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678" activeTab="3"/>
  </bookViews>
  <sheets>
    <sheet name="歷程" sheetId="18" r:id="rId1"/>
    <sheet name="大綱" sheetId="1" state="hidden" r:id="rId2"/>
    <sheet name="出遊劇情列表" sheetId="24" r:id="rId3"/>
    <sheet name="20200200" sheetId="34" r:id="rId4"/>
    <sheet name="20200201" sheetId="36" r:id="rId5"/>
    <sheet name="20200202" sheetId="37" r:id="rId6"/>
    <sheet name="代號" sheetId="23" r:id="rId7"/>
    <sheet name="20200206old" sheetId="35" r:id="rId8"/>
    <sheet name="20200202old" sheetId="30" r:id="rId9"/>
    <sheet name="20200201old" sheetId="32" r:id="rId10"/>
    <sheet name="20200200old" sheetId="19" r:id="rId11"/>
    <sheet name="工作表1" sheetId="38" r:id="rId12"/>
  </sheets>
  <externalReferences>
    <externalReference r:id="rId13"/>
  </externalReferences>
  <definedNames>
    <definedName name="_xlnm._FilterDatabase" localSheetId="3" hidden="1">'20200200'!$B$6:$Q$78</definedName>
    <definedName name="_xlnm._FilterDatabase" localSheetId="10" hidden="1">'20200200old'!$B$6:$Q$59</definedName>
    <definedName name="_xlnm._FilterDatabase" localSheetId="4" hidden="1">'20200201'!$B$6:$Q$69</definedName>
    <definedName name="_xlnm._FilterDatabase" localSheetId="9" hidden="1">'20200201old'!$B$6:$Q$55</definedName>
    <definedName name="_xlnm._FilterDatabase" localSheetId="5" hidden="1">'20200202'!$B$6:$Q$60</definedName>
    <definedName name="_xlnm._FilterDatabase" localSheetId="8" hidden="1">'20200202old'!$B$6:$Q$58</definedName>
    <definedName name="_xlnm._FilterDatabase" localSheetId="7" hidden="1">'20200206old'!$B$6:$Q$65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9" i="37" l="1"/>
  <c r="B50" i="37"/>
  <c r="B51" i="37"/>
  <c r="B52" i="37"/>
  <c r="B53" i="37"/>
  <c r="B54" i="37"/>
  <c r="B55" i="37"/>
  <c r="B56" i="37"/>
  <c r="B57" i="37"/>
  <c r="B58" i="37"/>
  <c r="B59" i="37"/>
  <c r="B60" i="37"/>
  <c r="B61" i="37"/>
  <c r="P55" i="37"/>
  <c r="N59" i="37" l="1"/>
  <c r="P59" i="37"/>
  <c r="P52" i="37"/>
  <c r="P53" i="37"/>
  <c r="P54" i="37"/>
  <c r="P56" i="37"/>
  <c r="P57" i="37"/>
  <c r="P58" i="37"/>
  <c r="P60" i="37"/>
  <c r="P61" i="37"/>
  <c r="P51" i="37"/>
  <c r="N61" i="37"/>
  <c r="N57" i="37"/>
  <c r="N60" i="37"/>
  <c r="N54" i="37"/>
  <c r="N58" i="37"/>
  <c r="N53" i="37"/>
  <c r="N56" i="37"/>
  <c r="P38" i="37"/>
  <c r="P39" i="37"/>
  <c r="P40" i="37"/>
  <c r="P41" i="37"/>
  <c r="P42" i="37"/>
  <c r="P43" i="37"/>
  <c r="P44" i="37"/>
  <c r="P45" i="37"/>
  <c r="P46" i="37"/>
  <c r="P47" i="37"/>
  <c r="P48" i="37"/>
  <c r="P49" i="37"/>
  <c r="P50" i="37"/>
  <c r="N51" i="37"/>
  <c r="N50" i="37"/>
  <c r="B39" i="37"/>
  <c r="B36" i="37"/>
  <c r="N36" i="37"/>
  <c r="P36" i="37"/>
  <c r="P34" i="37"/>
  <c r="N34" i="37"/>
  <c r="B34" i="37"/>
  <c r="P32" i="37"/>
  <c r="N32" i="37"/>
  <c r="B32" i="37"/>
  <c r="P30" i="37"/>
  <c r="B30" i="37"/>
  <c r="P27" i="37"/>
  <c r="N27" i="37"/>
  <c r="B27" i="37"/>
  <c r="B26" i="37"/>
  <c r="N26" i="37"/>
  <c r="P26" i="37"/>
  <c r="B23" i="37"/>
  <c r="N23" i="37"/>
  <c r="P23" i="37"/>
  <c r="P20" i="37"/>
  <c r="B20" i="37"/>
  <c r="B17" i="37" l="1"/>
  <c r="N17" i="37"/>
  <c r="P17" i="37"/>
  <c r="P16" i="37" l="1"/>
  <c r="N16" i="37"/>
  <c r="B16" i="37"/>
  <c r="N48" i="37" l="1"/>
  <c r="B48" i="37"/>
  <c r="N47" i="37"/>
  <c r="B47" i="37"/>
  <c r="N49" i="37"/>
  <c r="N45" i="37"/>
  <c r="B45" i="37"/>
  <c r="N44" i="37"/>
  <c r="B44" i="37"/>
  <c r="N43" i="37"/>
  <c r="B43" i="37"/>
  <c r="N42" i="37"/>
  <c r="B42" i="37"/>
  <c r="N41" i="37"/>
  <c r="B41" i="37"/>
  <c r="N40" i="37"/>
  <c r="B40" i="37"/>
  <c r="N38" i="37"/>
  <c r="B38" i="37"/>
  <c r="P37" i="37"/>
  <c r="N37" i="37"/>
  <c r="B37" i="37"/>
  <c r="P35" i="37"/>
  <c r="N35" i="37"/>
  <c r="B35" i="37"/>
  <c r="P33" i="37"/>
  <c r="N33" i="37"/>
  <c r="B33" i="37"/>
  <c r="P31" i="37"/>
  <c r="N31" i="37"/>
  <c r="B31" i="37"/>
  <c r="P29" i="37"/>
  <c r="N29" i="37"/>
  <c r="B29" i="37"/>
  <c r="P28" i="37"/>
  <c r="N28" i="37"/>
  <c r="B28" i="37"/>
  <c r="P22" i="37"/>
  <c r="N22" i="37"/>
  <c r="B22" i="37"/>
  <c r="P25" i="37"/>
  <c r="N25" i="37"/>
  <c r="B25" i="37"/>
  <c r="P24" i="37"/>
  <c r="N24" i="37"/>
  <c r="B24" i="37"/>
  <c r="P21" i="37"/>
  <c r="N21" i="37"/>
  <c r="B21" i="37"/>
  <c r="P19" i="37"/>
  <c r="N19" i="37"/>
  <c r="B19" i="37"/>
  <c r="P18" i="37"/>
  <c r="N18" i="37"/>
  <c r="P13" i="37"/>
  <c r="B13" i="37"/>
  <c r="P15" i="37"/>
  <c r="N15" i="37"/>
  <c r="B15" i="37"/>
  <c r="P14" i="37"/>
  <c r="N14" i="37"/>
  <c r="B14" i="37"/>
  <c r="P12" i="37"/>
  <c r="B12" i="37"/>
  <c r="P11" i="37"/>
  <c r="N11" i="37"/>
  <c r="B11" i="37"/>
  <c r="P10" i="37"/>
  <c r="N10" i="37"/>
  <c r="B10" i="37"/>
  <c r="P9" i="37"/>
  <c r="B9" i="37"/>
  <c r="P8" i="37"/>
  <c r="N8" i="37"/>
  <c r="B8" i="37"/>
  <c r="P7" i="37"/>
  <c r="N7" i="37"/>
  <c r="B7" i="37"/>
  <c r="P50" i="36"/>
  <c r="N50" i="36"/>
  <c r="B50" i="36"/>
  <c r="B49" i="36"/>
  <c r="N49" i="36"/>
  <c r="P49" i="36"/>
  <c r="N58" i="36"/>
  <c r="B58" i="36"/>
  <c r="N57" i="36"/>
  <c r="B57" i="36"/>
  <c r="N56" i="36"/>
  <c r="B56" i="36"/>
  <c r="N55" i="36"/>
  <c r="B55" i="36"/>
  <c r="N54" i="36"/>
  <c r="B54" i="36"/>
  <c r="B52" i="36"/>
  <c r="N52" i="36"/>
  <c r="B53" i="36"/>
  <c r="N53" i="36"/>
  <c r="P51" i="36"/>
  <c r="N51" i="36"/>
  <c r="B51" i="36"/>
  <c r="B34" i="36"/>
  <c r="B35" i="36"/>
  <c r="B36" i="36"/>
  <c r="B37" i="36"/>
  <c r="B38" i="36"/>
  <c r="B39" i="36"/>
  <c r="B40" i="36"/>
  <c r="B41" i="36"/>
  <c r="B42" i="36"/>
  <c r="B43" i="36"/>
  <c r="B44" i="36"/>
  <c r="B45" i="36"/>
  <c r="B46" i="36"/>
  <c r="B47" i="36"/>
  <c r="B48" i="36"/>
  <c r="O59" i="37" l="1"/>
  <c r="O53" i="37"/>
  <c r="O58" i="37"/>
  <c r="O50" i="37"/>
  <c r="O39" i="37"/>
  <c r="O36" i="37"/>
  <c r="O34" i="37"/>
  <c r="O32" i="37"/>
  <c r="O30" i="37"/>
  <c r="O27" i="37"/>
  <c r="O26" i="37"/>
  <c r="O23" i="37"/>
  <c r="O20" i="37"/>
  <c r="O17" i="37"/>
  <c r="O16" i="37"/>
  <c r="O12" i="37"/>
  <c r="O13" i="37"/>
  <c r="O43" i="37"/>
  <c r="O49" i="37"/>
  <c r="N3" i="37"/>
  <c r="O15" i="37"/>
  <c r="O38" i="37"/>
  <c r="O14" i="37"/>
  <c r="O29" i="37"/>
  <c r="O37" i="37"/>
  <c r="O41" i="37"/>
  <c r="O45" i="37"/>
  <c r="O19" i="37"/>
  <c r="O31" i="37"/>
  <c r="O35" i="37"/>
  <c r="O42" i="37"/>
  <c r="O48" i="37"/>
  <c r="O9" i="37"/>
  <c r="O28" i="37"/>
  <c r="O33" i="37"/>
  <c r="O40" i="37"/>
  <c r="O44" i="37"/>
  <c r="O47" i="37"/>
  <c r="N2" i="37"/>
  <c r="O18" i="37"/>
  <c r="O21" i="37"/>
  <c r="O24" i="37"/>
  <c r="O25" i="37"/>
  <c r="O22" i="37"/>
  <c r="O46" i="37"/>
  <c r="O10" i="37"/>
  <c r="O11" i="37"/>
  <c r="O7" i="37"/>
  <c r="O8" i="37"/>
  <c r="N37" i="36" l="1"/>
  <c r="P47" i="36"/>
  <c r="N47" i="36"/>
  <c r="P30" i="36"/>
  <c r="P31" i="36"/>
  <c r="P32" i="36"/>
  <c r="P33" i="36"/>
  <c r="P60" i="36"/>
  <c r="P34" i="36"/>
  <c r="P35" i="36"/>
  <c r="P36" i="36"/>
  <c r="P37" i="36"/>
  <c r="P38" i="36"/>
  <c r="P39" i="36"/>
  <c r="P40" i="36"/>
  <c r="P41" i="36"/>
  <c r="P44" i="36"/>
  <c r="N44" i="36"/>
  <c r="N43" i="36"/>
  <c r="P42" i="36"/>
  <c r="N42" i="36"/>
  <c r="N41" i="36"/>
  <c r="N40" i="36" l="1"/>
  <c r="N39" i="36"/>
  <c r="N36" i="36" l="1"/>
  <c r="N35" i="36"/>
  <c r="N38" i="36"/>
  <c r="N34" i="36" l="1"/>
  <c r="N33" i="36"/>
  <c r="B33" i="36"/>
  <c r="N31" i="36" l="1"/>
  <c r="B31" i="36"/>
  <c r="B28" i="36"/>
  <c r="N28" i="36"/>
  <c r="P28" i="36"/>
  <c r="B16" i="36"/>
  <c r="N16" i="36"/>
  <c r="P16" i="36"/>
  <c r="B25" i="36"/>
  <c r="N25" i="36"/>
  <c r="P25" i="36"/>
  <c r="P22" i="36"/>
  <c r="N22" i="36"/>
  <c r="B22" i="36"/>
  <c r="P21" i="36"/>
  <c r="N21" i="36"/>
  <c r="B21" i="36"/>
  <c r="B13" i="36"/>
  <c r="N13" i="36"/>
  <c r="P13" i="36"/>
  <c r="P10" i="36"/>
  <c r="P11" i="36"/>
  <c r="P17" i="36"/>
  <c r="N17" i="36"/>
  <c r="B17" i="36"/>
  <c r="P15" i="36"/>
  <c r="N15" i="36"/>
  <c r="B15" i="36"/>
  <c r="P14" i="36"/>
  <c r="N14" i="36"/>
  <c r="B14" i="36"/>
  <c r="P20" i="36"/>
  <c r="N20" i="36"/>
  <c r="B20" i="36"/>
  <c r="N62" i="36" l="1"/>
  <c r="B62" i="36"/>
  <c r="P61" i="36"/>
  <c r="N61" i="36"/>
  <c r="B61" i="36"/>
  <c r="P48" i="36"/>
  <c r="N48" i="36"/>
  <c r="P46" i="36"/>
  <c r="N46" i="36"/>
  <c r="P45" i="36"/>
  <c r="N45" i="36"/>
  <c r="N60" i="36"/>
  <c r="B60" i="36"/>
  <c r="N32" i="36"/>
  <c r="B32" i="36"/>
  <c r="N30" i="36"/>
  <c r="B30" i="36"/>
  <c r="P27" i="36"/>
  <c r="N27" i="36"/>
  <c r="B27" i="36"/>
  <c r="P29" i="36"/>
  <c r="N29" i="36"/>
  <c r="B29" i="36"/>
  <c r="P26" i="36"/>
  <c r="N26" i="36"/>
  <c r="P23" i="36"/>
  <c r="N23" i="36"/>
  <c r="B23" i="36"/>
  <c r="P24" i="36"/>
  <c r="N24" i="36"/>
  <c r="B24" i="36"/>
  <c r="P18" i="36"/>
  <c r="N18" i="36"/>
  <c r="B18" i="36"/>
  <c r="P19" i="36"/>
  <c r="N19" i="36"/>
  <c r="B19" i="36"/>
  <c r="P12" i="36"/>
  <c r="N12" i="36"/>
  <c r="B12" i="36"/>
  <c r="N11" i="36"/>
  <c r="B11" i="36"/>
  <c r="P9" i="36"/>
  <c r="N9" i="36"/>
  <c r="B9" i="36"/>
  <c r="P8" i="36"/>
  <c r="N8" i="36"/>
  <c r="B8" i="36"/>
  <c r="P7" i="36"/>
  <c r="N7" i="36"/>
  <c r="B7" i="36"/>
  <c r="O49" i="36" l="1"/>
  <c r="O50" i="36"/>
  <c r="O58" i="36"/>
  <c r="O56" i="36"/>
  <c r="O57" i="36"/>
  <c r="O55" i="36"/>
  <c r="O54" i="36"/>
  <c r="O52" i="36"/>
  <c r="O53" i="36"/>
  <c r="O51" i="36"/>
  <c r="O47" i="36"/>
  <c r="O37" i="36"/>
  <c r="O36" i="36"/>
  <c r="O44" i="36"/>
  <c r="O42" i="36"/>
  <c r="O40" i="36"/>
  <c r="O39" i="36"/>
  <c r="O38" i="36"/>
  <c r="O35" i="36"/>
  <c r="O34" i="36"/>
  <c r="O33" i="36"/>
  <c r="O8" i="36"/>
  <c r="O12" i="36"/>
  <c r="O60" i="36"/>
  <c r="O61" i="36"/>
  <c r="O29" i="36"/>
  <c r="O32" i="36"/>
  <c r="O11" i="36"/>
  <c r="O18" i="36"/>
  <c r="O48" i="36"/>
  <c r="O9" i="36"/>
  <c r="O19" i="36"/>
  <c r="O30" i="36"/>
  <c r="O46" i="36"/>
  <c r="O62" i="36"/>
  <c r="O23" i="36"/>
  <c r="O27" i="36"/>
  <c r="O14" i="36"/>
  <c r="O26" i="36"/>
  <c r="O10" i="36"/>
  <c r="O45" i="36"/>
  <c r="O28" i="36"/>
  <c r="O59" i="36"/>
  <c r="O16" i="36"/>
  <c r="O25" i="36"/>
  <c r="O20" i="36"/>
  <c r="O31" i="36"/>
  <c r="O15" i="36"/>
  <c r="O13" i="36"/>
  <c r="O17" i="36"/>
  <c r="O22" i="36"/>
  <c r="O21" i="36"/>
  <c r="O24" i="36"/>
  <c r="O7" i="36"/>
  <c r="N2" i="36"/>
  <c r="N3" i="36"/>
  <c r="P18" i="34"/>
  <c r="N18" i="34"/>
  <c r="B18" i="34"/>
  <c r="N47" i="34"/>
  <c r="N70" i="34"/>
  <c r="B70" i="34"/>
  <c r="N68" i="34"/>
  <c r="B68" i="34"/>
  <c r="B69" i="34"/>
  <c r="P67" i="34"/>
  <c r="N67" i="34"/>
  <c r="B67" i="34"/>
  <c r="P65" i="34"/>
  <c r="N65" i="34"/>
  <c r="B65" i="34"/>
  <c r="P64" i="34"/>
  <c r="N64" i="34"/>
  <c r="B64" i="34"/>
  <c r="N63" i="34"/>
  <c r="B63" i="34"/>
  <c r="P62" i="34"/>
  <c r="N62" i="34"/>
  <c r="B62" i="34"/>
  <c r="P61" i="34"/>
  <c r="N61" i="34"/>
  <c r="B61" i="34"/>
  <c r="B59" i="34"/>
  <c r="B60" i="34"/>
  <c r="N60" i="34"/>
  <c r="N59" i="34"/>
  <c r="P59" i="34"/>
  <c r="P58" i="34"/>
  <c r="N58" i="34"/>
  <c r="B58" i="34"/>
  <c r="P57" i="34"/>
  <c r="B57" i="34"/>
  <c r="B56" i="34"/>
  <c r="P56" i="34"/>
  <c r="P55" i="34"/>
  <c r="B55" i="34"/>
  <c r="P54" i="34"/>
  <c r="N54" i="34"/>
  <c r="B54" i="34"/>
  <c r="P53" i="34"/>
  <c r="N53" i="34"/>
  <c r="B53" i="34"/>
  <c r="P50" i="34"/>
  <c r="N50" i="34"/>
  <c r="B50" i="34"/>
  <c r="N49" i="34"/>
  <c r="B49" i="34"/>
  <c r="B48" i="34"/>
  <c r="N48" i="34"/>
  <c r="P48" i="34"/>
  <c r="P46" i="34"/>
  <c r="B46" i="34"/>
  <c r="P47" i="34"/>
  <c r="B47" i="34"/>
  <c r="B45" i="34"/>
  <c r="N45" i="34"/>
  <c r="N44" i="34"/>
  <c r="B44" i="34"/>
  <c r="P41" i="34"/>
  <c r="N41" i="34"/>
  <c r="B41" i="34"/>
  <c r="P42" i="34"/>
  <c r="B42" i="34"/>
  <c r="P43" i="34"/>
  <c r="B43" i="34"/>
  <c r="P38" i="34"/>
  <c r="N38" i="34"/>
  <c r="B38" i="34"/>
  <c r="P37" i="34"/>
  <c r="N37" i="34"/>
  <c r="B37" i="34"/>
  <c r="P36" i="34"/>
  <c r="N36" i="34"/>
  <c r="B36" i="34"/>
  <c r="P35" i="34"/>
  <c r="N35" i="34"/>
  <c r="B35" i="34"/>
  <c r="P34" i="34"/>
  <c r="N34" i="34"/>
  <c r="B34" i="34"/>
  <c r="P33" i="34"/>
  <c r="N33" i="34"/>
  <c r="B33" i="34"/>
  <c r="P32" i="34"/>
  <c r="N32" i="34"/>
  <c r="B32" i="34"/>
  <c r="P31" i="34"/>
  <c r="B31" i="34"/>
  <c r="P30" i="34"/>
  <c r="N30" i="34"/>
  <c r="B30" i="34"/>
  <c r="P28" i="34"/>
  <c r="B28" i="34"/>
  <c r="N27" i="34"/>
  <c r="B27" i="34"/>
  <c r="B29" i="34"/>
  <c r="B39" i="34"/>
  <c r="P29" i="34"/>
  <c r="P23" i="34"/>
  <c r="N23" i="34"/>
  <c r="B23" i="34"/>
  <c r="B22" i="34"/>
  <c r="N22" i="34"/>
  <c r="P22" i="34"/>
  <c r="P20" i="34"/>
  <c r="N20" i="34"/>
  <c r="B20" i="34"/>
  <c r="N19" i="34"/>
  <c r="B19" i="34"/>
  <c r="B17" i="34"/>
  <c r="N17" i="34"/>
  <c r="P17" i="34"/>
  <c r="B21" i="34"/>
  <c r="N21" i="34"/>
  <c r="P21" i="34"/>
  <c r="P52" i="34"/>
  <c r="N52" i="34"/>
  <c r="B52" i="34"/>
  <c r="P51" i="34"/>
  <c r="N51" i="34"/>
  <c r="P40" i="34"/>
  <c r="N40" i="34"/>
  <c r="B40" i="34"/>
  <c r="P39" i="34"/>
  <c r="N39" i="34"/>
  <c r="B24" i="34"/>
  <c r="N24" i="34"/>
  <c r="P24" i="34"/>
  <c r="N25" i="34"/>
  <c r="P25" i="34"/>
  <c r="B26" i="34"/>
  <c r="N26" i="34"/>
  <c r="P26" i="34"/>
  <c r="P15" i="34"/>
  <c r="N15" i="34"/>
  <c r="B15" i="34"/>
  <c r="B16" i="34"/>
  <c r="N16" i="34"/>
  <c r="P16" i="34"/>
  <c r="B7" i="34"/>
  <c r="B8" i="34"/>
  <c r="B9" i="34"/>
  <c r="B10" i="34"/>
  <c r="B11" i="34"/>
  <c r="B12" i="34"/>
  <c r="B13" i="34"/>
  <c r="P11" i="34"/>
  <c r="N11" i="34"/>
  <c r="P12" i="34" l="1"/>
  <c r="P9" i="34"/>
  <c r="C9" i="24" l="1"/>
  <c r="C8" i="24"/>
  <c r="C7" i="24"/>
  <c r="C6" i="24"/>
  <c r="C5" i="24"/>
  <c r="C4" i="24"/>
  <c r="C11" i="24" l="1"/>
  <c r="C12" i="24"/>
  <c r="C10" i="24"/>
  <c r="N59" i="35" l="1"/>
  <c r="N58" i="35"/>
  <c r="N57" i="35"/>
  <c r="O52" i="35"/>
  <c r="O53" i="35"/>
  <c r="O54" i="35"/>
  <c r="O55" i="35"/>
  <c r="O56" i="35"/>
  <c r="N53" i="35"/>
  <c r="N56" i="35"/>
  <c r="N55" i="35"/>
  <c r="N54" i="35"/>
  <c r="P47" i="35"/>
  <c r="N47" i="35"/>
  <c r="B47" i="35"/>
  <c r="N52" i="35" l="1"/>
  <c r="N51" i="35"/>
  <c r="N49" i="35"/>
  <c r="N50" i="35"/>
  <c r="N48" i="35"/>
  <c r="P48" i="35"/>
  <c r="B48" i="35"/>
  <c r="N44" i="35"/>
  <c r="N42" i="35"/>
  <c r="B43" i="35"/>
  <c r="N43" i="35"/>
  <c r="P43" i="35"/>
  <c r="N38" i="35"/>
  <c r="N40" i="35"/>
  <c r="B39" i="35" l="1"/>
  <c r="N39" i="35"/>
  <c r="P39" i="35"/>
  <c r="P46" i="35"/>
  <c r="N46" i="35"/>
  <c r="B46" i="35"/>
  <c r="P32" i="35" l="1"/>
  <c r="N32" i="35"/>
  <c r="B32" i="35"/>
  <c r="P28" i="35"/>
  <c r="N28" i="35"/>
  <c r="B28" i="35"/>
  <c r="P30" i="35"/>
  <c r="N30" i="35"/>
  <c r="B30" i="35"/>
  <c r="P22" i="35"/>
  <c r="N22" i="35"/>
  <c r="B22" i="35"/>
  <c r="P23" i="35"/>
  <c r="N23" i="35"/>
  <c r="B23" i="35"/>
  <c r="P21" i="35"/>
  <c r="N21" i="35"/>
  <c r="B21" i="35"/>
  <c r="P17" i="35"/>
  <c r="N17" i="35"/>
  <c r="B17" i="35"/>
  <c r="B19" i="35"/>
  <c r="N19" i="35"/>
  <c r="P19" i="35"/>
  <c r="P18" i="35"/>
  <c r="N18" i="35"/>
  <c r="B18" i="35"/>
  <c r="P9" i="35"/>
  <c r="P10" i="35"/>
  <c r="P11" i="35"/>
  <c r="P12" i="35"/>
  <c r="P13" i="35"/>
  <c r="P14" i="35"/>
  <c r="P15" i="35"/>
  <c r="P16" i="35"/>
  <c r="P20" i="35"/>
  <c r="P24" i="35"/>
  <c r="P25" i="35"/>
  <c r="P26" i="35"/>
  <c r="P27" i="35"/>
  <c r="P29" i="35"/>
  <c r="P31" i="35"/>
  <c r="P61" i="35"/>
  <c r="B61" i="35"/>
  <c r="P60" i="35"/>
  <c r="B60" i="35"/>
  <c r="P59" i="35"/>
  <c r="B59" i="35"/>
  <c r="P58" i="35"/>
  <c r="B58" i="35"/>
  <c r="P57" i="35"/>
  <c r="B57" i="35"/>
  <c r="P56" i="35"/>
  <c r="B56" i="35"/>
  <c r="P55" i="35"/>
  <c r="B55" i="35"/>
  <c r="P54" i="35"/>
  <c r="B54" i="35"/>
  <c r="P52" i="35"/>
  <c r="B52" i="35"/>
  <c r="P41" i="35"/>
  <c r="N41" i="35"/>
  <c r="B41" i="35"/>
  <c r="P45" i="35"/>
  <c r="N45" i="35"/>
  <c r="B45" i="35"/>
  <c r="P35" i="35"/>
  <c r="N35" i="35"/>
  <c r="B35" i="35"/>
  <c r="P34" i="35"/>
  <c r="N34" i="35"/>
  <c r="B34" i="35"/>
  <c r="P36" i="35"/>
  <c r="N36" i="35"/>
  <c r="B36" i="35"/>
  <c r="P51" i="35"/>
  <c r="B51" i="35"/>
  <c r="P33" i="35"/>
  <c r="N33" i="35"/>
  <c r="B33" i="35"/>
  <c r="P37" i="35"/>
  <c r="N37" i="35"/>
  <c r="B37" i="35"/>
  <c r="N31" i="35"/>
  <c r="B31" i="35"/>
  <c r="N29" i="35"/>
  <c r="B29" i="35"/>
  <c r="N27" i="35"/>
  <c r="B27" i="35"/>
  <c r="N26" i="35"/>
  <c r="B26" i="35"/>
  <c r="N25" i="35"/>
  <c r="B25" i="35"/>
  <c r="N24" i="35"/>
  <c r="N20" i="35"/>
  <c r="B20" i="35"/>
  <c r="N13" i="35"/>
  <c r="B13" i="35"/>
  <c r="N16" i="35"/>
  <c r="B16" i="35"/>
  <c r="N15" i="35"/>
  <c r="N14" i="35"/>
  <c r="B14" i="35"/>
  <c r="N11" i="35"/>
  <c r="N12" i="35"/>
  <c r="B12" i="35"/>
  <c r="N10" i="35"/>
  <c r="B10" i="35"/>
  <c r="N9" i="35"/>
  <c r="P8" i="35"/>
  <c r="N8" i="35"/>
  <c r="B8" i="35"/>
  <c r="P7" i="35"/>
  <c r="N7" i="35"/>
  <c r="B7" i="35"/>
  <c r="P8" i="34"/>
  <c r="P7" i="34"/>
  <c r="O47" i="35" l="1"/>
  <c r="O48" i="35"/>
  <c r="O43" i="35"/>
  <c r="O39" i="35"/>
  <c r="O46" i="35"/>
  <c r="O32" i="35"/>
  <c r="O28" i="35"/>
  <c r="O30" i="35"/>
  <c r="O22" i="35"/>
  <c r="O23" i="35"/>
  <c r="O21" i="35"/>
  <c r="O17" i="35"/>
  <c r="O19" i="35"/>
  <c r="O18" i="35"/>
  <c r="O12" i="35"/>
  <c r="O11" i="35"/>
  <c r="O14" i="35"/>
  <c r="N2" i="35"/>
  <c r="O25" i="35"/>
  <c r="O31" i="35"/>
  <c r="O41" i="35"/>
  <c r="O8" i="35"/>
  <c r="O58" i="35"/>
  <c r="O7" i="35"/>
  <c r="O29" i="35"/>
  <c r="O57" i="35"/>
  <c r="O16" i="35"/>
  <c r="O27" i="35"/>
  <c r="O37" i="35"/>
  <c r="O36" i="35"/>
  <c r="O60" i="35"/>
  <c r="O13" i="35"/>
  <c r="O33" i="35"/>
  <c r="O35" i="35"/>
  <c r="O15" i="35"/>
  <c r="O34" i="35"/>
  <c r="N3" i="35"/>
  <c r="O20" i="35"/>
  <c r="O26" i="35"/>
  <c r="O51" i="35"/>
  <c r="O45" i="35"/>
  <c r="O59" i="35"/>
  <c r="O24" i="35"/>
  <c r="O61" i="35"/>
  <c r="O9" i="35"/>
  <c r="O10" i="35"/>
  <c r="P14" i="34"/>
  <c r="N14" i="34"/>
  <c r="B14" i="34"/>
  <c r="P13" i="34"/>
  <c r="P10" i="34"/>
  <c r="N10" i="34"/>
  <c r="P50" i="30"/>
  <c r="O50" i="30"/>
  <c r="N50" i="30"/>
  <c r="B50" i="30"/>
  <c r="B47" i="30"/>
  <c r="N47" i="30"/>
  <c r="P47" i="30"/>
  <c r="P51" i="30"/>
  <c r="N51" i="30"/>
  <c r="B51" i="30"/>
  <c r="P45" i="30"/>
  <c r="N45" i="30"/>
  <c r="B45" i="30"/>
  <c r="P42" i="30"/>
  <c r="N42" i="30"/>
  <c r="B42" i="30"/>
  <c r="N41" i="30"/>
  <c r="N46" i="30"/>
  <c r="N48" i="30"/>
  <c r="N52" i="30"/>
  <c r="N53" i="30"/>
  <c r="N54" i="30"/>
  <c r="N43" i="30"/>
  <c r="N44" i="30"/>
  <c r="N49" i="30"/>
  <c r="N7" i="30"/>
  <c r="N8" i="30"/>
  <c r="N9" i="30"/>
  <c r="N10" i="30"/>
  <c r="N11" i="30"/>
  <c r="N12" i="30"/>
  <c r="N13" i="30"/>
  <c r="N14" i="30"/>
  <c r="N15" i="30"/>
  <c r="N16" i="30"/>
  <c r="N17" i="30"/>
  <c r="N18" i="30"/>
  <c r="N19" i="30"/>
  <c r="N20" i="30"/>
  <c r="N21" i="30"/>
  <c r="N22" i="30"/>
  <c r="N23" i="30"/>
  <c r="N24" i="30"/>
  <c r="N25" i="30"/>
  <c r="N26" i="30"/>
  <c r="N27" i="30"/>
  <c r="N28" i="30"/>
  <c r="N29" i="30"/>
  <c r="N30" i="30"/>
  <c r="N31" i="30"/>
  <c r="N32" i="30"/>
  <c r="N33" i="30"/>
  <c r="N34" i="30"/>
  <c r="N35" i="30"/>
  <c r="P34" i="30"/>
  <c r="B34" i="30"/>
  <c r="P30" i="30"/>
  <c r="B30" i="30"/>
  <c r="P32" i="30"/>
  <c r="B32" i="30"/>
  <c r="P26" i="30"/>
  <c r="B26" i="30"/>
  <c r="P21" i="30"/>
  <c r="B21" i="30"/>
  <c r="P13" i="30"/>
  <c r="P14" i="30"/>
  <c r="P15" i="30"/>
  <c r="P16" i="30"/>
  <c r="P17" i="30"/>
  <c r="P18" i="30"/>
  <c r="P19" i="30"/>
  <c r="P20" i="30"/>
  <c r="P22" i="30"/>
  <c r="P23" i="30"/>
  <c r="P24" i="30"/>
  <c r="P25" i="30"/>
  <c r="P27" i="30"/>
  <c r="P28" i="30"/>
  <c r="P29" i="30"/>
  <c r="P31" i="30"/>
  <c r="O18" i="34" l="1"/>
  <c r="O70" i="34"/>
  <c r="O68" i="34"/>
  <c r="O67" i="34"/>
  <c r="O62" i="34"/>
  <c r="O63" i="34"/>
  <c r="O59" i="34"/>
  <c r="O64" i="34"/>
  <c r="O61" i="34"/>
  <c r="O65" i="34"/>
  <c r="O58" i="34"/>
  <c r="O57" i="34"/>
  <c r="O60" i="34"/>
  <c r="O55" i="34"/>
  <c r="O54" i="34"/>
  <c r="O53" i="34"/>
  <c r="O56" i="34"/>
  <c r="O48" i="34"/>
  <c r="O46" i="34"/>
  <c r="O50" i="34"/>
  <c r="O47" i="34"/>
  <c r="O41" i="34"/>
  <c r="O42" i="34"/>
  <c r="O43" i="34"/>
  <c r="O38" i="34"/>
  <c r="O37" i="34"/>
  <c r="O35" i="34"/>
  <c r="O34" i="34"/>
  <c r="O36" i="34"/>
  <c r="O31" i="34"/>
  <c r="O33" i="34"/>
  <c r="O32" i="34"/>
  <c r="O30" i="34"/>
  <c r="O28" i="34"/>
  <c r="O29" i="34"/>
  <c r="O23" i="34"/>
  <c r="O22" i="34"/>
  <c r="O20" i="34"/>
  <c r="O17" i="34"/>
  <c r="O21" i="34"/>
  <c r="O51" i="34"/>
  <c r="O52" i="34"/>
  <c r="O40" i="34"/>
  <c r="O39" i="34"/>
  <c r="O24" i="34"/>
  <c r="O25" i="34"/>
  <c r="O26" i="34"/>
  <c r="O16" i="34"/>
  <c r="O15" i="34"/>
  <c r="O11" i="34"/>
  <c r="O12" i="34"/>
  <c r="O9" i="34"/>
  <c r="O8" i="34"/>
  <c r="O10" i="34"/>
  <c r="O13" i="34"/>
  <c r="O14" i="34"/>
  <c r="O7" i="34"/>
  <c r="N3" i="34"/>
  <c r="N2" i="34"/>
  <c r="B22" i="30"/>
  <c r="B23" i="30"/>
  <c r="B25" i="30"/>
  <c r="B27" i="30"/>
  <c r="P55" i="32" l="1"/>
  <c r="B55" i="32"/>
  <c r="O55" i="32" s="1"/>
  <c r="P54" i="32"/>
  <c r="B54" i="32"/>
  <c r="O54" i="32" s="1"/>
  <c r="P53" i="32"/>
  <c r="N53" i="32"/>
  <c r="B53" i="32"/>
  <c r="O53" i="32" s="1"/>
  <c r="P52" i="32"/>
  <c r="N52" i="32"/>
  <c r="B52" i="32"/>
  <c r="O52" i="32" s="1"/>
  <c r="P51" i="32"/>
  <c r="N51" i="32"/>
  <c r="B51" i="32"/>
  <c r="O51" i="32" s="1"/>
  <c r="P50" i="32"/>
  <c r="N50" i="32"/>
  <c r="B50" i="32"/>
  <c r="O50" i="32" s="1"/>
  <c r="P49" i="32"/>
  <c r="N49" i="32"/>
  <c r="B49" i="32"/>
  <c r="O49" i="32" s="1"/>
  <c r="P48" i="32"/>
  <c r="N48" i="32"/>
  <c r="B48" i="32"/>
  <c r="O48" i="32" s="1"/>
  <c r="P47" i="32"/>
  <c r="N47" i="32"/>
  <c r="B47" i="32"/>
  <c r="O47" i="32" s="1"/>
  <c r="P46" i="32"/>
  <c r="N46" i="32"/>
  <c r="B46" i="32"/>
  <c r="O46" i="32" s="1"/>
  <c r="P45" i="32"/>
  <c r="N45" i="32"/>
  <c r="B45" i="32"/>
  <c r="O45" i="32" s="1"/>
  <c r="P44" i="32"/>
  <c r="N44" i="32"/>
  <c r="B44" i="32"/>
  <c r="O44" i="32" s="1"/>
  <c r="P43" i="32"/>
  <c r="N43" i="32"/>
  <c r="B43" i="32"/>
  <c r="O43" i="32" s="1"/>
  <c r="P42" i="32"/>
  <c r="N42" i="32"/>
  <c r="B42" i="32"/>
  <c r="O42" i="32" s="1"/>
  <c r="P41" i="32"/>
  <c r="N41" i="32"/>
  <c r="B41" i="32"/>
  <c r="O41" i="32" s="1"/>
  <c r="P40" i="32"/>
  <c r="N40" i="32"/>
  <c r="B40" i="32"/>
  <c r="O40" i="32" s="1"/>
  <c r="P39" i="32"/>
  <c r="N39" i="32"/>
  <c r="B39" i="32"/>
  <c r="O39" i="32" s="1"/>
  <c r="P38" i="32"/>
  <c r="N38" i="32"/>
  <c r="B38" i="32"/>
  <c r="O38" i="32" s="1"/>
  <c r="P37" i="32"/>
  <c r="N37" i="32"/>
  <c r="B37" i="32"/>
  <c r="O37" i="32" s="1"/>
  <c r="P36" i="32"/>
  <c r="N36" i="32"/>
  <c r="B36" i="32"/>
  <c r="O36" i="32" s="1"/>
  <c r="P35" i="32"/>
  <c r="N35" i="32"/>
  <c r="B35" i="32"/>
  <c r="O35" i="32" s="1"/>
  <c r="P34" i="32"/>
  <c r="N34" i="32"/>
  <c r="B34" i="32"/>
  <c r="O34" i="32" s="1"/>
  <c r="P33" i="32"/>
  <c r="N33" i="32"/>
  <c r="B33" i="32"/>
  <c r="O33" i="32" s="1"/>
  <c r="P32" i="32"/>
  <c r="N32" i="32"/>
  <c r="B32" i="32"/>
  <c r="O32" i="32" s="1"/>
  <c r="P31" i="32"/>
  <c r="N31" i="32"/>
  <c r="P30" i="32"/>
  <c r="N30" i="32"/>
  <c r="P29" i="32"/>
  <c r="N29" i="32"/>
  <c r="B29" i="32"/>
  <c r="P28" i="32"/>
  <c r="N28" i="32"/>
  <c r="B28" i="32"/>
  <c r="P27" i="32"/>
  <c r="N27" i="32"/>
  <c r="B27" i="32"/>
  <c r="O27" i="32" s="1"/>
  <c r="P26" i="32"/>
  <c r="N26" i="32"/>
  <c r="B26" i="32"/>
  <c r="O26" i="32" s="1"/>
  <c r="P25" i="32"/>
  <c r="N25" i="32"/>
  <c r="B25" i="32"/>
  <c r="O25" i="32" s="1"/>
  <c r="P24" i="32"/>
  <c r="N24" i="32"/>
  <c r="B24" i="32"/>
  <c r="O24" i="32" s="1"/>
  <c r="P23" i="32"/>
  <c r="N23" i="32"/>
  <c r="B23" i="32"/>
  <c r="O23" i="32" s="1"/>
  <c r="P22" i="32"/>
  <c r="N22" i="32"/>
  <c r="B22" i="32"/>
  <c r="O22" i="32" s="1"/>
  <c r="P21" i="32"/>
  <c r="N21" i="32"/>
  <c r="B21" i="32"/>
  <c r="O21" i="32" s="1"/>
  <c r="P20" i="32"/>
  <c r="N20" i="32"/>
  <c r="B20" i="32"/>
  <c r="O20" i="32" s="1"/>
  <c r="P19" i="32"/>
  <c r="N19" i="32"/>
  <c r="B19" i="32"/>
  <c r="O19" i="32" s="1"/>
  <c r="P18" i="32"/>
  <c r="N18" i="32"/>
  <c r="B18" i="32"/>
  <c r="O18" i="32" s="1"/>
  <c r="P17" i="32"/>
  <c r="N17" i="32"/>
  <c r="B17" i="32"/>
  <c r="P16" i="32"/>
  <c r="N16" i="32"/>
  <c r="B16" i="32"/>
  <c r="P15" i="32"/>
  <c r="N15" i="32"/>
  <c r="B15" i="32"/>
  <c r="P14" i="32"/>
  <c r="N14" i="32"/>
  <c r="B14" i="32"/>
  <c r="P13" i="32"/>
  <c r="N13" i="32"/>
  <c r="B13" i="32"/>
  <c r="P12" i="32"/>
  <c r="N12" i="32"/>
  <c r="B12" i="32"/>
  <c r="O15" i="32" s="1"/>
  <c r="P11" i="32"/>
  <c r="N11" i="32"/>
  <c r="B11" i="32"/>
  <c r="O30" i="32" s="1"/>
  <c r="P10" i="32"/>
  <c r="P9" i="32"/>
  <c r="N9" i="32"/>
  <c r="P8" i="32"/>
  <c r="N8" i="32"/>
  <c r="B8" i="32"/>
  <c r="P7" i="32"/>
  <c r="B7" i="32"/>
  <c r="N3" i="32" l="1"/>
  <c r="N2" i="32"/>
  <c r="O14" i="32"/>
  <c r="O29" i="32"/>
  <c r="O31" i="32"/>
  <c r="P44" i="30"/>
  <c r="P49" i="30"/>
  <c r="P33" i="30"/>
  <c r="P35" i="30"/>
  <c r="P36" i="30"/>
  <c r="P37" i="30"/>
  <c r="P38" i="30"/>
  <c r="P39" i="30"/>
  <c r="P40" i="30"/>
  <c r="P41" i="30"/>
  <c r="P46" i="30"/>
  <c r="P48" i="30"/>
  <c r="P52" i="30"/>
  <c r="P53" i="30"/>
  <c r="P54" i="30"/>
  <c r="B38" i="30"/>
  <c r="N38" i="30"/>
  <c r="B35" i="30"/>
  <c r="N36" i="30"/>
  <c r="B36" i="30"/>
  <c r="B31" i="30"/>
  <c r="B15" i="30"/>
  <c r="B13" i="30"/>
  <c r="P12" i="30"/>
  <c r="B12" i="30"/>
  <c r="B20" i="30"/>
  <c r="P9" i="30"/>
  <c r="P10" i="30"/>
  <c r="P8" i="30"/>
  <c r="P11" i="30"/>
  <c r="B54" i="30" l="1"/>
  <c r="B53" i="30"/>
  <c r="B52" i="30"/>
  <c r="B48" i="30"/>
  <c r="B46" i="30"/>
  <c r="B41" i="30"/>
  <c r="N40" i="30"/>
  <c r="B40" i="30"/>
  <c r="N39" i="30"/>
  <c r="B39" i="30"/>
  <c r="N37" i="30"/>
  <c r="B37" i="30"/>
  <c r="B33" i="30"/>
  <c r="B29" i="30"/>
  <c r="B28" i="30"/>
  <c r="B49" i="30"/>
  <c r="O47" i="30" s="1"/>
  <c r="B44" i="30"/>
  <c r="B18" i="30"/>
  <c r="B14" i="30"/>
  <c r="B11" i="30"/>
  <c r="B8" i="30"/>
  <c r="P7" i="30"/>
  <c r="B7" i="30"/>
  <c r="O51" i="30" l="1"/>
  <c r="O44" i="30"/>
  <c r="O43" i="30"/>
  <c r="O49" i="30"/>
  <c r="O48" i="30"/>
  <c r="O52" i="30"/>
  <c r="O41" i="30"/>
  <c r="O53" i="30"/>
  <c r="O46" i="30"/>
  <c r="N2" i="30"/>
  <c r="O32" i="30"/>
  <c r="O36" i="30"/>
  <c r="O40" i="30"/>
  <c r="O33" i="30"/>
  <c r="O37" i="30"/>
  <c r="O34" i="30"/>
  <c r="O38" i="30"/>
  <c r="O54" i="30"/>
  <c r="O35" i="30"/>
  <c r="O39" i="30"/>
  <c r="O31" i="30"/>
  <c r="O15" i="30"/>
  <c r="O14" i="30"/>
  <c r="O29" i="30"/>
  <c r="O28" i="30"/>
  <c r="N3" i="30"/>
  <c r="B29" i="19"/>
  <c r="B30" i="19"/>
  <c r="P9" i="19"/>
  <c r="P10" i="19"/>
  <c r="P11" i="19"/>
  <c r="P12" i="19"/>
  <c r="P13" i="19"/>
  <c r="P14" i="19"/>
  <c r="P15" i="19"/>
  <c r="P16" i="19"/>
  <c r="P17" i="19"/>
  <c r="P18" i="19"/>
  <c r="P19" i="19"/>
  <c r="P20" i="19"/>
  <c r="P21" i="19"/>
  <c r="P22" i="19"/>
  <c r="P29" i="19"/>
  <c r="P23" i="19"/>
  <c r="P24" i="19"/>
  <c r="P25" i="19"/>
  <c r="P26" i="19"/>
  <c r="P27" i="19"/>
  <c r="P28"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N54" i="19"/>
  <c r="N52" i="19"/>
  <c r="N53" i="19"/>
  <c r="N49" i="19"/>
  <c r="B49" i="19"/>
  <c r="B46" i="19"/>
  <c r="B47" i="19"/>
  <c r="B48" i="19"/>
  <c r="B45" i="19"/>
  <c r="B50" i="19"/>
  <c r="N47" i="19"/>
  <c r="N48" i="19"/>
  <c r="N46" i="19"/>
  <c r="N40" i="19"/>
  <c r="B40" i="19"/>
  <c r="B51" i="19"/>
  <c r="B52" i="19"/>
  <c r="B55" i="19"/>
  <c r="B56" i="19"/>
  <c r="B57" i="19"/>
  <c r="B58" i="19"/>
  <c r="B59" i="19"/>
  <c r="N56" i="19"/>
  <c r="N57" i="19"/>
  <c r="N58" i="19"/>
  <c r="N59" i="19"/>
  <c r="B44" i="19"/>
  <c r="N45" i="19"/>
  <c r="N50" i="19"/>
  <c r="N51" i="19"/>
  <c r="N55" i="19"/>
  <c r="N44" i="19"/>
  <c r="B41" i="19"/>
  <c r="B42" i="19"/>
  <c r="B43" i="19"/>
  <c r="N42" i="19"/>
  <c r="N43" i="19"/>
  <c r="N39" i="19"/>
  <c r="B37" i="19"/>
  <c r="B38" i="19"/>
  <c r="B39" i="19"/>
  <c r="N41" i="19"/>
  <c r="N33" i="19"/>
  <c r="B33" i="19"/>
  <c r="N30" i="19" l="1"/>
  <c r="N31" i="19"/>
  <c r="N32" i="19"/>
  <c r="B27" i="19"/>
  <c r="N27" i="19"/>
  <c r="B28" i="19"/>
  <c r="N28" i="19"/>
  <c r="B31" i="19"/>
  <c r="B32" i="19"/>
  <c r="B34" i="19"/>
  <c r="N34" i="19"/>
  <c r="B35" i="19"/>
  <c r="N35" i="19"/>
  <c r="B36" i="19"/>
  <c r="N36" i="19"/>
  <c r="N37" i="19"/>
  <c r="N38" i="19"/>
  <c r="N23" i="19"/>
  <c r="N14" i="19"/>
  <c r="N15" i="19"/>
  <c r="N16" i="19"/>
  <c r="N17" i="19"/>
  <c r="N18" i="19"/>
  <c r="N19" i="19"/>
  <c r="N20" i="19"/>
  <c r="N21" i="19"/>
  <c r="N22" i="19"/>
  <c r="N29" i="19"/>
  <c r="N24" i="19"/>
  <c r="B24" i="19"/>
  <c r="B21" i="19"/>
  <c r="B14" i="19"/>
  <c r="B20" i="19"/>
  <c r="B19" i="19"/>
  <c r="B18" i="19"/>
  <c r="B16" i="19"/>
  <c r="N13" i="19"/>
  <c r="B13" i="19"/>
  <c r="B12" i="19"/>
  <c r="B15" i="19"/>
  <c r="B11" i="19"/>
  <c r="B7" i="19"/>
  <c r="B8" i="19"/>
  <c r="B9" i="19"/>
  <c r="B10" i="19"/>
  <c r="O14" i="19" l="1"/>
  <c r="O13" i="19"/>
  <c r="C29" i="24" l="1"/>
  <c r="C30" i="24"/>
  <c r="C28" i="24" l="1"/>
  <c r="C21" i="24" l="1"/>
  <c r="C22" i="24"/>
  <c r="C23" i="24"/>
  <c r="C24" i="24" l="1"/>
  <c r="C25" i="24"/>
  <c r="C26" i="24"/>
  <c r="C27" i="24"/>
  <c r="P8" i="19" l="1"/>
  <c r="P7" i="19"/>
  <c r="O10" i="19" l="1"/>
  <c r="O15" i="19" l="1"/>
  <c r="N9" i="19" l="1"/>
  <c r="N10" i="19"/>
  <c r="N8" i="19"/>
  <c r="N3" i="19" l="1"/>
  <c r="N2" i="19"/>
</calcChain>
</file>

<file path=xl/sharedStrings.xml><?xml version="1.0" encoding="utf-8"?>
<sst xmlns="http://schemas.openxmlformats.org/spreadsheetml/2006/main" count="1483" uniqueCount="769">
  <si>
    <t>場次</t>
  </si>
  <si>
    <t>時間：</t>
  </si>
  <si>
    <t>場景</t>
  </si>
  <si>
    <t>人物</t>
  </si>
  <si>
    <t>主題</t>
    <phoneticPr fontId="14" type="noConversion"/>
  </si>
  <si>
    <t>說明</t>
    <phoneticPr fontId="14" type="noConversion"/>
  </si>
  <si>
    <t>角色動態/emoji/對話/△描述</t>
    <phoneticPr fontId="14" type="noConversion"/>
  </si>
  <si>
    <t>怒</t>
    <phoneticPr fontId="14" type="noConversion"/>
  </si>
  <si>
    <t>樂</t>
    <phoneticPr fontId="14" type="noConversion"/>
  </si>
  <si>
    <t>emo_exclamation</t>
  </si>
  <si>
    <t>emo_question</t>
  </si>
  <si>
    <t>emo_munote</t>
  </si>
  <si>
    <t>emo_heart</t>
  </si>
  <si>
    <t>emo_shy</t>
  </si>
  <si>
    <t>emo_angry</t>
  </si>
  <si>
    <t>emo_speechless</t>
  </si>
  <si>
    <t>emo_fretful</t>
  </si>
  <si>
    <t>emo_sigh</t>
  </si>
  <si>
    <t>emo_attention</t>
  </si>
  <si>
    <t>emo_evil</t>
  </si>
  <si>
    <t>emo_sweat</t>
  </si>
  <si>
    <t>奇米</t>
  </si>
  <si>
    <t>亞瑟‧伊文</t>
  </si>
  <si>
    <r>
      <t>s</t>
    </r>
    <r>
      <rPr>
        <sz val="12"/>
        <color theme="1"/>
        <rFont val="微軟正黑體"/>
        <family val="2"/>
        <charset val="136"/>
      </rPr>
      <t>mile</t>
    </r>
    <phoneticPr fontId="14" type="noConversion"/>
  </si>
  <si>
    <t>字數</t>
    <phoneticPr fontId="14" type="noConversion"/>
  </si>
  <si>
    <t>日</t>
  </si>
  <si>
    <t>霍伯特的書房</t>
  </si>
  <si>
    <t>奇米、研究員A</t>
    <phoneticPr fontId="14" type="noConversion"/>
  </si>
  <si>
    <t>發現霍伯特不在家。</t>
  </si>
  <si>
    <t>1-1</t>
    <phoneticPr fontId="14" type="noConversion"/>
  </si>
  <si>
    <t>1-3</t>
    <phoneticPr fontId="14" type="noConversion"/>
  </si>
  <si>
    <t>奇米到霍伯特研究室中翻找資料，想查閱是否有關於黑衣人的線索，</t>
    <phoneticPr fontId="14" type="noConversion"/>
  </si>
  <si>
    <t>卻一無所獲，放在書櫃上方的箱子突然掉了下來，</t>
    <phoneticPr fontId="14" type="noConversion"/>
  </si>
  <si>
    <t>奇米將鳥類生物鬆綁，沒想到這生物竟然還會說話，不等奇米問話，</t>
    <phoneticPr fontId="14" type="noConversion"/>
  </si>
  <si>
    <t>他急著先開口，喊的是媽媽的名字，告訴她霍伯特被雪沃茲氏族的人帶走了</t>
    <phoneticPr fontId="14" type="noConversion"/>
  </si>
  <si>
    <t>，要趕快去救他，講完就逕自從窗戶飛走。</t>
  </si>
  <si>
    <t>詢問了研究院內的同仁，他們說清晨時來了一位神祕的黑衣人，</t>
    <phoneticPr fontId="14" type="noConversion"/>
  </si>
  <si>
    <t>和霍伯特說完話之後，兩人就一同離開，什麼也沒交代。</t>
    <phoneticPr fontId="14" type="noConversion"/>
  </si>
  <si>
    <t>根據研究員描述的黑衣人特徵，奇米想起幼年時那位接近媽媽的黑衣人。</t>
    <phoneticPr fontId="14" type="noConversion"/>
  </si>
  <si>
    <t>滾出來的是一隻鳥類生物，僅約兩個手掌大小，但整隻被卡在一個盒子裡</t>
    <phoneticPr fontId="14" type="noConversion"/>
  </si>
  <si>
    <t>，一直在掙扎著，模樣有點滑稽好笑。</t>
  </si>
  <si>
    <t>奇米順著鳥類生物飛走的方向追趕，來到一處種滿各色玫瑰花的花園廣場，</t>
    <phoneticPr fontId="14" type="noConversion"/>
  </si>
  <si>
    <t>北方王國花園廣場</t>
  </si>
  <si>
    <t>奇米、亞瑟、巴特婁</t>
  </si>
  <si>
    <t>1-9</t>
    <phoneticPr fontId="14" type="noConversion"/>
  </si>
  <si>
    <t>1-10</t>
    <phoneticPr fontId="14" type="noConversion"/>
  </si>
  <si>
    <t>1-7</t>
    <phoneticPr fontId="14" type="noConversion"/>
  </si>
  <si>
    <t>奇米、亞瑟</t>
  </si>
  <si>
    <t>1-5</t>
    <phoneticPr fontId="14" type="noConversion"/>
  </si>
  <si>
    <t>1-4</t>
    <phoneticPr fontId="14" type="noConversion"/>
  </si>
  <si>
    <t>plus</t>
    <phoneticPr fontId="14" type="noConversion"/>
  </si>
  <si>
    <t>CG圖1</t>
    <phoneticPr fontId="14" type="noConversion"/>
  </si>
  <si>
    <t>1-2</t>
    <phoneticPr fontId="14" type="noConversion"/>
  </si>
  <si>
    <t>1-6</t>
    <phoneticPr fontId="14" type="noConversion"/>
  </si>
  <si>
    <t>第一章</t>
    <phoneticPr fontId="14" type="noConversion"/>
  </si>
  <si>
    <t>王國聯姻</t>
    <phoneticPr fontId="14" type="noConversion"/>
  </si>
  <si>
    <t>藝術研究院大廳</t>
    <phoneticPr fontId="14" type="noConversion"/>
  </si>
  <si>
    <t>奇米、霍伯特</t>
    <phoneticPr fontId="14"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</si>
  <si>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14" type="noConversion"/>
  </si>
  <si>
    <t>花園商店廣場</t>
    <phoneticPr fontId="14" type="noConversion"/>
  </si>
  <si>
    <t>尚、海斗、洛斯</t>
    <phoneticPr fontId="14"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</si>
  <si>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14" type="noConversion"/>
  </si>
  <si>
    <t>1-8</t>
    <phoneticPr fontId="14" type="noConversion"/>
  </si>
  <si>
    <t>巴特婁摟住奇米（CG須收入圖鑑）</t>
    <phoneticPr fontId="14" type="noConversion"/>
  </si>
  <si>
    <t>奇米扮裝後打算穿越貴婦群找到亞瑟和巴特婁，卻被貴婦群以為是新來的可愛侍衛而纏住奇米，</t>
    <phoneticPr fontId="14" type="noConversion"/>
  </si>
  <si>
    <t>巴特婁適時解危，並識破奇米為女生，</t>
    <phoneticPr fontId="14" type="noConversion"/>
  </si>
  <si>
    <t>亞瑟表示巴特婁就是他門要找的人，要奇米快拿出筆記本收服巴特婁，但筆記本沒什麼反應</t>
    <phoneticPr fontId="14" type="noConversion"/>
  </si>
  <si>
    <t>巴特婁一頭霧水，但覺得很有趣，故意提出約會，打算看看奇米和亞瑟葫蘆裡賣什麼藥，</t>
    <phoneticPr fontId="14" type="noConversion"/>
  </si>
  <si>
    <t>奇米被突如其來的邀約嚇到差點跌倒，巴特婁趕緊摟住奇米……</t>
    <phoneticPr fontId="14" type="noConversion"/>
  </si>
  <si>
    <t>換裝關卡</t>
    <phoneticPr fontId="14" type="noConversion"/>
  </si>
  <si>
    <t>廣場中央站著被一群貴婦包圍的帥氣侍衛（騎士）—巴特婁登場。</t>
    <phoneticPr fontId="14" type="noConversion"/>
  </si>
  <si>
    <t>亞瑟的回憶（懷絲家的嬰兒）</t>
    <phoneticPr fontId="14" type="noConversion"/>
  </si>
  <si>
    <t>亞瑟也飛在其左右，奇米想越過人群找亞瑟，</t>
    <phoneticPr fontId="14" type="noConversion"/>
  </si>
  <si>
    <t>卻被巴特婁後援會（貴婦群）誤以為奇米想找機會接近巴特婁所以阻擋，</t>
    <phoneticPr fontId="14" type="noConversion"/>
  </si>
  <si>
    <t>奇米想到扮裝成侍衛，好穿越過她們。</t>
    <phoneticPr fontId="14" type="noConversion"/>
  </si>
  <si>
    <t>扮成侍衛</t>
    <phoneticPr fontId="14" type="noConversion"/>
  </si>
  <si>
    <t>巴特婁後援會</t>
    <phoneticPr fontId="14" type="noConversion"/>
  </si>
  <si>
    <t>適合行動的衣服</t>
    <phoneticPr fontId="14" type="noConversion"/>
  </si>
  <si>
    <t>出門採購的衣服</t>
    <phoneticPr fontId="14" type="noConversion"/>
  </si>
  <si>
    <t>埃文斯夫人</t>
  </si>
  <si>
    <t>建檔日期</t>
    <phoneticPr fontId="28" type="noConversion"/>
  </si>
  <si>
    <t>內容</t>
    <phoneticPr fontId="28" type="noConversion"/>
  </si>
  <si>
    <t>人員</t>
    <phoneticPr fontId="28" type="noConversion"/>
  </si>
  <si>
    <t>德瑞克</t>
  </si>
  <si>
    <t>葛麗葉</t>
  </si>
  <si>
    <t>蘭廷</t>
  </si>
  <si>
    <t>小妹妹</t>
  </si>
  <si>
    <t>侍者</t>
  </si>
  <si>
    <t>公主</t>
  </si>
  <si>
    <t>店員</t>
  </si>
  <si>
    <t>侍衛</t>
  </si>
  <si>
    <t>貴婦A</t>
  </si>
  <si>
    <t>貴婦B</t>
  </si>
  <si>
    <t>貴婦C</t>
  </si>
  <si>
    <t>句數</t>
    <phoneticPr fontId="14" type="noConversion"/>
  </si>
  <si>
    <t>字數</t>
    <phoneticPr fontId="14" type="noConversion"/>
  </si>
  <si>
    <t>1.為求版面舒適度，字數盡量不超過40字，超過就換下一句。
2.每節句數不大於50句</t>
    <phoneticPr fontId="14" type="noConversion"/>
  </si>
  <si>
    <t>尚</t>
    <phoneticPr fontId="14" type="noConversion"/>
  </si>
  <si>
    <t>背景</t>
    <phoneticPr fontId="14" type="noConversion"/>
  </si>
  <si>
    <t>音樂</t>
    <phoneticPr fontId="14" type="noConversion"/>
  </si>
  <si>
    <t>奇米</t>
    <phoneticPr fontId="14" type="noConversion"/>
  </si>
  <si>
    <t>奇米</t>
    <phoneticPr fontId="14" type="noConversion"/>
  </si>
  <si>
    <t>旁白</t>
    <phoneticPr fontId="14" type="noConversion"/>
  </si>
  <si>
    <t>海斗</t>
  </si>
  <si>
    <t>亞瑟</t>
  </si>
  <si>
    <t>連恩</t>
  </si>
  <si>
    <t>滝崎家僕2</t>
  </si>
  <si>
    <t>尚</t>
  </si>
  <si>
    <t>表情總覽</t>
    <phoneticPr fontId="14" type="noConversion"/>
  </si>
  <si>
    <t>Emoji總覽</t>
    <phoneticPr fontId="14" type="noConversion"/>
  </si>
  <si>
    <t>角色姓名對照（程式不讀）</t>
  </si>
  <si>
    <t>NPC ID
流水號：10200000-10299999
角色：10201000-10201999
小怪：10202000-10202999
精英：10203000-10203999
Boss：10204000-10204999
劇情NPC：10209000-10209999</t>
  </si>
  <si>
    <t>常用指令</t>
    <phoneticPr fontId="14" type="noConversion"/>
  </si>
  <si>
    <t>編號</t>
    <phoneticPr fontId="14" type="noConversion"/>
  </si>
  <si>
    <t>表情名稱</t>
    <phoneticPr fontId="14" type="noConversion"/>
  </si>
  <si>
    <t>表情檔名</t>
    <phoneticPr fontId="14" type="noConversion"/>
  </si>
  <si>
    <t>gid</t>
  </si>
  <si>
    <t>色碼表</t>
    <phoneticPr fontId="14" type="noConversion"/>
  </si>
  <si>
    <t>https://www.toodoo.com/db/color.html</t>
    <phoneticPr fontId="14" type="noConversion"/>
  </si>
  <si>
    <t>無表情</t>
    <phoneticPr fontId="14" type="noConversion"/>
  </si>
  <si>
    <r>
      <t>i</t>
    </r>
    <r>
      <rPr>
        <sz val="12"/>
        <color theme="1"/>
        <rFont val="微軟正黑體"/>
        <family val="2"/>
        <charset val="136"/>
      </rPr>
      <t>dle</t>
    </r>
    <phoneticPr fontId="14" type="noConversion"/>
  </si>
  <si>
    <t>驚嘆號</t>
    <phoneticPr fontId="14" type="noConversion"/>
  </si>
  <si>
    <t>DWORD</t>
  </si>
  <si>
    <t>喜</t>
    <phoneticPr fontId="14" type="noConversion"/>
  </si>
  <si>
    <t>問號</t>
    <phoneticPr fontId="14" type="noConversion"/>
  </si>
  <si>
    <t>CS</t>
  </si>
  <si>
    <t>ControlNPC(10209002,FadeIn,M);</t>
    <phoneticPr fontId="14" type="noConversion"/>
  </si>
  <si>
    <r>
      <t>a</t>
    </r>
    <r>
      <rPr>
        <sz val="12"/>
        <color theme="1"/>
        <rFont val="微軟正黑體"/>
        <family val="2"/>
        <charset val="136"/>
      </rPr>
      <t>ngry</t>
    </r>
    <phoneticPr fontId="14" type="noConversion"/>
  </si>
  <si>
    <t>愉悅</t>
    <phoneticPr fontId="14" type="noConversion"/>
  </si>
  <si>
    <t>巴特婁</t>
  </si>
  <si>
    <t>哀</t>
    <phoneticPr fontId="14" type="noConversion"/>
  </si>
  <si>
    <r>
      <t>s</t>
    </r>
    <r>
      <rPr>
        <sz val="12"/>
        <color theme="1"/>
        <rFont val="微軟正黑體"/>
        <family val="2"/>
        <charset val="136"/>
      </rPr>
      <t>ad</t>
    </r>
    <phoneticPr fontId="14" type="noConversion"/>
  </si>
  <si>
    <t>愛心</t>
    <phoneticPr fontId="14" type="noConversion"/>
  </si>
  <si>
    <t>霍伯特</t>
  </si>
  <si>
    <r>
      <t>h</t>
    </r>
    <r>
      <rPr>
        <sz val="12"/>
        <color theme="1"/>
        <rFont val="微軟正黑體"/>
        <family val="2"/>
        <charset val="136"/>
      </rPr>
      <t>appy</t>
    </r>
    <phoneticPr fontId="14" type="noConversion"/>
  </si>
  <si>
    <t>害羞</t>
    <phoneticPr fontId="14" type="noConversion"/>
  </si>
  <si>
    <t>驚</t>
    <phoneticPr fontId="14" type="noConversion"/>
  </si>
  <si>
    <r>
      <t>s</t>
    </r>
    <r>
      <rPr>
        <sz val="12"/>
        <color theme="1"/>
        <rFont val="微軟正黑體"/>
        <family val="2"/>
        <charset val="136"/>
      </rPr>
      <t>hock</t>
    </r>
    <phoneticPr fontId="14" type="noConversion"/>
  </si>
  <si>
    <t>生氣</t>
    <phoneticPr fontId="14" type="noConversion"/>
  </si>
  <si>
    <t>羞</t>
    <phoneticPr fontId="14" type="noConversion"/>
  </si>
  <si>
    <r>
      <t>s</t>
    </r>
    <r>
      <rPr>
        <sz val="12"/>
        <color theme="1"/>
        <rFont val="微軟正黑體"/>
        <family val="2"/>
        <charset val="136"/>
      </rPr>
      <t>hy</t>
    </r>
    <phoneticPr fontId="14" type="noConversion"/>
  </si>
  <si>
    <t>無言</t>
    <phoneticPr fontId="14" type="noConversion"/>
  </si>
  <si>
    <t>洛斯</t>
  </si>
  <si>
    <t>懊惱</t>
    <phoneticPr fontId="14" type="noConversion"/>
  </si>
  <si>
    <t>嘆氣</t>
    <phoneticPr fontId="14" type="noConversion"/>
  </si>
  <si>
    <t>娜塔莉</t>
  </si>
  <si>
    <t>注意</t>
    <phoneticPr fontId="14" type="noConversion"/>
  </si>
  <si>
    <t>奸笑</t>
    <phoneticPr fontId="14" type="noConversion"/>
  </si>
  <si>
    <t>汗顏</t>
    <phoneticPr fontId="14" type="noConversion"/>
  </si>
  <si>
    <t>流浪兒</t>
  </si>
  <si>
    <t>草地上的聖母</t>
  </si>
  <si>
    <t>歐洛戰神像</t>
  </si>
  <si>
    <t>主角表情</t>
    <phoneticPr fontId="14" type="noConversion"/>
  </si>
  <si>
    <t>https://trello.com/c/fBcl503o 主角表情圖看這</t>
  </si>
  <si>
    <t>雨神特勒洛克像</t>
  </si>
  <si>
    <t>編號</t>
    <phoneticPr fontId="14" type="noConversion"/>
  </si>
  <si>
    <t>表情名稱</t>
    <phoneticPr fontId="14" type="noConversion"/>
  </si>
  <si>
    <t>代碼</t>
    <phoneticPr fontId="14" type="noConversion"/>
  </si>
  <si>
    <t>死者之書</t>
  </si>
  <si>
    <t>一般</t>
    <phoneticPr fontId="14" type="noConversion"/>
  </si>
  <si>
    <t>SetEmotion(Idle);</t>
    <phoneticPr fontId="14" type="noConversion"/>
  </si>
  <si>
    <t>巴特農神殿</t>
  </si>
  <si>
    <t>SetEmotion(Angry);</t>
    <phoneticPr fontId="14" type="noConversion"/>
  </si>
  <si>
    <t xml:space="preserve">PlayAnim(NPC的GID,Angry); </t>
    <phoneticPr fontId="14" type="noConversion"/>
  </si>
  <si>
    <t>擲鐵餅者</t>
  </si>
  <si>
    <t>開心</t>
    <phoneticPr fontId="14" type="noConversion"/>
  </si>
  <si>
    <t>SetEmotion(Happy);</t>
    <phoneticPr fontId="14" type="noConversion"/>
  </si>
  <si>
    <t xml:space="preserve">PlayAnim(NPC的GID,Happy); </t>
    <phoneticPr fontId="14" type="noConversion"/>
  </si>
  <si>
    <t>使神漢彌士與幼年的酒神戴奧尼西斯</t>
  </si>
  <si>
    <t>難過</t>
    <phoneticPr fontId="14" type="noConversion"/>
  </si>
  <si>
    <t>SetEmotion(Sad);</t>
    <phoneticPr fontId="14" type="noConversion"/>
  </si>
  <si>
    <t xml:space="preserve">PlayAnim(NPC的GID,Sad); </t>
    <phoneticPr fontId="14" type="noConversion"/>
  </si>
  <si>
    <t>勞孔父子群像</t>
  </si>
  <si>
    <t>驚嚇</t>
    <phoneticPr fontId="14" type="noConversion"/>
  </si>
  <si>
    <t>SetEmotion(Shock);</t>
    <phoneticPr fontId="14" type="noConversion"/>
  </si>
  <si>
    <t xml:space="preserve">PlayAnim(NPC的GID,Shock); </t>
    <phoneticPr fontId="14" type="noConversion"/>
  </si>
  <si>
    <t>羅馬競技場</t>
  </si>
  <si>
    <t>SetEmotion(Shy);</t>
    <phoneticPr fontId="14" type="noConversion"/>
  </si>
  <si>
    <t xml:space="preserve">PlayAnim(NPC的GID,Shy); </t>
    <phoneticPr fontId="14" type="noConversion"/>
  </si>
  <si>
    <t>有翼的獅子</t>
  </si>
  <si>
    <t>諾坦普頓夏郡教堂</t>
  </si>
  <si>
    <t>格洛斯特大教堂的燭台</t>
  </si>
  <si>
    <t>第一章全出場人物</t>
    <phoneticPr fontId="14" type="noConversion"/>
  </si>
  <si>
    <t>維納斯的誕生</t>
  </si>
  <si>
    <t>幾個人</t>
    <phoneticPr fontId="14" type="noConversion"/>
  </si>
  <si>
    <t>角色</t>
    <phoneticPr fontId="14" type="noConversion"/>
  </si>
  <si>
    <t>蒙娜麗莎</t>
  </si>
  <si>
    <t>巴特婁‧瓦爾迦斯</t>
    <phoneticPr fontId="14" type="noConversion"/>
  </si>
  <si>
    <t>麥可里像</t>
  </si>
  <si>
    <t>霍伯特‧海爾</t>
    <phoneticPr fontId="14" type="noConversion"/>
  </si>
  <si>
    <t>宮女</t>
  </si>
  <si>
    <t>大倉海斗</t>
    <phoneticPr fontId="14" type="noConversion"/>
  </si>
  <si>
    <t>聖女泰瑞莎的幻象</t>
  </si>
  <si>
    <t>滝崎連恩</t>
    <phoneticPr fontId="14" type="noConversion"/>
  </si>
  <si>
    <t>維也納望樓</t>
  </si>
  <si>
    <t>洛斯‧佛德里克</t>
    <phoneticPr fontId="14" type="noConversion"/>
  </si>
  <si>
    <t>阿拉伯幻想</t>
  </si>
  <si>
    <t>拾穗者</t>
  </si>
  <si>
    <t>娜塔莉‧埃文斯</t>
    <phoneticPr fontId="14" type="noConversion"/>
  </si>
  <si>
    <t>人物雕刻</t>
  </si>
  <si>
    <t>兵馬俑</t>
  </si>
  <si>
    <t>馴悍記</t>
  </si>
  <si>
    <t>參孫與達莉拉</t>
  </si>
  <si>
    <t>黑衣人</t>
    <phoneticPr fontId="14" type="noConversion"/>
  </si>
  <si>
    <t>吶喊</t>
  </si>
  <si>
    <t>小偷</t>
    <phoneticPr fontId="14" type="noConversion"/>
  </si>
  <si>
    <t>大衛像全名</t>
  </si>
  <si>
    <t>芭蕾教室接待員</t>
    <phoneticPr fontId="14" type="noConversion"/>
  </si>
  <si>
    <t>歌劇魅影</t>
  </si>
  <si>
    <t>畫攤老先生</t>
    <phoneticPr fontId="14" type="noConversion"/>
  </si>
  <si>
    <t>吉思夢妲</t>
  </si>
  <si>
    <t>家僕A</t>
    <phoneticPr fontId="14" type="noConversion"/>
  </si>
  <si>
    <t>月光下的羊欄</t>
  </si>
  <si>
    <t>家僕B</t>
    <phoneticPr fontId="14"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</si>
  <si>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</si>
  <si>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</si>
  <si>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</si>
  <si>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</si>
  <si>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</si>
  <si>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</si>
  <si>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</si>
  <si>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</si>
  <si>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</si>
  <si>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</si>
  <si>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</si>
  <si>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</si>
  <si>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</si>
  <si>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</si>
  <si>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</si>
  <si>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小偷</t>
  </si>
  <si>
    <t>接待員</t>
  </si>
  <si>
    <t>滝崎家僕1</t>
    <phoneticPr fontId="28" type="noConversion"/>
  </si>
  <si>
    <t>老先生</t>
  </si>
  <si>
    <t>NPC編號</t>
    <phoneticPr fontId="14" type="noConversion"/>
  </si>
  <si>
    <t>表情</t>
    <phoneticPr fontId="14" type="noConversion"/>
  </si>
  <si>
    <t>SetEmotion(Idle);</t>
  </si>
  <si>
    <t>voice編號</t>
    <phoneticPr fontId="14" type="noConversion"/>
  </si>
  <si>
    <t>其他指令編號</t>
    <phoneticPr fontId="14" type="noConversion"/>
  </si>
  <si>
    <t>SetEmotion(Happy);</t>
  </si>
  <si>
    <t>場景名稱</t>
    <phoneticPr fontId="30" type="noConversion"/>
  </si>
  <si>
    <t>繆思藝術館</t>
    <phoneticPr fontId="28" type="noConversion"/>
  </si>
  <si>
    <t>藝術館外街道</t>
    <phoneticPr fontId="28" type="noConversion"/>
  </si>
  <si>
    <t>房間</t>
    <phoneticPr fontId="28" type="noConversion"/>
  </si>
  <si>
    <t>繆思藝術館大廳</t>
    <phoneticPr fontId="28" type="noConversion"/>
  </si>
  <si>
    <t>藝術館倉庫</t>
    <phoneticPr fontId="28" type="noConversion"/>
  </si>
  <si>
    <t>館長辦公室</t>
    <phoneticPr fontId="28" type="noConversion"/>
  </si>
  <si>
    <t>街道</t>
    <phoneticPr fontId="30" type="noConversion"/>
  </si>
  <si>
    <t>芭蕾教室</t>
    <phoneticPr fontId="30" type="noConversion"/>
  </si>
  <si>
    <t>走廊</t>
    <phoneticPr fontId="30" type="noConversion"/>
  </si>
  <si>
    <t>畫家村</t>
    <phoneticPr fontId="30" type="noConversion"/>
  </si>
  <si>
    <t>攤位前</t>
    <phoneticPr fontId="28" type="noConversion"/>
  </si>
  <si>
    <t>露天咖啡座</t>
    <phoneticPr fontId="28" type="noConversion"/>
  </si>
  <si>
    <t>鄉間小屋外</t>
    <phoneticPr fontId="30" type="noConversion"/>
  </si>
  <si>
    <t>鄉間小屋內</t>
    <phoneticPr fontId="30" type="noConversion"/>
  </si>
  <si>
    <t>暗巷</t>
    <phoneticPr fontId="30" type="noConversion"/>
  </si>
  <si>
    <t>第一二章全場景名稱</t>
    <phoneticPr fontId="14" type="noConversion"/>
  </si>
  <si>
    <t>字串編號</t>
    <phoneticPr fontId="14" type="noConversion"/>
  </si>
  <si>
    <t>NPC淡入</t>
    <phoneticPr fontId="14" type="noConversion"/>
  </si>
  <si>
    <t>NPC淡出</t>
    <phoneticPr fontId="14" type="noConversion"/>
  </si>
  <si>
    <t>NPC滑入</t>
    <phoneticPr fontId="14" type="noConversion"/>
  </si>
  <si>
    <t>NPC滑出</t>
    <phoneticPr fontId="14" type="noConversion"/>
  </si>
  <si>
    <t>NPC換表情</t>
    <phoneticPr fontId="14" type="noConversion"/>
  </si>
  <si>
    <t xml:space="preserve">PlayAnim(10209002,Happy); </t>
    <phoneticPr fontId="14" type="noConversion"/>
  </si>
  <si>
    <t>ChangeBG(100010);</t>
    <phoneticPr fontId="14" type="noConversion"/>
  </si>
  <si>
    <t xml:space="preserve">PlayBGM(200001); </t>
    <phoneticPr fontId="14" type="noConversion"/>
  </si>
  <si>
    <t xml:space="preserve">PlaySE(301001); </t>
    <phoneticPr fontId="14" type="noConversion"/>
  </si>
  <si>
    <t>ControlNPC(10209002,MoveIn,M,4);</t>
    <phoneticPr fontId="14" type="noConversion"/>
  </si>
  <si>
    <t>ControlNPC(10209002,FadeOut,M);</t>
    <phoneticPr fontId="14" type="noConversion"/>
  </si>
  <si>
    <t>ControlNPC(10209002,MoveOut,M,4);</t>
    <phoneticPr fontId="14" type="noConversion"/>
  </si>
  <si>
    <t>對話框震動</t>
    <phoneticPr fontId="14" type="noConversion"/>
  </si>
  <si>
    <t>Shake(1.5);</t>
    <phoneticPr fontId="14" type="noConversion"/>
  </si>
  <si>
    <t>鏡頭震動</t>
    <phoneticPr fontId="14" type="noConversion"/>
  </si>
  <si>
    <t>音樂停止</t>
    <phoneticPr fontId="14" type="noConversion"/>
  </si>
  <si>
    <t>ControlCamera(Shake,1.5);</t>
    <phoneticPr fontId="14" type="noConversion"/>
  </si>
  <si>
    <t>StopBGM();</t>
    <phoneticPr fontId="14" type="noConversion"/>
  </si>
  <si>
    <t>？？？名字</t>
    <phoneticPr fontId="14" type="noConversion"/>
  </si>
  <si>
    <t>SetNpcName(10209011,40009999);</t>
    <phoneticPr fontId="14" type="noConversion"/>
  </si>
  <si>
    <t>特效</t>
    <phoneticPr fontId="14" type="noConversion"/>
  </si>
  <si>
    <t>背景</t>
    <phoneticPr fontId="14" type="noConversion"/>
  </si>
  <si>
    <t>音樂</t>
    <phoneticPr fontId="14" type="noConversion"/>
  </si>
  <si>
    <t>ControlDialogueObject(Show,檔名);</t>
    <phoneticPr fontId="14" type="noConversion"/>
  </si>
  <si>
    <t>音效</t>
    <phoneticPr fontId="14" type="noConversion"/>
  </si>
  <si>
    <t>？？？關閉</t>
    <phoneticPr fontId="14" type="noConversion"/>
  </si>
  <si>
    <t>SetNpcName(10209011,0);</t>
    <phoneticPr fontId="14" type="noConversion"/>
  </si>
  <si>
    <t>範本建立</t>
    <phoneticPr fontId="14" type="noConversion"/>
  </si>
  <si>
    <t>米粒</t>
    <phoneticPr fontId="14" type="noConversion"/>
  </si>
  <si>
    <t>NPC ID</t>
    <phoneticPr fontId="14" type="noConversion"/>
  </si>
  <si>
    <t>StageID</t>
    <phoneticPr fontId="14" type="noConversion"/>
  </si>
  <si>
    <t>NPC名字</t>
    <phoneticPr fontId="14" type="noConversion"/>
  </si>
  <si>
    <t>第N章、第N節</t>
    <phoneticPr fontId="14" type="noConversion"/>
  </si>
  <si>
    <t>此處填寫這個stage會用到的素材</t>
    <phoneticPr fontId="14" type="noConversion"/>
  </si>
  <si>
    <t>登場人物(填寫Npc編號)</t>
    <phoneticPr fontId="14" type="noConversion"/>
  </si>
  <si>
    <t>角色劇情名</t>
    <phoneticPr fontId="14" type="noConversion"/>
  </si>
  <si>
    <t>背景名稱</t>
    <phoneticPr fontId="14" type="noConversion"/>
  </si>
  <si>
    <t>StageID同對話assetID</t>
    <phoneticPr fontId="14" type="noConversion"/>
  </si>
  <si>
    <t>202-0-0000=固定序號-類別-關卡序號</t>
    <phoneticPr fontId="14" type="noConversion"/>
  </si>
  <si>
    <t>在藝術館大廳</t>
  </si>
  <si>
    <t>在藝術館走廊</t>
  </si>
  <si>
    <t>在藝術館辦公室</t>
  </si>
  <si>
    <t>在藝術館倉庫</t>
  </si>
  <si>
    <t>在露天咖啡店</t>
  </si>
  <si>
    <t>在花園商店廣場</t>
  </si>
  <si>
    <t>在芭蕾舞練習室</t>
    <phoneticPr fontId="14" type="noConversion"/>
  </si>
  <si>
    <t>海斗</t>
    <phoneticPr fontId="14" type="noConversion"/>
  </si>
  <si>
    <t>主題地點</t>
    <phoneticPr fontId="14" type="noConversion"/>
  </si>
  <si>
    <t>大綱</t>
    <phoneticPr fontId="14" type="noConversion"/>
  </si>
  <si>
    <t>海斗拿到演出宣傳單
到芭蕾舞練習室參觀表演</t>
    <phoneticPr fontId="14" type="noConversion"/>
  </si>
  <si>
    <t xml:space="preserve">海斗在辦公室看到許多關於藝術的書籍，
說奇米平時都看這麼多書啊？
雖然他也喜歡藝術，但是要讀這麼多書，他實在覺得很難，還是大海自在一點。
海斗覺得藝術館有點冷清，突然提議來幫忙奇米宣傳藝術展，
並向奇米請教各個藝術品的歷史與資料，他要當一日導覽。
奇米看著海斗認真抄筆記然後背誦的模樣覺得相當可愛。
</t>
    <phoneticPr fontId="14" type="noConversion"/>
  </si>
  <si>
    <t>奇米10209001、海斗10201002、店員10209009</t>
    <phoneticPr fontId="14" type="noConversion"/>
  </si>
  <si>
    <t>花園商店廣場白天100011</t>
    <phoneticPr fontId="14" type="noConversion"/>
  </si>
  <si>
    <t>花園商店廣場-100011</t>
    <phoneticPr fontId="14" type="noConversion"/>
  </si>
  <si>
    <t>一般情境-200001</t>
    <phoneticPr fontId="14" type="noConversion"/>
  </si>
  <si>
    <t>旁白</t>
    <phoneticPr fontId="14" type="noConversion"/>
  </si>
  <si>
    <t>海斗</t>
    <phoneticPr fontId="14" type="noConversion"/>
  </si>
  <si>
    <t>海斗？</t>
    <phoneticPr fontId="14" type="noConversion"/>
  </si>
  <si>
    <t>特賣會有畫具的促銷，所以來看看有什麼材料可以添購。</t>
    <phoneticPr fontId="14" type="noConversion"/>
  </si>
  <si>
    <t>原來如此，那有什麼收穫嗎？</t>
    <phoneticPr fontId="14" type="noConversion"/>
  </si>
  <si>
    <t>我晃了晃手上一大袋顏料罐，示意這就是成果。</t>
    <phoneticPr fontId="14" type="noConversion"/>
  </si>
  <si>
    <t>奇米</t>
    <phoneticPr fontId="14" type="noConversion"/>
  </si>
  <si>
    <t>海斗的視線游移到櫥窗前盯著一對耳環，猶豫不決的樣子。</t>
    <phoneticPr fontId="14" type="noConversion"/>
  </si>
  <si>
    <t>紀念品……算是吧？</t>
    <phoneticPr fontId="14" type="noConversion"/>
  </si>
  <si>
    <t>店員</t>
    <phoneticPr fontId="14" type="noConversion"/>
  </si>
  <si>
    <t>您所看的這對耳環是我們的鎮店之寶，海之音。</t>
    <phoneticPr fontId="14" type="noConversion"/>
  </si>
  <si>
    <t>折扣後仍是價格不斐呢，海斗想要買這對耳環當紀念品嗎？</t>
    <phoneticPr fontId="14" type="noConversion"/>
  </si>
  <si>
    <t>旁白</t>
    <phoneticPr fontId="14" type="noConversion"/>
  </si>
  <si>
    <t>這些紀念品都是我四處遊歷時買的，足夠換嗎？</t>
    <phoneticPr fontId="14" type="noConversion"/>
  </si>
  <si>
    <t>NPC移動</t>
    <phoneticPr fontId="14" type="noConversion"/>
  </si>
  <si>
    <t>ControlNPC(10209002,Move,R);</t>
    <phoneticPr fontId="14" type="noConversion"/>
  </si>
  <si>
    <t>咦？！</t>
    <phoneticPr fontId="14" type="noConversion"/>
  </si>
  <si>
    <t>模特兒？那是什麼樣的工作？</t>
    <phoneticPr fontId="14" type="noConversion"/>
  </si>
  <si>
    <t>我們將以這對耳環做為報酬支付給您。</t>
    <phoneticPr fontId="14" type="noConversion"/>
  </si>
  <si>
    <t>如果可以的話，海斗先生願意來幫我們代言嗎？</t>
    <phoneticPr fontId="14" type="noConversion"/>
  </si>
  <si>
    <t>就是…..穿上店家的商品拍照，做為宣傳和代言吧？</t>
    <phoneticPr fontId="14" type="noConversion"/>
  </si>
  <si>
    <t>事不宜遲，我們開始準備吧！需要先給海斗先生試穿樣品。</t>
    <phoneticPr fontId="14" type="noConversion"/>
  </si>
  <si>
    <t>但我們缺的是...…模特兒。</t>
    <phoneticPr fontId="14" type="noConversion"/>
  </si>
  <si>
    <t>海斗將行囊中的紀念品一一翻找出來，似乎打算「以物易物」。</t>
    <phoneticPr fontId="14" type="noConversion"/>
  </si>
  <si>
    <t>海斗別太勉強自己呢。</t>
    <phoneticPr fontId="14" type="noConversion"/>
  </si>
  <si>
    <t xml:space="preserve">花園廣場商店正在做服裝促銷
海斗在櫥窗前遊盪許久，
被經過的奇米發現，奇米好奇上前詢問海斗在做什麼
此舉嚇了海斗一跳，
海斗顧左右而言他，但其實是想要送給奇米禮物。
他們兩個對話被店員撞見，
店員說會幫海斗留下櫥窗的那件飾品，
但條件是海斗必須作為店員在店裡打工，
海斗雖不明所以但是接受了。
但其實店員是因為海斗的體格很好適合當衣架子，
想要透過海斗為店內做宣傳。
</t>
    <phoneticPr fontId="14" type="noConversion"/>
  </si>
  <si>
    <t>海斗做過類似的工作嗎？</t>
    <phoneticPr fontId="14" type="noConversion"/>
  </si>
  <si>
    <t>沒有耶……</t>
    <phoneticPr fontId="14" type="noConversion"/>
  </si>
  <si>
    <t>真的嗎？太好了！謝謝你，你真是個好心人。</t>
    <phoneticPr fontId="14" type="noConversion"/>
  </si>
  <si>
    <t>這樣啊…..</t>
    <phoneticPr fontId="14" type="noConversion"/>
  </si>
  <si>
    <t>我可以在這裡工作，要做什麼都行！</t>
    <phoneticPr fontId="14" type="noConversion"/>
  </si>
  <si>
    <t>海斗的表情顯得有些沮喪，可能擔心店家是否仍願意錄用他。</t>
    <phoneticPr fontId="14" type="noConversion"/>
  </si>
  <si>
    <t>沒有關係的，這些我們會從旁協助，不要擔心。</t>
    <phoneticPr fontId="14" type="noConversion"/>
  </si>
  <si>
    <t>(原來如此，海斗強健的體格就是個標準的衣架子。)</t>
    <phoneticPr fontId="14" type="noConversion"/>
  </si>
  <si>
    <t>(加上他來自異鄉的氣質，我想這波宣傳應該會很有意思。)</t>
    <phoneticPr fontId="14" type="noConversion"/>
  </si>
  <si>
    <t>咦？好、好的。</t>
    <phoneticPr fontId="14" type="noConversion"/>
  </si>
  <si>
    <t>嗯～果然，打鐵就該趁熱，特賣會就該下重本才對！</t>
    <phoneticPr fontId="14" type="noConversion"/>
  </si>
  <si>
    <t>嗨！[PLAYER]，呃，妳也來逛特賣嗎？</t>
    <phoneticPr fontId="14" type="noConversion"/>
  </si>
  <si>
    <t>這個…好像還是有點貴啊……怎麼辦好呢？</t>
    <phoneticPr fontId="14" type="noConversion"/>
  </si>
  <si>
    <t>說的也是，哈哈。</t>
    <phoneticPr fontId="14" type="noConversion"/>
  </si>
  <si>
    <t>哎呀，兩位客人真有眼光。</t>
    <phoneticPr fontId="14" type="noConversion"/>
  </si>
  <si>
    <t>海之音，這耳環的名字好特別，確實很精緻，不愧是鎮店之寶。</t>
    <phoneticPr fontId="14" type="noConversion"/>
  </si>
  <si>
    <t>抱歉，我們店裡沒有辦法用物品來兌換商品哦。</t>
    <phoneticPr fontId="14" type="noConversion"/>
  </si>
  <si>
    <t>不過，我們店裡最近剛好缺個人手。</t>
    <phoneticPr fontId="14" type="noConversion"/>
  </si>
  <si>
    <t>我身體這麼強壯，抓魚、砍柴、搬貨都可以的！</t>
    <phoneticPr fontId="14" type="noConversion"/>
  </si>
  <si>
    <t>噗哧，可是這樣子的話…...就沒錢吃飯囉？</t>
    <phoneticPr fontId="14" type="noConversion"/>
  </si>
  <si>
    <t>星空藍色的墜飾中央鑲著奶白色的貝殼，還鑲上碎鑽做點綴。</t>
    <phoneticPr fontId="14" type="noConversion"/>
  </si>
  <si>
    <t xml:space="preserve">一日導覽人員
</t>
    <phoneticPr fontId="14" type="noConversion"/>
  </si>
  <si>
    <t xml:space="preserve">夜晚的藝術館巡守
</t>
    <phoneticPr fontId="14" type="noConversion"/>
  </si>
  <si>
    <t>我在熙來攘往的人群中穿梭，一眼便望見那熟悉的高大身影。</t>
    <phoneticPr fontId="14" type="noConversion"/>
  </si>
  <si>
    <t>聽聞最近花園商店廣場的店家們正舉辦特賣會，熱鬧非凡。</t>
    <phoneticPr fontId="14" type="noConversion"/>
  </si>
  <si>
    <t>你誤會了，雖然這很漂亮，但這是海斗要買的紀念品。</t>
    <phoneticPr fontId="14" type="noConversion"/>
  </si>
  <si>
    <t>好吧，豁出去了！</t>
    <phoneticPr fontId="14" type="noConversion"/>
  </si>
  <si>
    <t>我想您旁邊這位小姐戴上海之音的樣子一定很美，您可以再考慮看看。</t>
    <phoneticPr fontId="14" type="noConversion"/>
  </si>
  <si>
    <t>是的，店裡最近新進了幾款率性的男裝，可惜一直找不到適合的模特人選。</t>
    <phoneticPr fontId="14" type="noConversion"/>
  </si>
  <si>
    <t>(唔，買紀念品真的是海斗的興趣呢。)</t>
    <phoneticPr fontId="14" type="noConversion"/>
  </si>
  <si>
    <t>那麼[PLAYER]，等我拿到耳環後馬上去找妳！</t>
    <phoneticPr fontId="14" type="noConversion"/>
  </si>
  <si>
    <t>好！</t>
    <phoneticPr fontId="14" type="noConversion"/>
  </si>
  <si>
    <t>SetEmotion(Shock);</t>
  </si>
  <si>
    <t>SetEmotion(Shy);</t>
  </si>
  <si>
    <t>SetEmotion(Sad);</t>
  </si>
  <si>
    <t xml:space="preserve">PlayAnim(NPC的GID,Idle); </t>
    <phoneticPr fontId="14" type="noConversion"/>
  </si>
  <si>
    <t>PlayAnim(10201002,Sad);</t>
    <phoneticPr fontId="14" type="noConversion"/>
  </si>
  <si>
    <t>PlayAnim(10201002,Idle);</t>
    <phoneticPr fontId="14" type="noConversion"/>
  </si>
  <si>
    <t>PlayAnim(10201002,Happy);</t>
    <phoneticPr fontId="14" type="noConversion"/>
  </si>
  <si>
    <t>PlayAnim(10201002,Shock);</t>
    <phoneticPr fontId="14" type="noConversion"/>
  </si>
  <si>
    <t>PlayAnim(10201002,Angry);</t>
    <phoneticPr fontId="14" type="noConversion"/>
  </si>
  <si>
    <t>PlayAnim(10201002,Shy);</t>
    <phoneticPr fontId="14" type="noConversion"/>
  </si>
  <si>
    <t>在畫家村</t>
    <phoneticPr fontId="14" type="noConversion"/>
  </si>
  <si>
    <t>畫家村白天100011</t>
    <phoneticPr fontId="14" type="noConversion"/>
  </si>
  <si>
    <t>奇米10209001、海斗10201002</t>
    <phoneticPr fontId="14" type="noConversion"/>
  </si>
  <si>
    <t>畫家村-100037</t>
    <phoneticPr fontId="14" type="noConversion"/>
  </si>
  <si>
    <t>音效</t>
    <phoneticPr fontId="14" type="noConversion"/>
  </si>
  <si>
    <t>走路音效</t>
    <phoneticPr fontId="14" type="noConversion"/>
  </si>
  <si>
    <t>街道人雜聲</t>
    <phoneticPr fontId="14" type="noConversion"/>
  </si>
  <si>
    <t>即使參觀藝術展的人逐漸減少，畫家村的創作者們依然努力不怠。</t>
    <phoneticPr fontId="14" type="noConversion"/>
  </si>
  <si>
    <t>奇米</t>
    <phoneticPr fontId="14" type="noConversion"/>
  </si>
  <si>
    <t>PlayAnim(10201002,Shock);</t>
    <phoneticPr fontId="14" type="noConversion"/>
  </si>
  <si>
    <t>為了吸引人潮，創作者們總是會展出千奇百怪的畫作。</t>
    <phoneticPr fontId="14" type="noConversion"/>
  </si>
  <si>
    <t>畫家村已經變成一處觀光景點了呢。</t>
    <phoneticPr fontId="14" type="noConversion"/>
  </si>
  <si>
    <t>希望藝術館有朝一日也能這樣門庭若市。</t>
    <phoneticPr fontId="14" type="noConversion"/>
  </si>
  <si>
    <t>海斗？你怎麼會來？</t>
    <phoneticPr fontId="14" type="noConversion"/>
  </si>
  <si>
    <t>呵呵，蒐集紀念品是你的嗜好，這裡應該很適合你。</t>
    <phoneticPr fontId="14" type="noConversion"/>
  </si>
  <si>
    <t>其實，這裡的畫家們都是為了生活而聚集在這裡賣畫的哦。</t>
    <phoneticPr fontId="14" type="noConversion"/>
  </si>
  <si>
    <t>畢竟，聖凡提斯是全國最大的藝術之都嘛。</t>
    <phoneticPr fontId="14" type="noConversion"/>
  </si>
  <si>
    <t>咦？！賣畫的話……吃的飽嗎？</t>
    <phoneticPr fontId="14" type="noConversion"/>
  </si>
  <si>
    <t>我想這裡這麼熱鬧，生意可能還比我們藝術館好一點。</t>
    <phoneticPr fontId="14" type="noConversion"/>
  </si>
  <si>
    <t>原來如此，是說為什麼有畫家村啊？</t>
    <phoneticPr fontId="14" type="noConversion"/>
  </si>
  <si>
    <t>PlayAnim(10201002,Happy);</t>
    <phoneticPr fontId="14" type="noConversion"/>
  </si>
  <si>
    <t>難道是因為這裡都住畫家？</t>
    <phoneticPr fontId="14" type="noConversion"/>
  </si>
  <si>
    <t>沒有耶，大家都為了飽餐一頓都在工作，沒有多餘時間能畫畫。</t>
    <phoneticPr fontId="14" type="noConversion"/>
  </si>
  <si>
    <t>這裡不是一開始就被命名為畫家村的，也不是因為住了很多畫家。</t>
    <phoneticPr fontId="14" type="noConversion"/>
  </si>
  <si>
    <t>當時有一名畫家每天都會來到這個廣場進行寫生，直到日落才返家。</t>
    <phoneticPr fontId="14" type="noConversion"/>
  </si>
  <si>
    <t>他想向世人宣揚這片土地的美麗，即使只有微薄報酬他依舊每天作畫。</t>
    <phoneticPr fontId="14" type="noConversion"/>
  </si>
  <si>
    <t>其實他窮困潦倒，連作畫的紙張都需要靠親戚接濟。</t>
    <phoneticPr fontId="14" type="noConversion"/>
  </si>
  <si>
    <t>而他住在離小鎮有一段距離的山上。</t>
    <phoneticPr fontId="14" type="noConversion"/>
  </si>
  <si>
    <t>從前這裡只是一座普通的市井小鎮。</t>
    <phoneticPr fontId="14" type="noConversion"/>
  </si>
  <si>
    <t>他深信著，這裡的美麗風景能夠治癒人們的心靈。</t>
    <phoneticPr fontId="14" type="noConversion"/>
  </si>
  <si>
    <t>後來呢？有誰被治癒了嗎？</t>
    <phoneticPr fontId="14" type="noConversion"/>
  </si>
  <si>
    <t>他們聚在一起討論繪畫技巧、互相鼓舞，啟發創作靈感。</t>
    <phoneticPr fontId="14" type="noConversion"/>
  </si>
  <si>
    <t>這傢伙真有趣，我也相信大海可以治癒人們。</t>
    <phoneticPr fontId="14" type="noConversion"/>
  </si>
  <si>
    <t>很遺憾，他已經回到繆思女神的懷抱了。</t>
    <phoneticPr fontId="14" type="noConversion"/>
  </si>
  <si>
    <t>謝謝你，海斗。</t>
    <phoneticPr fontId="14" type="noConversion"/>
  </si>
  <si>
    <t>後來終於開始有些旅人畫家注意到他的畫。</t>
    <phoneticPr fontId="14" type="noConversion"/>
  </si>
  <si>
    <t>旁白</t>
    <phoneticPr fontId="14" type="noConversion"/>
  </si>
  <si>
    <t>希望藝術館也能繼續堅持下去，像畫家村一樣發展起來。</t>
    <phoneticPr fontId="14" type="noConversion"/>
  </si>
  <si>
    <t>這樣啊……太可惜了。</t>
    <phoneticPr fontId="14" type="noConversion"/>
  </si>
  <si>
    <t>我想，是妳的話，就一定沒問題。</t>
    <phoneticPr fontId="14" type="noConversion"/>
  </si>
  <si>
    <t>那麼，我也要開始奮鬥的人生了。</t>
    <phoneticPr fontId="14" type="noConversion"/>
  </si>
  <si>
    <t>肚子餓的聲音</t>
    <phoneticPr fontId="14" type="noConversion"/>
  </si>
  <si>
    <t>NPC淡出</t>
    <phoneticPr fontId="14" type="noConversion"/>
  </si>
  <si>
    <t>我們一起加油吧。</t>
    <phoneticPr fontId="14" type="noConversion"/>
  </si>
  <si>
    <t xml:space="preserve">海斗到訪畫家村搜刮了很多紀念品，
覺得畫家村真是一座風水寶地，
奇米正好到畫家村蒐集藝術品素材，
兩個人交流了畫家村的成立的來由。
據說很久之前有一位非常知名的畫家，為藝術做出許多貢獻，
他生前曾在城鎮外山上居住並作畫，那位畫家窮困潦倒，
畫筆紙張都得四處依靠朋友接濟，當時他就是在這個地方作畫賣畫維生，後人為了紀念他，許多畫家也開始到這裡賣畫，久而久之便形成了畫家村。
海斗聽完覺得很有趣，表示自己也要積極向上，同時他的肚子發出呼叫，海斗表示自己的肚子也很認真的在工作，不能辜負它。
</t>
    <phoneticPr fontId="14" type="noConversion"/>
  </si>
  <si>
    <t>欸？！海斗他...…有錢吃飯嗎？</t>
    <phoneticPr fontId="14" type="noConversion"/>
  </si>
  <si>
    <t>聽說這裡專門出產奇珍異寶，我來搜刮紀念品。</t>
    <phoneticPr fontId="14" type="noConversion"/>
  </si>
  <si>
    <t>嗨！[PLAYER]，這裡有好多有趣的東西，我決定稱這裡為寶物聖地。</t>
    <phoneticPr fontId="14" type="noConversion"/>
  </si>
  <si>
    <t>海斗的家鄉，也有畫家村嗎？</t>
    <phoneticPr fontId="14" type="noConversion"/>
  </si>
  <si>
    <t>人們便開始稱這裡為畫家村，藝術的誕生之地，那位畫家也逐漸打開知名度。</t>
    <phoneticPr fontId="14" type="noConversion"/>
  </si>
  <si>
    <t>真的是藝術始祖耶！他現在還在這裡嗎？我想見見他。</t>
    <phoneticPr fontId="14" type="noConversion"/>
  </si>
  <si>
    <t>因此，畫家村仍舊人聲鼎沸。</t>
    <phoneticPr fontId="14" type="noConversion"/>
  </si>
  <si>
    <t>鄉間小屋黃昏100048</t>
    <phoneticPr fontId="14" type="noConversion"/>
  </si>
  <si>
    <t>看來我的肚子也很盡責啊，該去覓食了，[PLAYER]，下次見！</t>
    <phoneticPr fontId="14" type="noConversion"/>
  </si>
  <si>
    <t>潺潺流水聲-302006</t>
    <phoneticPr fontId="14" type="noConversion"/>
  </si>
  <si>
    <t>傍晚的烏鴉飛過聲-302011</t>
    <phoneticPr fontId="14" type="noConversion"/>
  </si>
  <si>
    <t>走路-草地-一般-301003</t>
    <phoneticPr fontId="14" type="noConversion"/>
  </si>
  <si>
    <t>行經河邊時，我看見熟悉的碩大身影。</t>
    <phoneticPr fontId="14" type="noConversion"/>
  </si>
  <si>
    <t>這次參訪的藝術家住在偏僻的鄉村，來到鎮郊竟已傍晚時分。</t>
    <phoneticPr fontId="14" type="noConversion"/>
  </si>
  <si>
    <t>海斗！</t>
    <phoneticPr fontId="14" type="noConversion"/>
  </si>
  <si>
    <t>(奇怪，他沒有聽到嗎？難道認錯人？)</t>
    <phoneticPr fontId="14" type="noConversion"/>
  </si>
  <si>
    <t>咦？！</t>
    <phoneticPr fontId="14" type="noConversion"/>
  </si>
  <si>
    <t>嗚哇，大豐收！</t>
    <phoneticPr fontId="14" type="noConversion"/>
  </si>
  <si>
    <t>他手上的釣竿微幅擺動，眼看著釣竿就要落入水中，但釣主似乎心不在焉。</t>
    <phoneticPr fontId="14" type="noConversion"/>
  </si>
  <si>
    <t>跌坐地上的聲音-301034</t>
    <phoneticPr fontId="14" type="noConversion"/>
  </si>
  <si>
    <t>海斗，小心釣竿掉下去！</t>
    <phoneticPr fontId="14" type="noConversion"/>
  </si>
  <si>
    <t>你沒事吧？</t>
    <phoneticPr fontId="14" type="noConversion"/>
  </si>
  <si>
    <t>奔跑的聲音</t>
    <phoneticPr fontId="14" type="noConversion"/>
  </si>
  <si>
    <t>海斗</t>
    <phoneticPr fontId="14" type="noConversion"/>
  </si>
  <si>
    <t>對話框震動</t>
    <phoneticPr fontId="14" type="noConversion"/>
  </si>
  <si>
    <t>難得見你想事情想到出神，發生什麼事情了嗎？</t>
    <phoneticPr fontId="14" type="noConversion"/>
  </si>
  <si>
    <t>沒什麼啦！只是這個地方太像老家了，有點懷念。</t>
    <phoneticPr fontId="14" type="noConversion"/>
  </si>
  <si>
    <t>我環顧四周，山林間蟲鳴鳥叫、流水潺潺，原來海斗的家鄉如此舒適愜意。</t>
    <phoneticPr fontId="14" type="noConversion"/>
  </si>
  <si>
    <t>如果很想念家鄉的話，海斗找時間回去看看吧？</t>
    <phoneticPr fontId="14" type="noConversion"/>
  </si>
  <si>
    <t>但為什麼海斗的眼神裡透漏出一絲難過呢？</t>
    <phoneticPr fontId="14" type="noConversion"/>
  </si>
  <si>
    <t>海斗沒有立刻回話，他重新將魚餌掛上鉤，俐落的將釣竿甩出。</t>
    <phoneticPr fontId="14" type="noConversion"/>
  </si>
  <si>
    <t>海斗……</t>
    <phoneticPr fontId="14" type="noConversion"/>
  </si>
  <si>
    <t>其實，這裡雖然少了大海，但是寧靜、安逸，有將北國從前的感覺。</t>
    <phoneticPr fontId="14" type="noConversion"/>
  </si>
  <si>
    <t>(從前？現在的將北國…...不一樣了嗎？)</t>
    <phoneticPr fontId="14" type="noConversion"/>
  </si>
  <si>
    <t>我忍住疑問，決定轉移海斗的注意力。</t>
    <phoneticPr fontId="14" type="noConversion"/>
  </si>
  <si>
    <t>而且我還沒走遍世界呢，才不要回去。</t>
    <phoneticPr fontId="14" type="noConversion"/>
  </si>
  <si>
    <t>妳說的沒錯，唔，有點重啊……看來是條大魚。</t>
    <phoneticPr fontId="14" type="noConversion"/>
  </si>
  <si>
    <t>對了，下次我們去夜釣如何？很好玩的。</t>
    <phoneticPr fontId="14" type="noConversion"/>
  </si>
  <si>
    <t>好呀！不過你得幫我躲過德瑞克，他可不讓我太晚外出。</t>
    <phoneticPr fontId="14" type="noConversion"/>
  </si>
  <si>
    <t>那有什麼問題，包在我身上！</t>
    <phoneticPr fontId="14" type="noConversion"/>
  </si>
  <si>
    <t>看見海斗恢復精神，我也放心不少。</t>
    <phoneticPr fontId="14" type="noConversion"/>
  </si>
  <si>
    <t>噗哧，海斗別說笑了，沒有這種事啦！</t>
    <phoneticPr fontId="14" type="noConversion"/>
  </si>
  <si>
    <t>不過，只要相信有好運，一定會有好事發生的哦。</t>
    <phoneticPr fontId="14" type="noConversion"/>
  </si>
  <si>
    <t>好！</t>
    <phoneticPr fontId="14" type="noConversion"/>
  </si>
  <si>
    <t>太厲害了，[PLAYER]，總覺得遇上妳就會有好事發生。</t>
    <phoneticPr fontId="14" type="noConversion"/>
  </si>
  <si>
    <t>難道妳真的是女神轉世嗎？</t>
    <phoneticPr fontId="14" type="noConversion"/>
  </si>
  <si>
    <t>在鄉間小屋客廳</t>
    <phoneticPr fontId="14" type="noConversion"/>
  </si>
  <si>
    <t>在鄉間小屋外</t>
    <phoneticPr fontId="14" type="noConversion"/>
  </si>
  <si>
    <t xml:space="preserve">奇米為了尋找可以參展的藝術品收藏家而四處走訪，
行經郊外看見海斗在溪邊釣魚，
但是海斗竟然沒有發現奇米的到來，
若有所思的樣子，直到釣竿扯了好幾下才回過神。
他說自己居住的地方和這裡很像，
偏僻、寧靜，再走遠一點就能看到遼闊的大海，
奇米問海斗：如果想家的話怎麼不回家呢？還到處流浪。
海斗露出微微一笑，但沒有向奇米吐露心事，
他說這裡就很好了，待在這個地方有家的感覺，
奇米見海斗心情不是很好，說了一些鼓勵海斗的話，
</t>
    <phoneticPr fontId="14" type="noConversion"/>
  </si>
  <si>
    <t>海斗似乎是受到驚嚇沒站穩，腳步踉蹌而跌坐在地。</t>
    <phoneticPr fontId="14" type="noConversion"/>
  </si>
  <si>
    <t>鄉間小屋黃昏100048</t>
    <phoneticPr fontId="14" type="noConversion"/>
  </si>
  <si>
    <t>接著畫家逐漸聚集在此地作畫，久而久之便形成一股風氣。</t>
    <phoneticPr fontId="14" type="noConversion"/>
  </si>
  <si>
    <t>沒、沒事。[PLAYER]謝謝，如果你沒有喊我的話，今晚我可能沒飯吃了。</t>
    <phoneticPr fontId="14" type="noConversion"/>
  </si>
  <si>
    <t>為什麼這位畫家如此執著呢？</t>
    <phoneticPr fontId="14" type="noConversion"/>
  </si>
  <si>
    <t>真有毅力耶，不過去賣小吃都比賣畫容易生活吧？</t>
    <phoneticPr fontId="14" type="noConversion"/>
  </si>
  <si>
    <t xml:space="preserve">海斗在咖啡廳打工的休息時間遇到來咖啡店的奇米
露了一手廚藝請奇米吃了自己特製的烤魚料理，
奇米沒想到海斗這麼會做菜，誇讚了一番
海斗害羞的接受誇讚，
並表示自己因為長期在外旅行，所以吃喝都得自己張羅，
幸好料理合奇米的胃口。
奇米表示希望還有機會可以吃到海斗做的料理。
</t>
    <phoneticPr fontId="14" type="noConversion"/>
  </si>
  <si>
    <t xml:space="preserve">奇米帶著海斗來拜訪連恩，但是連恩家似乎沒有人，甚至沒有鎖門。
奇米和海斗擔心連恩有危險，所以就進去看看。
海斗對於室內滿是睡蓮的裝飾感到新奇，
覺得連恩應該是個有趣的人。
希望自己也能有一間充滿貝殼的屋子。
奇米說沒經過別人答應就闖進別人家裡不太好，
兩人便悄悄離開。
</t>
    <phoneticPr fontId="14" type="noConversion"/>
  </si>
  <si>
    <t xml:space="preserve">奇米請海斗來幫忙整理藝術館倉庫，意外翻出一幅奇米小時候的畫作。
兩人談論起畫畫，奇米表示很久沒有玩即興創作，
海斗問，即興創作是什麼？
奇米表示小時候霍伯特會陪她一起玩，
但長大後因為藝術館工作繁忙就很少有機會做這件事了。
海斗表示，那現在就來為對方畫一幅畫吧！
兩人在倉庫裡即興創作起來，主題是：最美的風景。
沒想到兩個人畫的內容竟然是相似的。
</t>
    <phoneticPr fontId="14" type="noConversion"/>
  </si>
  <si>
    <t>海斗</t>
    <phoneticPr fontId="14" type="noConversion"/>
  </si>
  <si>
    <t>奇米</t>
    <phoneticPr fontId="14" type="noConversion"/>
  </si>
  <si>
    <t>*增加故事性</t>
    <phoneticPr fontId="14" type="noConversion"/>
  </si>
  <si>
    <t>＊釣魚時海斗的反應要更激動</t>
    <phoneticPr fontId="14" type="noConversion"/>
  </si>
  <si>
    <t>＊德瑞克不住藝術館、不會管奇米外出</t>
    <phoneticPr fontId="14" type="noConversion"/>
  </si>
  <si>
    <t>奇米10209001、海斗10201002</t>
    <phoneticPr fontId="14" type="noConversion"/>
  </si>
  <si>
    <t>藝術館倉庫100031</t>
    <phoneticPr fontId="14" type="noConversion"/>
  </si>
  <si>
    <t>走路聲-301006</t>
    <phoneticPr fontId="14" type="noConversion"/>
  </si>
  <si>
    <t>平時沒有仔細看，倉庫裡東西還滿多的嘛。</t>
    <phoneticPr fontId="14" type="noConversion"/>
  </si>
  <si>
    <t>突然，一陣聲響吸引我的注意。</t>
    <phoneticPr fontId="14" type="noConversion"/>
  </si>
  <si>
    <t>一堆物品的掉落聲-300009</t>
    <phoneticPr fontId="14" type="noConversion"/>
  </si>
  <si>
    <t>嗚哇！</t>
    <phoneticPr fontId="14" type="noConversion"/>
  </si>
  <si>
    <t>[PLAYER]對不起，我不小心弄倒了這些藝術品……</t>
    <phoneticPr fontId="14" type="noConversion"/>
  </si>
  <si>
    <t>有、有弄壞什麼東西嗎？我會賠償的！</t>
    <phoneticPr fontId="14" type="noConversion"/>
  </si>
  <si>
    <t>海斗沒受傷吧？倉庫裡比較擁擠，要小心一點哦。</t>
    <phoneticPr fontId="14" type="noConversion"/>
  </si>
  <si>
    <t>我們先把地上這些東西收拾一下吧。</t>
    <phoneticPr fontId="14" type="noConversion"/>
  </si>
  <si>
    <t>撿東西的聲音</t>
    <phoneticPr fontId="14" type="noConversion"/>
  </si>
  <si>
    <t>NPC淡出</t>
    <phoneticPr fontId="14" type="noConversion"/>
  </si>
  <si>
    <t>旁白</t>
    <phoneticPr fontId="14" type="noConversion"/>
  </si>
  <si>
    <t>不要緊，畢竟是我請你來幫忙的，就算出什麼意外，當然是我負責。</t>
    <phoneticPr fontId="14" type="noConversion"/>
  </si>
  <si>
    <t>啊、好。</t>
    <phoneticPr fontId="14" type="noConversion"/>
  </si>
  <si>
    <t>被撞倒的是一只箱子，裡面裝的都是我小時候隨手畫的作品。</t>
    <phoneticPr fontId="14" type="noConversion"/>
  </si>
  <si>
    <t>我想要買下來當紀念品！</t>
    <phoneticPr fontId="14" type="noConversion"/>
  </si>
  <si>
    <t>不、不行，這是非賣品。</t>
    <phoneticPr fontId="14" type="noConversion"/>
  </si>
  <si>
    <t>為什麼？這幅畫超棒的耶，有純真的感覺。</t>
    <phoneticPr fontId="14" type="noConversion"/>
  </si>
  <si>
    <t>是啊！每一個紀念品都有它的意義。</t>
    <phoneticPr fontId="14" type="noConversion"/>
  </si>
  <si>
    <t>而我覺得這幅「[PLAYER]」就是純真！</t>
    <phoneticPr fontId="14" type="noConversion"/>
  </si>
  <si>
    <t>(被看到這麼潦草的作品，恨不得找個地洞鑽下去，好丟臉。)</t>
    <phoneticPr fontId="14" type="noConversion"/>
  </si>
  <si>
    <t>最近可以參展新藝術品不多，因此我到倉庫翻翻，打算舉辦「復刻展」。</t>
    <phoneticPr fontId="14" type="noConversion"/>
  </si>
  <si>
    <t>海斗</t>
    <phoneticPr fontId="14" type="noConversion"/>
  </si>
  <si>
    <t>奇米</t>
    <phoneticPr fontId="14" type="noConversion"/>
  </si>
  <si>
    <t>繪畫猜謎？</t>
    <phoneticPr fontId="14" type="noConversion"/>
  </si>
  <si>
    <t>哈哈，但這是我和霍伯特一起做的「繪畫猜謎」，所以不能賣給你。</t>
    <phoneticPr fontId="14" type="noConversion"/>
  </si>
  <si>
    <t>那我們現在就來玩「繪畫猜謎」吧！</t>
    <phoneticPr fontId="14" type="noConversion"/>
  </si>
  <si>
    <t>咦？</t>
    <phoneticPr fontId="14" type="noConversion"/>
  </si>
  <si>
    <t>如果我贏了，這幅畫就由我保管。</t>
    <phoneticPr fontId="14" type="noConversion"/>
  </si>
  <si>
    <t>畢竟，放在倉庫裡生灰塵也不好，對吧？</t>
    <phoneticPr fontId="14" type="noConversion"/>
  </si>
  <si>
    <t>特效</t>
    <phoneticPr fontId="14" type="noConversion"/>
  </si>
  <si>
    <t>時間過度</t>
    <phoneticPr fontId="14" type="noConversion"/>
  </si>
  <si>
    <t>海斗</t>
    <phoneticPr fontId="14" type="noConversion"/>
  </si>
  <si>
    <t>奇米</t>
    <phoneticPr fontId="14" type="noConversion"/>
  </si>
  <si>
    <t>呼，終於畫好了。</t>
    <phoneticPr fontId="14" type="noConversion"/>
  </si>
  <si>
    <t>海斗興高采烈的拿著那幅我和霍伯特玩「繪畫猜謎」時畫的自畫像。</t>
    <phoneticPr fontId="14" type="noConversion"/>
  </si>
  <si>
    <t>原來如此，說起來我還是這個遊戲的老手，才不怕你呢。</t>
    <phoneticPr fontId="14" type="noConversion"/>
  </si>
  <si>
    <t>由一方設定一個題目，雙方在時限內畫出來，然後相互展示。</t>
    <phoneticPr fontId="14" type="noConversion"/>
  </si>
  <si>
    <t>那我們要展示囉！3、2、1！</t>
    <phoneticPr fontId="14" type="noConversion"/>
  </si>
  <si>
    <t>哇，哈哈哈！</t>
    <phoneticPr fontId="14" type="noConversion"/>
  </si>
  <si>
    <t>呃，這是你領悟出來這幅畫的意義嗎？</t>
    <phoneticPr fontId="14" type="noConversion"/>
  </si>
  <si>
    <t>主題是「[PLAYER]對海斗的第一印象」，準備開始吧。</t>
    <phoneticPr fontId="14" type="noConversion"/>
  </si>
  <si>
    <t>(這麼難的題目，他應該畫不出來吧？)</t>
    <phoneticPr fontId="14" type="noConversion"/>
  </si>
  <si>
    <t>如果雙方畫的內容相同，就算受題者贏，我們稱之為「繪畫猜謎」。</t>
    <phoneticPr fontId="14" type="noConversion"/>
  </si>
  <si>
    <t>小時候霍伯特都會陪我玩，但現在他太過忙碌就沒有空閒了。</t>
    <phoneticPr fontId="14" type="noConversion"/>
  </si>
  <si>
    <t>我畫的是第一次見海斗時追貓的樣子，沒想到他記得這個……</t>
    <phoneticPr fontId="14" type="noConversion"/>
  </si>
  <si>
    <t>海斗，你好厲害！</t>
    <phoneticPr fontId="14" type="noConversion"/>
  </si>
  <si>
    <t>海斗追貓圖</t>
    <phoneticPr fontId="14" type="noConversion"/>
  </si>
  <si>
    <t>我就說那隻貓真的很可惡吧，果然令人印象深刻啊。</t>
    <phoneticPr fontId="14" type="noConversion"/>
  </si>
  <si>
    <t>過獎、過獎，哈哈哈！這樣子我可以拿到那幅肖像畫了吧？</t>
    <phoneticPr fontId="14" type="noConversion"/>
  </si>
  <si>
    <t>願賭服輸，這幅畫你要好好幫我保管哦。</t>
    <phoneticPr fontId="14" type="noConversion"/>
  </si>
  <si>
    <t>只要是有關[PLAYER]的事物，我都會好好珍惜的。</t>
    <phoneticPr fontId="14" type="noConversion"/>
  </si>
  <si>
    <t>這個好可愛啊！上面畫的是妳嗎？</t>
    <phoneticPr fontId="14" type="noConversion"/>
  </si>
  <si>
    <t>拯救藝術館行動
2.一日導覽</t>
    <phoneticPr fontId="14" type="noConversion"/>
  </si>
  <si>
    <t>拯救藝術館行動
3.一日助教</t>
    <phoneticPr fontId="14" type="noConversion"/>
  </si>
  <si>
    <t xml:space="preserve">2.一日導覽
奇米想了想，便讓海斗當下午場的導覽人員。
下午的導覽場是一群學齡中的孩童們，
海斗表自己雖然沒當過導覽，不過照顧孩子們還算拿手。
他們對於這位朝氣蓬勃的大哥哥非常喜愛，因此這次的導覽舉辦的相當成功。
</t>
    <phoneticPr fontId="14" type="noConversion"/>
  </si>
  <si>
    <t>3.有沒有可能…不是魚？
└不是魚，那會是什麼？
話音剛落，釣竿竟然馬上有動靜
不過，竟然釣到一隻烏龜。
隨後一名婦女來到，表示那是自己丟失的烏龜，
這幾天一直在尋找牠，為了答謝海斗，
表示要邀請兩位去家中用膳。
結語：
海斗表示女神不虧是女神，只要有女神在就有好事發生！
以後釣魚也要找上奇米一起。</t>
    <phoneticPr fontId="14" type="noConversion"/>
  </si>
  <si>
    <t>3.一日助理
奇米想了想，便讓海斗幫忙準備藝術品資料。
海斗雖然表示自己對於整理資料並不是很有信心，
不過他會使出百分百的用心努力的。
海斗認真的一字一句將藝術品文獻歸檔，認真的模樣相當可愛。
結語：感謝海斗的一日辛勞，幫他買杯飲料請他喝吧。
海斗非常高興而且覺得有趣，表示有機會再來打工。</t>
    <phoneticPr fontId="14" type="noConversion"/>
  </si>
  <si>
    <t>以下挑選適合的並加長劇情更新成好感劇情。</t>
    <phoneticPr fontId="14" type="noConversion"/>
  </si>
  <si>
    <t>海斗打工記-無菜單料理
特製東洋特產
3.海鮮什錦串燒</t>
    <phoneticPr fontId="14" type="noConversion"/>
  </si>
  <si>
    <t xml:space="preserve">飯點時刻奇米到常光顧的一家餐館用餐，
今日店長卻不在，而是海斗來接待她。
原來海斗在餐館打工。
海表示奇米要給自己做一道特製的東洋風無菜單料理，
問奇米想要吃米飯、麵食或是其他？
1.米飯
奇米表示自己生長在北方國家，因此很少吃的到米飯。
所以想嚐嚐飯食。
隨後海斗將海鮮什錦蓋飯呈上來，
奇米小心翼翼的吃下一口，覺得又驚又喜。
沒想到米飯竟然這麼好吃。
</t>
    <phoneticPr fontId="14" type="noConversion"/>
  </si>
  <si>
    <t>海斗打工記-無菜單料理
特製東洋特產
2.海鮮什錦湯麵</t>
    <phoneticPr fontId="14" type="noConversion"/>
  </si>
  <si>
    <t xml:space="preserve">2.麵食
奇米表示自己還是吃得習慣麵食，
只是不知道東洋風味，是什麼樣的味道？
隨後海斗將海鮮什錦湯麵呈上來。
湯麵的香味讓奇米食指大開，
湯頭清爽而甘甜，海鮮的鮮甜全都鎖在湯裡頭。
麵條則是彈牙有勁。
</t>
    <phoneticPr fontId="14" type="noConversion"/>
  </si>
  <si>
    <t>3.其他
奇米表示想吃點特別的東西，不知道除了米飯和麵食外
海斗有什麼料理可以推薦。
隨後海斗將一盤海鮮串燒呈上來。
並特別指名奇米一定要先嚐嚐他的特製烤魚。
連貓咪都愛吃。
結語：
奇米為海斗的廚藝讚嘆不已，與此同時，老闆回來了。
海斗趁老闆不在亂煮一通，而被罰了半日工錢。
海斗雖然難過自己被扣了工資，不過幸好奇米有嚐到他親自做的家鄉料理
覺得非常值得。</t>
    <phoneticPr fontId="14" type="noConversion"/>
  </si>
  <si>
    <t xml:space="preserve">在藝術館外為了藝術館的生計而發愁巧遇路過的海斗。
海斗見狀便發起了拯救藝術館行動，請奇米讓他協助藝術館的宣傳活動。
1.發傳單
奇米想了想，便讓海斗發傳單。
當海斗拿到傳單宣傳後，一堆男女老少爭相著要傳單。
僅僅半個鐘頭就將傳單發完了，沒想到海斗的魅力居然這麼大。
</t>
    <phoneticPr fontId="14" type="noConversion"/>
  </si>
  <si>
    <t>拯救藝術館行動
1.發傳單</t>
    <phoneticPr fontId="14" type="noConversion"/>
  </si>
  <si>
    <t>藝術館外白天、藝術館外傍晚、藝術館內辦公室傍晚、藝術館走廊傍晚</t>
    <phoneticPr fontId="14" type="noConversion"/>
  </si>
  <si>
    <t>旁白</t>
    <phoneticPr fontId="14" type="noConversion"/>
  </si>
  <si>
    <t>選項一</t>
    <phoneticPr fontId="14" type="noConversion"/>
  </si>
  <si>
    <t>趁著假日人潮較多，我到街上來發放藝術館的傳單。</t>
    <phoneticPr fontId="14" type="noConversion"/>
  </si>
  <si>
    <t>選項二</t>
    <phoneticPr fontId="14" type="noConversion"/>
  </si>
  <si>
    <t>不介意的話，海斗可以來當工作人員，也能參與到活動噢！</t>
    <phoneticPr fontId="14" type="noConversion"/>
  </si>
  <si>
    <t>準備活動資料</t>
    <phoneticPr fontId="14" type="noConversion"/>
  </si>
  <si>
    <t>海斗馬上接過我手中的傳單，在街上吆喝宣傳。</t>
    <phoneticPr fontId="14" type="noConversion"/>
  </si>
  <si>
    <t>NPC淡出</t>
    <phoneticPr fontId="14" type="noConversion"/>
  </si>
  <si>
    <t>這個簡單，[PLAYER]先去忙其他的事吧！這個交給我。</t>
    <phoneticPr fontId="14" type="noConversion"/>
  </si>
  <si>
    <t>為了吸引更多參觀藝術展的人潮，我和德瑞克規劃了許多活動方案。</t>
    <phoneticPr fontId="14" type="noConversion"/>
  </si>
  <si>
    <t>NPC淡入</t>
    <phoneticPr fontId="14" type="noConversion"/>
  </si>
  <si>
    <t>報告館長，大功告成！我相信活動一定會很多人來的。</t>
    <phoneticPr fontId="14" type="noConversion"/>
  </si>
  <si>
    <t>對啊！</t>
    <phoneticPr fontId="14" type="noConversion"/>
  </si>
  <si>
    <t>你把傳單都發完了？</t>
    <phoneticPr fontId="14" type="noConversion"/>
  </si>
  <si>
    <t>好厲害，我發了一個早上都沒有什麼人來拿呢。</t>
    <phoneticPr fontId="14" type="noConversion"/>
  </si>
  <si>
    <t>我之前滿常接到類似的工作，後來才發現原來發傳單也是有技巧的。</t>
    <phoneticPr fontId="14" type="noConversion"/>
  </si>
  <si>
    <t>原來如此，那以後也要再麻煩你了。</t>
    <phoneticPr fontId="14" type="noConversion"/>
  </si>
  <si>
    <t>嘿嘿，沒有問題。</t>
    <phoneticPr fontId="14" type="noConversion"/>
  </si>
  <si>
    <t>活動等會就要開始了，海斗先跟我來準備吧。</t>
    <phoneticPr fontId="14" type="noConversion"/>
  </si>
  <si>
    <t>(沒想到海斗雖然沒有主持的經驗，卻和小朋友們玩成一團。)</t>
    <phoneticPr fontId="14" type="noConversion"/>
  </si>
  <si>
    <t>下次我想要當《吶喊》！那個表情超逗趣的。</t>
    <phoneticPr fontId="14" type="noConversion"/>
  </si>
  <si>
    <t>真的嗎？太棒了，謝謝妳啦。</t>
    <phoneticPr fontId="14" type="noConversion"/>
  </si>
  <si>
    <t>當然好啊，不過別叫我主持人，怪彆扭的，叫我海斗就可以啦。</t>
    <phoneticPr fontId="14" type="noConversion"/>
  </si>
  <si>
    <t>選項三</t>
    <phoneticPr fontId="14" type="noConversion"/>
  </si>
  <si>
    <t>(嗯？難得見海斗面有難色的樣子，應該沒問題吧？)</t>
    <phoneticPr fontId="14" type="noConversion"/>
  </si>
  <si>
    <t>唔，整理資料呀……好…...我會盡全力整理。</t>
    <phoneticPr fontId="14" type="noConversion"/>
  </si>
  <si>
    <t>(看來這次活動意外地成功，真是太好了。)</t>
    <phoneticPr fontId="14" type="noConversion"/>
  </si>
  <si>
    <t>我們走吧。</t>
    <phoneticPr fontId="14" type="noConversion"/>
  </si>
  <si>
    <t>背景</t>
    <phoneticPr fontId="14" type="noConversion"/>
  </si>
  <si>
    <t>PlayAnim(10201002,Shock);</t>
    <phoneticPr fontId="14" type="noConversion"/>
  </si>
  <si>
    <t>海斗</t>
    <phoneticPr fontId="14" type="noConversion"/>
  </si>
  <si>
    <t>啊啊……東西好多啊！</t>
    <phoneticPr fontId="14" type="noConversion"/>
  </si>
  <si>
    <t>可惡，答應[PLAYER]的事情就要努力做好！</t>
    <phoneticPr fontId="14" type="noConversion"/>
  </si>
  <si>
    <t>這個神奈川……什麼的是在東方、然後這個睡什麼蓮是在西方……</t>
    <phoneticPr fontId="14" type="noConversion"/>
  </si>
  <si>
    <t>怎麼樣，還順利嗎？</t>
    <phoneticPr fontId="14" type="noConversion"/>
  </si>
  <si>
    <t>呼，終於完成了，妳看！</t>
    <phoneticPr fontId="14" type="noConversion"/>
  </si>
  <si>
    <t>雖然花費時間長了些，但是海斗仍是把文件整理得井然有序。</t>
    <phoneticPr fontId="14" type="noConversion"/>
  </si>
  <si>
    <t>節點</t>
    <phoneticPr fontId="14" type="noConversion"/>
  </si>
  <si>
    <t>選項內容完畢後，回到以下對話繼續進行。</t>
    <phoneticPr fontId="14" type="noConversion"/>
  </si>
  <si>
    <t>嗚哇！可以買紀念品了！</t>
    <phoneticPr fontId="14" type="noConversion"/>
  </si>
  <si>
    <t>另外，我還準備了你最愛的烤魚，喏！</t>
    <phoneticPr fontId="14" type="noConversion"/>
  </si>
  <si>
    <t>海斗，這是你今天的工資，謝謝你來幫忙。</t>
    <phoneticPr fontId="14" type="noConversion"/>
  </si>
  <si>
    <t>這文件做的真好，謝謝你！</t>
    <phoneticPr fontId="14" type="noConversion"/>
  </si>
  <si>
    <t>女神，你真是太棒了！</t>
    <phoneticPr fontId="14" type="noConversion"/>
  </si>
  <si>
    <t>海斗指著文宣上《神奈川衝浪裏》的圖樣然後擺出張牙舞爪的姿勢。</t>
    <phoneticPr fontId="14" type="noConversion"/>
  </si>
  <si>
    <t>我想我扮這個海浪一定超像的！</t>
    <phoneticPr fontId="14" type="noConversion"/>
  </si>
  <si>
    <t>就像這樣...…嘩啦！</t>
    <phoneticPr fontId="14" type="noConversion"/>
  </si>
  <si>
    <t>[PLAYER]，我想參加，但活動是兒童限定…...</t>
    <phoneticPr fontId="14" type="noConversion"/>
  </si>
  <si>
    <t>(他好像遇到難題了呢…...)</t>
    <phoneticPr fontId="14" type="noConversion"/>
  </si>
  <si>
    <t>噗哧，看起來確實有點樣子。</t>
    <phoneticPr fontId="14" type="noConversion"/>
  </si>
  <si>
    <t>海斗釣魚記-突如其來的幸運</t>
    <phoneticPr fontId="14" type="noConversion"/>
  </si>
  <si>
    <t>拯救藝術館行動</t>
    <phoneticPr fontId="14" type="noConversion"/>
  </si>
  <si>
    <t>鄉間小屋外傍晚100048</t>
    <phoneticPr fontId="14" type="noConversion"/>
  </si>
  <si>
    <t>傍晚烏鴉飛過的聲音302011</t>
    <phoneticPr fontId="14" type="noConversion"/>
  </si>
  <si>
    <t>海斗</t>
    <phoneticPr fontId="14" type="noConversion"/>
  </si>
  <si>
    <t>奇米</t>
    <phoneticPr fontId="14" type="noConversion"/>
  </si>
  <si>
    <t>旁白</t>
    <phoneticPr fontId="14" type="noConversion"/>
  </si>
  <si>
    <t>？？？名字</t>
    <phoneticPr fontId="14" type="noConversion"/>
  </si>
  <si>
    <t>是誰在嘆氣？</t>
    <phoneticPr fontId="14" type="noConversion"/>
  </si>
  <si>
    <t>貌似是在河邊的方向，過去看看好了。</t>
    <phoneticPr fontId="14" type="noConversion"/>
  </si>
  <si>
    <t>我釣了半天一條魚都沒上鉤，肚子好餓啊！</t>
    <phoneticPr fontId="14" type="noConversion"/>
  </si>
  <si>
    <t>話音剛落，海斗的釣竿便有了動靜。</t>
    <phoneticPr fontId="14" type="noConversion"/>
  </si>
  <si>
    <t>[PLAYER]覺得這次能釣到魚嗎？</t>
    <phoneticPr fontId="14" type="noConversion"/>
  </si>
  <si>
    <t>海斗你看！釣竿動了，是不是代表有魚上鉤的意思？</t>
    <phoneticPr fontId="14" type="noConversion"/>
  </si>
  <si>
    <t xml:space="preserve">海斗迅速將釣竿拉起，一條肥美的淡水魚從水裡竄出，濺出晶瑩的水花， </t>
    <phoneticPr fontId="14" type="noConversion"/>
  </si>
  <si>
    <t>你說得太誇張了啦。</t>
    <phoneticPr fontId="14" type="noConversion"/>
  </si>
  <si>
    <t>得到女神祝福的我，肯定幸運度破表！</t>
    <phoneticPr fontId="14" type="noConversion"/>
  </si>
  <si>
    <t xml:space="preserve">海斗迅速將釣竿拉起，一條肥美的淡水魚從水裡竄出，濺出晶瑩的水花。 </t>
    <phoneticPr fontId="14" type="noConversion"/>
  </si>
  <si>
    <t>海斗，釣竿動了耶...…</t>
    <phoneticPr fontId="14" type="noConversion"/>
  </si>
  <si>
    <t>哦？可能是有東西上鉤了。</t>
    <phoneticPr fontId="14" type="noConversion"/>
  </si>
  <si>
    <t>男子</t>
    <phoneticPr fontId="14" type="noConversion"/>
  </si>
  <si>
    <t>今天手感真的不太好啊。</t>
    <phoneticPr fontId="14" type="noConversion"/>
  </si>
  <si>
    <t>海斗迅速將釣竿拉起，魚鉤甩上天際，卻連魚餌都不剩。</t>
    <phoneticPr fontId="14" type="noConversion"/>
  </si>
  <si>
    <t>(夕陽即將西下，釣客們紛紛離去，一名男子走到我倆身旁。)</t>
    <phoneticPr fontId="14" type="noConversion"/>
  </si>
  <si>
    <t>看來今天大家運氣都不太好。</t>
    <phoneticPr fontId="14" type="noConversion"/>
  </si>
  <si>
    <t>我今天還算是小有收穫，不如分你們一半吧！</t>
    <phoneticPr fontId="14" type="noConversion"/>
  </si>
  <si>
    <t>喲呼！兩位的戰績如何啊？</t>
    <phoneticPr fontId="14" type="noConversion"/>
  </si>
  <si>
    <t>唔…...好像都沒什麼魚呢？</t>
    <phoneticPr fontId="14" type="noConversion"/>
  </si>
  <si>
    <t>不要客氣，大家都是釣友，別餓著肚子啦。</t>
    <phoneticPr fontId="14" type="noConversion"/>
  </si>
  <si>
    <t>唔，不會吧，好大一條魚！</t>
    <phoneticPr fontId="14" type="noConversion"/>
  </si>
  <si>
    <t>沒關係，有機會我教妳釣魚。</t>
    <phoneticPr fontId="14" type="noConversion"/>
  </si>
  <si>
    <t>不是魚的話…...那會是什麼？</t>
    <phoneticPr fontId="14" type="noConversion"/>
  </si>
  <si>
    <t>名字用男子40010003，不顯示人物立繪</t>
    <phoneticPr fontId="14" type="noConversion"/>
  </si>
  <si>
    <t>海斗迅速將釣竿拉起，一隻體型嬌小的烏龜被帶上水面。</t>
    <phoneticPr fontId="14" type="noConversion"/>
  </si>
  <si>
    <t>女子</t>
    <phoneticPr fontId="14" type="noConversion"/>
  </si>
  <si>
    <t>小傑？</t>
    <phoneticPr fontId="14" type="noConversion"/>
  </si>
  <si>
    <t>你手那上隻是我養的烏龜，我不小心把它弄丟了…..</t>
    <phoneticPr fontId="14" type="noConversion"/>
  </si>
  <si>
    <t>我家就在附近，不然你們到我家用晚餐好了。</t>
    <phoneticPr fontId="14" type="noConversion"/>
  </si>
  <si>
    <t>就當做感謝你們幫我找到小傑的謝禮。</t>
    <phoneticPr fontId="14" type="noConversion"/>
  </si>
  <si>
    <t>那不是小傑嗎？我找你找好久！</t>
    <phoneticPr fontId="14" type="noConversion"/>
  </si>
  <si>
    <t>原來是這樣，牠能回到主人身邊就好了。</t>
    <phoneticPr fontId="14" type="noConversion"/>
  </si>
  <si>
    <t>可惜烏龜好像不能吃啊……</t>
    <phoneticPr fontId="14" type="noConversion"/>
  </si>
  <si>
    <t>(海斗就想著吃！)</t>
    <phoneticPr fontId="14" type="noConversion"/>
  </si>
  <si>
    <t>哈哈哈，真是太棒了，那我就不客氣啦。</t>
    <phoneticPr fontId="14" type="noConversion"/>
  </si>
  <si>
    <t>直覺？</t>
    <phoneticPr fontId="14" type="noConversion"/>
  </si>
  <si>
    <t xml:space="preserve">
海斗釣魚記-突如其來的幸運
2.很難說，我沒有釣魚的經驗。</t>
    <phoneticPr fontId="14" type="noConversion"/>
  </si>
  <si>
    <t xml:space="preserve">2很難說，我沒有釣魚的經驗。
└海斗表示找機會教奇米釣魚。
不過他相信只要有奇米在，就一定釣得到魚。
接著附近的釣客來到，
表示自己今天漁獲量也不是很多，
但海斗也辛苦一天了，並將自己一半的漁獲分給他。
</t>
    <phoneticPr fontId="14" type="noConversion"/>
  </si>
  <si>
    <t xml:space="preserve">
海斗釣魚記-突如其來的幸運
1.一定是條大魚，我相信海斗！</t>
    <phoneticPr fontId="14" type="noConversion"/>
  </si>
  <si>
    <t>來到野外，見到海斗正在釣魚，不過貌似不是很順利的樣子，因此上前安慰他。
話音剛落，釣竿竟然馬上有動靜...
海斗詢問奇米，妳覺得這次會是魚嗎？
1.一定是條大魚，我相信海斗！
└海斗非常高興，謝謝奇米相信他。
有一條特大的魚上鉤了。
海斗開心地趕緊生火準備烤魚。</t>
    <phoneticPr fontId="14" type="noConversion"/>
  </si>
  <si>
    <t xml:space="preserve">
海斗釣魚記-突如其來的幸運
3.有沒有可能…不是魚？</t>
    <phoneticPr fontId="14" type="noConversion"/>
  </si>
  <si>
    <t>海斗打工記-無菜單料理
特製東洋特產
1.海鮮什錦蓋飯</t>
    <phoneticPr fontId="14" type="noConversion"/>
  </si>
  <si>
    <t>海斗打工記-無菜單料理</t>
    <phoneticPr fontId="14" type="noConversion"/>
  </si>
  <si>
    <t>露天咖啡座夜晚</t>
    <phoneticPr fontId="14" type="noConversion"/>
  </si>
  <si>
    <t>選項結束後回到以下內容</t>
    <phoneticPr fontId="14" type="noConversion"/>
  </si>
  <si>
    <t>旁白</t>
    <phoneticPr fontId="14" type="noConversion"/>
  </si>
  <si>
    <t>奇米</t>
    <phoneticPr fontId="14" type="noConversion"/>
  </si>
  <si>
    <t>結束一天工作後，來到商店街附近餐館覓食。</t>
    <phoneticPr fontId="14" type="noConversion"/>
  </si>
  <si>
    <t>時間有點晚了，希望店裡還有供應餐點。</t>
    <phoneticPr fontId="14" type="noConversion"/>
  </si>
  <si>
    <t>海斗</t>
    <phoneticPr fontId="14" type="noConversion"/>
  </si>
  <si>
    <t>歡迎光臨！</t>
    <phoneticPr fontId="14" type="noConversion"/>
  </si>
  <si>
    <t>唔，原來這就是蓋飯啊？看起來好豐盛。</t>
    <phoneticPr fontId="14" type="noConversion"/>
  </si>
  <si>
    <t>不過這個份量…...會不會有點多？</t>
    <phoneticPr fontId="14" type="noConversion"/>
  </si>
  <si>
    <t>我看著飯碗堆成一座小山樣子不禁有些汗顏。</t>
    <phoneticPr fontId="14" type="noConversion"/>
  </si>
  <si>
    <t>湯頭看起來很清爽啊！</t>
    <phoneticPr fontId="14" type="noConversion"/>
  </si>
  <si>
    <t>這……我從沒喝過這麼鮮甜的湯。</t>
    <phoneticPr fontId="14" type="noConversion"/>
  </si>
  <si>
    <t>畢竟海鮮就是要新鮮吃嘛！</t>
    <phoneticPr fontId="14" type="noConversion"/>
  </si>
  <si>
    <t>會嗎？這已經是我平常份量的一半了說。</t>
    <phoneticPr fontId="14" type="noConversion"/>
  </si>
  <si>
    <t>那這樣，妳吃不完的話，我再幫你吃！</t>
    <phoneticPr fontId="14" type="noConversion"/>
  </si>
  <si>
    <t>嗯……好。</t>
    <phoneticPr fontId="14" type="noConversion"/>
  </si>
  <si>
    <t>唔，好香的味道……</t>
    <phoneticPr fontId="14" type="noConversion"/>
  </si>
  <si>
    <t>露天咖啡座100048(表時間過度)</t>
    <phoneticPr fontId="14" type="noConversion"/>
  </si>
  <si>
    <t>(咬下烤魚的瞬間，表皮的酥脆卡滋聲與軟嫩的魚肉形成強烈對比。)</t>
    <phoneticPr fontId="14" type="noConversion"/>
  </si>
  <si>
    <t>這個魚用大火烤過，居然不會柴！</t>
    <phoneticPr fontId="14" type="noConversion"/>
  </si>
  <si>
    <t>真的嗎？</t>
    <phoneticPr fontId="14" type="noConversion"/>
  </si>
  <si>
    <t>？？？名字</t>
    <phoneticPr fontId="14" type="noConversion"/>
  </si>
  <si>
    <t>老闆</t>
    <phoneticPr fontId="14" type="noConversion"/>
  </si>
  <si>
    <t>音效</t>
    <phoneticPr fontId="14" type="noConversion"/>
  </si>
  <si>
    <t>海斗</t>
    <phoneticPr fontId="14" type="noConversion"/>
  </si>
  <si>
    <t>啊？老闆你怎麼這樣……</t>
    <phoneticPr fontId="14" type="noConversion"/>
  </si>
  <si>
    <t>沒想到海斗竟然這麼會做菜，謝謝招待。</t>
    <phoneticPr fontId="14" type="noConversion"/>
  </si>
  <si>
    <t>我平時東奔西跑慣了，伙食都得自己張羅嘛！</t>
    <phoneticPr fontId="14" type="noConversion"/>
  </si>
  <si>
    <t>老闆</t>
    <phoneticPr fontId="14" type="noConversion"/>
  </si>
  <si>
    <t xml:space="preserve">PlayAnim(10201002,Idle); </t>
  </si>
  <si>
    <t xml:space="preserve">PlayAnim(10201002,Angry); </t>
  </si>
  <si>
    <t xml:space="preserve">PlayAnim(10201002,Happy); </t>
  </si>
  <si>
    <t xml:space="preserve">PlayAnim(10201002,Sad); </t>
  </si>
  <si>
    <t xml:space="preserve">PlayAnim(10201002,Shock); </t>
  </si>
  <si>
    <t xml:space="preserve">PlayAnim(10201002,Shy); </t>
  </si>
  <si>
    <t xml:space="preserve">PlayAnim(10201002,Serious); </t>
  </si>
  <si>
    <t>唉！</t>
    <phoneticPr fontId="14" type="noConversion"/>
  </si>
  <si>
    <t>我循聲走近便看見海斗的身影。</t>
    <phoneticPr fontId="14" type="noConversion"/>
  </si>
  <si>
    <t>海斗？！我在不遠處便聽見你的嘆氣聲，怎麼啦？</t>
    <phoneticPr fontId="14" type="noConversion"/>
  </si>
  <si>
    <t>太感謝你了，你們這裡的人都好大方。</t>
    <phoneticPr fontId="14" type="noConversion"/>
  </si>
  <si>
    <t>這下海斗的晚餐有著落了。</t>
    <phoneticPr fontId="14" type="noConversion"/>
  </si>
  <si>
    <t>直接讓海斗說</t>
    <phoneticPr fontId="14" type="noConversion"/>
  </si>
  <si>
    <t>比如兩小時後</t>
    <phoneticPr fontId="14" type="noConversion"/>
  </si>
  <si>
    <t>這邊好像可以不要</t>
    <phoneticPr fontId="14" type="noConversion"/>
  </si>
  <si>
    <t>海斗？沒想到你會來餐館打工。</t>
    <phoneticPr fontId="14" type="noConversion"/>
  </si>
  <si>
    <t>露天咖啡座100048(表時間過度)</t>
    <phoneticPr fontId="14" type="noConversion"/>
  </si>
  <si>
    <t>偷偷跟妳說，其實老闆做的料理才是一絕！</t>
    <phoneticPr fontId="14" type="noConversion"/>
  </si>
  <si>
    <t>旁白</t>
    <phoneticPr fontId="14" type="noConversion"/>
  </si>
  <si>
    <t>老闆手提著大包小包的食材，一進店裡就往廚房走去。</t>
    <phoneticPr fontId="14" type="noConversion"/>
  </si>
  <si>
    <t>這麼晚了還有客人，店裡今天生意怎麼樣？</t>
    <phoneticPr fontId="14" type="noConversion"/>
  </si>
  <si>
    <t>糟了，[PLAYER]，救我。</t>
    <phoneticPr fontId="14" type="noConversion"/>
  </si>
  <si>
    <t>嘿嘿，這可是我的獨門招牌呢。</t>
    <phoneticPr fontId="14" type="noConversion"/>
  </si>
  <si>
    <t>呃……你好，我是海斗的朋友，這食材費……很貴嗎？我可以付錢的。</t>
    <phoneticPr fontId="14" type="noConversion"/>
  </si>
  <si>
    <t>好！那麼先喝杯熱茶，等我一會。</t>
    <phoneticPr fontId="14" type="noConversion"/>
  </si>
  <si>
    <t>居然是烤魚串！看你平時這麼愛吃，我也來品嚐看看。</t>
    <phoneticPr fontId="14" type="noConversion"/>
  </si>
  <si>
    <t>嗯？海斗！你又偷用我私藏的食材做菜了！</t>
    <phoneticPr fontId="14" type="noConversion"/>
  </si>
  <si>
    <t>臭小子，除了扣你工資貼補食材費，這女孩的飯錢就由你出了。</t>
    <phoneticPr fontId="14" type="noConversion"/>
  </si>
  <si>
    <t>不用、不用，能讓可愛的女孩光臨敝店是我的榮幸。</t>
    <phoneticPr fontId="14" type="noConversion"/>
  </si>
  <si>
    <t>這兒的老闆居然跟我同鄉，所以他讓我來賺點外快。</t>
    <phoneticPr fontId="14" type="noConversion"/>
  </si>
  <si>
    <t>淺嚐一口，湯頭的鮮味與甘甜滲透味蕾，搭配彈牙的麵條，實在美味。</t>
    <phoneticPr fontId="14" type="noConversion"/>
  </si>
  <si>
    <t>我跟妳說啊，這裡頭的海鮮都是我今天現抓的。</t>
    <phoneticPr fontId="14" type="noConversion"/>
  </si>
  <si>
    <t>PlayAnim(10201002,Shock);</t>
    <phoneticPr fontId="14" type="noConversion"/>
  </si>
  <si>
    <t xml:space="preserve">PlayAnim(10201002,Shy); </t>
    <phoneticPr fontId="14" type="noConversion"/>
  </si>
  <si>
    <t>好，你等我，將北國的米最好吃了。</t>
    <phoneticPr fontId="14" type="noConversion"/>
  </si>
  <si>
    <t>妳果然是我的女神，只要妳在我身邊，就會有奇蹟發生。</t>
    <phoneticPr fontId="14" type="noConversion"/>
  </si>
  <si>
    <t>名字用女子40010004，不顯示人物立繪</t>
    <phoneticPr fontId="14" type="noConversion"/>
  </si>
  <si>
    <t>看來我的直覺是對的呢！[PLAYER]。</t>
    <phoneticPr fontId="14" type="noConversion"/>
  </si>
  <si>
    <t>藝術館要舉辦一些活動，你看看覺得怎麼樣？</t>
    <phoneticPr fontId="14" type="noConversion"/>
  </si>
  <si>
    <t>藝術品教學活動，讓小朋友們模仿藝術品的樣貌並猜謎？</t>
    <phoneticPr fontId="14" type="noConversion"/>
  </si>
  <si>
    <t>我可以幫你做什麼？</t>
    <phoneticPr fontId="14" type="noConversion"/>
  </si>
  <si>
    <t>當主持人？好玩！我想當！</t>
  </si>
  <si>
    <t>當主持人？好玩！我想當！</t>
    <phoneticPr fontId="14" type="noConversion"/>
  </si>
  <si>
    <t>可以、可以，那下次還要麻煩大倉主持人再來幫忙哦？</t>
    <phoneticPr fontId="14" type="noConversion"/>
  </si>
  <si>
    <t>當活動主持人</t>
    <phoneticPr fontId="14" type="noConversion"/>
  </si>
  <si>
    <t>請幫我發傳單</t>
    <phoneticPr fontId="14" type="noConversion"/>
  </si>
  <si>
    <t>一定是條大魚！</t>
    <phoneticPr fontId="14" type="noConversion"/>
  </si>
  <si>
    <t>有沒有可能不是魚？</t>
    <phoneticPr fontId="14" type="noConversion"/>
  </si>
  <si>
    <t>咦？！小烏龜，怎麼跑來吃魚餌呢？</t>
    <phoneticPr fontId="14" type="noConversion"/>
  </si>
  <si>
    <t>SetEmotion(Angry);</t>
  </si>
  <si>
    <t>不知道海斗傳單發得如何呢？</t>
    <phoneticPr fontId="14" type="noConversion"/>
  </si>
  <si>
    <t>不確定，我沒釣過魚。</t>
    <phoneticPr fontId="14" type="noConversion"/>
  </si>
  <si>
    <t>[PLAYER]，這活動真好玩耶，還有沒有機會再辦一場？</t>
    <phoneticPr fontId="14" type="noConversion"/>
  </si>
  <si>
    <t>[PLAYER]在做什麼呀？</t>
    <phoneticPr fontId="14" type="noConversion"/>
  </si>
  <si>
    <t>哈哈，[PLAYER]，謝謝妳相信我。</t>
    <phoneticPr fontId="14" type="noConversion"/>
  </si>
  <si>
    <t>給，這是菜單，給妳嚐嚐海斗特製將北國料理！</t>
    <phoneticPr fontId="14" type="noConversion"/>
  </si>
  <si>
    <t>來囉！海斗特製‧超豪華什錦海鮮蓋飯，請享用！</t>
    <phoneticPr fontId="14" type="noConversion"/>
  </si>
  <si>
    <t>久等啦！海斗特製‧甘味鮮魚湯拉麵，小心燙口！</t>
    <phoneticPr fontId="14" type="noConversion"/>
  </si>
  <si>
    <t>我想吃什錦海鮮蓋飯。</t>
    <phoneticPr fontId="14" type="noConversion"/>
  </si>
  <si>
    <t>我想吃鮮魚湯拉麵。</t>
    <phoneticPr fontId="14" type="noConversion"/>
  </si>
  <si>
    <t>海斗特製‧直火烤魚串登場！保證好吃，不好吃的話再烤十尾！</t>
    <phoneticPr fontId="14" type="noConversion"/>
  </si>
  <si>
    <t>我想吃神祕料理。</t>
    <phoneticPr fontId="14" type="noConversion"/>
  </si>
  <si>
    <t>神祕料理呀！讓我想想做什麼好，稍等啊！</t>
    <phoneticPr fontId="14" type="noConversion"/>
  </si>
  <si>
    <t>藝術館外白天100028</t>
    <phoneticPr fontId="14" type="noConversion"/>
  </si>
  <si>
    <t>藝術館外傍晚100029</t>
    <phoneticPr fontId="14" type="noConversion"/>
  </si>
  <si>
    <t>藝術館走廊傍晚100035</t>
    <phoneticPr fontId="14" type="noConversion"/>
  </si>
  <si>
    <t>藝術館內辦公室傍晚100009</t>
    <phoneticPr fontId="14" type="noConversion"/>
  </si>
  <si>
    <t>走路聲砂石地301010</t>
    <phoneticPr fontId="14" type="noConversion"/>
  </si>
  <si>
    <t>街道人聲-301030</t>
    <phoneticPr fontId="14" type="noConversion"/>
  </si>
  <si>
    <t>流水聲-302006</t>
    <phoneticPr fontId="14" type="noConversion"/>
  </si>
  <si>
    <t>砂石走路聲301009</t>
    <phoneticPr fontId="14" type="noConversion"/>
  </si>
  <si>
    <t>肚子餓聲音301033</t>
    <phoneticPr fontId="14" type="noConversion"/>
  </si>
  <si>
    <t>夜晚情境音302012</t>
    <phoneticPr fontId="14" type="noConversion"/>
  </si>
  <si>
    <t>開門聲-300002</t>
    <phoneticPr fontId="14" type="noConversion"/>
  </si>
  <si>
    <t>開門聲300002</t>
    <phoneticPr fontId="14" type="noConversion"/>
  </si>
  <si>
    <t>走路聲301006</t>
    <phoneticPr fontId="14" type="noConversion"/>
  </si>
  <si>
    <t>露天咖啡座夜晚100046</t>
    <phoneticPr fontId="14" type="noConversion"/>
  </si>
  <si>
    <t>奇米10209001、海斗10201002、老闆</t>
    <phoneticPr fontId="14" type="noConversion"/>
  </si>
  <si>
    <t>奇米10209001、海斗10201002、女子</t>
    <phoneticPr fontId="14" type="noConversion"/>
  </si>
  <si>
    <t>老闆名字-40010016</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</si>
</sst>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47">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9"/>
      <name val="細明體"/>
      <family val="3"/>
      <charset val="136"/>
    </font>
    <font>
      <sz val="10"/>
      <color theme="0" tint="-0.34998626667073579"/>
      <name val="微軟正黑體"/>
      <family val="2"/>
      <charset val="136"/>
    </font>
    <font>
      <sz val="12"/>
      <color theme="0"/>
      <name val="微软雅黑"/>
      <family val="2"/>
      <charset val="134"/>
    </font>
    <font>
      <sz val="12"/>
      <color rgb="FF000000"/>
      <name val="微软雅黑"/>
      <family val="2"/>
      <charset val="134"/>
    </font>
    <font>
      <sz val="10"/>
      <color theme="1"/>
      <name val="新細明體"/>
      <family val="2"/>
      <scheme val="minor"/>
    </font>
    <font>
      <sz val="10"/>
      <color theme="1"/>
      <name val="微軟正黑體"/>
      <family val="2"/>
      <charset val="136"/>
    </font>
    <font>
      <sz val="15"/>
      <color rgb="FF000000"/>
      <name val="微软雅黑"/>
      <family val="2"/>
      <charset val="134"/>
    </font>
    <font>
      <b/>
      <sz val="10"/>
      <name val="微軟正黑體"/>
      <family val="2"/>
      <charset val="136"/>
    </font>
    <font>
      <sz val="10"/>
      <color theme="8"/>
      <name val="微軟正黑體"/>
      <family val="2"/>
      <charset val="136"/>
    </font>
    <font>
      <sz val="10"/>
      <color theme="8" tint="-0.249977111117893"/>
      <name val="微軟正黑體"/>
      <family val="2"/>
      <charset val="136"/>
    </font>
    <font>
      <sz val="10"/>
      <color rgb="FF0070C0"/>
      <name val="微軟正黑體"/>
      <family val="2"/>
      <charset val="136"/>
    </font>
    <font>
      <b/>
      <sz val="12"/>
      <color theme="1"/>
      <name val="微軟正黑體"/>
      <family val="2"/>
      <charset val="136"/>
    </font>
    <font>
      <b/>
      <sz val="10"/>
      <color theme="5"/>
      <name val="微軟正黑體"/>
      <family val="2"/>
      <charset val="136"/>
    </font>
    <font>
      <sz val="12"/>
      <color theme="9"/>
      <name val="微軟正黑體"/>
      <family val="2"/>
      <charset val="136"/>
    </font>
    <font>
      <sz val="10"/>
      <color rgb="FFFF0000"/>
      <name val="微軟正黑體"/>
      <family val="2"/>
      <charset val="136"/>
    </font>
    <font>
      <b/>
      <sz val="12"/>
      <color theme="8" tint="-0.249977111117893"/>
      <name val="微軟正黑體"/>
      <family val="2"/>
      <charset val="136"/>
    </font>
    <font>
      <b/>
      <sz val="12"/>
      <color rgb="FFFF0000"/>
      <name val="微軟正黑體"/>
      <family val="2"/>
      <charset val="136"/>
    </font>
  </fonts>
  <fills count="1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5" fillId="0" borderId="0" applyNumberFormat="0" applyFill="0" applyBorder="0" applyAlignment="0" applyProtection="0"/>
    <xf numFmtId="0" fontId="26" fillId="0" borderId="0"/>
  </cellStyleXfs>
  <cellXfs count="174">
    <xf numFmtId="0" fontId="0" fillId="0" borderId="0" xfId="0"/>
    <xf numFmtId="0" fontId="18" fillId="0" borderId="1" xfId="0" applyFont="1" applyBorder="1"/>
    <xf numFmtId="0" fontId="18" fillId="0" borderId="1" xfId="0" applyFont="1" applyBorder="1" applyAlignment="1">
      <alignment horizontal="right" vertical="center"/>
    </xf>
    <xf numFmtId="0" fontId="0" fillId="6" borderId="1" xfId="0" applyFill="1" applyBorder="1"/>
    <xf numFmtId="0" fontId="15" fillId="5" borderId="1" xfId="0" applyFont="1" applyFill="1" applyBorder="1" applyAlignment="1">
      <alignment horizontal="center" vertical="center"/>
    </xf>
    <xf numFmtId="0" fontId="18" fillId="0" borderId="1" xfId="0" applyFont="1" applyBorder="1" applyAlignment="1">
      <alignment horizontal="left"/>
    </xf>
    <xf numFmtId="0" fontId="18" fillId="5" borderId="2" xfId="0" applyFont="1" applyFill="1" applyBorder="1" applyAlignment="1">
      <alignment vertical="top"/>
    </xf>
    <xf numFmtId="0" fontId="20" fillId="5" borderId="5" xfId="0" applyFont="1" applyFill="1" applyBorder="1" applyAlignment="1">
      <alignment vertical="top"/>
    </xf>
    <xf numFmtId="0" fontId="20" fillId="5" borderId="3" xfId="0" applyFont="1" applyFill="1" applyBorder="1" applyAlignment="1">
      <alignment vertical="top"/>
    </xf>
    <xf numFmtId="49" fontId="16" fillId="2" borderId="1" xfId="0" applyNumberFormat="1" applyFont="1" applyFill="1" applyBorder="1" applyAlignment="1">
      <alignment vertical="center" wrapText="1"/>
    </xf>
    <xf numFmtId="49" fontId="16" fillId="3" borderId="1" xfId="0" applyNumberFormat="1" applyFont="1" applyFill="1" applyBorder="1" applyAlignment="1">
      <alignment vertical="center" wrapText="1"/>
    </xf>
    <xf numFmtId="49" fontId="16" fillId="3" borderId="2" xfId="0" applyNumberFormat="1" applyFont="1" applyFill="1" applyBorder="1" applyAlignment="1">
      <alignment vertical="center"/>
    </xf>
    <xf numFmtId="49" fontId="16" fillId="3" borderId="5" xfId="0" applyNumberFormat="1" applyFont="1" applyFill="1" applyBorder="1" applyAlignment="1">
      <alignment vertical="center" wrapText="1"/>
    </xf>
    <xf numFmtId="49" fontId="16" fillId="3" borderId="3" xfId="0" applyNumberFormat="1" applyFont="1" applyFill="1" applyBorder="1" applyAlignment="1">
      <alignment vertical="center" wrapText="1"/>
    </xf>
    <xf numFmtId="49" fontId="18" fillId="0" borderId="1" xfId="0" applyNumberFormat="1" applyFont="1" applyBorder="1" applyAlignment="1">
      <alignment vertical="center"/>
    </xf>
    <xf numFmtId="49" fontId="16" fillId="0" borderId="1" xfId="0" applyNumberFormat="1" applyFont="1" applyBorder="1" applyAlignment="1">
      <alignment vertical="center"/>
    </xf>
    <xf numFmtId="49" fontId="13" fillId="0" borderId="1" xfId="0" applyNumberFormat="1" applyFont="1" applyBorder="1" applyAlignment="1">
      <alignment vertical="center"/>
    </xf>
    <xf numFmtId="49" fontId="23" fillId="0" borderId="2" xfId="0" applyNumberFormat="1" applyFont="1" applyBorder="1"/>
    <xf numFmtId="49" fontId="24" fillId="0" borderId="1" xfId="0" applyNumberFormat="1" applyFont="1" applyBorder="1" applyAlignment="1">
      <alignment vertical="center"/>
    </xf>
    <xf numFmtId="49" fontId="13" fillId="0" borderId="1" xfId="0" applyNumberFormat="1" applyFont="1" applyBorder="1"/>
    <xf numFmtId="49" fontId="23" fillId="0" borderId="3" xfId="0" applyNumberFormat="1" applyFont="1" applyBorder="1"/>
    <xf numFmtId="49" fontId="23" fillId="0" borderId="1" xfId="0" applyNumberFormat="1" applyFont="1" applyBorder="1"/>
    <xf numFmtId="49" fontId="18" fillId="0" borderId="2" xfId="0" applyNumberFormat="1" applyFont="1" applyBorder="1"/>
    <xf numFmtId="49" fontId="18" fillId="0" borderId="1" xfId="0" applyNumberFormat="1" applyFont="1" applyBorder="1"/>
    <xf numFmtId="49" fontId="18" fillId="0" borderId="3" xfId="0" applyNumberFormat="1" applyFont="1" applyBorder="1"/>
    <xf numFmtId="49" fontId="23" fillId="0" borderId="4" xfId="0" applyNumberFormat="1" applyFont="1" applyBorder="1"/>
    <xf numFmtId="49" fontId="16" fillId="3" borderId="2" xfId="0" applyNumberFormat="1" applyFont="1" applyFill="1" applyBorder="1" applyAlignment="1">
      <alignment vertical="center" wrapText="1"/>
    </xf>
    <xf numFmtId="49" fontId="19" fillId="0" borderId="1" xfId="0" applyNumberFormat="1" applyFont="1" applyBorder="1"/>
    <xf numFmtId="49" fontId="18" fillId="2" borderId="1" xfId="0" applyNumberFormat="1" applyFont="1" applyFill="1" applyBorder="1" applyAlignment="1">
      <alignment vertical="center" wrapText="1"/>
    </xf>
    <xf numFmtId="0" fontId="25" fillId="6" borderId="1" xfId="1" applyFill="1" applyBorder="1"/>
    <xf numFmtId="0" fontId="20" fillId="5" borderId="1" xfId="0" applyFont="1" applyFill="1" applyBorder="1" applyAlignment="1">
      <alignment horizontal="left"/>
    </xf>
    <xf numFmtId="49" fontId="17" fillId="0" borderId="2" xfId="0" applyNumberFormat="1" applyFont="1" applyBorder="1" applyAlignment="1"/>
    <xf numFmtId="49" fontId="17" fillId="0" borderId="3" xfId="0" applyNumberFormat="1" applyFont="1" applyBorder="1" applyAlignment="1"/>
    <xf numFmtId="49" fontId="16" fillId="7" borderId="2" xfId="0" applyNumberFormat="1" applyFont="1" applyFill="1" applyBorder="1" applyAlignment="1">
      <alignment vertical="center"/>
    </xf>
    <xf numFmtId="0" fontId="12" fillId="6" borderId="1" xfId="0" applyFont="1" applyFill="1" applyBorder="1"/>
    <xf numFmtId="49" fontId="12" fillId="0" borderId="1" xfId="0" applyNumberFormat="1" applyFont="1" applyBorder="1"/>
    <xf numFmtId="0" fontId="21" fillId="0" borderId="1" xfId="0" applyFont="1" applyBorder="1" applyAlignment="1">
      <alignment horizontal="right" vertical="center"/>
    </xf>
    <xf numFmtId="0" fontId="27" fillId="9" borderId="7" xfId="2" applyFont="1" applyFill="1" applyBorder="1" applyAlignment="1">
      <alignment vertical="center"/>
    </xf>
    <xf numFmtId="0" fontId="22" fillId="0" borderId="6" xfId="0" applyFont="1" applyBorder="1" applyAlignment="1">
      <alignment horizontal="center" wrapText="1"/>
    </xf>
    <xf numFmtId="0" fontId="0" fillId="6" borderId="1" xfId="0" applyFill="1" applyBorder="1" applyAlignment="1"/>
    <xf numFmtId="0" fontId="29" fillId="0" borderId="1" xfId="0" applyFont="1" applyBorder="1"/>
    <xf numFmtId="0" fontId="29" fillId="0" borderId="1" xfId="0" applyFont="1" applyBorder="1" applyAlignment="1">
      <alignment horizontal="left"/>
    </xf>
    <xf numFmtId="0" fontId="11" fillId="5" borderId="1" xfId="0" applyFont="1" applyFill="1" applyBorder="1" applyAlignment="1">
      <alignment horizontal="left" vertical="center"/>
    </xf>
    <xf numFmtId="0" fontId="18" fillId="11" borderId="1" xfId="0" applyFont="1" applyFill="1" applyBorder="1"/>
    <xf numFmtId="0" fontId="11" fillId="7" borderId="1" xfId="0" applyFont="1" applyFill="1" applyBorder="1" applyAlignment="1">
      <alignment horizontal="center" vertical="center"/>
    </xf>
    <xf numFmtId="0" fontId="21" fillId="5" borderId="5" xfId="0" applyFont="1" applyFill="1" applyBorder="1" applyAlignment="1">
      <alignment vertical="top"/>
    </xf>
    <xf numFmtId="0" fontId="18" fillId="5" borderId="2" xfId="0" applyFont="1" applyFill="1" applyBorder="1" applyAlignment="1">
      <alignment vertical="top"/>
    </xf>
    <xf numFmtId="0" fontId="20" fillId="5" borderId="5" xfId="0" applyFont="1" applyFill="1" applyBorder="1" applyAlignment="1">
      <alignment vertical="top"/>
    </xf>
    <xf numFmtId="0" fontId="20" fillId="5" borderId="3" xfId="0" applyFont="1" applyFill="1" applyBorder="1" applyAlignment="1">
      <alignment vertical="top"/>
    </xf>
    <xf numFmtId="0" fontId="21" fillId="5" borderId="2" xfId="0" applyFont="1" applyFill="1" applyBorder="1" applyAlignment="1">
      <alignment vertical="top"/>
    </xf>
    <xf numFmtId="0" fontId="17" fillId="0" borderId="1" xfId="0" applyFont="1" applyBorder="1" applyAlignment="1">
      <alignment horizontal="right" vertical="center"/>
    </xf>
    <xf numFmtId="0" fontId="20" fillId="5" borderId="3" xfId="0" applyFont="1" applyFill="1" applyBorder="1" applyAlignment="1">
      <alignment horizontal="left" vertical="top"/>
    </xf>
    <xf numFmtId="0" fontId="32" fillId="12" borderId="1" xfId="2" applyFont="1" applyFill="1" applyBorder="1" applyAlignment="1">
      <alignment wrapText="1"/>
    </xf>
    <xf numFmtId="0" fontId="32" fillId="13" borderId="1" xfId="2" applyFont="1" applyFill="1" applyBorder="1" applyAlignment="1">
      <alignment wrapText="1"/>
    </xf>
    <xf numFmtId="0" fontId="32" fillId="12" borderId="1" xfId="0" applyFont="1" applyFill="1" applyBorder="1" applyAlignment="1"/>
    <xf numFmtId="0" fontId="32" fillId="14" borderId="1" xfId="0" applyFont="1" applyFill="1" applyBorder="1" applyAlignment="1"/>
    <xf numFmtId="0" fontId="11" fillId="5" borderId="1" xfId="0" applyFont="1" applyFill="1" applyBorder="1" applyAlignment="1">
      <alignment horizontal="center" vertical="center"/>
    </xf>
    <xf numFmtId="0" fontId="32" fillId="15" borderId="1" xfId="0" applyFont="1" applyFill="1" applyBorder="1" applyAlignment="1"/>
    <xf numFmtId="0" fontId="32" fillId="16" borderId="1" xfId="0" applyFont="1" applyFill="1" applyBorder="1" applyAlignment="1"/>
    <xf numFmtId="0" fontId="33" fillId="17" borderId="1" xfId="2" applyFont="1" applyFill="1" applyBorder="1"/>
    <xf numFmtId="0" fontId="33" fillId="8" borderId="1" xfId="2" applyFont="1" applyFill="1" applyBorder="1"/>
    <xf numFmtId="0" fontId="0" fillId="5" borderId="0" xfId="0" applyFill="1"/>
    <xf numFmtId="0" fontId="34" fillId="6" borderId="1" xfId="0" applyFont="1" applyFill="1" applyBorder="1"/>
    <xf numFmtId="0" fontId="35" fillId="5" borderId="1" xfId="0" applyFont="1" applyFill="1" applyBorder="1" applyAlignment="1">
      <alignment horizontal="center" vertical="center"/>
    </xf>
    <xf numFmtId="0" fontId="35" fillId="5" borderId="1" xfId="0" applyFont="1" applyFill="1" applyBorder="1" applyAlignment="1">
      <alignment horizontal="left" vertical="center"/>
    </xf>
    <xf numFmtId="0" fontId="35" fillId="5" borderId="1" xfId="0" applyFont="1" applyFill="1" applyBorder="1" applyAlignment="1">
      <alignment horizontal="center"/>
    </xf>
    <xf numFmtId="0" fontId="34" fillId="5" borderId="1" xfId="0" applyFont="1" applyFill="1" applyBorder="1" applyAlignment="1">
      <alignment horizontal="left"/>
    </xf>
    <xf numFmtId="0" fontId="33" fillId="0" borderId="1" xfId="0" applyFont="1" applyBorder="1" applyAlignment="1"/>
    <xf numFmtId="0" fontId="36" fillId="0" borderId="1" xfId="0" applyFont="1" applyBorder="1" applyAlignment="1"/>
    <xf numFmtId="49" fontId="37" fillId="0" borderId="1" xfId="0" applyNumberFormat="1" applyFont="1" applyBorder="1" applyAlignment="1"/>
    <xf numFmtId="0" fontId="29" fillId="0" borderId="2" xfId="0" applyFont="1" applyBorder="1"/>
    <xf numFmtId="0" fontId="29" fillId="0" borderId="2" xfId="0" applyFont="1" applyBorder="1" applyAlignment="1"/>
    <xf numFmtId="0" fontId="29" fillId="4" borderId="2" xfId="0" applyFont="1" applyFill="1" applyBorder="1" applyAlignment="1"/>
    <xf numFmtId="0" fontId="29" fillId="0" borderId="1" xfId="0" applyFont="1" applyFill="1" applyBorder="1" applyAlignment="1">
      <alignment horizontal="left" vertical="top"/>
    </xf>
    <xf numFmtId="0" fontId="38" fillId="0" borderId="2" xfId="0" applyFont="1" applyBorder="1" applyAlignment="1">
      <alignment horizontal="right"/>
    </xf>
    <xf numFmtId="0" fontId="29" fillId="3" borderId="2" xfId="0" applyFont="1" applyFill="1" applyBorder="1" applyAlignment="1">
      <alignment horizontal="right" vertical="top"/>
    </xf>
    <xf numFmtId="0" fontId="29" fillId="0" borderId="1" xfId="0" applyFont="1" applyBorder="1" applyAlignment="1"/>
    <xf numFmtId="0" fontId="29" fillId="0" borderId="6" xfId="0" applyFont="1" applyBorder="1"/>
    <xf numFmtId="0" fontId="29" fillId="4" borderId="3" xfId="0" applyFont="1" applyFill="1" applyBorder="1" applyAlignment="1">
      <alignment horizontal="left" vertical="center"/>
    </xf>
    <xf numFmtId="0" fontId="39" fillId="5" borderId="3" xfId="0" applyFont="1" applyFill="1" applyBorder="1" applyAlignment="1">
      <alignment vertical="top"/>
    </xf>
    <xf numFmtId="0" fontId="39" fillId="5" borderId="5" xfId="0" applyFont="1" applyFill="1" applyBorder="1" applyAlignment="1">
      <alignment vertical="top"/>
    </xf>
    <xf numFmtId="0" fontId="29" fillId="5" borderId="0" xfId="0" applyFont="1" applyFill="1" applyAlignment="1">
      <alignment horizontal="left" vertical="center"/>
    </xf>
    <xf numFmtId="0" fontId="29" fillId="4" borderId="1" xfId="0" applyFont="1" applyFill="1" applyBorder="1" applyAlignment="1">
      <alignment horizontal="left"/>
    </xf>
    <xf numFmtId="0" fontId="40" fillId="5" borderId="3" xfId="0" applyFont="1" applyFill="1" applyBorder="1" applyAlignment="1">
      <alignment horizontal="right" vertical="top"/>
    </xf>
    <xf numFmtId="0" fontId="16" fillId="18" borderId="0" xfId="0" applyFont="1" applyFill="1" applyAlignment="1"/>
    <xf numFmtId="0" fontId="16" fillId="4" borderId="1" xfId="0" applyFont="1" applyFill="1" applyBorder="1" applyAlignment="1"/>
    <xf numFmtId="0" fontId="18" fillId="4" borderId="1" xfId="0" applyFont="1" applyFill="1" applyBorder="1" applyAlignment="1"/>
    <xf numFmtId="0" fontId="20" fillId="5" borderId="3" xfId="0" applyFont="1" applyFill="1" applyBorder="1" applyAlignment="1">
      <alignment horizontal="left" vertical="top"/>
    </xf>
    <xf numFmtId="0" fontId="15" fillId="6" borderId="1" xfId="0" applyFont="1" applyFill="1" applyBorder="1"/>
    <xf numFmtId="14" fontId="10" fillId="10" borderId="7" xfId="2" applyNumberFormat="1" applyFont="1" applyFill="1" applyBorder="1" applyAlignment="1">
      <alignment vertical="center"/>
    </xf>
    <xf numFmtId="0" fontId="10" fillId="10" borderId="7" xfId="2" applyFont="1" applyFill="1" applyBorder="1" applyAlignment="1">
      <alignment vertical="center"/>
    </xf>
    <xf numFmtId="0" fontId="10" fillId="10" borderId="7" xfId="2" applyFont="1" applyFill="1" applyBorder="1" applyAlignment="1">
      <alignment vertical="center" wrapText="1"/>
    </xf>
    <xf numFmtId="0" fontId="10" fillId="0" borderId="0" xfId="0" applyFont="1"/>
    <xf numFmtId="0" fontId="41" fillId="0" borderId="0" xfId="0" applyFont="1"/>
    <xf numFmtId="0" fontId="24" fillId="0" borderId="0" xfId="0" applyFont="1"/>
    <xf numFmtId="0" fontId="0" fillId="0" borderId="0" xfId="0" applyAlignment="1">
      <alignment horizontal="center"/>
    </xf>
    <xf numFmtId="0" fontId="10" fillId="0" borderId="0" xfId="0" applyFont="1" applyAlignment="1">
      <alignment horizontal="center" vertical="center"/>
    </xf>
    <xf numFmtId="0" fontId="10" fillId="0" borderId="0" xfId="0" applyFont="1" applyAlignment="1">
      <alignment vertical="center"/>
    </xf>
    <xf numFmtId="49" fontId="18" fillId="2" borderId="1" xfId="0" applyNumberFormat="1" applyFont="1" applyFill="1" applyBorder="1" applyAlignment="1">
      <alignment vertical="center"/>
    </xf>
    <xf numFmtId="49" fontId="42" fillId="0" borderId="1" xfId="0" applyNumberFormat="1" applyFont="1" applyBorder="1"/>
    <xf numFmtId="0" fontId="29" fillId="4" borderId="1" xfId="0" applyFont="1" applyFill="1" applyBorder="1" applyAlignment="1">
      <alignment horizontal="center"/>
    </xf>
    <xf numFmtId="0" fontId="43" fillId="0" borderId="0" xfId="0" applyFont="1"/>
    <xf numFmtId="0" fontId="8" fillId="0" borderId="0" xfId="0" applyFont="1" applyAlignment="1">
      <alignment horizontal="center" vertical="center"/>
    </xf>
    <xf numFmtId="176" fontId="8" fillId="0" borderId="0" xfId="0" applyNumberFormat="1" applyFont="1" applyAlignment="1">
      <alignment horizontal="center" vertical="center"/>
    </xf>
    <xf numFmtId="0" fontId="10" fillId="0" borderId="0" xfId="0" applyFont="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center"/>
    </xf>
    <xf numFmtId="176" fontId="8" fillId="0" borderId="0" xfId="0" applyNumberFormat="1" applyFont="1" applyAlignment="1">
      <alignment horizontal="left" vertical="center" wrapText="1"/>
    </xf>
    <xf numFmtId="0" fontId="17" fillId="5" borderId="2" xfId="0" applyFont="1" applyFill="1" applyBorder="1" applyAlignment="1">
      <alignment vertical="top"/>
    </xf>
    <xf numFmtId="0" fontId="29" fillId="4" borderId="3" xfId="0" applyFont="1" applyFill="1" applyBorder="1" applyAlignment="1">
      <alignment horizontal="left" vertical="center"/>
    </xf>
    <xf numFmtId="0" fontId="29" fillId="4" borderId="3" xfId="0" applyFont="1" applyFill="1" applyBorder="1" applyAlignment="1">
      <alignment horizontal="left" vertical="center"/>
    </xf>
    <xf numFmtId="176" fontId="7" fillId="0" borderId="0" xfId="0" applyNumberFormat="1" applyFont="1" applyAlignment="1">
      <alignment horizontal="left" vertical="center" wrapText="1"/>
    </xf>
    <xf numFmtId="0" fontId="39" fillId="5" borderId="0" xfId="0" applyFont="1" applyFill="1" applyBorder="1" applyAlignment="1">
      <alignment vertical="top"/>
    </xf>
    <xf numFmtId="0" fontId="18" fillId="0" borderId="2" xfId="0" applyFont="1" applyBorder="1"/>
    <xf numFmtId="176" fontId="6" fillId="0" borderId="0" xfId="0" applyNumberFormat="1" applyFont="1" applyAlignment="1">
      <alignment horizontal="left" vertical="center" wrapText="1"/>
    </xf>
    <xf numFmtId="0" fontId="44" fillId="0" borderId="6" xfId="0" applyFont="1" applyBorder="1"/>
    <xf numFmtId="0" fontId="5" fillId="0" borderId="1" xfId="0" applyFont="1" applyBorder="1" applyAlignment="1">
      <alignment horizontal="right" vertical="center"/>
    </xf>
    <xf numFmtId="0" fontId="4" fillId="0" borderId="0" xfId="0" applyFont="1" applyAlignme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9"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176" fontId="4" fillId="0" borderId="0" xfId="0" applyNumberFormat="1" applyFont="1" applyAlignment="1">
      <alignment horizontal="center" vertical="center" wrapText="1"/>
    </xf>
    <xf numFmtId="0" fontId="4" fillId="0" borderId="0" xfId="0" applyFont="1" applyAlignment="1">
      <alignment horizontal="left" vertical="center" wrapText="1"/>
    </xf>
    <xf numFmtId="0" fontId="4" fillId="11" borderId="0" xfId="0" applyFont="1" applyFill="1" applyAlignment="1">
      <alignment vertical="center"/>
    </xf>
    <xf numFmtId="0" fontId="4" fillId="11" borderId="0" xfId="0" applyFont="1" applyFill="1" applyAlignment="1">
      <alignment horizontal="center" vertical="center"/>
    </xf>
    <xf numFmtId="176" fontId="4" fillId="11" borderId="0" xfId="0" applyNumberFormat="1" applyFont="1" applyFill="1" applyAlignment="1">
      <alignment horizontal="center" vertical="center"/>
    </xf>
    <xf numFmtId="0" fontId="4" fillId="11" borderId="0" xfId="0" applyFont="1" applyFill="1" applyAlignment="1">
      <alignment horizontal="left" vertical="center"/>
    </xf>
    <xf numFmtId="0" fontId="10" fillId="11" borderId="0" xfId="0" applyFont="1" applyFill="1" applyAlignment="1">
      <alignment horizontal="center" vertical="center"/>
    </xf>
    <xf numFmtId="0" fontId="29" fillId="4" borderId="3" xfId="0" applyFont="1" applyFill="1" applyBorder="1" applyAlignment="1">
      <alignment horizontal="left" vertical="center"/>
    </xf>
    <xf numFmtId="0" fontId="3" fillId="0" borderId="0" xfId="0" applyFont="1" applyAlignment="1">
      <alignment horizontal="left" vertical="center" wrapText="1"/>
    </xf>
    <xf numFmtId="176" fontId="3" fillId="0" borderId="0" xfId="0" applyNumberFormat="1" applyFont="1" applyAlignment="1">
      <alignment horizontal="center" vertical="center" wrapText="1"/>
    </xf>
    <xf numFmtId="49" fontId="19" fillId="0" borderId="1" xfId="0" applyNumberFormat="1" applyFont="1" applyBorder="1" applyAlignment="1"/>
    <xf numFmtId="49" fontId="29" fillId="2" borderId="1" xfId="0" applyNumberFormat="1" applyFont="1" applyFill="1" applyBorder="1" applyAlignment="1">
      <alignment vertical="center"/>
    </xf>
    <xf numFmtId="49" fontId="29" fillId="2" borderId="1" xfId="0" applyNumberFormat="1" applyFont="1" applyFill="1" applyBorder="1" applyAlignment="1">
      <alignment vertical="center" wrapText="1"/>
    </xf>
    <xf numFmtId="0" fontId="19" fillId="0" borderId="1" xfId="0" applyFont="1" applyBorder="1" applyAlignment="1">
      <alignment horizontal="right" vertical="center"/>
    </xf>
    <xf numFmtId="176" fontId="2" fillId="0" borderId="0" xfId="0" applyNumberFormat="1" applyFont="1" applyAlignment="1">
      <alignment horizontal="center" vertical="center" wrapText="1"/>
    </xf>
    <xf numFmtId="0" fontId="2" fillId="0" borderId="0" xfId="0" applyFont="1" applyAlignment="1">
      <alignment horizontal="left" vertical="center" wrapText="1"/>
    </xf>
    <xf numFmtId="0" fontId="19" fillId="5" borderId="2" xfId="0" applyFont="1" applyFill="1" applyBorder="1" applyAlignment="1">
      <alignment vertical="top"/>
    </xf>
    <xf numFmtId="0" fontId="45" fillId="5" borderId="5" xfId="0" applyFont="1" applyFill="1" applyBorder="1" applyAlignment="1">
      <alignment vertical="top"/>
    </xf>
    <xf numFmtId="0" fontId="17" fillId="6" borderId="1" xfId="0" applyFont="1" applyFill="1" applyBorder="1"/>
    <xf numFmtId="0" fontId="17" fillId="5" borderId="5" xfId="0" applyFont="1" applyFill="1" applyBorder="1" applyAlignment="1">
      <alignment vertical="top"/>
    </xf>
    <xf numFmtId="0" fontId="17" fillId="0" borderId="1" xfId="0" applyFont="1" applyBorder="1" applyAlignment="1">
      <alignment horizontal="left"/>
    </xf>
    <xf numFmtId="0" fontId="46" fillId="5" borderId="2" xfId="0" applyFont="1" applyFill="1" applyBorder="1" applyAlignment="1">
      <alignment vertical="top"/>
    </xf>
    <xf numFmtId="0" fontId="38" fillId="0" borderId="2" xfId="0" applyFont="1" applyBorder="1" applyAlignment="1">
      <alignment horizontal="right" vertical="center"/>
    </xf>
    <xf numFmtId="0" fontId="29" fillId="3" borderId="2" xfId="0" applyFont="1" applyFill="1" applyBorder="1" applyAlignment="1">
      <alignment horizontal="right" vertical="center"/>
    </xf>
    <xf numFmtId="49" fontId="37" fillId="0" borderId="1" xfId="0" applyNumberFormat="1" applyFont="1" applyBorder="1" applyAlignment="1">
      <alignment horizontal="right" vertical="center"/>
    </xf>
    <xf numFmtId="49" fontId="29" fillId="2" borderId="1" xfId="0" applyNumberFormat="1" applyFont="1" applyFill="1" applyBorder="1" applyAlignment="1">
      <alignment horizontal="right" vertical="center"/>
    </xf>
    <xf numFmtId="49" fontId="29" fillId="2" borderId="1" xfId="0" applyNumberFormat="1" applyFont="1" applyFill="1" applyBorder="1" applyAlignment="1">
      <alignment horizontal="right" vertical="center" wrapText="1"/>
    </xf>
    <xf numFmtId="0" fontId="29" fillId="0" borderId="2" xfId="0" applyFont="1" applyBorder="1" applyAlignment="1">
      <alignment horizontal="right" vertical="center"/>
    </xf>
    <xf numFmtId="0" fontId="29" fillId="4" borderId="2" xfId="0" applyFont="1" applyFill="1" applyBorder="1" applyAlignment="1">
      <alignment horizontal="right" vertical="center"/>
    </xf>
    <xf numFmtId="0" fontId="29" fillId="0" borderId="1" xfId="0" applyFont="1" applyBorder="1" applyAlignment="1">
      <alignment horizontal="right" vertical="center"/>
    </xf>
    <xf numFmtId="49" fontId="16" fillId="7" borderId="5" xfId="0" applyNumberFormat="1" applyFont="1" applyFill="1" applyBorder="1" applyAlignment="1">
      <alignment horizontal="left" vertical="center"/>
    </xf>
    <xf numFmtId="49" fontId="16" fillId="7" borderId="3" xfId="0" applyNumberFormat="1" applyFont="1" applyFill="1" applyBorder="1" applyAlignment="1">
      <alignment horizontal="left" vertical="center"/>
    </xf>
    <xf numFmtId="49" fontId="12" fillId="0" borderId="2" xfId="0" applyNumberFormat="1" applyFont="1" applyBorder="1" applyAlignment="1">
      <alignment horizontal="left" vertical="top" wrapText="1"/>
    </xf>
    <xf numFmtId="49" fontId="12" fillId="0" borderId="5" xfId="0" applyNumberFormat="1" applyFont="1" applyBorder="1" applyAlignment="1">
      <alignment horizontal="left" vertical="top" wrapText="1"/>
    </xf>
    <xf numFmtId="49" fontId="12" fillId="0" borderId="3" xfId="0" applyNumberFormat="1" applyFont="1" applyBorder="1" applyAlignment="1">
      <alignment horizontal="left" vertical="top" wrapText="1"/>
    </xf>
    <xf numFmtId="0" fontId="29" fillId="4" borderId="2" xfId="0" applyFont="1" applyFill="1" applyBorder="1" applyAlignment="1">
      <alignment horizontal="left" vertical="center"/>
    </xf>
    <xf numFmtId="0" fontId="29" fillId="4" borderId="5" xfId="0" applyFont="1" applyFill="1" applyBorder="1" applyAlignment="1">
      <alignment horizontal="left" vertical="center"/>
    </xf>
    <xf numFmtId="0" fontId="29" fillId="4" borderId="3" xfId="0" applyFont="1" applyFill="1" applyBorder="1" applyAlignment="1">
      <alignment horizontal="left" vertical="center"/>
    </xf>
    <xf numFmtId="0" fontId="18" fillId="3" borderId="2" xfId="0" applyNumberFormat="1" applyFont="1" applyFill="1" applyBorder="1" applyAlignment="1">
      <alignment horizontal="left" vertical="center" wrapText="1"/>
    </xf>
    <xf numFmtId="0" fontId="18" fillId="3" borderId="5" xfId="0" applyNumberFormat="1" applyFont="1" applyFill="1" applyBorder="1" applyAlignment="1">
      <alignment horizontal="left" vertical="center" wrapText="1"/>
    </xf>
    <xf numFmtId="0" fontId="18" fillId="3" borderId="3" xfId="0" applyNumberFormat="1" applyFont="1" applyFill="1" applyBorder="1" applyAlignment="1">
      <alignment horizontal="left" vertical="center" wrapText="1"/>
    </xf>
    <xf numFmtId="49" fontId="18" fillId="3" borderId="2" xfId="0" applyNumberFormat="1" applyFont="1" applyFill="1" applyBorder="1" applyAlignment="1">
      <alignment horizontal="left" vertical="center"/>
    </xf>
    <xf numFmtId="49" fontId="18" fillId="3" borderId="5" xfId="0" applyNumberFormat="1" applyFont="1" applyFill="1" applyBorder="1" applyAlignment="1">
      <alignment horizontal="left" vertical="center"/>
    </xf>
    <xf numFmtId="49" fontId="18" fillId="3" borderId="3" xfId="0" applyNumberFormat="1" applyFont="1" applyFill="1" applyBorder="1" applyAlignment="1">
      <alignment horizontal="left" vertical="center"/>
    </xf>
    <xf numFmtId="49" fontId="18" fillId="2" borderId="2" xfId="0" applyNumberFormat="1" applyFont="1" applyFill="1" applyBorder="1" applyAlignment="1">
      <alignment horizontal="left" vertical="center"/>
    </xf>
    <xf numFmtId="49" fontId="18" fillId="2" borderId="3" xfId="0" applyNumberFormat="1" applyFont="1" applyFill="1" applyBorder="1" applyAlignment="1">
      <alignment horizontal="left" vertical="center"/>
    </xf>
    <xf numFmtId="0" fontId="31" fillId="0" borderId="2" xfId="0" applyFont="1" applyBorder="1" applyAlignment="1">
      <alignment horizontal="left" vertical="top" wrapText="1"/>
    </xf>
    <xf numFmtId="0" fontId="31" fillId="0" borderId="5" xfId="0" applyFont="1" applyBorder="1" applyAlignment="1">
      <alignment horizontal="left" vertical="top" wrapText="1"/>
    </xf>
    <xf numFmtId="0" fontId="31" fillId="0" borderId="3" xfId="0" applyFont="1" applyBorder="1" applyAlignment="1">
      <alignment horizontal="left" vertical="top" wrapText="1"/>
    </xf>
    <xf numFmtId="49" fontId="29" fillId="2" borderId="3" xfId="0" applyNumberFormat="1" applyFont="1" applyFill="1" applyBorder="1" applyAlignment="1">
      <alignment horizontal="left" vertical="center"/>
    </xf>
  </cellXfs>
  <cellStyles count="3">
    <cellStyle name="一般" xfId="0" builtinId="0"/>
    <cellStyle name="一般 2" xfId="2"/>
    <cellStyle name="超連結" xfId="1" builtinId="8"/>
  </cellStyles>
  <dxfs count="7">
    <dxf>
      <font>
        <b val="0"/>
        <i val="0"/>
        <strike val="0"/>
        <condense val="0"/>
        <extend val="0"/>
        <outline val="0"/>
        <shadow val="0"/>
        <u val="none"/>
        <vertAlign val="baseline"/>
        <sz val="12"/>
        <color theme="1"/>
        <name val="微軟正黑體"/>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geeProject\kimmie\KimmieDoc\&#20018;&#27284;&#25991;&#20214;&#21312;\NPC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程式讀取頁"/>
      <sheetName val="更新歷程-必保留此頁"/>
      <sheetName val="備註"/>
      <sheetName val="表格製作提醒-必保留此頁"/>
      <sheetName val="對應名稱與負責人"/>
    </sheetNames>
    <sheetDataSet>
      <sheetData sheetId="0">
        <row r="1">
          <cell r="B1" t="str">
            <v>NPC ID
流水號：10200000-10299999
角色：10201000-10201999
小怪：10202000-10202999
精英：10203000-10203999
Boss：10204000-10204999
劇情NPC：10209000-10209999</v>
          </cell>
          <cell r="C1" t="str">
            <v>角色姓名對照（程式不讀）</v>
          </cell>
        </row>
        <row r="2">
          <cell r="B2" t="str">
            <v>gid</v>
          </cell>
          <cell r="C2">
            <v>0</v>
          </cell>
        </row>
        <row r="3">
          <cell r="B3" t="str">
            <v>DWORD</v>
          </cell>
          <cell r="C3">
            <v>0</v>
          </cell>
        </row>
        <row r="4">
          <cell r="B4" t="str">
            <v>CS</v>
          </cell>
          <cell r="C4">
            <v>0</v>
          </cell>
        </row>
        <row r="5">
          <cell r="B5">
            <v>10201000</v>
          </cell>
          <cell r="C5" t="str">
            <v>巴特婁</v>
          </cell>
        </row>
        <row r="6">
          <cell r="B6">
            <v>10201001</v>
          </cell>
          <cell r="C6" t="str">
            <v>霍伯特</v>
          </cell>
        </row>
        <row r="7">
          <cell r="B7">
            <v>10201002</v>
          </cell>
          <cell r="C7" t="str">
            <v>海斗</v>
          </cell>
        </row>
        <row r="8">
          <cell r="B8">
            <v>10201003</v>
          </cell>
          <cell r="C8" t="str">
            <v>連恩</v>
          </cell>
        </row>
        <row r="9">
          <cell r="B9">
            <v>10201004</v>
          </cell>
          <cell r="C9" t="str">
            <v>洛斯</v>
          </cell>
        </row>
        <row r="10">
          <cell r="B10">
            <v>10201005</v>
          </cell>
          <cell r="C10" t="str">
            <v>尚</v>
          </cell>
        </row>
        <row r="11">
          <cell r="B11">
            <v>10201006</v>
          </cell>
          <cell r="C11" t="str">
            <v>娜塔莉</v>
          </cell>
        </row>
        <row r="12">
          <cell r="B12">
            <v>10201007</v>
          </cell>
          <cell r="C12" t="str">
            <v>葛麗葉</v>
          </cell>
        </row>
        <row r="13">
          <cell r="B13">
            <v>10201008</v>
          </cell>
          <cell r="C13" t="str">
            <v>蘭廷</v>
          </cell>
        </row>
        <row r="14">
          <cell r="B14">
            <v>10201009</v>
          </cell>
          <cell r="C14" t="str">
            <v>流浪兒</v>
          </cell>
        </row>
        <row r="15">
          <cell r="B15">
            <v>10201010</v>
          </cell>
          <cell r="C15" t="str">
            <v>草地上的聖母</v>
          </cell>
        </row>
        <row r="16">
          <cell r="B16">
            <v>10201011</v>
          </cell>
          <cell r="C16" t="str">
            <v>歐洛戰神像</v>
          </cell>
        </row>
        <row r="17">
          <cell r="B17">
            <v>10201012</v>
          </cell>
          <cell r="C17" t="str">
            <v>雨神特勒洛克像</v>
          </cell>
        </row>
        <row r="18">
          <cell r="B18">
            <v>10201013</v>
          </cell>
          <cell r="C18" t="str">
            <v>死者之書</v>
          </cell>
        </row>
        <row r="19">
          <cell r="B19">
            <v>10201014</v>
          </cell>
          <cell r="C19" t="str">
            <v>巴特農神殿</v>
          </cell>
        </row>
        <row r="20">
          <cell r="B20">
            <v>10201015</v>
          </cell>
          <cell r="C20" t="str">
            <v>擲鐵餅者</v>
          </cell>
        </row>
        <row r="21">
          <cell r="B21">
            <v>10201016</v>
          </cell>
          <cell r="C21" t="str">
            <v>使神漢彌士與幼年的酒神戴奧尼西斯</v>
          </cell>
        </row>
        <row r="22">
          <cell r="B22">
            <v>10201017</v>
          </cell>
          <cell r="C22" t="str">
            <v>勞孔父子群像</v>
          </cell>
        </row>
        <row r="23">
          <cell r="B23">
            <v>10201018</v>
          </cell>
          <cell r="C23" t="str">
            <v>羅馬競技場</v>
          </cell>
        </row>
        <row r="24">
          <cell r="B24">
            <v>10201019</v>
          </cell>
          <cell r="C24" t="str">
            <v>有翼的獅子</v>
          </cell>
        </row>
        <row r="25">
          <cell r="B25">
            <v>10201020</v>
          </cell>
          <cell r="C25" t="str">
            <v>諾坦普頓夏郡教堂</v>
          </cell>
        </row>
        <row r="26">
          <cell r="B26">
            <v>10201021</v>
          </cell>
          <cell r="C26" t="str">
            <v>格洛斯特大教堂的燭台</v>
          </cell>
        </row>
        <row r="27">
          <cell r="B27">
            <v>10201022</v>
          </cell>
          <cell r="C27" t="str">
            <v>維納斯的誕生</v>
          </cell>
        </row>
        <row r="28">
          <cell r="B28">
            <v>10201023</v>
          </cell>
          <cell r="C28" t="str">
            <v>蒙娜麗莎</v>
          </cell>
        </row>
        <row r="29">
          <cell r="B29">
            <v>10201024</v>
          </cell>
          <cell r="C29" t="str">
            <v>麥可里像</v>
          </cell>
        </row>
        <row r="30">
          <cell r="B30">
            <v>10201025</v>
          </cell>
          <cell r="C30" t="str">
            <v>宮女</v>
          </cell>
        </row>
        <row r="31">
          <cell r="B31">
            <v>10201026</v>
          </cell>
          <cell r="C31" t="str">
            <v>聖女泰瑞莎的幻象</v>
          </cell>
        </row>
        <row r="32">
          <cell r="B32">
            <v>10201027</v>
          </cell>
          <cell r="C32" t="str">
            <v>維也納望樓</v>
          </cell>
        </row>
        <row r="33">
          <cell r="B33">
            <v>10201028</v>
          </cell>
          <cell r="C33" t="str">
            <v>阿拉伯幻想</v>
          </cell>
        </row>
        <row r="34">
          <cell r="B34">
            <v>10201029</v>
          </cell>
          <cell r="C34" t="str">
            <v>拾穗者</v>
          </cell>
        </row>
        <row r="35">
          <cell r="B35">
            <v>10201030</v>
          </cell>
          <cell r="C35" t="str">
            <v>人物雕刻</v>
          </cell>
        </row>
        <row r="36">
          <cell r="B36">
            <v>10201031</v>
          </cell>
          <cell r="C36" t="str">
            <v>兵馬俑</v>
          </cell>
        </row>
        <row r="37">
          <cell r="B37">
            <v>10201032</v>
          </cell>
          <cell r="C37" t="str">
            <v>馴悍記</v>
          </cell>
        </row>
        <row r="38">
          <cell r="B38">
            <v>10201033</v>
          </cell>
          <cell r="C38" t="str">
            <v>參孫與達莉拉</v>
          </cell>
        </row>
        <row r="39">
          <cell r="B39">
            <v>10201034</v>
          </cell>
          <cell r="C39" t="str">
            <v>吶喊</v>
          </cell>
        </row>
        <row r="40">
          <cell r="B40">
            <v>10201035</v>
          </cell>
          <cell r="C40" t="str">
            <v>大衛像</v>
          </cell>
        </row>
        <row r="41">
          <cell r="B41">
            <v>10201036</v>
          </cell>
          <cell r="C41" t="str">
            <v>歌劇魅影</v>
          </cell>
        </row>
        <row r="42">
          <cell r="B42">
            <v>10201037</v>
          </cell>
          <cell r="C42" t="str">
            <v>吉思夢妲</v>
          </cell>
        </row>
        <row r="43">
          <cell r="B43">
            <v>10201038</v>
          </cell>
          <cell r="C43" t="str">
            <v>月光下的羊欄</v>
          </cell>
        </row>
        <row r="44">
          <cell r="B44">
            <v>10201039</v>
          </cell>
          <cell r="C44" t="str">
            <v>星夜</v>
          </cell>
        </row>
        <row r="45">
          <cell r="B45">
            <v>10201040</v>
          </cell>
          <cell r="C45" t="str">
            <v>斯芬克斯獅身人面像</v>
          </cell>
        </row>
        <row r="46">
          <cell r="B46">
            <v>10201041</v>
          </cell>
          <cell r="C46" t="str">
            <v>楔形文字泥板</v>
          </cell>
        </row>
        <row r="47">
          <cell r="B47">
            <v>10201042</v>
          </cell>
          <cell r="C47" t="str">
            <v>漢摩拉比法典碑</v>
          </cell>
        </row>
        <row r="48">
          <cell r="B48">
            <v>10201043</v>
          </cell>
          <cell r="C48" t="str">
            <v>貝多芬命運交響曲</v>
          </cell>
        </row>
        <row r="49">
          <cell r="B49">
            <v>10201044</v>
          </cell>
          <cell r="C49" t="str">
            <v>貝多芬歡樂頌</v>
          </cell>
        </row>
        <row r="50">
          <cell r="B50">
            <v>10201045</v>
          </cell>
          <cell r="C50" t="str">
            <v>氣球狗</v>
          </cell>
        </row>
        <row r="51">
          <cell r="B51">
            <v>10201046</v>
          </cell>
          <cell r="C51" t="str">
            <v>創世紀</v>
          </cell>
        </row>
        <row r="52">
          <cell r="B52">
            <v>10201047</v>
          </cell>
          <cell r="C52" t="str">
            <v>圖坦卡門黃金面具</v>
          </cell>
        </row>
        <row r="53">
          <cell r="B53">
            <v>10201048</v>
          </cell>
          <cell r="C53" t="str">
            <v>水晶骷髏頭</v>
          </cell>
        </row>
        <row r="54">
          <cell r="B54">
            <v>10201049</v>
          </cell>
          <cell r="C54" t="str">
            <v>清明上河圖</v>
          </cell>
        </row>
        <row r="55">
          <cell r="B55">
            <v>10201050</v>
          </cell>
          <cell r="C55" t="str">
            <v>快雪時晴帖</v>
          </cell>
        </row>
        <row r="56">
          <cell r="B56">
            <v>10201051</v>
          </cell>
          <cell r="C56" t="str">
            <v>巴黎聖母院</v>
          </cell>
        </row>
        <row r="57">
          <cell r="B57">
            <v>10201052</v>
          </cell>
          <cell r="C57" t="str">
            <v>萬葉集</v>
          </cell>
        </row>
        <row r="58">
          <cell r="B58">
            <v>10209000</v>
          </cell>
          <cell r="C58" t="str">
            <v>我</v>
          </cell>
        </row>
        <row r="59">
          <cell r="B59">
            <v>10209001</v>
          </cell>
          <cell r="C59" t="str">
            <v>奇米</v>
          </cell>
        </row>
        <row r="60">
          <cell r="B60">
            <v>10209002</v>
          </cell>
          <cell r="C60" t="str">
            <v>迪莉婭</v>
          </cell>
        </row>
        <row r="61">
          <cell r="B61">
            <v>10209003</v>
          </cell>
          <cell r="C61" t="str">
            <v>亞瑟</v>
          </cell>
        </row>
        <row r="62">
          <cell r="B62">
            <v>10209004</v>
          </cell>
          <cell r="C62" t="str">
            <v>旁白</v>
          </cell>
        </row>
        <row r="63">
          <cell r="B63">
            <v>10209005</v>
          </cell>
          <cell r="C63" t="str">
            <v>滝崎伊凡</v>
          </cell>
        </row>
        <row r="64">
          <cell r="B64">
            <v>10209006</v>
          </cell>
          <cell r="C64" t="str">
            <v>假連恩</v>
          </cell>
        </row>
        <row r="65">
          <cell r="B65">
            <v>10209007</v>
          </cell>
          <cell r="C65" t="str">
            <v>黑衣人</v>
          </cell>
        </row>
        <row r="66">
          <cell r="B66">
            <v>10209008</v>
          </cell>
          <cell r="C66" t="str">
            <v>海爾森公主</v>
          </cell>
        </row>
        <row r="67">
          <cell r="B67">
            <v>10209009</v>
          </cell>
          <cell r="C67" t="str">
            <v>滝崎管家</v>
          </cell>
        </row>
        <row r="68">
          <cell r="B68">
            <v>10209010</v>
          </cell>
          <cell r="C68" t="str">
            <v>某位NPC</v>
          </cell>
        </row>
        <row r="69">
          <cell r="B69">
            <v>10209011</v>
          </cell>
          <cell r="C69" t="str">
            <v>德瑞克</v>
          </cell>
        </row>
        <row r="70">
          <cell r="B70">
            <v>10209012</v>
          </cell>
          <cell r="C70" t="str">
            <v>貴婦A</v>
          </cell>
        </row>
        <row r="71">
          <cell r="B71">
            <v>10209013</v>
          </cell>
          <cell r="C71" t="str">
            <v>貴婦B</v>
          </cell>
        </row>
        <row r="72">
          <cell r="B72">
            <v>10209014</v>
          </cell>
          <cell r="C72" t="str">
            <v>某位NPC</v>
          </cell>
        </row>
        <row r="73">
          <cell r="B73">
            <v>10209015</v>
          </cell>
          <cell r="C73" t="str">
            <v>埃文斯夫人</v>
          </cell>
        </row>
        <row r="74">
          <cell r="B74">
            <v>10209016</v>
          </cell>
          <cell r="C74" t="str">
            <v>小偷</v>
          </cell>
        </row>
        <row r="75">
          <cell r="B75">
            <v>10209017</v>
          </cell>
          <cell r="C75" t="str">
            <v>某位NPC</v>
          </cell>
        </row>
        <row r="76">
          <cell r="B76">
            <v>10209018</v>
          </cell>
          <cell r="C76" t="str">
            <v>滝崎家僕1</v>
          </cell>
        </row>
        <row r="77">
          <cell r="B77">
            <v>10209019</v>
          </cell>
          <cell r="C77" t="str">
            <v>滝崎家僕2</v>
          </cell>
        </row>
        <row r="78">
          <cell r="B78">
            <v>10209020</v>
          </cell>
          <cell r="C78" t="str">
            <v>畫攤老闆</v>
          </cell>
        </row>
        <row r="79">
          <cell r="B79">
            <v>0</v>
          </cell>
          <cell r="C79">
            <v>0</v>
          </cell>
        </row>
      </sheetData>
      <sheetData sheetId="1"/>
      <sheetData sheetId="2"/>
      <sheetData sheetId="3"/>
      <sheetData sheetId="4"/>
    </sheetDataSet>
  </externalBook>
</externalLink>
</file>

<file path=xl/tables/table1.xml><?xml version="1.0" encoding="utf-8"?>
<table xmlns="http://schemas.openxmlformats.org/spreadsheetml/2006/main" id="1" name="表格1" displayName="表格1" ref="A3:E30" totalsRowShown="0" headerRowDxfId="6" dataDxfId="5">
  <autoFilter ref="A3:E30"/>
  <tableColumns count="5">
    <tableColumn id="24" name="StageID" dataDxfId="4"/>
    <tableColumn id="1" name="NPC ID" dataDxfId="3"/>
    <tableColumn id="2" name="NPC名字" dataDxfId="2"/>
    <tableColumn id="3" name="主題地點" dataDxfId="1"/>
    <tableColumn id="4" name="大綱" dataDxfId="0"/>
  </tableColumns>
  <tableStyleInfo name="TableStyleMedium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2" ySplit="1" topLeftCell="C2" activePane="bottomRight" state="frozen"/>
      <selection activeCell="J15" sqref="J15"/>
      <selection pane="topRight" activeCell="J15" sqref="J15"/>
      <selection pane="bottomLeft" activeCell="J15" sqref="J15"/>
      <selection pane="bottomRight" activeCell="J15" sqref="J15"/>
    </sheetView>
  </sheetViews>
  <sheetFormatPr defaultColWidth="9" defaultRowHeight="15.75"/>
  <cols>
    <col min="1" max="1" width="21.5703125" style="92" customWidth="1"/>
    <col min="2" max="2" width="49.42578125" style="92" customWidth="1"/>
    <col min="3" max="3" width="21" style="92" customWidth="1"/>
    <col min="4" max="4" width="9" style="92"/>
    <col min="5" max="5" width="12.5703125" style="92" customWidth="1"/>
    <col min="6" max="16384" width="9" style="92"/>
  </cols>
  <sheetData>
    <row r="1" spans="1:6" ht="16.5">
      <c r="A1" s="37" t="s">
        <v>80</v>
      </c>
      <c r="B1" s="37" t="s">
        <v>81</v>
      </c>
      <c r="C1" s="37" t="s">
        <v>82</v>
      </c>
    </row>
    <row r="2" spans="1:6" ht="16.5">
      <c r="A2" s="89">
        <v>43588</v>
      </c>
      <c r="B2" s="90" t="s">
        <v>284</v>
      </c>
      <c r="C2" s="90" t="s">
        <v>285</v>
      </c>
      <c r="E2" s="93"/>
      <c r="F2" s="94"/>
    </row>
    <row r="3" spans="1:6" ht="17.25" customHeight="1">
      <c r="A3" s="89"/>
      <c r="B3" s="90"/>
      <c r="C3" s="90"/>
    </row>
    <row r="4" spans="1:6">
      <c r="A4" s="89"/>
      <c r="B4" s="91"/>
      <c r="C4" s="90"/>
    </row>
    <row r="5" spans="1:6">
      <c r="A5" s="89"/>
      <c r="B5" s="91"/>
      <c r="C5" s="90"/>
    </row>
    <row r="6" spans="1:6">
      <c r="A6" s="89"/>
      <c r="B6" s="91"/>
      <c r="C6" s="90"/>
    </row>
    <row r="7" spans="1:6">
      <c r="A7" s="89"/>
      <c r="B7" s="91"/>
      <c r="C7" s="90"/>
    </row>
    <row r="8" spans="1:6">
      <c r="A8" s="89"/>
      <c r="B8" s="90"/>
      <c r="C8" s="90"/>
    </row>
    <row r="9" spans="1:6">
      <c r="A9" s="89"/>
      <c r="B9" s="90"/>
      <c r="C9" s="90"/>
    </row>
    <row r="10" spans="1:6">
      <c r="A10" s="89"/>
      <c r="B10" s="90"/>
      <c r="C10" s="90"/>
    </row>
    <row r="11" spans="1:6">
      <c r="A11" s="89"/>
      <c r="B11" s="90"/>
      <c r="C11" s="90"/>
    </row>
    <row r="12" spans="1:6">
      <c r="A12" s="89"/>
      <c r="B12" s="90"/>
      <c r="C12" s="90"/>
    </row>
    <row r="13" spans="1:6">
      <c r="A13" s="89"/>
      <c r="B13" s="90"/>
      <c r="C13" s="90"/>
    </row>
    <row r="14" spans="1:6">
      <c r="A14" s="89"/>
      <c r="B14" s="90"/>
      <c r="C14" s="90"/>
    </row>
    <row r="15" spans="1:6">
      <c r="A15" s="89"/>
      <c r="B15" s="90"/>
      <c r="C15" s="90"/>
    </row>
    <row r="16" spans="1:6">
      <c r="A16" s="89"/>
      <c r="B16" s="90"/>
      <c r="C16" s="90"/>
    </row>
    <row r="17" spans="1:3">
      <c r="A17" s="89"/>
      <c r="B17" s="90"/>
      <c r="C17" s="90"/>
    </row>
    <row r="18" spans="1:3">
      <c r="A18" s="89"/>
      <c r="B18" s="90"/>
      <c r="C18" s="90"/>
    </row>
    <row r="19" spans="1:3">
      <c r="A19" s="89"/>
      <c r="B19" s="90"/>
      <c r="C19" s="90"/>
    </row>
  </sheetData>
  <phoneticPr fontId="1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zoomScale="115" zoomScaleNormal="115" workbookViewId="0">
      <pane xSplit="14" ySplit="6" topLeftCell="O7" activePane="bottomRight" state="frozen"/>
      <selection activeCell="J15" sqref="J15"/>
      <selection pane="topRight" activeCell="J15" sqref="J15"/>
      <selection pane="bottomLeft" activeCell="J15" sqref="J15"/>
      <selection pane="bottomRight" activeCell="O2" sqref="O2"/>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69"/>
      <c r="D1" s="27"/>
      <c r="E1" s="27"/>
      <c r="F1" s="23"/>
      <c r="G1" s="31"/>
      <c r="H1" s="32"/>
      <c r="I1" s="23"/>
      <c r="N1" s="38"/>
      <c r="O1" s="115" t="s">
        <v>485</v>
      </c>
      <c r="T1" s="1"/>
    </row>
    <row r="2" spans="2:20">
      <c r="B2" s="98" t="s">
        <v>289</v>
      </c>
      <c r="C2" s="98"/>
      <c r="E2" s="162">
        <v>20200201</v>
      </c>
      <c r="F2" s="163"/>
      <c r="G2" s="163"/>
      <c r="H2" s="163"/>
      <c r="I2" s="164"/>
      <c r="M2" s="43" t="s">
        <v>94</v>
      </c>
      <c r="N2" s="43">
        <f>COUNTA(N7:N55)</f>
        <v>45</v>
      </c>
      <c r="O2" s="77"/>
      <c r="T2" s="1"/>
    </row>
    <row r="3" spans="2:20" ht="15.75" customHeight="1">
      <c r="B3" s="98" t="s">
        <v>291</v>
      </c>
      <c r="C3" s="28"/>
      <c r="E3" s="165" t="s">
        <v>382</v>
      </c>
      <c r="F3" s="166"/>
      <c r="G3" s="166"/>
      <c r="H3" s="166"/>
      <c r="I3" s="167"/>
      <c r="M3" s="43" t="s">
        <v>95</v>
      </c>
      <c r="N3" s="43">
        <f>SUM(N7:N55)</f>
        <v>851</v>
      </c>
      <c r="O3" s="77"/>
      <c r="T3" s="1"/>
    </row>
    <row r="4" spans="2:20" ht="15.75" customHeight="1">
      <c r="B4" s="168" t="s">
        <v>293</v>
      </c>
      <c r="C4" s="169"/>
      <c r="E4" s="165" t="s">
        <v>381</v>
      </c>
      <c r="F4" s="166"/>
      <c r="G4" s="166"/>
      <c r="H4" s="166"/>
      <c r="I4" s="166"/>
      <c r="M4" s="77"/>
      <c r="N4" s="77"/>
      <c r="O4" s="77"/>
      <c r="T4" s="1"/>
    </row>
    <row r="5" spans="2:20" ht="26.25" customHeight="1">
      <c r="B5" s="70"/>
      <c r="C5" s="71"/>
      <c r="E5" s="170" t="s">
        <v>96</v>
      </c>
      <c r="F5" s="171"/>
      <c r="G5" s="171"/>
      <c r="H5" s="171"/>
      <c r="I5" s="171"/>
      <c r="J5" s="171"/>
      <c r="K5" s="171"/>
      <c r="L5" s="171"/>
      <c r="M5" s="171"/>
      <c r="N5" s="172"/>
      <c r="O5" s="77"/>
      <c r="T5" s="1"/>
    </row>
    <row r="6" spans="2:20" s="40" customFormat="1" ht="13.5">
      <c r="B6" s="72" t="s">
        <v>233</v>
      </c>
      <c r="C6" s="72" t="s">
        <v>234</v>
      </c>
      <c r="D6" s="100" t="s">
        <v>292</v>
      </c>
      <c r="E6" s="159" t="s">
        <v>6</v>
      </c>
      <c r="F6" s="160"/>
      <c r="G6" s="160"/>
      <c r="H6" s="160"/>
      <c r="I6" s="160"/>
      <c r="J6" s="160"/>
      <c r="K6" s="160"/>
      <c r="L6" s="160"/>
      <c r="M6" s="161"/>
      <c r="N6" s="109" t="s">
        <v>24</v>
      </c>
      <c r="O6" s="109" t="s">
        <v>236</v>
      </c>
      <c r="P6" s="109" t="s">
        <v>237</v>
      </c>
      <c r="Q6" s="82" t="s">
        <v>5</v>
      </c>
      <c r="T6" s="41"/>
    </row>
    <row r="7" spans="2:20">
      <c r="B7" s="73" t="str">
        <f>IF(ISNA(VLOOKUP(D7,代號!$J:$K,2,0)),"",(VLOOKUP(D7,代號!$J:$K,2,0)))</f>
        <v/>
      </c>
      <c r="C7" s="74"/>
      <c r="D7" s="36" t="s">
        <v>98</v>
      </c>
      <c r="E7" s="49" t="s">
        <v>383</v>
      </c>
      <c r="F7" s="47"/>
      <c r="G7" s="47"/>
      <c r="H7" s="47"/>
      <c r="I7" s="47"/>
      <c r="J7" s="47"/>
      <c r="K7" s="47"/>
      <c r="L7" s="47"/>
      <c r="M7" s="48"/>
      <c r="N7" s="48"/>
      <c r="O7" s="79"/>
      <c r="P7" s="83" t="str">
        <f>IF(ISNA(VLOOKUP(D7,代號!$N:$O,2,0)),"",(VLOOKUP(D7,代號!$N:$O,2,0)))</f>
        <v>ChangeBG(100010);</v>
      </c>
    </row>
    <row r="8" spans="2:20">
      <c r="B8" s="73" t="str">
        <f>IF(ISNA(VLOOKUP(D8,代號!$J:$K,2,0)),"",(VLOOKUP(D8,代號!$J:$K,2,0)))</f>
        <v/>
      </c>
      <c r="C8" s="74"/>
      <c r="D8" s="36" t="s">
        <v>99</v>
      </c>
      <c r="E8" s="45" t="s">
        <v>311</v>
      </c>
      <c r="F8" s="47"/>
      <c r="G8" s="47"/>
      <c r="H8" s="47"/>
      <c r="I8" s="47"/>
      <c r="J8" s="47"/>
      <c r="K8" s="47"/>
      <c r="L8" s="47"/>
      <c r="M8" s="47"/>
      <c r="N8" s="48">
        <f t="shared" ref="N8:N31" si="0">LEN(E8)</f>
        <v>11</v>
      </c>
      <c r="O8" s="80"/>
      <c r="P8" s="83" t="str">
        <f>IF(ISNA(VLOOKUP(D8,代號!$N:$O,2,0)),"",(VLOOKUP(D8,代號!$N:$O,2,0)))</f>
        <v xml:space="preserve">PlayBGM(200001); </v>
      </c>
    </row>
    <row r="9" spans="2:20">
      <c r="B9" s="73"/>
      <c r="C9" s="74"/>
      <c r="D9" s="36" t="s">
        <v>384</v>
      </c>
      <c r="E9" s="45" t="s">
        <v>385</v>
      </c>
      <c r="F9" s="47"/>
      <c r="G9" s="47"/>
      <c r="H9" s="47"/>
      <c r="I9" s="47"/>
      <c r="J9" s="47"/>
      <c r="K9" s="47"/>
      <c r="L9" s="47"/>
      <c r="M9" s="47"/>
      <c r="N9" s="48">
        <f t="shared" si="0"/>
        <v>4</v>
      </c>
      <c r="O9" s="112"/>
      <c r="P9" s="83" t="str">
        <f>IF(ISNA(VLOOKUP(D9,代號!$N:$O,2,0)),"",(VLOOKUP(D9,代號!$N:$O,2,0)))</f>
        <v xml:space="preserve">PlaySE(301001); </v>
      </c>
    </row>
    <row r="10" spans="2:20">
      <c r="B10" s="73"/>
      <c r="C10" s="74"/>
      <c r="D10" s="36" t="s">
        <v>384</v>
      </c>
      <c r="E10" s="45" t="s">
        <v>386</v>
      </c>
      <c r="F10" s="47"/>
      <c r="G10" s="47"/>
      <c r="H10" s="47"/>
      <c r="I10" s="47"/>
      <c r="J10" s="47"/>
      <c r="K10" s="47"/>
      <c r="L10" s="47"/>
      <c r="M10" s="47"/>
      <c r="N10" s="48"/>
      <c r="O10" s="112"/>
      <c r="P10" s="83" t="str">
        <f>IF(ISNA(VLOOKUP(D10,代號!$N:$O,2,0)),"",(VLOOKUP(D10,代號!$N:$O,2,0)))</f>
        <v xml:space="preserve">PlaySE(301001); </v>
      </c>
    </row>
    <row r="11" spans="2:20">
      <c r="B11" s="73" t="str">
        <f>IF(ISNA(VLOOKUP(D11,代號!$J:$K,2,0)),"",(VLOOKUP(D11,代號!$J:$K,2,0)))</f>
        <v/>
      </c>
      <c r="C11" s="74"/>
      <c r="D11" s="2" t="s">
        <v>102</v>
      </c>
      <c r="E11" s="46" t="s">
        <v>387</v>
      </c>
      <c r="F11" s="47"/>
      <c r="G11" s="47"/>
      <c r="H11" s="47"/>
      <c r="I11" s="47"/>
      <c r="J11" s="47"/>
      <c r="K11" s="47"/>
      <c r="L11" s="47"/>
      <c r="M11" s="48"/>
      <c r="N11" s="48">
        <f t="shared" si="0"/>
        <v>29</v>
      </c>
      <c r="O11" s="81"/>
      <c r="P11" s="83" t="str">
        <f>IF(ISNA(VLOOKUP(D11,代號!$N:$O,2,0)),"",(VLOOKUP(D11,代號!$N:$O,2,0)))</f>
        <v/>
      </c>
      <c r="R11" s="39"/>
    </row>
    <row r="12" spans="2:20">
      <c r="B12" s="73" t="str">
        <f>IF(ISNA(VLOOKUP(D12,代號!$J:$K,2,0)),"",(VLOOKUP(D12,代號!$J:$K,2,0)))</f>
        <v/>
      </c>
      <c r="C12" s="74"/>
      <c r="D12" s="2" t="s">
        <v>102</v>
      </c>
      <c r="E12" s="46" t="s">
        <v>390</v>
      </c>
      <c r="F12" s="47"/>
      <c r="G12" s="47"/>
      <c r="H12" s="47"/>
      <c r="I12" s="47"/>
      <c r="J12" s="47"/>
      <c r="K12" s="47"/>
      <c r="L12" s="47"/>
      <c r="M12" s="48"/>
      <c r="N12" s="48">
        <f t="shared" si="0"/>
        <v>24</v>
      </c>
      <c r="O12" s="81"/>
      <c r="P12" s="83" t="str">
        <f>IF(ISNA(VLOOKUP(D12,代號!$N:$O,2,0)),"",(VLOOKUP(D12,代號!$N:$O,2,0)))</f>
        <v/>
      </c>
      <c r="R12" s="39"/>
    </row>
    <row r="13" spans="2:20">
      <c r="B13" s="73" t="str">
        <f>IF(ISNA(VLOOKUP(D13,代號!$J:$K,2,0)),"",(VLOOKUP(D13,代號!$J:$K,2,0)))</f>
        <v/>
      </c>
      <c r="C13" s="74"/>
      <c r="D13" s="2" t="s">
        <v>102</v>
      </c>
      <c r="E13" s="46" t="s">
        <v>431</v>
      </c>
      <c r="F13" s="47"/>
      <c r="G13" s="47"/>
      <c r="H13" s="47"/>
      <c r="I13" s="47"/>
      <c r="J13" s="47"/>
      <c r="K13" s="47"/>
      <c r="L13" s="47"/>
      <c r="M13" s="48"/>
      <c r="N13" s="48">
        <f t="shared" si="0"/>
        <v>13</v>
      </c>
      <c r="O13" s="81"/>
      <c r="P13" s="83" t="str">
        <f>IF(ISNA(VLOOKUP(D13,代號!$N:$O,2,0)),"",(VLOOKUP(D13,代號!$N:$O,2,0)))</f>
        <v/>
      </c>
      <c r="R13" s="39"/>
    </row>
    <row r="14" spans="2:20">
      <c r="B14" s="73">
        <f>IF(ISNA(VLOOKUP(D14,代號!$J:$K,2,0)),"",(VLOOKUP(D14,代號!$J:$K,2,0)))</f>
        <v>10209001</v>
      </c>
      <c r="C14" s="75"/>
      <c r="D14" s="2" t="s">
        <v>388</v>
      </c>
      <c r="E14" s="46" t="s">
        <v>391</v>
      </c>
      <c r="F14" s="47"/>
      <c r="G14" s="47"/>
      <c r="H14" s="47"/>
      <c r="I14" s="47"/>
      <c r="J14" s="47"/>
      <c r="K14" s="47"/>
      <c r="L14" s="47"/>
      <c r="M14" s="48"/>
      <c r="N14" s="48">
        <f t="shared" si="0"/>
        <v>16</v>
      </c>
      <c r="O14" s="81" t="str">
        <f>$E$2&amp;"-"&amp;B14&amp;"-0"&amp;COUNTIF($B$11:B14,B14)&amp;"_tw"</f>
        <v>20200201-10209001-01_tw</v>
      </c>
      <c r="P14" s="83" t="str">
        <f>IF(ISNA(VLOOKUP(D14,代號!$N:$O,2,0)),"",(VLOOKUP(D14,代號!$N:$O,2,0)))</f>
        <v/>
      </c>
      <c r="R14" s="39"/>
    </row>
    <row r="15" spans="2:20">
      <c r="B15" s="73">
        <f>IF(ISNA(VLOOKUP(D15,代號!$J:$K,2,0)),"",(VLOOKUP(D15,代號!$J:$K,2,0)))</f>
        <v>10209001</v>
      </c>
      <c r="C15" s="75"/>
      <c r="D15" s="2" t="s">
        <v>388</v>
      </c>
      <c r="E15" s="46" t="s">
        <v>392</v>
      </c>
      <c r="F15" s="47"/>
      <c r="G15" s="47"/>
      <c r="H15" s="47"/>
      <c r="I15" s="47"/>
      <c r="J15" s="47"/>
      <c r="K15" s="47"/>
      <c r="L15" s="47"/>
      <c r="M15" s="48"/>
      <c r="N15" s="48">
        <f t="shared" si="0"/>
        <v>18</v>
      </c>
      <c r="O15" s="81" t="str">
        <f>$E$2&amp;"-"&amp;B15&amp;"-0"&amp;COUNTIF($B$11:B15,B15)&amp;"_tw"</f>
        <v>20200201-10209001-02_tw</v>
      </c>
      <c r="P15" s="83" t="str">
        <f>IF(ISNA(VLOOKUP(D15,代號!$N:$O,2,0)),"",(VLOOKUP(D15,代號!$N:$O,2,0)))</f>
        <v/>
      </c>
      <c r="R15" s="39"/>
    </row>
    <row r="16" spans="2:20" s="34" customFormat="1">
      <c r="B16" s="73" t="str">
        <f>IF(ISNA(VLOOKUP(D16,代號!$J:$K,2,0)),"",(VLOOKUP(D16,代號!$J:$K,2,0)))</f>
        <v/>
      </c>
      <c r="C16" s="75"/>
      <c r="D16" s="36" t="s">
        <v>257</v>
      </c>
      <c r="E16" s="46"/>
      <c r="F16" s="47"/>
      <c r="G16" s="47"/>
      <c r="H16" s="47"/>
      <c r="I16" s="47"/>
      <c r="J16" s="47"/>
      <c r="K16" s="47"/>
      <c r="L16" s="47"/>
      <c r="M16" s="47"/>
      <c r="N16" s="48">
        <f>LEN(E16)</f>
        <v>0</v>
      </c>
      <c r="O16" s="81"/>
      <c r="P16" s="83" t="str">
        <f>IF(ISNA(VLOOKUP(D16,代號!$N:$O,2,0)),"",(VLOOKUP(D16,代號!$N:$O,2,0)))</f>
        <v>ControlNPC(10209002,FadeIn,M);</v>
      </c>
      <c r="R16" s="1"/>
    </row>
    <row r="17" spans="2:18" s="34" customFormat="1">
      <c r="B17" s="73">
        <f>IF(ISNA(VLOOKUP(D17,代號!$J:$K,2,0)),"",(VLOOKUP(D17,代號!$J:$K,2,0)))</f>
        <v>10201002</v>
      </c>
      <c r="C17" s="1" t="s">
        <v>389</v>
      </c>
      <c r="D17" s="2" t="s">
        <v>303</v>
      </c>
      <c r="E17" s="46" t="s">
        <v>427</v>
      </c>
      <c r="F17" s="47"/>
      <c r="G17" s="47"/>
      <c r="H17" s="47"/>
      <c r="I17" s="47"/>
      <c r="J17" s="47"/>
      <c r="K17" s="47"/>
      <c r="L17" s="47"/>
      <c r="M17" s="47"/>
      <c r="N17" s="48">
        <f t="shared" si="0"/>
        <v>34</v>
      </c>
      <c r="O17" s="81"/>
      <c r="P17" s="83" t="str">
        <f>IF(ISNA(VLOOKUP(D17,代號!$N:$O,2,0)),"",(VLOOKUP(D17,代號!$N:$O,2,0)))</f>
        <v/>
      </c>
      <c r="R17" s="1"/>
    </row>
    <row r="18" spans="2:18" s="34" customFormat="1">
      <c r="B18" s="73">
        <f>IF(ISNA(VLOOKUP(D18,代號!$J:$K,2,0)),"",(VLOOKUP(D18,代號!$J:$K,2,0)))</f>
        <v>10209001</v>
      </c>
      <c r="C18" s="75" t="s">
        <v>370</v>
      </c>
      <c r="D18" s="2" t="s">
        <v>100</v>
      </c>
      <c r="E18" s="46" t="s">
        <v>393</v>
      </c>
      <c r="F18" s="47"/>
      <c r="G18" s="47"/>
      <c r="H18" s="47"/>
      <c r="I18" s="47"/>
      <c r="J18" s="47"/>
      <c r="K18" s="47"/>
      <c r="L18" s="47"/>
      <c r="M18" s="47"/>
      <c r="N18" s="48">
        <f t="shared" si="0"/>
        <v>9</v>
      </c>
      <c r="O18" s="81" t="str">
        <f>$E$2&amp;"-"&amp;B18&amp;"-0"&amp;COUNTIF($B$11:B18,B18)&amp;"_tw"</f>
        <v>20200201-10209001-03_tw</v>
      </c>
      <c r="P18" s="83" t="str">
        <f>IF(ISNA(VLOOKUP(D18,代號!$N:$O,2,0)),"",(VLOOKUP(D18,代號!$N:$O,2,0)))</f>
        <v/>
      </c>
      <c r="R18" s="1"/>
    </row>
    <row r="19" spans="2:18" s="34" customFormat="1">
      <c r="B19" s="73">
        <f>IF(ISNA(VLOOKUP(D19,代號!$J:$K,2,0)),"",(VLOOKUP(D19,代號!$J:$K,2,0)))</f>
        <v>10201002</v>
      </c>
      <c r="C19" s="1" t="s">
        <v>377</v>
      </c>
      <c r="D19" s="2" t="s">
        <v>303</v>
      </c>
      <c r="E19" s="46" t="s">
        <v>426</v>
      </c>
      <c r="F19" s="47"/>
      <c r="G19" s="47"/>
      <c r="H19" s="47"/>
      <c r="I19" s="47"/>
      <c r="J19" s="47"/>
      <c r="K19" s="47"/>
      <c r="L19" s="47"/>
      <c r="M19" s="47"/>
      <c r="N19" s="48">
        <f t="shared" si="0"/>
        <v>21</v>
      </c>
      <c r="O19" s="81" t="str">
        <f>$E$2&amp;"-"&amp;B19&amp;"-0"&amp;COUNTIF($B$11:B19,B19)&amp;"_tw"</f>
        <v>20200201-10201002-02_tw</v>
      </c>
      <c r="P19" s="83" t="str">
        <f>IF(ISNA(VLOOKUP(D19,代號!$N:$O,2,0)),"",(VLOOKUP(D19,代號!$N:$O,2,0)))</f>
        <v/>
      </c>
      <c r="R19" s="1"/>
    </row>
    <row r="20" spans="2:18" s="34" customFormat="1">
      <c r="B20" s="73">
        <f>IF(ISNA(VLOOKUP(D20,代號!$J:$K,2,0)),"",(VLOOKUP(D20,代號!$J:$K,2,0)))</f>
        <v>10209001</v>
      </c>
      <c r="C20" s="75" t="s">
        <v>235</v>
      </c>
      <c r="D20" s="2" t="s">
        <v>100</v>
      </c>
      <c r="E20" s="46" t="s">
        <v>394</v>
      </c>
      <c r="F20" s="47"/>
      <c r="G20" s="47"/>
      <c r="H20" s="47"/>
      <c r="I20" s="47"/>
      <c r="J20" s="47"/>
      <c r="K20" s="47"/>
      <c r="L20" s="47"/>
      <c r="M20" s="47"/>
      <c r="N20" s="48">
        <f t="shared" si="0"/>
        <v>23</v>
      </c>
      <c r="O20" s="81" t="str">
        <f>$E$2&amp;"-"&amp;B20&amp;"-0"&amp;COUNTIF($B$11:B20,B20)&amp;"_tw"</f>
        <v>20200201-10209001-04_tw</v>
      </c>
      <c r="P20" s="83" t="str">
        <f>IF(ISNA(VLOOKUP(D20,代號!$N:$O,2,0)),"",(VLOOKUP(D20,代號!$N:$O,2,0)))</f>
        <v/>
      </c>
      <c r="R20" s="1"/>
    </row>
    <row r="21" spans="2:18" s="34" customFormat="1">
      <c r="B21" s="73">
        <f>IF(ISNA(VLOOKUP(D21,代號!$J:$K,2,0)),"",(VLOOKUP(D21,代號!$J:$K,2,0)))</f>
        <v>10209001</v>
      </c>
      <c r="C21" s="75" t="s">
        <v>238</v>
      </c>
      <c r="D21" s="2" t="s">
        <v>100</v>
      </c>
      <c r="E21" s="46" t="s">
        <v>428</v>
      </c>
      <c r="F21" s="47"/>
      <c r="G21" s="47"/>
      <c r="H21" s="47"/>
      <c r="I21" s="47"/>
      <c r="J21" s="47"/>
      <c r="K21" s="47"/>
      <c r="L21" s="47"/>
      <c r="M21" s="47"/>
      <c r="N21" s="48">
        <f>LEN(E21)</f>
        <v>13</v>
      </c>
      <c r="O21" s="81" t="str">
        <f>$E$2&amp;"-"&amp;B21&amp;"-0"&amp;COUNTIF($B$11:B26,B21)&amp;"_tw"</f>
        <v>20200201-10209001-08_tw</v>
      </c>
      <c r="P21" s="83" t="str">
        <f>IF(ISNA(VLOOKUP(D21,代號!$N:$O,2,0)),"",(VLOOKUP(D21,代號!$N:$O,2,0)))</f>
        <v/>
      </c>
      <c r="R21" s="1"/>
    </row>
    <row r="22" spans="2:18" s="34" customFormat="1">
      <c r="B22" s="73">
        <f>IF(ISNA(VLOOKUP(D22,代號!$J:$K,2,0)),"",(VLOOKUP(D22,代號!$J:$K,2,0)))</f>
        <v>10201002</v>
      </c>
      <c r="C22" s="1" t="s">
        <v>375</v>
      </c>
      <c r="D22" s="2" t="s">
        <v>303</v>
      </c>
      <c r="E22" s="46" t="s">
        <v>402</v>
      </c>
      <c r="F22" s="47"/>
      <c r="G22" s="47"/>
      <c r="H22" s="47"/>
      <c r="I22" s="47"/>
      <c r="J22" s="47"/>
      <c r="K22" s="47"/>
      <c r="L22" s="47"/>
      <c r="M22" s="47"/>
      <c r="N22" s="48">
        <f t="shared" si="0"/>
        <v>28</v>
      </c>
      <c r="O22" s="81" t="str">
        <f>$E$2&amp;"-"&amp;B22&amp;"-0"&amp;COUNTIF($B$11:B22,B22)&amp;"_tw"</f>
        <v>20200201-10201002-03_tw</v>
      </c>
      <c r="P22" s="83" t="str">
        <f>IF(ISNA(VLOOKUP(D22,代號!$N:$O,2,0)),"",(VLOOKUP(D22,代號!$N:$O,2,0)))</f>
        <v/>
      </c>
      <c r="R22" s="1"/>
    </row>
    <row r="23" spans="2:18" s="34" customFormat="1">
      <c r="B23" s="73">
        <f>IF(ISNA(VLOOKUP(D23,代號!$J:$K,2,0)),"",(VLOOKUP(D23,代號!$J:$K,2,0)))</f>
        <v>10209001</v>
      </c>
      <c r="C23" s="75" t="s">
        <v>238</v>
      </c>
      <c r="D23" s="2" t="s">
        <v>100</v>
      </c>
      <c r="E23" s="46" t="s">
        <v>395</v>
      </c>
      <c r="F23" s="47"/>
      <c r="G23" s="47"/>
      <c r="H23" s="47"/>
      <c r="I23" s="47"/>
      <c r="J23" s="47"/>
      <c r="K23" s="47"/>
      <c r="L23" s="47"/>
      <c r="M23" s="47"/>
      <c r="N23" s="48">
        <f>LEN(E23)</f>
        <v>26</v>
      </c>
      <c r="O23" s="81" t="str">
        <f>$E$2&amp;"-"&amp;B23&amp;"-0"&amp;COUNTIF($B$11:B29,B23)&amp;"_tw"</f>
        <v>20200201-10209001-09_tw</v>
      </c>
      <c r="P23" s="83" t="str">
        <f>IF(ISNA(VLOOKUP(D23,代號!$N:$O,2,0)),"",(VLOOKUP(D23,代號!$N:$O,2,0)))</f>
        <v/>
      </c>
      <c r="R23" s="1"/>
    </row>
    <row r="24" spans="2:18" s="34" customFormat="1">
      <c r="B24" s="73">
        <f>IF(ISNA(VLOOKUP(D24,代號!$J:$K,2,0)),"",(VLOOKUP(D24,代號!$J:$K,2,0)))</f>
        <v>10201002</v>
      </c>
      <c r="C24" s="1" t="s">
        <v>376</v>
      </c>
      <c r="D24" s="2" t="s">
        <v>303</v>
      </c>
      <c r="E24" s="46" t="s">
        <v>397</v>
      </c>
      <c r="F24" s="47"/>
      <c r="G24" s="47"/>
      <c r="H24" s="47"/>
      <c r="I24" s="47"/>
      <c r="J24" s="47"/>
      <c r="K24" s="47"/>
      <c r="L24" s="47"/>
      <c r="M24" s="47"/>
      <c r="N24" s="48">
        <f>LEN(E24)</f>
        <v>14</v>
      </c>
      <c r="O24" s="81" t="str">
        <f>$E$2&amp;"-"&amp;B24&amp;"-0"&amp;COUNTIF($B$11:B26,B24)&amp;"_tw"</f>
        <v>20200201-10201002-04_tw</v>
      </c>
      <c r="P24" s="83" t="str">
        <f>IF(ISNA(VLOOKUP(D24,代號!$N:$O,2,0)),"",(VLOOKUP(D24,代號!$N:$O,2,0)))</f>
        <v/>
      </c>
      <c r="R24" s="1"/>
    </row>
    <row r="25" spans="2:18" s="34" customFormat="1">
      <c r="B25" s="73">
        <f>IF(ISNA(VLOOKUP(D25,代號!$J:$K,2,0)),"",(VLOOKUP(D25,代號!$J:$K,2,0)))</f>
        <v>10209001</v>
      </c>
      <c r="C25" s="75" t="s">
        <v>238</v>
      </c>
      <c r="D25" s="2" t="s">
        <v>100</v>
      </c>
      <c r="E25" s="46" t="s">
        <v>398</v>
      </c>
      <c r="F25" s="47"/>
      <c r="G25" s="47"/>
      <c r="H25" s="47"/>
      <c r="I25" s="47"/>
      <c r="J25" s="47"/>
      <c r="K25" s="47"/>
      <c r="L25" s="47"/>
      <c r="M25" s="47"/>
      <c r="N25" s="48">
        <f>LEN(E25)</f>
        <v>24</v>
      </c>
      <c r="O25" s="81" t="str">
        <f>$E$2&amp;"-"&amp;B25&amp;"-0"&amp;COUNTIF($B$11:B29,B25)&amp;"_tw"</f>
        <v>20200201-10209001-09_tw</v>
      </c>
      <c r="P25" s="83" t="str">
        <f>IF(ISNA(VLOOKUP(D25,代號!$N:$O,2,0)),"",(VLOOKUP(D25,代號!$N:$O,2,0)))</f>
        <v/>
      </c>
      <c r="R25" s="1"/>
    </row>
    <row r="26" spans="2:18" s="34" customFormat="1">
      <c r="B26" s="73">
        <f>IF(ISNA(VLOOKUP(D26,代號!$J:$K,2,0)),"",(VLOOKUP(D26,代號!$J:$K,2,0)))</f>
        <v>10209001</v>
      </c>
      <c r="C26" s="75" t="s">
        <v>238</v>
      </c>
      <c r="D26" s="2" t="s">
        <v>100</v>
      </c>
      <c r="E26" s="46" t="s">
        <v>396</v>
      </c>
      <c r="F26" s="47"/>
      <c r="G26" s="47"/>
      <c r="H26" s="47"/>
      <c r="I26" s="47"/>
      <c r="J26" s="47"/>
      <c r="K26" s="47"/>
      <c r="L26" s="47"/>
      <c r="M26" s="47"/>
      <c r="N26" s="48">
        <f>LEN(E26)</f>
        <v>19</v>
      </c>
      <c r="O26" s="81" t="str">
        <f>$E$2&amp;"-"&amp;B26&amp;"-0"&amp;COUNTIF($B$11:B30,B26)&amp;"_tw"</f>
        <v>20200201-10209001-09_tw</v>
      </c>
      <c r="P26" s="83" t="str">
        <f>IF(ISNA(VLOOKUP(D26,代號!$N:$O,2,0)),"",(VLOOKUP(D26,代號!$N:$O,2,0)))</f>
        <v/>
      </c>
      <c r="R26" s="1"/>
    </row>
    <row r="27" spans="2:18" s="34" customFormat="1">
      <c r="B27" s="73">
        <f>IF(ISNA(VLOOKUP(D27,代號!$J:$K,2,0)),"",(VLOOKUP(D27,代號!$J:$K,2,0)))</f>
        <v>10201002</v>
      </c>
      <c r="C27" s="1" t="s">
        <v>376</v>
      </c>
      <c r="D27" s="2" t="s">
        <v>303</v>
      </c>
      <c r="E27" s="46" t="s">
        <v>399</v>
      </c>
      <c r="F27" s="47"/>
      <c r="G27" s="47"/>
      <c r="H27" s="47"/>
      <c r="I27" s="47"/>
      <c r="J27" s="47"/>
      <c r="K27" s="47"/>
      <c r="L27" s="47"/>
      <c r="M27" s="47"/>
      <c r="N27" s="48">
        <f t="shared" si="0"/>
        <v>16</v>
      </c>
      <c r="O27" s="81" t="str">
        <f>$E$2&amp;"-"&amp;B27&amp;"-0"&amp;COUNTIF($B$11:B27,B27)&amp;"_tw"</f>
        <v>20200201-10201002-05_tw</v>
      </c>
      <c r="P27" s="83" t="str">
        <f>IF(ISNA(VLOOKUP(D27,代號!$N:$O,2,0)),"",(VLOOKUP(D27,代號!$N:$O,2,0)))</f>
        <v/>
      </c>
      <c r="R27" s="1"/>
    </row>
    <row r="28" spans="2:18" s="34" customFormat="1">
      <c r="B28" s="73">
        <f>IF(ISNA(VLOOKUP(D28,代號!$J:$K,2,0)),"",(VLOOKUP(D28,代號!$J:$K,2,0)))</f>
        <v>10201002</v>
      </c>
      <c r="C28" s="1" t="s">
        <v>400</v>
      </c>
      <c r="D28" s="2" t="s">
        <v>303</v>
      </c>
      <c r="E28" s="46" t="s">
        <v>401</v>
      </c>
      <c r="F28" s="47"/>
      <c r="G28" s="47"/>
      <c r="H28" s="47"/>
      <c r="I28" s="47"/>
      <c r="J28" s="47"/>
      <c r="K28" s="47"/>
      <c r="L28" s="47"/>
      <c r="M28" s="47"/>
      <c r="N28" s="48">
        <f t="shared" si="0"/>
        <v>12</v>
      </c>
      <c r="O28" s="81"/>
      <c r="P28" s="83" t="str">
        <f>IF(ISNA(VLOOKUP(D28,代號!$N:$O,2,0)),"",(VLOOKUP(D28,代號!$N:$O,2,0)))</f>
        <v/>
      </c>
      <c r="R28" s="1"/>
    </row>
    <row r="29" spans="2:18" s="34" customFormat="1">
      <c r="B29" s="73">
        <f>IF(ISNA(VLOOKUP(D29,代號!$J:$K,2,0)),"",(VLOOKUP(D29,代號!$J:$K,2,0)))</f>
        <v>10209001</v>
      </c>
      <c r="C29" s="75"/>
      <c r="D29" s="2" t="s">
        <v>100</v>
      </c>
      <c r="E29" s="46" t="s">
        <v>403</v>
      </c>
      <c r="F29" s="47"/>
      <c r="G29" s="47"/>
      <c r="H29" s="47"/>
      <c r="I29" s="47"/>
      <c r="J29" s="47"/>
      <c r="K29" s="47"/>
      <c r="L29" s="47"/>
      <c r="M29" s="47"/>
      <c r="N29" s="48">
        <f t="shared" si="0"/>
        <v>29</v>
      </c>
      <c r="O29" s="81" t="str">
        <f>$E$2&amp;"-"&amp;B29&amp;"-0"&amp;COUNTIF($B$11:B29,B29)&amp;"_tw"</f>
        <v>20200201-10209001-09_tw</v>
      </c>
      <c r="P29" s="83" t="str">
        <f>IF(ISNA(VLOOKUP(D29,代號!$N:$O,2,0)),"",(VLOOKUP(D29,代號!$N:$O,2,0)))</f>
        <v/>
      </c>
      <c r="R29" s="1"/>
    </row>
    <row r="30" spans="2:18" s="34" customFormat="1">
      <c r="B30" s="73"/>
      <c r="C30" s="75"/>
      <c r="D30" s="2" t="s">
        <v>100</v>
      </c>
      <c r="E30" s="46" t="s">
        <v>408</v>
      </c>
      <c r="F30" s="47"/>
      <c r="G30" s="47"/>
      <c r="H30" s="47"/>
      <c r="I30" s="47"/>
      <c r="J30" s="47"/>
      <c r="K30" s="47"/>
      <c r="L30" s="47"/>
      <c r="M30" s="47"/>
      <c r="N30" s="48">
        <f t="shared" si="0"/>
        <v>16</v>
      </c>
      <c r="O30" s="81" t="str">
        <f>$E$2&amp;"-"&amp;B30&amp;"-0"&amp;COUNTIF($B$11:B30,B30)&amp;"_tw"</f>
        <v>20200201--00_tw</v>
      </c>
      <c r="P30" s="83" t="str">
        <f>IF(ISNA(VLOOKUP(D30,代號!$N:$O,2,0)),"",(VLOOKUP(D30,代號!$N:$O,2,0)))</f>
        <v/>
      </c>
      <c r="R30" s="1"/>
    </row>
    <row r="31" spans="2:18" s="34" customFormat="1">
      <c r="B31" s="73"/>
      <c r="C31" s="75"/>
      <c r="D31" s="2" t="s">
        <v>100</v>
      </c>
      <c r="E31" s="46" t="s">
        <v>404</v>
      </c>
      <c r="F31" s="47"/>
      <c r="G31" s="47"/>
      <c r="H31" s="47"/>
      <c r="I31" s="47"/>
      <c r="J31" s="47"/>
      <c r="K31" s="47"/>
      <c r="L31" s="47"/>
      <c r="M31" s="47"/>
      <c r="N31" s="48">
        <f t="shared" si="0"/>
        <v>30</v>
      </c>
      <c r="O31" s="81" t="str">
        <f>$E$2&amp;"-"&amp;B31&amp;"-0"&amp;COUNTIF($B$11:B31,B31)&amp;"_tw"</f>
        <v>20200201--00_tw</v>
      </c>
      <c r="P31" s="83" t="str">
        <f>IF(ISNA(VLOOKUP(D31,代號!$N:$O,2,0)),"",(VLOOKUP(D31,代號!$N:$O,2,0)))</f>
        <v/>
      </c>
      <c r="R31" s="1"/>
    </row>
    <row r="32" spans="2:18" s="34" customFormat="1">
      <c r="B32" s="73">
        <f>IF(ISNA(VLOOKUP(D32,代號!$J:$K,2,0)),"",(VLOOKUP(D32,代號!$J:$K,2,0)))</f>
        <v>10209001</v>
      </c>
      <c r="C32" s="1" t="s">
        <v>379</v>
      </c>
      <c r="D32" s="2" t="s">
        <v>100</v>
      </c>
      <c r="E32" s="46" t="s">
        <v>407</v>
      </c>
      <c r="F32" s="47"/>
      <c r="G32" s="47"/>
      <c r="H32" s="47"/>
      <c r="I32" s="47"/>
      <c r="J32" s="47"/>
      <c r="K32" s="47"/>
      <c r="L32" s="47"/>
      <c r="M32" s="47"/>
      <c r="N32" s="48">
        <f t="shared" ref="N32:N39" si="1">LEN(E32)</f>
        <v>16</v>
      </c>
      <c r="O32" s="81" t="str">
        <f>$E$2&amp;"-"&amp;B32&amp;"-0"&amp;COUNTIF($B$11:B32,B32)&amp;"_tw"</f>
        <v>20200201-10209001-010_tw</v>
      </c>
      <c r="P32" s="83" t="str">
        <f>IF(ISNA(VLOOKUP(D32,代號!$N:$O,2,0)),"",(VLOOKUP(D32,代號!$N:$O,2,0)))</f>
        <v/>
      </c>
      <c r="R32" s="1"/>
    </row>
    <row r="33" spans="2:18" s="34" customFormat="1">
      <c r="B33" s="73">
        <f>IF(ISNA(VLOOKUP(D33,代號!$J:$K,2,0)),"",(VLOOKUP(D33,代號!$J:$K,2,0)))</f>
        <v>10209001</v>
      </c>
      <c r="C33" s="75"/>
      <c r="D33" s="2" t="s">
        <v>100</v>
      </c>
      <c r="E33" s="46" t="s">
        <v>406</v>
      </c>
      <c r="F33" s="47"/>
      <c r="G33" s="47"/>
      <c r="H33" s="47"/>
      <c r="I33" s="47"/>
      <c r="J33" s="47"/>
      <c r="K33" s="47"/>
      <c r="L33" s="47"/>
      <c r="M33" s="47"/>
      <c r="N33" s="48">
        <f t="shared" si="1"/>
        <v>23</v>
      </c>
      <c r="O33" s="81" t="str">
        <f>$E$2&amp;"-"&amp;B33&amp;"-0"&amp;COUNTIF($B$11:B36,B33)&amp;"_tw"</f>
        <v>20200201-10209001-012_tw</v>
      </c>
      <c r="P33" s="83" t="str">
        <f>IF(ISNA(VLOOKUP(D33,代號!$N:$O,2,0)),"",(VLOOKUP(D33,代號!$N:$O,2,0)))</f>
        <v/>
      </c>
      <c r="R33" s="1"/>
    </row>
    <row r="34" spans="2:18" s="34" customFormat="1">
      <c r="B34" s="73">
        <f>IF(ISNA(VLOOKUP(D34,代號!$J:$K,2,0)),"",(VLOOKUP(D34,代號!$J:$K,2,0)))</f>
        <v>10201002</v>
      </c>
      <c r="C34" s="75"/>
      <c r="D34" s="2" t="s">
        <v>303</v>
      </c>
      <c r="E34" s="46" t="s">
        <v>479</v>
      </c>
      <c r="F34" s="47"/>
      <c r="G34" s="47"/>
      <c r="H34" s="47"/>
      <c r="I34" s="47"/>
      <c r="J34" s="47"/>
      <c r="K34" s="47"/>
      <c r="L34" s="47"/>
      <c r="M34" s="47"/>
      <c r="N34" s="48">
        <f t="shared" si="1"/>
        <v>22</v>
      </c>
      <c r="O34" s="81" t="str">
        <f>$E$2&amp;"-"&amp;B34&amp;"-0"&amp;COUNTIF($B$11:B34,B34)&amp;"_tw"</f>
        <v>20200201-10201002-07_tw</v>
      </c>
      <c r="P34" s="83" t="str">
        <f>IF(ISNA(VLOOKUP(D34,代號!$N:$O,2,0)),"",(VLOOKUP(D34,代號!$N:$O,2,0)))</f>
        <v/>
      </c>
      <c r="R34" s="1"/>
    </row>
    <row r="35" spans="2:18" s="34" customFormat="1">
      <c r="B35" s="73">
        <f>IF(ISNA(VLOOKUP(D35,代號!$J:$K,2,0)),"",(VLOOKUP(D35,代號!$J:$K,2,0)))</f>
        <v>10201002</v>
      </c>
      <c r="C35" s="75"/>
      <c r="D35" s="2" t="s">
        <v>303</v>
      </c>
      <c r="E35" s="46" t="s">
        <v>478</v>
      </c>
      <c r="F35" s="47"/>
      <c r="G35" s="47"/>
      <c r="H35" s="47"/>
      <c r="I35" s="47"/>
      <c r="J35" s="47"/>
      <c r="K35" s="47"/>
      <c r="L35" s="47"/>
      <c r="M35" s="47"/>
      <c r="N35" s="48">
        <f t="shared" si="1"/>
        <v>13</v>
      </c>
      <c r="O35" s="81" t="str">
        <f>$E$2&amp;"-"&amp;B35&amp;"-0"&amp;COUNTIF($B$11:B35,B35)&amp;"_tw"</f>
        <v>20200201-10201002-08_tw</v>
      </c>
      <c r="P35" s="83" t="str">
        <f>IF(ISNA(VLOOKUP(D35,代號!$N:$O,2,0)),"",(VLOOKUP(D35,代號!$N:$O,2,0)))</f>
        <v/>
      </c>
      <c r="R35" s="1"/>
    </row>
    <row r="36" spans="2:18" s="34" customFormat="1">
      <c r="B36" s="73">
        <f>IF(ISNA(VLOOKUP(D36,代號!$J:$K,2,0)),"",(VLOOKUP(D36,代號!$J:$K,2,0)))</f>
        <v>10209001</v>
      </c>
      <c r="C36" s="75"/>
      <c r="D36" s="2" t="s">
        <v>100</v>
      </c>
      <c r="E36" s="46" t="s">
        <v>405</v>
      </c>
      <c r="F36" s="47"/>
      <c r="G36" s="47"/>
      <c r="H36" s="47"/>
      <c r="I36" s="47"/>
      <c r="J36" s="47"/>
      <c r="K36" s="47"/>
      <c r="L36" s="47"/>
      <c r="M36" s="47"/>
      <c r="N36" s="48">
        <f t="shared" si="1"/>
        <v>31</v>
      </c>
      <c r="O36" s="81" t="str">
        <f>$E$2&amp;"-"&amp;B36&amp;"-0"&amp;COUNTIF($B$11:B36,B36)&amp;"_tw"</f>
        <v>20200201-10209001-012_tw</v>
      </c>
      <c r="P36" s="83" t="str">
        <f>IF(ISNA(VLOOKUP(D36,代號!$N:$O,2,0)),"",(VLOOKUP(D36,代號!$N:$O,2,0)))</f>
        <v/>
      </c>
      <c r="R36" s="1"/>
    </row>
    <row r="37" spans="2:18" s="34" customFormat="1">
      <c r="B37" s="73">
        <f>IF(ISNA(VLOOKUP(D37,代號!$J:$K,2,0)),"",(VLOOKUP(D37,代號!$J:$K,2,0)))</f>
        <v>10209001</v>
      </c>
      <c r="C37" s="75"/>
      <c r="D37" s="2" t="s">
        <v>100</v>
      </c>
      <c r="E37" s="46" t="s">
        <v>409</v>
      </c>
      <c r="F37" s="47"/>
      <c r="G37" s="47"/>
      <c r="H37" s="47"/>
      <c r="I37" s="47"/>
      <c r="J37" s="47"/>
      <c r="K37" s="47"/>
      <c r="L37" s="47"/>
      <c r="M37" s="47"/>
      <c r="N37" s="48">
        <f t="shared" si="1"/>
        <v>22</v>
      </c>
      <c r="O37" s="81" t="str">
        <f>$E$2&amp;"-"&amp;B37&amp;"-0"&amp;COUNTIF($B$11:B37,B37)&amp;"_tw"</f>
        <v>20200201-10209001-013_tw</v>
      </c>
      <c r="P37" s="83" t="str">
        <f>IF(ISNA(VLOOKUP(D37,代號!$N:$O,2,0)),"",(VLOOKUP(D37,代號!$N:$O,2,0)))</f>
        <v/>
      </c>
      <c r="R37" s="1"/>
    </row>
    <row r="38" spans="2:18" s="34" customFormat="1">
      <c r="B38" s="73">
        <f>IF(ISNA(VLOOKUP(D38,代號!$J:$K,2,0)),"",(VLOOKUP(D38,代號!$J:$K,2,0)))</f>
        <v>10201002</v>
      </c>
      <c r="C38" s="75"/>
      <c r="D38" s="2" t="s">
        <v>303</v>
      </c>
      <c r="E38" s="46" t="s">
        <v>412</v>
      </c>
      <c r="F38" s="47"/>
      <c r="G38" s="47"/>
      <c r="H38" s="47"/>
      <c r="I38" s="47"/>
      <c r="J38" s="47"/>
      <c r="K38" s="47"/>
      <c r="L38" s="47"/>
      <c r="M38" s="47"/>
      <c r="N38" s="48">
        <f t="shared" si="1"/>
        <v>20</v>
      </c>
      <c r="O38" s="81" t="str">
        <f>$E$2&amp;"-"&amp;B38&amp;"-0"&amp;COUNTIF($B$11:B38,B38)&amp;"_tw"</f>
        <v>20200201-10201002-09_tw</v>
      </c>
      <c r="P38" s="83" t="str">
        <f>IF(ISNA(VLOOKUP(D38,代號!$N:$O,2,0)),"",(VLOOKUP(D38,代號!$N:$O,2,0)))</f>
        <v/>
      </c>
      <c r="R38" s="1"/>
    </row>
    <row r="39" spans="2:18" s="34" customFormat="1">
      <c r="B39" s="73">
        <f>IF(ISNA(VLOOKUP(D39,代號!$J:$K,2,0)),"",(VLOOKUP(D39,代號!$J:$K,2,0)))</f>
        <v>10201002</v>
      </c>
      <c r="C39" s="75"/>
      <c r="D39" s="2" t="s">
        <v>303</v>
      </c>
      <c r="E39" s="46" t="s">
        <v>410</v>
      </c>
      <c r="F39" s="47"/>
      <c r="G39" s="47"/>
      <c r="H39" s="47"/>
      <c r="I39" s="47"/>
      <c r="J39" s="47"/>
      <c r="K39" s="47"/>
      <c r="L39" s="47"/>
      <c r="M39" s="47"/>
      <c r="N39" s="48">
        <f t="shared" si="1"/>
        <v>12</v>
      </c>
      <c r="O39" s="81" t="str">
        <f>$E$2&amp;"-"&amp;B39&amp;"-0"&amp;COUNTIF($B$11:B39,B39)&amp;"_tw"</f>
        <v>20200201-10201002-010_tw</v>
      </c>
      <c r="P39" s="83" t="str">
        <f>IF(ISNA(VLOOKUP(D39,代號!$N:$O,2,0)),"",(VLOOKUP(D39,代號!$N:$O,2,0)))</f>
        <v/>
      </c>
      <c r="R39" s="1"/>
    </row>
    <row r="40" spans="2:18" s="34" customFormat="1">
      <c r="B40" s="73">
        <f>IF(ISNA(VLOOKUP(D40,代號!$J:$K,2,0)),"",(VLOOKUP(D40,代號!$J:$K,2,0)))</f>
        <v>10209001</v>
      </c>
      <c r="C40" s="75"/>
      <c r="D40" s="2" t="s">
        <v>100</v>
      </c>
      <c r="E40" s="46" t="s">
        <v>415</v>
      </c>
      <c r="F40" s="47"/>
      <c r="G40" s="47"/>
      <c r="H40" s="47"/>
      <c r="I40" s="47"/>
      <c r="J40" s="47"/>
      <c r="K40" s="47"/>
      <c r="L40" s="47"/>
      <c r="M40" s="47"/>
      <c r="N40" s="48">
        <f t="shared" ref="N40:N50" si="2">LEN(E40)</f>
        <v>19</v>
      </c>
      <c r="O40" s="81" t="str">
        <f>$E$2&amp;"-"&amp;B40&amp;"-0"&amp;COUNTIF($B$11:B40,B40)&amp;"_tw"</f>
        <v>20200201-10209001-014_tw</v>
      </c>
      <c r="P40" s="83" t="str">
        <f>IF(ISNA(VLOOKUP(D40,代號!$N:$O,2,0)),"",(VLOOKUP(D40,代號!$N:$O,2,0)))</f>
        <v/>
      </c>
      <c r="R40" s="1"/>
    </row>
    <row r="41" spans="2:18" s="34" customFormat="1">
      <c r="B41" s="73">
        <f>IF(ISNA(VLOOKUP(D41,代號!$J:$K,2,0)),"",(VLOOKUP(D41,代號!$J:$K,2,0)))</f>
        <v>10209001</v>
      </c>
      <c r="C41" s="75"/>
      <c r="D41" s="2" t="s">
        <v>100</v>
      </c>
      <c r="E41" s="46" t="s">
        <v>411</v>
      </c>
      <c r="F41" s="47"/>
      <c r="G41" s="47"/>
      <c r="H41" s="47"/>
      <c r="I41" s="47"/>
      <c r="J41" s="47"/>
      <c r="K41" s="47"/>
      <c r="L41" s="47"/>
      <c r="M41" s="47"/>
      <c r="N41" s="48">
        <f>LEN(E41)</f>
        <v>25</v>
      </c>
      <c r="O41" s="81" t="str">
        <f>$E$2&amp;"-"&amp;B41&amp;"-0"&amp;COUNTIF($B$11:B42,B41)&amp;"_tw"</f>
        <v>20200201-10209001-016_tw</v>
      </c>
      <c r="P41" s="83" t="str">
        <f>IF(ISNA(VLOOKUP(D41,代號!$N:$O,2,0)),"",(VLOOKUP(D41,代號!$N:$O,2,0)))</f>
        <v/>
      </c>
      <c r="R41" s="1"/>
    </row>
    <row r="42" spans="2:18" s="34" customFormat="1">
      <c r="B42" s="73">
        <f>IF(ISNA(VLOOKUP(D42,代號!$J:$K,2,0)),"",(VLOOKUP(D42,代號!$J:$K,2,0)))</f>
        <v>10209001</v>
      </c>
      <c r="C42" s="75" t="s">
        <v>238</v>
      </c>
      <c r="D42" s="2" t="s">
        <v>100</v>
      </c>
      <c r="E42" s="46" t="s">
        <v>476</v>
      </c>
      <c r="F42" s="47"/>
      <c r="G42" s="47"/>
      <c r="H42" s="47"/>
      <c r="I42" s="47"/>
      <c r="J42" s="47"/>
      <c r="K42" s="47"/>
      <c r="L42" s="47"/>
      <c r="M42" s="47"/>
      <c r="N42" s="48">
        <f>LEN(E42)</f>
        <v>26</v>
      </c>
      <c r="O42" s="81" t="str">
        <f>$E$2&amp;"-"&amp;B42&amp;"-0"&amp;COUNTIF($B$11:B42,B42)&amp;"_tw"</f>
        <v>20200201-10209001-016_tw</v>
      </c>
      <c r="P42" s="83" t="str">
        <f>IF(ISNA(VLOOKUP(D42,代號!$N:$O,2,0)),"",(VLOOKUP(D42,代號!$N:$O,2,0)))</f>
        <v/>
      </c>
      <c r="R42" s="1"/>
    </row>
    <row r="43" spans="2:18" s="34" customFormat="1">
      <c r="B43" s="73">
        <f>IF(ISNA(VLOOKUP(D43,代號!$J:$K,2,0)),"",(VLOOKUP(D43,代號!$J:$K,2,0)))</f>
        <v>10209001</v>
      </c>
      <c r="C43" s="1" t="s">
        <v>375</v>
      </c>
      <c r="D43" s="2" t="s">
        <v>100</v>
      </c>
      <c r="E43" s="46" t="s">
        <v>429</v>
      </c>
      <c r="F43" s="47"/>
      <c r="G43" s="47"/>
      <c r="H43" s="47"/>
      <c r="I43" s="47"/>
      <c r="J43" s="47"/>
      <c r="K43" s="47"/>
      <c r="L43" s="47"/>
      <c r="M43" s="47"/>
      <c r="N43" s="48">
        <f>LEN(E43)</f>
        <v>34</v>
      </c>
      <c r="O43" s="81" t="str">
        <f>$E$2&amp;"-"&amp;B43&amp;"-0"&amp;COUNTIF($B$11:B43,B43)&amp;"_tw"</f>
        <v>20200201-10209001-017_tw</v>
      </c>
      <c r="P43" s="83" t="str">
        <f>IF(ISNA(VLOOKUP(D43,代號!$N:$O,2,0)),"",(VLOOKUP(D43,代號!$N:$O,2,0)))</f>
        <v/>
      </c>
      <c r="R43" s="1"/>
    </row>
    <row r="44" spans="2:18" s="34" customFormat="1">
      <c r="B44" s="73">
        <f>IF(ISNA(VLOOKUP(D44,代號!$J:$K,2,0)),"",(VLOOKUP(D44,代號!$J:$K,2,0)))</f>
        <v>10201002</v>
      </c>
      <c r="C44" s="75"/>
      <c r="D44" s="2" t="s">
        <v>303</v>
      </c>
      <c r="E44" s="46" t="s">
        <v>430</v>
      </c>
      <c r="F44" s="47"/>
      <c r="G44" s="47"/>
      <c r="H44" s="47"/>
      <c r="I44" s="47"/>
      <c r="J44" s="47"/>
      <c r="K44" s="47"/>
      <c r="L44" s="47"/>
      <c r="M44" s="47"/>
      <c r="N44" s="48">
        <f t="shared" si="2"/>
        <v>24</v>
      </c>
      <c r="O44" s="81" t="str">
        <f>$E$2&amp;"-"&amp;B44&amp;"-0"&amp;COUNTIF($B$11:B44,B44)&amp;"_tw"</f>
        <v>20200201-10201002-011_tw</v>
      </c>
      <c r="P44" s="83" t="str">
        <f>IF(ISNA(VLOOKUP(D44,代號!$N:$O,2,0)),"",(VLOOKUP(D44,代號!$N:$O,2,0)))</f>
        <v/>
      </c>
      <c r="R44" s="1"/>
    </row>
    <row r="45" spans="2:18" s="34" customFormat="1">
      <c r="B45" s="73">
        <f>IF(ISNA(VLOOKUP(D45,代號!$J:$K,2,0)),"",(VLOOKUP(D45,代號!$J:$K,2,0)))</f>
        <v>10209001</v>
      </c>
      <c r="C45" s="1" t="s">
        <v>375</v>
      </c>
      <c r="D45" s="2" t="s">
        <v>100</v>
      </c>
      <c r="E45" s="46" t="s">
        <v>413</v>
      </c>
      <c r="F45" s="47"/>
      <c r="G45" s="47"/>
      <c r="H45" s="47"/>
      <c r="I45" s="47"/>
      <c r="J45" s="47"/>
      <c r="K45" s="47"/>
      <c r="L45" s="47"/>
      <c r="M45" s="47"/>
      <c r="N45" s="48">
        <f t="shared" si="2"/>
        <v>18</v>
      </c>
      <c r="O45" s="81" t="str">
        <f>$E$2&amp;"-"&amp;B45&amp;"-0"&amp;COUNTIF($B$11:B45,B45)&amp;"_tw"</f>
        <v>20200201-10209001-018_tw</v>
      </c>
      <c r="P45" s="83" t="str">
        <f>IF(ISNA(VLOOKUP(D45,代號!$N:$O,2,0)),"",(VLOOKUP(D45,代號!$N:$O,2,0)))</f>
        <v/>
      </c>
      <c r="R45" s="1"/>
    </row>
    <row r="46" spans="2:18" s="34" customFormat="1">
      <c r="B46" s="73">
        <f>IF(ISNA(VLOOKUP(D46,代號!$J:$K,2,0)),"",(VLOOKUP(D46,代號!$J:$K,2,0)))</f>
        <v>10201002</v>
      </c>
      <c r="C46" s="75"/>
      <c r="D46" s="2" t="s">
        <v>303</v>
      </c>
      <c r="E46" s="46" t="s">
        <v>418</v>
      </c>
      <c r="F46" s="47"/>
      <c r="G46" s="47"/>
      <c r="H46" s="47"/>
      <c r="I46" s="47"/>
      <c r="J46" s="47"/>
      <c r="K46" s="47"/>
      <c r="L46" s="47"/>
      <c r="M46" s="47"/>
      <c r="N46" s="48">
        <f t="shared" si="2"/>
        <v>10</v>
      </c>
      <c r="O46" s="81" t="str">
        <f>$E$2&amp;"-"&amp;B46&amp;"-0"&amp;COUNTIF($B$11:B46,B46)&amp;"_tw"</f>
        <v>20200201-10201002-012_tw</v>
      </c>
      <c r="P46" s="83" t="str">
        <f>IF(ISNA(VLOOKUP(D46,代號!$N:$O,2,0)),"",(VLOOKUP(D46,代號!$N:$O,2,0)))</f>
        <v/>
      </c>
      <c r="R46" s="1"/>
    </row>
    <row r="47" spans="2:18" s="34" customFormat="1">
      <c r="B47" s="73">
        <f>IF(ISNA(VLOOKUP(D47,代號!$J:$K,2,0)),"",(VLOOKUP(D47,代號!$J:$K,2,0)))</f>
        <v>10209001</v>
      </c>
      <c r="C47" s="1" t="s">
        <v>374</v>
      </c>
      <c r="D47" s="2" t="s">
        <v>100</v>
      </c>
      <c r="E47" s="46" t="s">
        <v>417</v>
      </c>
      <c r="F47" s="47"/>
      <c r="G47" s="47"/>
      <c r="H47" s="47"/>
      <c r="I47" s="47"/>
      <c r="J47" s="47"/>
      <c r="K47" s="47"/>
      <c r="L47" s="47"/>
      <c r="M47" s="47"/>
      <c r="N47" s="48">
        <f t="shared" si="2"/>
        <v>25</v>
      </c>
      <c r="O47" s="81" t="str">
        <f>$E$2&amp;"-"&amp;B47&amp;"-0"&amp;COUNTIF($B$11:B47,B47)&amp;"_tw"</f>
        <v>20200201-10209001-019_tw</v>
      </c>
      <c r="P47" s="83" t="str">
        <f>IF(ISNA(VLOOKUP(D47,代號!$N:$O,2,0)),"",(VLOOKUP(D47,代號!$N:$O,2,0)))</f>
        <v/>
      </c>
      <c r="R47" s="1"/>
    </row>
    <row r="48" spans="2:18" s="34" customFormat="1">
      <c r="B48" s="73">
        <f>IF(ISNA(VLOOKUP(D48,代號!$J:$K,2,0)),"",(VLOOKUP(D48,代號!$J:$K,2,0)))</f>
        <v>10201002</v>
      </c>
      <c r="C48" s="75"/>
      <c r="D48" s="2" t="s">
        <v>303</v>
      </c>
      <c r="E48" s="46" t="s">
        <v>419</v>
      </c>
      <c r="F48" s="47"/>
      <c r="G48" s="47"/>
      <c r="H48" s="47"/>
      <c r="I48" s="47"/>
      <c r="J48" s="47"/>
      <c r="K48" s="47"/>
      <c r="L48" s="47"/>
      <c r="M48" s="47"/>
      <c r="N48" s="48">
        <f t="shared" si="2"/>
        <v>15</v>
      </c>
      <c r="O48" s="81" t="str">
        <f>$E$2&amp;"-"&amp;B48&amp;"-0"&amp;COUNTIF($B$11:B48,B48)&amp;"_tw"</f>
        <v>20200201-10201002-013_tw</v>
      </c>
      <c r="P48" s="83" t="str">
        <f>IF(ISNA(VLOOKUP(D48,代號!$N:$O,2,0)),"",(VLOOKUP(D48,代號!$N:$O,2,0)))</f>
        <v/>
      </c>
      <c r="R48" s="1"/>
    </row>
    <row r="49" spans="1:19" s="34" customFormat="1">
      <c r="B49" s="73">
        <f>IF(ISNA(VLOOKUP(D49,代號!$J:$K,2,0)),"",(VLOOKUP(D49,代號!$J:$K,2,0)))</f>
        <v>10209001</v>
      </c>
      <c r="C49" s="1" t="s">
        <v>376</v>
      </c>
      <c r="D49" s="2" t="s">
        <v>100</v>
      </c>
      <c r="E49" s="46" t="s">
        <v>414</v>
      </c>
      <c r="F49" s="47"/>
      <c r="G49" s="47"/>
      <c r="H49" s="47"/>
      <c r="I49" s="47"/>
      <c r="J49" s="47"/>
      <c r="K49" s="47"/>
      <c r="L49" s="47"/>
      <c r="M49" s="47"/>
      <c r="N49" s="48">
        <f t="shared" si="2"/>
        <v>7</v>
      </c>
      <c r="O49" s="81" t="str">
        <f>$E$2&amp;"-"&amp;B49&amp;"-0"&amp;COUNTIF($B$11:B49,B49)&amp;"_tw"</f>
        <v>20200201-10209001-020_tw</v>
      </c>
      <c r="P49" s="83" t="str">
        <f>IF(ISNA(VLOOKUP(D49,代號!$N:$O,2,0)),"",(VLOOKUP(D49,代號!$N:$O,2,0)))</f>
        <v/>
      </c>
      <c r="R49" s="1"/>
    </row>
    <row r="50" spans="1:19" s="34" customFormat="1">
      <c r="B50" s="73">
        <f>IF(ISNA(VLOOKUP(D50,代號!$J:$K,2,0)),"",(VLOOKUP(D50,代號!$J:$K,2,0)))</f>
        <v>10201002</v>
      </c>
      <c r="C50" s="1" t="s">
        <v>376</v>
      </c>
      <c r="D50" s="2" t="s">
        <v>303</v>
      </c>
      <c r="E50" s="46" t="s">
        <v>420</v>
      </c>
      <c r="F50" s="47"/>
      <c r="G50" s="47"/>
      <c r="H50" s="47"/>
      <c r="I50" s="47"/>
      <c r="J50" s="47"/>
      <c r="K50" s="47"/>
      <c r="L50" s="47"/>
      <c r="M50" s="47"/>
      <c r="N50" s="48">
        <f t="shared" si="2"/>
        <v>15</v>
      </c>
      <c r="O50" s="81" t="str">
        <f>$E$2&amp;"-"&amp;B50&amp;"-0"&amp;COUNTIF($B$11:B50,B50)&amp;"_tw"</f>
        <v>20200201-10201002-014_tw</v>
      </c>
      <c r="P50" s="83" t="str">
        <f>IF(ISNA(VLOOKUP(D50,代號!$N:$O,2,0)),"",(VLOOKUP(D50,代號!$N:$O,2,0)))</f>
        <v/>
      </c>
      <c r="R50" s="1"/>
    </row>
    <row r="51" spans="1:19" s="34" customFormat="1">
      <c r="B51" s="73">
        <f>IF(ISNA(VLOOKUP(D51,代號!$J:$K,2,0)),"",(VLOOKUP(D51,代號!$J:$K,2,0)))</f>
        <v>10209001</v>
      </c>
      <c r="C51" s="75"/>
      <c r="D51" s="2" t="s">
        <v>100</v>
      </c>
      <c r="E51" s="46" t="s">
        <v>423</v>
      </c>
      <c r="F51" s="47"/>
      <c r="G51" s="47"/>
      <c r="H51" s="47"/>
      <c r="I51" s="47"/>
      <c r="J51" s="47"/>
      <c r="K51" s="47"/>
      <c r="L51" s="47"/>
      <c r="M51" s="47"/>
      <c r="N51" s="48">
        <f>LEN(E51)</f>
        <v>8</v>
      </c>
      <c r="O51" s="81" t="str">
        <f>$E$2&amp;"-"&amp;B51&amp;"-0"&amp;COUNTIF($B$11:B51,B51)&amp;"_tw"</f>
        <v>20200201-10209001-021_tw</v>
      </c>
      <c r="P51" s="83" t="str">
        <f>IF(ISNA(VLOOKUP(D51,代號!$N:$O,2,0)),"",(VLOOKUP(D51,代號!$N:$O,2,0)))</f>
        <v/>
      </c>
      <c r="R51" s="1"/>
    </row>
    <row r="52" spans="1:19" s="34" customFormat="1">
      <c r="B52" s="73" t="str">
        <f>IF(ISNA(VLOOKUP(D52,代號!$J:$K,2,0)),"",(VLOOKUP(D52,代號!$J:$K,2,0)))</f>
        <v/>
      </c>
      <c r="C52" s="75"/>
      <c r="D52" s="36" t="s">
        <v>384</v>
      </c>
      <c r="E52" s="46" t="s">
        <v>421</v>
      </c>
      <c r="F52" s="47"/>
      <c r="G52" s="47"/>
      <c r="H52" s="47"/>
      <c r="I52" s="47"/>
      <c r="J52" s="47"/>
      <c r="K52" s="47"/>
      <c r="L52" s="47"/>
      <c r="M52" s="47"/>
      <c r="N52" s="48">
        <f>LEN(E52)</f>
        <v>6</v>
      </c>
      <c r="O52" s="81" t="str">
        <f>$E$2&amp;"-"&amp;B52&amp;"-0"&amp;COUNTIF($B$11:B52,B52)&amp;"_tw"</f>
        <v>20200201--07_tw</v>
      </c>
      <c r="P52" s="83" t="str">
        <f>IF(ISNA(VLOOKUP(D52,代號!$N:$O,2,0)),"",(VLOOKUP(D52,代號!$N:$O,2,0)))</f>
        <v xml:space="preserve">PlaySE(301001); </v>
      </c>
      <c r="R52" s="1"/>
    </row>
    <row r="53" spans="1:19" s="34" customFormat="1">
      <c r="B53" s="73">
        <f>IF(ISNA(VLOOKUP(D53,代號!$J:$K,2,0)),"",(VLOOKUP(D53,代號!$J:$K,2,0)))</f>
        <v>10201002</v>
      </c>
      <c r="C53" s="75"/>
      <c r="D53" s="2" t="s">
        <v>303</v>
      </c>
      <c r="E53" s="46" t="s">
        <v>433</v>
      </c>
      <c r="F53" s="47"/>
      <c r="G53" s="47"/>
      <c r="H53" s="47"/>
      <c r="I53" s="47"/>
      <c r="J53" s="47"/>
      <c r="K53" s="47"/>
      <c r="L53" s="47"/>
      <c r="M53" s="47"/>
      <c r="N53" s="48">
        <f>LEN(E53)</f>
        <v>31</v>
      </c>
      <c r="O53" s="81" t="str">
        <f>$E$2&amp;"-"&amp;B53&amp;"-0"&amp;COUNTIF($B$11:B53,B53)&amp;"_tw"</f>
        <v>20200201-10201002-015_tw</v>
      </c>
      <c r="P53" s="83" t="str">
        <f>IF(ISNA(VLOOKUP(D53,代號!$N:$O,2,0)),"",(VLOOKUP(D53,代號!$N:$O,2,0)))</f>
        <v/>
      </c>
      <c r="R53" s="1"/>
    </row>
    <row r="54" spans="1:19" s="34" customFormat="1">
      <c r="B54" s="73" t="str">
        <f>IF(ISNA(VLOOKUP(D54,代號!$J:$K,2,0)),"",(VLOOKUP(D54,代號!$J:$K,2,0)))</f>
        <v/>
      </c>
      <c r="C54" s="75"/>
      <c r="D54" s="36" t="s">
        <v>422</v>
      </c>
      <c r="E54" s="46"/>
      <c r="F54" s="47"/>
      <c r="G54" s="47"/>
      <c r="H54" s="47"/>
      <c r="I54" s="47"/>
      <c r="J54" s="47"/>
      <c r="K54" s="47"/>
      <c r="L54" s="47"/>
      <c r="M54" s="47"/>
      <c r="N54" s="48"/>
      <c r="O54" s="81" t="str">
        <f>$E$2&amp;"-"&amp;B54&amp;"-0"&amp;COUNTIF($B$11:B54,B54)&amp;"_tw"</f>
        <v>20200201--08_tw</v>
      </c>
      <c r="P54" s="83" t="str">
        <f>IF(ISNA(VLOOKUP(D54,代號!$N:$O,2,0)),"",(VLOOKUP(D54,代號!$N:$O,2,0)))</f>
        <v>ControlNPC(10209002,FadeOut,M);</v>
      </c>
      <c r="R54" s="1"/>
    </row>
    <row r="55" spans="1:19" s="34" customFormat="1">
      <c r="B55" s="73">
        <f>IF(ISNA(VLOOKUP(D55,代號!$J:$K,2,0)),"",(VLOOKUP(D55,代號!$J:$K,2,0)))</f>
        <v>10209001</v>
      </c>
      <c r="C55" s="75"/>
      <c r="D55" s="2" t="s">
        <v>100</v>
      </c>
      <c r="E55" s="46" t="s">
        <v>425</v>
      </c>
      <c r="F55" s="47"/>
      <c r="G55" s="47"/>
      <c r="H55" s="47"/>
      <c r="I55" s="47"/>
      <c r="J55" s="47"/>
      <c r="K55" s="47"/>
      <c r="L55" s="47"/>
      <c r="M55" s="47"/>
      <c r="N55" s="48"/>
      <c r="O55" s="81" t="str">
        <f>$E$2&amp;"-"&amp;B55&amp;"-0"&amp;COUNTIF($B$11:B55,B55)&amp;"_tw"</f>
        <v>20200201-10209001-022_tw</v>
      </c>
      <c r="P55" s="83" t="str">
        <f>IF(ISNA(VLOOKUP(D55,代號!$N:$O,2,0)),"",(VLOOKUP(D55,代號!$N:$O,2,0)))</f>
        <v/>
      </c>
      <c r="R55" s="1"/>
    </row>
    <row r="57" spans="1:19" s="5" customFormat="1">
      <c r="A57" s="1"/>
      <c r="B57" s="40"/>
      <c r="C57" s="76"/>
      <c r="D57" s="1"/>
      <c r="E57" s="1" t="s">
        <v>374</v>
      </c>
      <c r="F57" s="1"/>
      <c r="G57" s="1"/>
      <c r="H57" s="1"/>
      <c r="I57" s="1"/>
      <c r="J57" s="1"/>
      <c r="K57" s="1"/>
      <c r="L57" s="1"/>
      <c r="M57" s="1"/>
      <c r="N57" s="1"/>
      <c r="O57" s="40"/>
      <c r="P57" s="40"/>
      <c r="R57" s="1"/>
      <c r="S57" s="1"/>
    </row>
    <row r="58" spans="1:19" s="5" customFormat="1">
      <c r="A58" s="1"/>
      <c r="B58" s="40"/>
      <c r="C58" s="76"/>
      <c r="D58" s="1"/>
      <c r="E58" s="1" t="s">
        <v>376</v>
      </c>
      <c r="F58" s="1"/>
      <c r="G58" s="1"/>
      <c r="H58" s="1"/>
      <c r="I58" s="1"/>
      <c r="J58" s="1"/>
      <c r="K58" s="1"/>
      <c r="L58" s="1"/>
      <c r="M58" s="1"/>
      <c r="N58" s="1"/>
      <c r="O58" s="40"/>
      <c r="P58" s="40"/>
      <c r="R58" s="1"/>
      <c r="S58" s="1"/>
    </row>
    <row r="59" spans="1:19" s="5" customFormat="1">
      <c r="A59" s="1"/>
      <c r="B59" s="40"/>
      <c r="C59" s="76"/>
      <c r="D59" s="1"/>
      <c r="E59" s="1" t="s">
        <v>377</v>
      </c>
      <c r="F59" s="1"/>
      <c r="G59" s="1"/>
      <c r="H59" s="1"/>
      <c r="I59" s="1"/>
      <c r="J59" s="1"/>
      <c r="K59" s="1"/>
      <c r="L59" s="1"/>
      <c r="M59" s="1"/>
      <c r="N59" s="1"/>
      <c r="O59" s="40"/>
      <c r="P59" s="40"/>
      <c r="R59" s="1"/>
      <c r="S59" s="1"/>
    </row>
    <row r="60" spans="1:19" s="5" customFormat="1">
      <c r="A60" s="1"/>
      <c r="B60" s="40"/>
      <c r="C60" s="76"/>
      <c r="D60" s="1"/>
      <c r="E60" s="1" t="s">
        <v>375</v>
      </c>
      <c r="F60" s="1"/>
      <c r="G60" s="1"/>
      <c r="H60" s="1"/>
      <c r="I60" s="1"/>
      <c r="J60" s="1"/>
      <c r="K60" s="1"/>
      <c r="L60" s="1"/>
      <c r="M60" s="1"/>
      <c r="N60" s="1"/>
      <c r="O60" s="40"/>
      <c r="P60" s="40"/>
      <c r="R60" s="1"/>
      <c r="S60" s="1"/>
    </row>
    <row r="61" spans="1:19">
      <c r="E61" s="1" t="s">
        <v>378</v>
      </c>
    </row>
    <row r="62" spans="1:19">
      <c r="E62" s="1" t="s">
        <v>379</v>
      </c>
    </row>
  </sheetData>
  <autoFilter ref="B6:Q5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C18 C46 C20:C21 C25:C26 C44 C48 C14:C16 C23 C29:C31 C33:C42 C51:C55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
  <sheetViews>
    <sheetView zoomScale="115" zoomScaleNormal="115" workbookViewId="0">
      <pane xSplit="14" ySplit="6" topLeftCell="O22" activePane="bottomRight" state="frozen"/>
      <selection activeCell="J15" sqref="J15"/>
      <selection pane="topRight" activeCell="J15" sqref="J15"/>
      <selection pane="bottomLeft" activeCell="J15" sqref="J15"/>
      <selection pane="bottomRight" activeCell="I36" sqref="I36"/>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69"/>
      <c r="D1" s="27"/>
      <c r="E1" s="27"/>
      <c r="F1" s="23"/>
      <c r="G1" s="31"/>
      <c r="H1" s="32"/>
      <c r="I1" s="23"/>
      <c r="N1" s="38"/>
      <c r="O1" s="77"/>
      <c r="T1" s="1"/>
    </row>
    <row r="2" spans="2:20">
      <c r="B2" s="98" t="s">
        <v>289</v>
      </c>
      <c r="C2" s="98"/>
      <c r="E2" s="162">
        <v>20200200</v>
      </c>
      <c r="F2" s="163"/>
      <c r="G2" s="163"/>
      <c r="H2" s="163"/>
      <c r="I2" s="164"/>
      <c r="M2" s="43" t="s">
        <v>94</v>
      </c>
      <c r="N2" s="43">
        <f>COUNTA(N7:N59)</f>
        <v>48</v>
      </c>
      <c r="O2" s="77"/>
      <c r="T2" s="1"/>
    </row>
    <row r="3" spans="2:20" ht="15.75" customHeight="1">
      <c r="B3" s="98" t="s">
        <v>291</v>
      </c>
      <c r="C3" s="28"/>
      <c r="E3" s="165" t="s">
        <v>308</v>
      </c>
      <c r="F3" s="166"/>
      <c r="G3" s="166"/>
      <c r="H3" s="166"/>
      <c r="I3" s="167"/>
      <c r="M3" s="43" t="s">
        <v>95</v>
      </c>
      <c r="N3" s="43">
        <f>SUM(N7:N59)</f>
        <v>887</v>
      </c>
      <c r="O3" s="77"/>
      <c r="T3" s="1"/>
    </row>
    <row r="4" spans="2:20" ht="15.75" customHeight="1">
      <c r="B4" s="168" t="s">
        <v>293</v>
      </c>
      <c r="C4" s="169"/>
      <c r="E4" s="165" t="s">
        <v>309</v>
      </c>
      <c r="F4" s="166"/>
      <c r="G4" s="166"/>
      <c r="H4" s="166"/>
      <c r="I4" s="166"/>
      <c r="M4" s="77"/>
      <c r="N4" s="77"/>
      <c r="O4" s="77"/>
      <c r="T4" s="1"/>
    </row>
    <row r="5" spans="2:20" ht="26.25" customHeight="1">
      <c r="B5" s="70"/>
      <c r="C5" s="71"/>
      <c r="E5" s="170" t="s">
        <v>96</v>
      </c>
      <c r="F5" s="171"/>
      <c r="G5" s="171"/>
      <c r="H5" s="171"/>
      <c r="I5" s="171"/>
      <c r="J5" s="171"/>
      <c r="K5" s="171"/>
      <c r="L5" s="171"/>
      <c r="M5" s="171"/>
      <c r="N5" s="172"/>
      <c r="O5" s="77"/>
      <c r="T5" s="1"/>
    </row>
    <row r="6" spans="2:20" s="40" customFormat="1" ht="13.5">
      <c r="B6" s="72" t="s">
        <v>233</v>
      </c>
      <c r="C6" s="72" t="s">
        <v>234</v>
      </c>
      <c r="D6" s="100" t="s">
        <v>292</v>
      </c>
      <c r="E6" s="159" t="s">
        <v>6</v>
      </c>
      <c r="F6" s="160"/>
      <c r="G6" s="160"/>
      <c r="H6" s="160"/>
      <c r="I6" s="160"/>
      <c r="J6" s="160"/>
      <c r="K6" s="160"/>
      <c r="L6" s="160"/>
      <c r="M6" s="161"/>
      <c r="N6" s="78" t="s">
        <v>24</v>
      </c>
      <c r="O6" s="78" t="s">
        <v>236</v>
      </c>
      <c r="P6" s="78" t="s">
        <v>237</v>
      </c>
      <c r="Q6" s="82" t="s">
        <v>5</v>
      </c>
      <c r="T6" s="41"/>
    </row>
    <row r="7" spans="2:20">
      <c r="B7" s="73" t="str">
        <f>IF(ISNA(VLOOKUP(D7,代號!$J:$K,2,0)),"",(VLOOKUP(D7,代號!$J:$K,2,0)))</f>
        <v/>
      </c>
      <c r="C7" s="74"/>
      <c r="D7" s="36" t="s">
        <v>98</v>
      </c>
      <c r="E7" s="49" t="s">
        <v>310</v>
      </c>
      <c r="F7" s="7"/>
      <c r="G7" s="7"/>
      <c r="H7" s="7"/>
      <c r="I7" s="7"/>
      <c r="J7" s="7"/>
      <c r="K7" s="7"/>
      <c r="L7" s="7"/>
      <c r="M7" s="8"/>
      <c r="N7" s="48"/>
      <c r="O7" s="79"/>
      <c r="P7" s="83" t="str">
        <f>IF(ISNA(VLOOKUP(D7,代號!$N:$O,2,0)),"",(VLOOKUP(D7,代號!$N:$O,2,0)))</f>
        <v>ChangeBG(100010);</v>
      </c>
    </row>
    <row r="8" spans="2:20">
      <c r="B8" s="73" t="str">
        <f>IF(ISNA(VLOOKUP(D8,代號!$J:$K,2,0)),"",(VLOOKUP(D8,代號!$J:$K,2,0)))</f>
        <v/>
      </c>
      <c r="C8" s="74"/>
      <c r="D8" s="36" t="s">
        <v>99</v>
      </c>
      <c r="E8" s="45" t="s">
        <v>311</v>
      </c>
      <c r="F8" s="7"/>
      <c r="G8" s="7"/>
      <c r="H8" s="7"/>
      <c r="I8" s="7"/>
      <c r="J8" s="7"/>
      <c r="K8" s="7"/>
      <c r="L8" s="7"/>
      <c r="M8" s="7"/>
      <c r="N8" s="48">
        <f t="shared" ref="N8:N22" si="0">LEN(E8)</f>
        <v>11</v>
      </c>
      <c r="O8" s="80"/>
      <c r="P8" s="83" t="str">
        <f>IF(ISNA(VLOOKUP(D8,代號!$N:$O,2,0)),"",(VLOOKUP(D8,代號!$N:$O,2,0)))</f>
        <v xml:space="preserve">PlayBGM(200001); </v>
      </c>
    </row>
    <row r="9" spans="2:20">
      <c r="B9" s="73" t="str">
        <f>IF(ISNA(VLOOKUP(D9,代號!$J:$K,2,0)),"",(VLOOKUP(D9,代號!$J:$K,2,0)))</f>
        <v/>
      </c>
      <c r="C9" s="74"/>
      <c r="D9" s="2" t="s">
        <v>102</v>
      </c>
      <c r="E9" s="108" t="s">
        <v>362</v>
      </c>
      <c r="F9" s="47"/>
      <c r="G9" s="47"/>
      <c r="H9" s="47"/>
      <c r="I9" s="47"/>
      <c r="J9" s="47"/>
      <c r="K9" s="47"/>
      <c r="L9" s="47"/>
      <c r="M9" s="48"/>
      <c r="N9" s="48">
        <f t="shared" si="0"/>
        <v>26</v>
      </c>
      <c r="O9" s="81"/>
      <c r="P9" s="83" t="str">
        <f>IF(ISNA(VLOOKUP(D9,代號!$N:$O,2,0)),"",(VLOOKUP(D9,代號!$N:$O,2,0)))</f>
        <v/>
      </c>
      <c r="R9" s="39"/>
    </row>
    <row r="10" spans="2:20">
      <c r="B10" s="73" t="str">
        <f>IF(ISNA(VLOOKUP(D10,代號!$J:$K,2,0)),"",(VLOOKUP(D10,代號!$J:$K,2,0)))</f>
        <v/>
      </c>
      <c r="C10" s="75"/>
      <c r="D10" s="2" t="s">
        <v>312</v>
      </c>
      <c r="E10" s="108" t="s">
        <v>361</v>
      </c>
      <c r="F10" s="7"/>
      <c r="G10" s="7"/>
      <c r="H10" s="7"/>
      <c r="I10" s="7"/>
      <c r="J10" s="7"/>
      <c r="K10" s="7"/>
      <c r="L10" s="7"/>
      <c r="M10" s="8"/>
      <c r="N10" s="48">
        <f t="shared" si="0"/>
        <v>27</v>
      </c>
      <c r="O10" s="81" t="str">
        <f>$E$2&amp;"-"&amp;B10&amp;"-0"&amp;COUNTIF($B$9:B10,B10)&amp;"_tw"</f>
        <v>20200200--02_tw</v>
      </c>
      <c r="P10" s="83" t="str">
        <f>IF(ISNA(VLOOKUP(D10,代號!$N:$O,2,0)),"",(VLOOKUP(D10,代號!$N:$O,2,0)))</f>
        <v/>
      </c>
      <c r="R10" s="39"/>
    </row>
    <row r="11" spans="2:20" s="34" customFormat="1">
      <c r="B11" s="73" t="str">
        <f>IF(ISNA(VLOOKUP(D11,代號!$J:$K,2,0)),"",(VLOOKUP(D11,代號!$J:$K,2,0)))</f>
        <v/>
      </c>
      <c r="C11" s="75"/>
      <c r="D11" s="36" t="s">
        <v>257</v>
      </c>
      <c r="E11" s="46"/>
      <c r="F11" s="47"/>
      <c r="G11" s="47"/>
      <c r="H11" s="47"/>
      <c r="I11" s="47"/>
      <c r="J11" s="47"/>
      <c r="K11" s="47"/>
      <c r="L11" s="47"/>
      <c r="M11" s="47"/>
      <c r="N11" s="48"/>
      <c r="O11" s="81"/>
      <c r="P11" s="83" t="str">
        <f>IF(ISNA(VLOOKUP(D11,代號!$N:$O,2,0)),"",(VLOOKUP(D11,代號!$N:$O,2,0)))</f>
        <v>ControlNPC(10209002,FadeIn,M);</v>
      </c>
      <c r="R11" s="1"/>
    </row>
    <row r="12" spans="2:20" s="34" customFormat="1">
      <c r="B12" s="73">
        <f>IF(ISNA(VLOOKUP(D12,代號!$J:$K,2,0)),"",(VLOOKUP(D12,代號!$J:$K,2,0)))</f>
        <v>10201002</v>
      </c>
      <c r="C12" s="1" t="s">
        <v>374</v>
      </c>
      <c r="D12" s="2" t="s">
        <v>313</v>
      </c>
      <c r="E12" s="46" t="s">
        <v>350</v>
      </c>
      <c r="F12" s="47"/>
      <c r="G12" s="47"/>
      <c r="H12" s="47"/>
      <c r="I12" s="47"/>
      <c r="J12" s="47"/>
      <c r="K12" s="47"/>
      <c r="L12" s="47"/>
      <c r="M12" s="47"/>
      <c r="N12" s="48"/>
      <c r="O12" s="81"/>
      <c r="P12" s="83" t="str">
        <f>IF(ISNA(VLOOKUP(D12,代號!$N:$O,2,0)),"",(VLOOKUP(D12,代號!$N:$O,2,0)))</f>
        <v/>
      </c>
      <c r="R12" s="1"/>
    </row>
    <row r="13" spans="2:20" s="34" customFormat="1">
      <c r="B13" s="73">
        <f>IF(ISNA(VLOOKUP(D13,代號!$J:$K,2,0)),"",(VLOOKUP(D13,代號!$J:$K,2,0)))</f>
        <v>10209001</v>
      </c>
      <c r="C13" s="75" t="s">
        <v>370</v>
      </c>
      <c r="D13" s="2" t="s">
        <v>100</v>
      </c>
      <c r="E13" s="46" t="s">
        <v>314</v>
      </c>
      <c r="F13" s="47"/>
      <c r="G13" s="47"/>
      <c r="H13" s="47"/>
      <c r="I13" s="47"/>
      <c r="J13" s="47"/>
      <c r="K13" s="47"/>
      <c r="L13" s="47"/>
      <c r="M13" s="47"/>
      <c r="N13" s="48">
        <f t="shared" ref="N13" si="1">LEN(E13)</f>
        <v>3</v>
      </c>
      <c r="O13" s="81" t="str">
        <f>$E$2&amp;"-"&amp;B13&amp;"-0"&amp;COUNTIF($B$9:B13,B13)&amp;"_tw"</f>
        <v>20200200-10209001-01_tw</v>
      </c>
      <c r="P13" s="83" t="str">
        <f>IF(ISNA(VLOOKUP(D13,代號!$N:$O,2,0)),"",(VLOOKUP(D13,代號!$N:$O,2,0)))</f>
        <v/>
      </c>
      <c r="R13" s="1"/>
    </row>
    <row r="14" spans="2:20" s="34" customFormat="1">
      <c r="B14" s="73">
        <f>IF(ISNA(VLOOKUP(D14,代號!$J:$K,2,0)),"",(VLOOKUP(D14,代號!$J:$K,2,0)))</f>
        <v>10201002</v>
      </c>
      <c r="C14" s="1" t="s">
        <v>377</v>
      </c>
      <c r="D14" s="2" t="s">
        <v>313</v>
      </c>
      <c r="E14" s="46" t="s">
        <v>349</v>
      </c>
      <c r="F14" s="47"/>
      <c r="G14" s="47"/>
      <c r="H14" s="47"/>
      <c r="I14" s="47"/>
      <c r="J14" s="47"/>
      <c r="K14" s="47"/>
      <c r="L14" s="47"/>
      <c r="M14" s="47"/>
      <c r="N14" s="48">
        <f t="shared" si="0"/>
        <v>21</v>
      </c>
      <c r="O14" s="81" t="str">
        <f>$E$2&amp;"-"&amp;B14&amp;"-0"&amp;COUNTIF($B$9:B14,B14)&amp;"_tw"</f>
        <v>20200200-10201002-02_tw</v>
      </c>
      <c r="P14" s="83" t="str">
        <f>IF(ISNA(VLOOKUP(D14,代號!$N:$O,2,0)),"",(VLOOKUP(D14,代號!$N:$O,2,0)))</f>
        <v/>
      </c>
      <c r="R14" s="1"/>
    </row>
    <row r="15" spans="2:20" s="34" customFormat="1">
      <c r="B15" s="73">
        <f>IF(ISNA(VLOOKUP(D15,代號!$J:$K,2,0)),"",(VLOOKUP(D15,代號!$J:$K,2,0)))</f>
        <v>10209001</v>
      </c>
      <c r="C15" s="75" t="s">
        <v>235</v>
      </c>
      <c r="D15" s="2" t="s">
        <v>101</v>
      </c>
      <c r="E15" s="6" t="s">
        <v>315</v>
      </c>
      <c r="F15" s="7"/>
      <c r="G15" s="7"/>
      <c r="H15" s="7"/>
      <c r="I15" s="7"/>
      <c r="J15" s="7"/>
      <c r="K15" s="7"/>
      <c r="L15" s="7"/>
      <c r="M15" s="7"/>
      <c r="N15" s="48">
        <f t="shared" si="0"/>
        <v>25</v>
      </c>
      <c r="O15" s="81" t="str">
        <f>$E$2&amp;"-"&amp;B15&amp;"-0"&amp;COUNTIF($B$9:B15,B15)&amp;"_tw"</f>
        <v>20200200-10209001-02_tw</v>
      </c>
      <c r="P15" s="83" t="str">
        <f>IF(ISNA(VLOOKUP(D15,代號!$N:$O,2,0)),"",(VLOOKUP(D15,代號!$N:$O,2,0)))</f>
        <v/>
      </c>
      <c r="R15" s="1"/>
    </row>
    <row r="16" spans="2:20" s="34" customFormat="1">
      <c r="B16" s="73">
        <f>IF(ISNA(VLOOKUP(D16,代號!$J:$K,2,0)),"",(VLOOKUP(D16,代號!$J:$K,2,0)))</f>
        <v>10201002</v>
      </c>
      <c r="C16" s="1" t="s">
        <v>375</v>
      </c>
      <c r="D16" s="2" t="s">
        <v>313</v>
      </c>
      <c r="E16" s="46" t="s">
        <v>316</v>
      </c>
      <c r="F16" s="47"/>
      <c r="G16" s="47"/>
      <c r="H16" s="47"/>
      <c r="I16" s="47"/>
      <c r="J16" s="47"/>
      <c r="K16" s="47"/>
      <c r="L16" s="47"/>
      <c r="M16" s="47"/>
      <c r="N16" s="48">
        <f t="shared" si="0"/>
        <v>13</v>
      </c>
      <c r="O16" s="81"/>
      <c r="P16" s="83" t="str">
        <f>IF(ISNA(VLOOKUP(D16,代號!$N:$O,2,0)),"",(VLOOKUP(D16,代號!$N:$O,2,0)))</f>
        <v/>
      </c>
      <c r="R16" s="1"/>
    </row>
    <row r="17" spans="2:18" s="34" customFormat="1">
      <c r="B17" s="73"/>
      <c r="C17" s="75"/>
      <c r="D17" s="2" t="s">
        <v>312</v>
      </c>
      <c r="E17" s="46" t="s">
        <v>317</v>
      </c>
      <c r="F17" s="47"/>
      <c r="G17" s="47"/>
      <c r="H17" s="47"/>
      <c r="I17" s="47"/>
      <c r="J17" s="47"/>
      <c r="K17" s="47"/>
      <c r="L17" s="47"/>
      <c r="M17" s="47"/>
      <c r="N17" s="48">
        <f t="shared" si="0"/>
        <v>21</v>
      </c>
      <c r="O17" s="81"/>
      <c r="P17" s="83" t="str">
        <f>IF(ISNA(VLOOKUP(D17,代號!$N:$O,2,0)),"",(VLOOKUP(D17,代號!$N:$O,2,0)))</f>
        <v/>
      </c>
      <c r="R17" s="1"/>
    </row>
    <row r="18" spans="2:18" s="34" customFormat="1">
      <c r="B18" s="73">
        <f>IF(ISNA(VLOOKUP(D18,代號!$J:$K,2,0)),"",(VLOOKUP(D18,代號!$J:$K,2,0)))</f>
        <v>10201002</v>
      </c>
      <c r="C18" s="1" t="s">
        <v>376</v>
      </c>
      <c r="D18" s="2" t="s">
        <v>313</v>
      </c>
      <c r="E18" s="46" t="s">
        <v>348</v>
      </c>
      <c r="F18" s="47"/>
      <c r="G18" s="47"/>
      <c r="H18" s="47"/>
      <c r="I18" s="47"/>
      <c r="J18" s="47"/>
      <c r="K18" s="47"/>
      <c r="L18" s="47"/>
      <c r="M18" s="47"/>
      <c r="N18" s="48">
        <f t="shared" si="0"/>
        <v>23</v>
      </c>
      <c r="O18" s="81"/>
      <c r="P18" s="83" t="str">
        <f>IF(ISNA(VLOOKUP(D18,代號!$N:$O,2,0)),"",(VLOOKUP(D18,代號!$N:$O,2,0)))</f>
        <v/>
      </c>
      <c r="R18" s="1"/>
    </row>
    <row r="19" spans="2:18" s="34" customFormat="1">
      <c r="B19" s="73">
        <f>IF(ISNA(VLOOKUP(D19,代號!$J:$K,2,0)),"",(VLOOKUP(D19,代號!$J:$K,2,0)))</f>
        <v>10209001</v>
      </c>
      <c r="C19" s="75" t="s">
        <v>238</v>
      </c>
      <c r="D19" s="2" t="s">
        <v>100</v>
      </c>
      <c r="E19" s="46" t="s">
        <v>357</v>
      </c>
      <c r="F19" s="47"/>
      <c r="G19" s="47"/>
      <c r="H19" s="47"/>
      <c r="I19" s="47"/>
      <c r="J19" s="47"/>
      <c r="K19" s="47"/>
      <c r="L19" s="47"/>
      <c r="M19" s="47"/>
      <c r="N19" s="48">
        <f t="shared" si="0"/>
        <v>21</v>
      </c>
      <c r="O19" s="81"/>
      <c r="P19" s="83" t="str">
        <f>IF(ISNA(VLOOKUP(D19,代號!$N:$O,2,0)),"",(VLOOKUP(D19,代號!$N:$O,2,0)))</f>
        <v/>
      </c>
      <c r="R19" s="1"/>
    </row>
    <row r="20" spans="2:18" s="34" customFormat="1">
      <c r="B20" s="73">
        <f>IF(ISNA(VLOOKUP(D20,代號!$J:$K,2,0)),"",(VLOOKUP(D20,代號!$J:$K,2,0)))</f>
        <v>10201002</v>
      </c>
      <c r="C20" s="1" t="s">
        <v>376</v>
      </c>
      <c r="D20" s="2" t="s">
        <v>313</v>
      </c>
      <c r="E20" s="46" t="s">
        <v>351</v>
      </c>
      <c r="F20" s="47"/>
      <c r="G20" s="47"/>
      <c r="H20" s="47"/>
      <c r="I20" s="47"/>
      <c r="J20" s="47"/>
      <c r="K20" s="47"/>
      <c r="L20" s="47"/>
      <c r="M20" s="47"/>
      <c r="N20" s="48">
        <f t="shared" si="0"/>
        <v>8</v>
      </c>
      <c r="O20" s="81"/>
      <c r="P20" s="83" t="str">
        <f>IF(ISNA(VLOOKUP(D20,代號!$N:$O,2,0)),"",(VLOOKUP(D20,代號!$N:$O,2,0)))</f>
        <v/>
      </c>
      <c r="R20" s="1"/>
    </row>
    <row r="21" spans="2:18" s="34" customFormat="1">
      <c r="B21" s="73" t="str">
        <f>IF(ISNA(VLOOKUP(D21,代號!$J:$K,2,0)),"",(VLOOKUP(D21,代號!$J:$K,2,0)))</f>
        <v/>
      </c>
      <c r="C21" s="75"/>
      <c r="D21" s="2" t="s">
        <v>312</v>
      </c>
      <c r="E21" s="46" t="s">
        <v>319</v>
      </c>
      <c r="F21" s="47"/>
      <c r="G21" s="47"/>
      <c r="H21" s="47"/>
      <c r="I21" s="47"/>
      <c r="J21" s="47"/>
      <c r="K21" s="47"/>
      <c r="L21" s="47"/>
      <c r="M21" s="47"/>
      <c r="N21" s="48">
        <f t="shared" si="0"/>
        <v>26</v>
      </c>
      <c r="O21" s="81"/>
      <c r="P21" s="83" t="str">
        <f>IF(ISNA(VLOOKUP(D21,代號!$N:$O,2,0)),"",(VLOOKUP(D21,代號!$N:$O,2,0)))</f>
        <v/>
      </c>
      <c r="R21" s="1"/>
    </row>
    <row r="22" spans="2:18" s="34" customFormat="1">
      <c r="B22" s="73"/>
      <c r="C22" s="75"/>
      <c r="D22" s="2" t="s">
        <v>312</v>
      </c>
      <c r="E22" s="46" t="s">
        <v>358</v>
      </c>
      <c r="F22" s="47"/>
      <c r="G22" s="47"/>
      <c r="H22" s="47"/>
      <c r="I22" s="47"/>
      <c r="J22" s="47"/>
      <c r="K22" s="47"/>
      <c r="L22" s="47"/>
      <c r="M22" s="47"/>
      <c r="N22" s="48">
        <f t="shared" si="0"/>
        <v>27</v>
      </c>
      <c r="O22" s="81"/>
      <c r="P22" s="83" t="str">
        <f>IF(ISNA(VLOOKUP(D22,代號!$N:$O,2,0)),"",(VLOOKUP(D22,代號!$N:$O,2,0)))</f>
        <v/>
      </c>
      <c r="R22" s="1"/>
    </row>
    <row r="23" spans="2:18" s="34" customFormat="1">
      <c r="B23" s="73"/>
      <c r="C23" s="75"/>
      <c r="D23" s="2" t="s">
        <v>318</v>
      </c>
      <c r="E23" s="46" t="s">
        <v>323</v>
      </c>
      <c r="F23" s="47"/>
      <c r="G23" s="47"/>
      <c r="H23" s="47"/>
      <c r="I23" s="47"/>
      <c r="J23" s="47"/>
      <c r="K23" s="47"/>
      <c r="L23" s="47"/>
      <c r="M23" s="47"/>
      <c r="N23" s="48">
        <f t="shared" ref="N23" si="2">LEN(E23)</f>
        <v>26</v>
      </c>
      <c r="O23" s="81"/>
      <c r="P23" s="83" t="str">
        <f>IF(ISNA(VLOOKUP(D23,代號!$N:$O,2,0)),"",(VLOOKUP(D23,代號!$N:$O,2,0)))</f>
        <v/>
      </c>
      <c r="R23" s="1"/>
    </row>
    <row r="24" spans="2:18" s="34" customFormat="1">
      <c r="B24" s="73">
        <f>IF(ISNA(VLOOKUP(D24,代號!$J:$K,2,0)),"",(VLOOKUP(D24,代號!$J:$K,2,0)))</f>
        <v>10201002</v>
      </c>
      <c r="C24" s="1" t="s">
        <v>379</v>
      </c>
      <c r="D24" s="2" t="s">
        <v>313</v>
      </c>
      <c r="E24" s="46" t="s">
        <v>320</v>
      </c>
      <c r="F24" s="47"/>
      <c r="G24" s="47"/>
      <c r="H24" s="47"/>
      <c r="I24" s="47"/>
      <c r="J24" s="47"/>
      <c r="K24" s="47"/>
      <c r="L24" s="47"/>
      <c r="M24" s="47"/>
      <c r="N24" s="48">
        <f>LEN(E24)</f>
        <v>9</v>
      </c>
      <c r="O24" s="81"/>
      <c r="P24" s="83" t="str">
        <f>IF(ISNA(VLOOKUP(D24,代號!$N:$O,2,0)),"",(VLOOKUP(D24,代號!$N:$O,2,0)))</f>
        <v/>
      </c>
      <c r="R24" s="1"/>
    </row>
    <row r="25" spans="2:18" s="34" customFormat="1">
      <c r="B25" s="73"/>
      <c r="C25" s="75"/>
      <c r="D25" s="36" t="s">
        <v>257</v>
      </c>
      <c r="E25" s="46"/>
      <c r="F25" s="47"/>
      <c r="G25" s="47"/>
      <c r="H25" s="47"/>
      <c r="I25" s="47"/>
      <c r="J25" s="47"/>
      <c r="K25" s="47"/>
      <c r="L25" s="47"/>
      <c r="M25" s="47"/>
      <c r="N25" s="48"/>
      <c r="O25" s="81"/>
      <c r="P25" s="83" t="str">
        <f>IF(ISNA(VLOOKUP(D25,代號!$N:$O,2,0)),"",(VLOOKUP(D25,代號!$N:$O,2,0)))</f>
        <v>ControlNPC(10209002,FadeIn,M);</v>
      </c>
      <c r="R25" s="1"/>
    </row>
    <row r="26" spans="2:18" s="34" customFormat="1">
      <c r="B26" s="73"/>
      <c r="C26" s="75"/>
      <c r="D26" s="36" t="s">
        <v>326</v>
      </c>
      <c r="E26" s="46"/>
      <c r="F26" s="47"/>
      <c r="G26" s="47"/>
      <c r="H26" s="47"/>
      <c r="I26" s="47"/>
      <c r="J26" s="47"/>
      <c r="K26" s="47"/>
      <c r="L26" s="47"/>
      <c r="M26" s="47"/>
      <c r="N26" s="48"/>
      <c r="O26" s="81"/>
      <c r="P26" s="83" t="str">
        <f>IF(ISNA(VLOOKUP(D26,代號!$N:$O,2,0)),"",(VLOOKUP(D26,代號!$N:$O,2,0)))</f>
        <v>ControlNPC(10209002,Move,R);</v>
      </c>
      <c r="R26" s="1"/>
    </row>
    <row r="27" spans="2:18" s="34" customFormat="1">
      <c r="B27" s="73">
        <f>IF(ISNA(VLOOKUP(D27,代號!$J:$K,2,0)),"",(VLOOKUP(D27,代號!$J:$K,2,0)))</f>
        <v>10209009</v>
      </c>
      <c r="C27" s="75"/>
      <c r="D27" s="2" t="s">
        <v>321</v>
      </c>
      <c r="E27" s="46" t="s">
        <v>352</v>
      </c>
      <c r="F27" s="47"/>
      <c r="G27" s="47"/>
      <c r="H27" s="47"/>
      <c r="I27" s="47"/>
      <c r="J27" s="47"/>
      <c r="K27" s="47"/>
      <c r="L27" s="47"/>
      <c r="M27" s="47"/>
      <c r="N27" s="48">
        <f t="shared" ref="N27:N44" si="3">LEN(E27)</f>
        <v>12</v>
      </c>
      <c r="O27" s="81"/>
      <c r="P27" s="83" t="str">
        <f>IF(ISNA(VLOOKUP(D27,代號!$N:$O,2,0)),"",(VLOOKUP(D27,代號!$N:$O,2,0)))</f>
        <v/>
      </c>
      <c r="R27" s="1"/>
    </row>
    <row r="28" spans="2:18" s="34" customFormat="1">
      <c r="B28" s="73">
        <f>IF(ISNA(VLOOKUP(D28,代號!$J:$K,2,0)),"",(VLOOKUP(D28,代號!$J:$K,2,0)))</f>
        <v>10209009</v>
      </c>
      <c r="C28" s="75"/>
      <c r="D28" s="2" t="s">
        <v>321</v>
      </c>
      <c r="E28" s="46" t="s">
        <v>322</v>
      </c>
      <c r="F28" s="47"/>
      <c r="G28" s="47"/>
      <c r="H28" s="47"/>
      <c r="I28" s="47"/>
      <c r="J28" s="47"/>
      <c r="K28" s="47"/>
      <c r="L28" s="47"/>
      <c r="M28" s="47"/>
      <c r="N28" s="48">
        <f t="shared" si="3"/>
        <v>21</v>
      </c>
      <c r="O28" s="81"/>
      <c r="P28" s="83" t="str">
        <f>IF(ISNA(VLOOKUP(D28,代號!$N:$O,2,0)),"",(VLOOKUP(D28,代號!$N:$O,2,0)))</f>
        <v/>
      </c>
      <c r="R28" s="1"/>
    </row>
    <row r="29" spans="2:18" s="34" customFormat="1">
      <c r="B29" s="73">
        <f>IF(ISNA(VLOOKUP(D29,代號!$J:$K,2,0)),"",(VLOOKUP(D29,代號!$J:$K,2,0)))</f>
        <v>10209001</v>
      </c>
      <c r="C29" s="75" t="s">
        <v>238</v>
      </c>
      <c r="D29" s="2" t="s">
        <v>318</v>
      </c>
      <c r="E29" s="46" t="s">
        <v>353</v>
      </c>
      <c r="F29" s="47"/>
      <c r="G29" s="47"/>
      <c r="H29" s="47"/>
      <c r="I29" s="47"/>
      <c r="J29" s="47"/>
      <c r="K29" s="47"/>
      <c r="L29" s="47"/>
      <c r="M29" s="47"/>
      <c r="N29" s="48">
        <f>LEN(E29)</f>
        <v>28</v>
      </c>
      <c r="O29" s="81"/>
      <c r="P29" s="83" t="str">
        <f>IF(ISNA(VLOOKUP(D29,代號!$N:$O,2,0)),"",(VLOOKUP(D29,代號!$N:$O,2,0)))</f>
        <v/>
      </c>
      <c r="R29" s="1"/>
    </row>
    <row r="30" spans="2:18" s="34" customFormat="1">
      <c r="B30" s="73">
        <f>IF(ISNA(VLOOKUP(D30,代號!$J:$K,2,0)),"",(VLOOKUP(D30,代號!$J:$K,2,0)))</f>
        <v>10209009</v>
      </c>
      <c r="C30" s="75"/>
      <c r="D30" s="2" t="s">
        <v>321</v>
      </c>
      <c r="E30" s="108" t="s">
        <v>365</v>
      </c>
      <c r="F30" s="47"/>
      <c r="G30" s="47"/>
      <c r="H30" s="47"/>
      <c r="I30" s="47"/>
      <c r="J30" s="47"/>
      <c r="K30" s="47"/>
      <c r="L30" s="47"/>
      <c r="M30" s="47"/>
      <c r="N30" s="48">
        <f>LEN(E30)</f>
        <v>31</v>
      </c>
      <c r="O30" s="81"/>
      <c r="P30" s="83" t="str">
        <f>IF(ISNA(VLOOKUP(D30,代號!$N:$O,2,0)),"",(VLOOKUP(D30,代號!$N:$O,2,0)))</f>
        <v/>
      </c>
      <c r="R30" s="1"/>
    </row>
    <row r="31" spans="2:18" s="34" customFormat="1">
      <c r="B31" s="73">
        <f>IF(ISNA(VLOOKUP(D31,代號!$J:$K,2,0)),"",(VLOOKUP(D31,代號!$J:$K,2,0)))</f>
        <v>10209001</v>
      </c>
      <c r="C31" s="75" t="s">
        <v>371</v>
      </c>
      <c r="D31" s="2" t="s">
        <v>318</v>
      </c>
      <c r="E31" s="46" t="s">
        <v>363</v>
      </c>
      <c r="F31" s="47"/>
      <c r="G31" s="47"/>
      <c r="H31" s="47"/>
      <c r="I31" s="47"/>
      <c r="J31" s="47"/>
      <c r="K31" s="47"/>
      <c r="L31" s="47"/>
      <c r="M31" s="47"/>
      <c r="N31" s="48">
        <f>LEN(E31)</f>
        <v>24</v>
      </c>
      <c r="O31" s="81"/>
      <c r="P31" s="83" t="str">
        <f>IF(ISNA(VLOOKUP(D31,代號!$N:$O,2,0)),"",(VLOOKUP(D31,代號!$N:$O,2,0)))</f>
        <v/>
      </c>
      <c r="R31" s="1"/>
    </row>
    <row r="32" spans="2:18" s="34" customFormat="1">
      <c r="B32" s="73">
        <f>IF(ISNA(VLOOKUP(D32,代號!$J:$K,2,0)),"",(VLOOKUP(D32,代號!$J:$K,2,0)))</f>
        <v>10201002</v>
      </c>
      <c r="C32" s="1" t="s">
        <v>375</v>
      </c>
      <c r="D32" s="2" t="s">
        <v>303</v>
      </c>
      <c r="E32" s="46" t="s">
        <v>364</v>
      </c>
      <c r="F32" s="47"/>
      <c r="G32" s="47"/>
      <c r="H32" s="47"/>
      <c r="I32" s="47"/>
      <c r="J32" s="47"/>
      <c r="K32" s="47"/>
      <c r="L32" s="47"/>
      <c r="M32" s="47"/>
      <c r="N32" s="48">
        <f>LEN(E32)</f>
        <v>8</v>
      </c>
      <c r="O32" s="81"/>
      <c r="P32" s="83" t="str">
        <f>IF(ISNA(VLOOKUP(D32,代號!$N:$O,2,0)),"",(VLOOKUP(D32,代號!$N:$O,2,0)))</f>
        <v/>
      </c>
      <c r="R32" s="1"/>
    </row>
    <row r="33" spans="1:18" s="34" customFormat="1">
      <c r="B33" s="73" t="str">
        <f>IF(ISNA(VLOOKUP(D33,代號!$J:$K,2,0)),"",(VLOOKUP(D33,代號!$J:$K,2,0)))</f>
        <v/>
      </c>
      <c r="C33" s="75"/>
      <c r="D33" s="2" t="s">
        <v>324</v>
      </c>
      <c r="E33" s="46" t="s">
        <v>335</v>
      </c>
      <c r="F33" s="47"/>
      <c r="G33" s="47"/>
      <c r="H33" s="47"/>
      <c r="I33" s="47"/>
      <c r="J33" s="47"/>
      <c r="K33" s="47"/>
      <c r="L33" s="47"/>
      <c r="M33" s="47"/>
      <c r="N33" s="48">
        <f t="shared" si="3"/>
        <v>28</v>
      </c>
      <c r="O33" s="81"/>
      <c r="P33" s="83" t="str">
        <f>IF(ISNA(VLOOKUP(D33,代號!$N:$O,2,0)),"",(VLOOKUP(D33,代號!$N:$O,2,0)))</f>
        <v/>
      </c>
      <c r="R33" s="1"/>
    </row>
    <row r="34" spans="1:18" s="34" customFormat="1">
      <c r="B34" s="73">
        <f>IF(ISNA(VLOOKUP(D34,代號!$J:$K,2,0)),"",(VLOOKUP(D34,代號!$J:$K,2,0)))</f>
        <v>10201002</v>
      </c>
      <c r="C34" s="1" t="s">
        <v>375</v>
      </c>
      <c r="D34" s="2" t="s">
        <v>303</v>
      </c>
      <c r="E34" s="46" t="s">
        <v>325</v>
      </c>
      <c r="F34" s="47"/>
      <c r="G34" s="47"/>
      <c r="H34" s="47"/>
      <c r="I34" s="47"/>
      <c r="J34" s="47"/>
      <c r="K34" s="47"/>
      <c r="L34" s="47"/>
      <c r="M34" s="47"/>
      <c r="N34" s="48">
        <f t="shared" si="3"/>
        <v>21</v>
      </c>
      <c r="O34" s="81"/>
      <c r="P34" s="83" t="str">
        <f>IF(ISNA(VLOOKUP(D34,代號!$N:$O,2,0)),"",(VLOOKUP(D34,代號!$N:$O,2,0)))</f>
        <v/>
      </c>
      <c r="R34" s="1"/>
    </row>
    <row r="35" spans="1:18" s="34" customFormat="1">
      <c r="B35" s="73">
        <f>IF(ISNA(VLOOKUP(D35,代號!$J:$K,2,0)),"",(VLOOKUP(D35,代號!$J:$K,2,0)))</f>
        <v>10209009</v>
      </c>
      <c r="C35" s="75"/>
      <c r="D35" s="2" t="s">
        <v>321</v>
      </c>
      <c r="E35" s="46" t="s">
        <v>354</v>
      </c>
      <c r="F35" s="47"/>
      <c r="G35" s="47"/>
      <c r="H35" s="47"/>
      <c r="I35" s="47"/>
      <c r="J35" s="47"/>
      <c r="K35" s="47"/>
      <c r="L35" s="47"/>
      <c r="M35" s="47"/>
      <c r="N35" s="48">
        <f t="shared" si="3"/>
        <v>21</v>
      </c>
      <c r="O35" s="81"/>
      <c r="P35" s="83" t="str">
        <f>IF(ISNA(VLOOKUP(D35,代號!$N:$O,2,0)),"",(VLOOKUP(D35,代號!$N:$O,2,0)))</f>
        <v/>
      </c>
      <c r="R35" s="1"/>
    </row>
    <row r="36" spans="1:18" s="34" customFormat="1">
      <c r="B36" s="73">
        <f>IF(ISNA(VLOOKUP(D36,代號!$J:$K,2,0)),"",(VLOOKUP(D36,代號!$J:$K,2,0)))</f>
        <v>10201002</v>
      </c>
      <c r="C36" s="1" t="s">
        <v>374</v>
      </c>
      <c r="D36" s="2" t="s">
        <v>303</v>
      </c>
      <c r="E36" s="46" t="s">
        <v>341</v>
      </c>
      <c r="F36" s="47"/>
      <c r="G36" s="47"/>
      <c r="H36" s="47"/>
      <c r="I36" s="47"/>
      <c r="J36" s="47"/>
      <c r="K36" s="47"/>
      <c r="L36" s="47"/>
      <c r="M36" s="47"/>
      <c r="N36" s="48">
        <f t="shared" si="3"/>
        <v>6</v>
      </c>
      <c r="O36" s="81"/>
      <c r="P36" s="83" t="str">
        <f>IF(ISNA(VLOOKUP(D36,代號!$N:$O,2,0)),"",(VLOOKUP(D36,代號!$N:$O,2,0)))</f>
        <v/>
      </c>
      <c r="R36" s="1"/>
    </row>
    <row r="37" spans="1:18" s="34" customFormat="1">
      <c r="B37" s="73">
        <f>IF(ISNA(VLOOKUP(D37,代號!$J:$K,2,0)),"",(VLOOKUP(D37,代號!$J:$K,2,0)))</f>
        <v>10209009</v>
      </c>
      <c r="C37" s="75"/>
      <c r="D37" s="2" t="s">
        <v>321</v>
      </c>
      <c r="E37" s="46" t="s">
        <v>355</v>
      </c>
      <c r="F37" s="47"/>
      <c r="G37" s="47"/>
      <c r="H37" s="47"/>
      <c r="I37" s="47"/>
      <c r="J37" s="47"/>
      <c r="K37" s="47"/>
      <c r="L37" s="47"/>
      <c r="M37" s="47"/>
      <c r="N37" s="48">
        <f t="shared" si="3"/>
        <v>16</v>
      </c>
      <c r="O37" s="81"/>
      <c r="P37" s="83" t="str">
        <f>IF(ISNA(VLOOKUP(D37,代號!$N:$O,2,0)),"",(VLOOKUP(D37,代號!$N:$O,2,0)))</f>
        <v/>
      </c>
      <c r="R37" s="1"/>
    </row>
    <row r="38" spans="1:18" s="34" customFormat="1">
      <c r="B38" s="73">
        <f>IF(ISNA(VLOOKUP(D38,代號!$J:$K,2,0)),"",(VLOOKUP(D38,代號!$J:$K,2,0)))</f>
        <v>10201002</v>
      </c>
      <c r="C38" s="1" t="s">
        <v>376</v>
      </c>
      <c r="D38" s="2" t="s">
        <v>303</v>
      </c>
      <c r="E38" s="46" t="s">
        <v>342</v>
      </c>
      <c r="F38" s="47"/>
      <c r="G38" s="47"/>
      <c r="H38" s="47"/>
      <c r="I38" s="47"/>
      <c r="J38" s="47"/>
      <c r="K38" s="47"/>
      <c r="L38" s="47"/>
      <c r="M38" s="47"/>
      <c r="N38" s="48">
        <f t="shared" si="3"/>
        <v>16</v>
      </c>
      <c r="O38" s="81"/>
      <c r="P38" s="83" t="str">
        <f>IF(ISNA(VLOOKUP(D38,代號!$N:$O,2,0)),"",(VLOOKUP(D38,代號!$N:$O,2,0)))</f>
        <v/>
      </c>
      <c r="R38" s="1"/>
    </row>
    <row r="39" spans="1:18" s="34" customFormat="1">
      <c r="B39" s="73">
        <f>IF(ISNA(VLOOKUP(D39,代號!$J:$K,2,0)),"",(VLOOKUP(D39,代號!$J:$K,2,0)))</f>
        <v>10209001</v>
      </c>
      <c r="C39" s="75" t="s">
        <v>372</v>
      </c>
      <c r="D39" s="2" t="s">
        <v>318</v>
      </c>
      <c r="E39" s="46" t="s">
        <v>336</v>
      </c>
      <c r="F39" s="47"/>
      <c r="G39" s="47"/>
      <c r="H39" s="47"/>
      <c r="I39" s="47"/>
      <c r="J39" s="47"/>
      <c r="K39" s="47"/>
      <c r="L39" s="47"/>
      <c r="M39" s="47"/>
      <c r="N39" s="48">
        <f t="shared" si="3"/>
        <v>10</v>
      </c>
      <c r="O39" s="81"/>
      <c r="P39" s="83" t="str">
        <f>IF(ISNA(VLOOKUP(D39,代號!$N:$O,2,0)),"",(VLOOKUP(D39,代號!$N:$O,2,0)))</f>
        <v/>
      </c>
      <c r="R39" s="1"/>
    </row>
    <row r="40" spans="1:18" s="34" customFormat="1">
      <c r="B40" s="73">
        <f>IF(ISNA(VLOOKUP(D40,代號!$J:$K,2,0)),"",(VLOOKUP(D40,代號!$J:$K,2,0)))</f>
        <v>10201002</v>
      </c>
      <c r="C40" s="1" t="s">
        <v>376</v>
      </c>
      <c r="D40" s="2" t="s">
        <v>303</v>
      </c>
      <c r="E40" s="46" t="s">
        <v>356</v>
      </c>
      <c r="F40" s="47"/>
      <c r="G40" s="47"/>
      <c r="H40" s="47"/>
      <c r="I40" s="47"/>
      <c r="J40" s="47"/>
      <c r="K40" s="47"/>
      <c r="L40" s="47"/>
      <c r="M40" s="47"/>
      <c r="N40" s="48">
        <f t="shared" ref="N40" si="4">LEN(E40)</f>
        <v>21</v>
      </c>
      <c r="O40" s="81"/>
      <c r="P40" s="83" t="str">
        <f>IF(ISNA(VLOOKUP(D40,代號!$N:$O,2,0)),"",(VLOOKUP(D40,代號!$N:$O,2,0)))</f>
        <v/>
      </c>
      <c r="R40" s="1"/>
    </row>
    <row r="41" spans="1:18" s="34" customFormat="1">
      <c r="B41" s="73">
        <f>IF(ISNA(VLOOKUP(D41,代號!$J:$K,2,0)),"",(VLOOKUP(D41,代號!$J:$K,2,0)))</f>
        <v>10209009</v>
      </c>
      <c r="C41" s="75"/>
      <c r="D41" s="2" t="s">
        <v>321</v>
      </c>
      <c r="E41" s="46" t="s">
        <v>334</v>
      </c>
      <c r="F41" s="47"/>
      <c r="G41" s="47"/>
      <c r="H41" s="47"/>
      <c r="I41" s="47"/>
      <c r="J41" s="47"/>
      <c r="K41" s="47"/>
      <c r="L41" s="47"/>
      <c r="M41" s="47"/>
      <c r="N41" s="48">
        <f t="shared" si="3"/>
        <v>14</v>
      </c>
      <c r="O41" s="81"/>
      <c r="P41" s="83" t="str">
        <f>IF(ISNA(VLOOKUP(D41,代號!$N:$O,2,0)),"",(VLOOKUP(D41,代號!$N:$O,2,0)))</f>
        <v/>
      </c>
      <c r="R41" s="1"/>
    </row>
    <row r="42" spans="1:18" s="34" customFormat="1">
      <c r="B42" s="73">
        <f>IF(ISNA(VLOOKUP(D42,代號!$J:$K,2,0)),"",(VLOOKUP(D42,代號!$J:$K,2,0)))</f>
        <v>10209001</v>
      </c>
      <c r="C42" s="75" t="s">
        <v>370</v>
      </c>
      <c r="D42" s="2" t="s">
        <v>318</v>
      </c>
      <c r="E42" s="46" t="s">
        <v>328</v>
      </c>
      <c r="F42" s="47"/>
      <c r="G42" s="47"/>
      <c r="H42" s="47"/>
      <c r="I42" s="47"/>
      <c r="J42" s="47"/>
      <c r="K42" s="47"/>
      <c r="L42" s="47"/>
      <c r="M42" s="47"/>
      <c r="N42" s="48">
        <f t="shared" si="3"/>
        <v>3</v>
      </c>
      <c r="O42" s="81"/>
      <c r="P42" s="83" t="str">
        <f>IF(ISNA(VLOOKUP(D42,代號!$N:$O,2,0)),"",(VLOOKUP(D42,代號!$N:$O,2,0)))</f>
        <v/>
      </c>
      <c r="R42" s="1"/>
    </row>
    <row r="43" spans="1:18" s="34" customFormat="1">
      <c r="B43" s="73">
        <f>IF(ISNA(VLOOKUP(D43,代號!$J:$K,2,0)),"",(VLOOKUP(D43,代號!$J:$K,2,0)))</f>
        <v>10201002</v>
      </c>
      <c r="C43" s="1" t="s">
        <v>377</v>
      </c>
      <c r="D43" s="2" t="s">
        <v>303</v>
      </c>
      <c r="E43" s="46" t="s">
        <v>329</v>
      </c>
      <c r="F43" s="47"/>
      <c r="G43" s="47"/>
      <c r="H43" s="47"/>
      <c r="I43" s="47"/>
      <c r="J43" s="47"/>
      <c r="K43" s="47"/>
      <c r="L43" s="47"/>
      <c r="M43" s="47"/>
      <c r="N43" s="48">
        <f t="shared" si="3"/>
        <v>13</v>
      </c>
      <c r="O43" s="81"/>
      <c r="P43" s="83" t="str">
        <f>IF(ISNA(VLOOKUP(D43,代號!$N:$O,2,0)),"",(VLOOKUP(D43,代號!$N:$O,2,0)))</f>
        <v/>
      </c>
      <c r="R43" s="1"/>
    </row>
    <row r="44" spans="1:18" s="34" customFormat="1">
      <c r="B44" s="73">
        <f>IF(ISNA(VLOOKUP(D44,代號!$J:$K,2,0)),"",(VLOOKUP(D44,代號!$J:$K,2,0)))</f>
        <v>10209001</v>
      </c>
      <c r="C44" s="75" t="s">
        <v>235</v>
      </c>
      <c r="D44" s="2" t="s">
        <v>318</v>
      </c>
      <c r="E44" s="46" t="s">
        <v>332</v>
      </c>
      <c r="F44" s="47"/>
      <c r="G44" s="47"/>
      <c r="H44" s="47"/>
      <c r="I44" s="47"/>
      <c r="J44" s="47"/>
      <c r="K44" s="47"/>
      <c r="L44" s="47"/>
      <c r="M44" s="47"/>
      <c r="N44" s="48">
        <f t="shared" si="3"/>
        <v>24</v>
      </c>
      <c r="O44" s="81"/>
      <c r="P44" s="83" t="str">
        <f>IF(ISNA(VLOOKUP(D44,代號!$N:$O,2,0)),"",(VLOOKUP(D44,代號!$N:$O,2,0)))</f>
        <v/>
      </c>
      <c r="R44" s="1"/>
    </row>
    <row r="45" spans="1:18" s="3" customFormat="1">
      <c r="A45" s="34"/>
      <c r="B45" s="73">
        <f>IF(ISNA(VLOOKUP(D45,代號!$J:$K,2,0)),"",(VLOOKUP(D45,代號!$J:$K,2,0)))</f>
        <v>10209009</v>
      </c>
      <c r="C45" s="75"/>
      <c r="D45" s="2" t="s">
        <v>321</v>
      </c>
      <c r="E45" s="108" t="s">
        <v>366</v>
      </c>
      <c r="F45" s="47"/>
      <c r="G45" s="47"/>
      <c r="H45" s="47"/>
      <c r="I45" s="47"/>
      <c r="J45" s="47"/>
      <c r="K45" s="47"/>
      <c r="L45" s="47"/>
      <c r="M45" s="47"/>
      <c r="N45" s="48">
        <f t="shared" ref="N45:N55" si="5">LEN(E45)</f>
        <v>33</v>
      </c>
      <c r="O45" s="81"/>
      <c r="P45" s="83" t="str">
        <f>IF(ISNA(VLOOKUP(D45,代號!$N:$O,2,0)),"",(VLOOKUP(D45,代號!$N:$O,2,0)))</f>
        <v/>
      </c>
    </row>
    <row r="46" spans="1:18" s="34" customFormat="1">
      <c r="B46" s="73">
        <f>IF(ISNA(VLOOKUP(D46,代號!$J:$K,2,0)),"",(VLOOKUP(D46,代號!$J:$K,2,0)))</f>
        <v>10209001</v>
      </c>
      <c r="C46" s="75" t="s">
        <v>235</v>
      </c>
      <c r="D46" s="2" t="s">
        <v>318</v>
      </c>
      <c r="E46" s="46" t="s">
        <v>338</v>
      </c>
      <c r="F46" s="47"/>
      <c r="G46" s="47"/>
      <c r="H46" s="47"/>
      <c r="I46" s="47"/>
      <c r="J46" s="47"/>
      <c r="K46" s="47"/>
      <c r="L46" s="47"/>
      <c r="M46" s="47"/>
      <c r="N46" s="48">
        <f t="shared" ref="N46:N49" si="6">LEN(E46)</f>
        <v>11</v>
      </c>
      <c r="O46" s="81"/>
      <c r="P46" s="83" t="str">
        <f>IF(ISNA(VLOOKUP(D46,代號!$N:$O,2,0)),"",(VLOOKUP(D46,代號!$N:$O,2,0)))</f>
        <v/>
      </c>
      <c r="R46" s="1"/>
    </row>
    <row r="47" spans="1:18" s="34" customFormat="1">
      <c r="B47" s="73">
        <f>IF(ISNA(VLOOKUP(D47,代號!$J:$K,2,0)),"",(VLOOKUP(D47,代號!$J:$K,2,0)))</f>
        <v>10201002</v>
      </c>
      <c r="C47" s="75"/>
      <c r="D47" s="2" t="s">
        <v>303</v>
      </c>
      <c r="E47" s="46" t="s">
        <v>339</v>
      </c>
      <c r="F47" s="47"/>
      <c r="G47" s="47"/>
      <c r="H47" s="47"/>
      <c r="I47" s="47"/>
      <c r="J47" s="47"/>
      <c r="K47" s="47"/>
      <c r="L47" s="47"/>
      <c r="M47" s="47"/>
      <c r="N47" s="48">
        <f t="shared" si="6"/>
        <v>5</v>
      </c>
      <c r="O47" s="81"/>
      <c r="P47" s="83" t="str">
        <f>IF(ISNA(VLOOKUP(D47,代號!$N:$O,2,0)),"",(VLOOKUP(D47,代號!$N:$O,2,0)))</f>
        <v/>
      </c>
      <c r="R47" s="1"/>
    </row>
    <row r="48" spans="1:18" s="34" customFormat="1">
      <c r="B48" s="73" t="str">
        <f>IF(ISNA(VLOOKUP(D48,代號!$J:$K,2,0)),"",(VLOOKUP(D48,代號!$J:$K,2,0)))</f>
        <v/>
      </c>
      <c r="C48" s="75"/>
      <c r="D48" s="2" t="s">
        <v>324</v>
      </c>
      <c r="E48" s="46" t="s">
        <v>343</v>
      </c>
      <c r="F48" s="47"/>
      <c r="G48" s="47"/>
      <c r="H48" s="47"/>
      <c r="I48" s="47"/>
      <c r="J48" s="47"/>
      <c r="K48" s="47"/>
      <c r="L48" s="47"/>
      <c r="M48" s="47"/>
      <c r="N48" s="48">
        <f t="shared" si="6"/>
        <v>27</v>
      </c>
      <c r="O48" s="81"/>
      <c r="P48" s="83" t="str">
        <f>IF(ISNA(VLOOKUP(D48,代號!$N:$O,2,0)),"",(VLOOKUP(D48,代號!$N:$O,2,0)))</f>
        <v/>
      </c>
      <c r="R48" s="1"/>
    </row>
    <row r="49" spans="1:16" s="3" customFormat="1">
      <c r="A49" s="34"/>
      <c r="B49" s="73">
        <f>IF(ISNA(VLOOKUP(D49,代號!$J:$K,2,0)),"",(VLOOKUP(D49,代號!$J:$K,2,0)))</f>
        <v>10209009</v>
      </c>
      <c r="C49" s="75"/>
      <c r="D49" s="2" t="s">
        <v>321</v>
      </c>
      <c r="E49" s="46" t="s">
        <v>344</v>
      </c>
      <c r="F49" s="47"/>
      <c r="G49" s="47"/>
      <c r="H49" s="47"/>
      <c r="I49" s="47"/>
      <c r="J49" s="47"/>
      <c r="K49" s="47"/>
      <c r="L49" s="47"/>
      <c r="M49" s="47"/>
      <c r="N49" s="48">
        <f t="shared" si="6"/>
        <v>21</v>
      </c>
      <c r="O49" s="81"/>
      <c r="P49" s="83" t="str">
        <f>IF(ISNA(VLOOKUP(D49,代號!$N:$O,2,0)),"",(VLOOKUP(D49,代號!$N:$O,2,0)))</f>
        <v/>
      </c>
    </row>
    <row r="50" spans="1:16" s="3" customFormat="1">
      <c r="A50" s="34"/>
      <c r="B50" s="73">
        <f>IF(ISNA(VLOOKUP(D50,代號!$J:$K,2,0)),"",(VLOOKUP(D50,代號!$J:$K,2,0)))</f>
        <v>10209009</v>
      </c>
      <c r="C50" s="75"/>
      <c r="D50" s="2" t="s">
        <v>321</v>
      </c>
      <c r="E50" s="46" t="s">
        <v>331</v>
      </c>
      <c r="F50" s="47"/>
      <c r="G50" s="47"/>
      <c r="H50" s="47"/>
      <c r="I50" s="47"/>
      <c r="J50" s="47"/>
      <c r="K50" s="47"/>
      <c r="L50" s="47"/>
      <c r="M50" s="47"/>
      <c r="N50" s="48">
        <f t="shared" si="5"/>
        <v>21</v>
      </c>
      <c r="O50" s="81"/>
      <c r="P50" s="83" t="str">
        <f>IF(ISNA(VLOOKUP(D50,代號!$N:$O,2,0)),"",(VLOOKUP(D50,代號!$N:$O,2,0)))</f>
        <v/>
      </c>
    </row>
    <row r="51" spans="1:16">
      <c r="B51" s="73">
        <f>IF(ISNA(VLOOKUP(D51,代號!$J:$K,2,0)),"",(VLOOKUP(D51,代號!$J:$K,2,0)))</f>
        <v>10209009</v>
      </c>
      <c r="C51" s="75"/>
      <c r="D51" s="2" t="s">
        <v>321</v>
      </c>
      <c r="E51" s="46" t="s">
        <v>330</v>
      </c>
      <c r="F51" s="47"/>
      <c r="G51" s="47"/>
      <c r="H51" s="47"/>
      <c r="I51" s="47"/>
      <c r="J51" s="47"/>
      <c r="K51" s="47"/>
      <c r="L51" s="47"/>
      <c r="M51" s="47"/>
      <c r="N51" s="48">
        <f t="shared" si="5"/>
        <v>17</v>
      </c>
      <c r="O51" s="81"/>
      <c r="P51" s="83" t="str">
        <f>IF(ISNA(VLOOKUP(D51,代號!$N:$O,2,0)),"",(VLOOKUP(D51,代號!$N:$O,2,0)))</f>
        <v/>
      </c>
    </row>
    <row r="52" spans="1:16">
      <c r="B52" s="73">
        <f>IF(ISNA(VLOOKUP(D52,代號!$J:$K,2,0)),"",(VLOOKUP(D52,代號!$J:$K,2,0)))</f>
        <v>10201002</v>
      </c>
      <c r="C52" s="75"/>
      <c r="D52" s="2" t="s">
        <v>303</v>
      </c>
      <c r="E52" s="46" t="s">
        <v>340</v>
      </c>
      <c r="F52" s="47"/>
      <c r="G52" s="47"/>
      <c r="H52" s="47"/>
      <c r="I52" s="47"/>
      <c r="J52" s="47"/>
      <c r="K52" s="47"/>
      <c r="L52" s="47"/>
      <c r="M52" s="47"/>
      <c r="N52" s="48">
        <f t="shared" si="5"/>
        <v>20</v>
      </c>
      <c r="O52" s="81"/>
      <c r="P52" s="83" t="str">
        <f>IF(ISNA(VLOOKUP(D52,代號!$N:$O,2,0)),"",(VLOOKUP(D52,代號!$N:$O,2,0)))</f>
        <v/>
      </c>
    </row>
    <row r="53" spans="1:16">
      <c r="B53" s="73">
        <v>10209001</v>
      </c>
      <c r="C53" s="75" t="s">
        <v>235</v>
      </c>
      <c r="D53" s="2" t="s">
        <v>21</v>
      </c>
      <c r="E53" s="46" t="s">
        <v>345</v>
      </c>
      <c r="F53" s="47"/>
      <c r="G53" s="47"/>
      <c r="H53" s="47"/>
      <c r="I53" s="47"/>
      <c r="J53" s="47"/>
      <c r="K53" s="47"/>
      <c r="L53" s="47"/>
      <c r="M53" s="47"/>
      <c r="N53" s="48">
        <f t="shared" si="5"/>
        <v>24</v>
      </c>
      <c r="O53" s="81"/>
      <c r="P53" s="83" t="str">
        <f>IF(ISNA(VLOOKUP(D53,代號!$N:$O,2,0)),"",(VLOOKUP(D53,代號!$N:$O,2,0)))</f>
        <v/>
      </c>
    </row>
    <row r="54" spans="1:16">
      <c r="B54" s="73">
        <v>10209001</v>
      </c>
      <c r="C54" s="75" t="s">
        <v>238</v>
      </c>
      <c r="D54" s="2" t="s">
        <v>21</v>
      </c>
      <c r="E54" s="46" t="s">
        <v>346</v>
      </c>
      <c r="F54" s="47"/>
      <c r="G54" s="47"/>
      <c r="H54" s="47"/>
      <c r="I54" s="47"/>
      <c r="J54" s="47"/>
      <c r="K54" s="47"/>
      <c r="L54" s="47"/>
      <c r="M54" s="47"/>
      <c r="N54" s="48">
        <f t="shared" si="5"/>
        <v>27</v>
      </c>
      <c r="O54" s="81"/>
      <c r="P54" s="83" t="str">
        <f>IF(ISNA(VLOOKUP(D54,代號!$N:$O,2,0)),"",(VLOOKUP(D54,代號!$N:$O,2,0)))</f>
        <v/>
      </c>
    </row>
    <row r="55" spans="1:16">
      <c r="B55" s="73">
        <f>IF(ISNA(VLOOKUP(D55,代號!$J:$K,2,0)),"",(VLOOKUP(D55,代號!$J:$K,2,0)))</f>
        <v>10209009</v>
      </c>
      <c r="C55" s="75"/>
      <c r="D55" s="2" t="s">
        <v>321</v>
      </c>
      <c r="E55" s="46" t="s">
        <v>333</v>
      </c>
      <c r="F55" s="47"/>
      <c r="G55" s="47"/>
      <c r="H55" s="47"/>
      <c r="I55" s="47"/>
      <c r="J55" s="47"/>
      <c r="K55" s="47"/>
      <c r="L55" s="47"/>
      <c r="M55" s="47"/>
      <c r="N55" s="48">
        <f t="shared" si="5"/>
        <v>26</v>
      </c>
      <c r="O55" s="81"/>
      <c r="P55" s="83" t="str">
        <f>IF(ISNA(VLOOKUP(D55,代號!$N:$O,2,0)),"",(VLOOKUP(D55,代號!$N:$O,2,0)))</f>
        <v/>
      </c>
    </row>
    <row r="56" spans="1:16">
      <c r="B56" s="73">
        <f>IF(ISNA(VLOOKUP(D56,代號!$J:$K,2,0)),"",(VLOOKUP(D56,代號!$J:$K,2,0)))</f>
        <v>10201002</v>
      </c>
      <c r="C56" s="75"/>
      <c r="D56" s="2" t="s">
        <v>303</v>
      </c>
      <c r="E56" s="46" t="s">
        <v>369</v>
      </c>
      <c r="F56" s="47"/>
      <c r="G56" s="47"/>
      <c r="H56" s="47"/>
      <c r="I56" s="47"/>
      <c r="J56" s="47"/>
      <c r="K56" s="47"/>
      <c r="L56" s="47"/>
      <c r="M56" s="47"/>
      <c r="N56" s="48">
        <f t="shared" ref="N56:N57" si="7">LEN(E56)</f>
        <v>2</v>
      </c>
      <c r="O56" s="81"/>
      <c r="P56" s="83" t="str">
        <f>IF(ISNA(VLOOKUP(D56,代號!$N:$O,2,0)),"",(VLOOKUP(D56,代號!$N:$O,2,0)))</f>
        <v/>
      </c>
    </row>
    <row r="57" spans="1:16">
      <c r="B57" s="73">
        <f>IF(ISNA(VLOOKUP(D57,代號!$J:$K,2,0)),"",(VLOOKUP(D57,代號!$J:$K,2,0)))</f>
        <v>10201002</v>
      </c>
      <c r="C57" s="75"/>
      <c r="D57" s="2" t="s">
        <v>303</v>
      </c>
      <c r="E57" s="108" t="s">
        <v>368</v>
      </c>
      <c r="F57" s="47"/>
      <c r="G57" s="47"/>
      <c r="H57" s="47"/>
      <c r="I57" s="47"/>
      <c r="J57" s="47"/>
      <c r="K57" s="47"/>
      <c r="L57" s="47"/>
      <c r="M57" s="47"/>
      <c r="N57" s="48">
        <f t="shared" si="7"/>
        <v>24</v>
      </c>
      <c r="O57" s="81"/>
      <c r="P57" s="83" t="str">
        <f>IF(ISNA(VLOOKUP(D57,代號!$N:$O,2,0)),"",(VLOOKUP(D57,代號!$N:$O,2,0)))</f>
        <v/>
      </c>
    </row>
    <row r="58" spans="1:16">
      <c r="B58" s="73">
        <f>IF(ISNA(VLOOKUP(D58,代號!$J:$K,2,0)),"",(VLOOKUP(D58,代號!$J:$K,2,0)))</f>
        <v>10209001</v>
      </c>
      <c r="C58" s="75" t="s">
        <v>370</v>
      </c>
      <c r="D58" s="2" t="s">
        <v>318</v>
      </c>
      <c r="E58" s="46" t="s">
        <v>347</v>
      </c>
      <c r="F58" s="47"/>
      <c r="G58" s="47"/>
      <c r="H58" s="47"/>
      <c r="I58" s="47"/>
      <c r="J58" s="47"/>
      <c r="K58" s="47"/>
      <c r="L58" s="47"/>
      <c r="M58" s="47"/>
      <c r="N58" s="48">
        <f>LEN(E58)</f>
        <v>7</v>
      </c>
      <c r="O58" s="81"/>
      <c r="P58" s="83" t="str">
        <f>IF(ISNA(VLOOKUP(D58,代號!$N:$O,2,0)),"",(VLOOKUP(D58,代號!$N:$O,2,0)))</f>
        <v/>
      </c>
    </row>
    <row r="59" spans="1:16">
      <c r="B59" s="73">
        <f>IF(ISNA(VLOOKUP(D59,代號!$J:$K,2,0)),"",(VLOOKUP(D59,代號!$J:$K,2,0)))</f>
        <v>10209001</v>
      </c>
      <c r="C59" s="75" t="s">
        <v>370</v>
      </c>
      <c r="D59" s="2" t="s">
        <v>318</v>
      </c>
      <c r="E59" s="108" t="s">
        <v>367</v>
      </c>
      <c r="F59" s="47"/>
      <c r="G59" s="47"/>
      <c r="H59" s="47"/>
      <c r="I59" s="47"/>
      <c r="J59" s="47"/>
      <c r="K59" s="47"/>
      <c r="L59" s="47"/>
      <c r="M59" s="47"/>
      <c r="N59" s="48">
        <f>LEN(E59)</f>
        <v>18</v>
      </c>
      <c r="O59" s="81"/>
      <c r="P59" s="83" t="str">
        <f>IF(ISNA(VLOOKUP(D59,代號!$N:$O,2,0)),"",(VLOOKUP(D59,代號!$N:$O,2,0)))</f>
        <v/>
      </c>
    </row>
    <row r="61" spans="1:16">
      <c r="E61" s="1" t="s">
        <v>374</v>
      </c>
    </row>
    <row r="62" spans="1:16">
      <c r="E62" s="1" t="s">
        <v>376</v>
      </c>
    </row>
    <row r="63" spans="1:16">
      <c r="E63" s="1" t="s">
        <v>377</v>
      </c>
    </row>
    <row r="64" spans="1:16">
      <c r="E64" s="1" t="s">
        <v>375</v>
      </c>
    </row>
    <row r="65" spans="5:5">
      <c r="E65" s="1" t="s">
        <v>378</v>
      </c>
    </row>
    <row r="66" spans="5:5">
      <c r="E66" s="1" t="s">
        <v>379</v>
      </c>
    </row>
  </sheetData>
  <autoFilter ref="B6:Q59">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5:N5"/>
    <mergeCell ref="B4:C4"/>
    <mergeCell ref="E2:I2"/>
    <mergeCell ref="E3:I3"/>
    <mergeCell ref="E4:I4"/>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C13 C10:C11 C35 C17 C19 C15 C21:C23 C25:C31 C33 C37 C39 C41:C42 C44:C59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F13"/>
  <sheetViews>
    <sheetView workbookViewId="0">
      <selection activeCell="F5" sqref="F5:F13"/>
    </sheetView>
  </sheetViews>
  <sheetFormatPr defaultRowHeight="15.75"/>
  <sheetData>
    <row r="5" spans="6:6">
      <c r="F5">
        <v>31300001</v>
      </c>
    </row>
    <row r="6" spans="6:6">
      <c r="F6">
        <v>31300002</v>
      </c>
    </row>
    <row r="7" spans="6:6">
      <c r="F7">
        <v>31300003</v>
      </c>
    </row>
    <row r="8" spans="6:6">
      <c r="F8">
        <v>31300004</v>
      </c>
    </row>
    <row r="9" spans="6:6">
      <c r="F9">
        <v>31300005</v>
      </c>
    </row>
    <row r="10" spans="6:6">
      <c r="F10">
        <v>31300006</v>
      </c>
    </row>
    <row r="11" spans="6:6">
      <c r="F11">
        <v>31300007</v>
      </c>
    </row>
    <row r="12" spans="6:6">
      <c r="F12">
        <v>31300008</v>
      </c>
    </row>
    <row r="13" spans="6:6">
      <c r="F13">
        <v>31300009</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21"/>
    <col min="7" max="7" width="26.42578125" style="21" customWidth="1"/>
    <col min="8" max="16384" width="9.140625" style="21"/>
  </cols>
  <sheetData>
    <row r="1" spans="1:8" ht="16.5">
      <c r="A1" s="17"/>
      <c r="B1" s="18" t="s">
        <v>54</v>
      </c>
      <c r="C1" s="19"/>
      <c r="D1" s="19"/>
      <c r="E1" s="19"/>
      <c r="F1" s="19"/>
      <c r="G1" s="19"/>
      <c r="H1" s="20"/>
    </row>
    <row r="2" spans="1:8" ht="16.5">
      <c r="A2" s="17"/>
      <c r="B2" s="18" t="s">
        <v>4</v>
      </c>
      <c r="C2" s="35" t="s">
        <v>55</v>
      </c>
      <c r="D2" s="19"/>
      <c r="E2" s="19"/>
      <c r="F2" s="19"/>
      <c r="G2" s="19"/>
      <c r="H2" s="20"/>
    </row>
    <row r="3" spans="1:8" ht="16.5">
      <c r="A3" s="17"/>
      <c r="B3" s="18"/>
      <c r="C3" s="19"/>
      <c r="D3" s="19"/>
      <c r="E3" s="19"/>
      <c r="F3" s="19"/>
      <c r="G3" s="19"/>
      <c r="H3" s="20"/>
    </row>
    <row r="4" spans="1:8">
      <c r="A4" s="17"/>
      <c r="B4" s="9" t="s">
        <v>0</v>
      </c>
      <c r="C4" s="10" t="s">
        <v>29</v>
      </c>
      <c r="D4" s="9" t="s">
        <v>1</v>
      </c>
      <c r="E4" s="10" t="s">
        <v>25</v>
      </c>
      <c r="F4" s="9" t="s">
        <v>2</v>
      </c>
      <c r="G4" s="10" t="s">
        <v>56</v>
      </c>
      <c r="H4" s="20"/>
    </row>
    <row r="5" spans="1:8">
      <c r="A5" s="17"/>
      <c r="B5" s="9" t="s">
        <v>3</v>
      </c>
      <c r="C5" s="11" t="s">
        <v>57</v>
      </c>
      <c r="D5" s="12"/>
      <c r="E5" s="12"/>
      <c r="F5" s="12"/>
      <c r="G5" s="13"/>
      <c r="H5" s="20"/>
    </row>
    <row r="6" spans="1:8" ht="63.75" customHeight="1">
      <c r="A6" s="17"/>
      <c r="B6" s="156" t="s">
        <v>58</v>
      </c>
      <c r="C6" s="157"/>
      <c r="D6" s="157"/>
      <c r="E6" s="157"/>
      <c r="F6" s="157"/>
      <c r="G6" s="158"/>
      <c r="H6" s="20"/>
    </row>
    <row r="7" spans="1:8">
      <c r="A7" s="17"/>
      <c r="B7" s="15"/>
      <c r="C7" s="19"/>
      <c r="D7" s="19"/>
      <c r="E7" s="19"/>
      <c r="F7" s="19"/>
      <c r="G7" s="19"/>
      <c r="H7" s="20"/>
    </row>
    <row r="8" spans="1:8">
      <c r="A8" s="17"/>
      <c r="B8" s="9" t="s">
        <v>0</v>
      </c>
      <c r="C8" s="10" t="s">
        <v>52</v>
      </c>
      <c r="D8" s="9" t="s">
        <v>1</v>
      </c>
      <c r="E8" s="10" t="s">
        <v>25</v>
      </c>
      <c r="F8" s="9" t="s">
        <v>2</v>
      </c>
      <c r="G8" s="10" t="s">
        <v>69</v>
      </c>
      <c r="H8" s="20"/>
    </row>
    <row r="9" spans="1:8" ht="15.75" customHeight="1">
      <c r="A9" s="17"/>
      <c r="B9" s="9" t="s">
        <v>3</v>
      </c>
      <c r="C9" s="26"/>
      <c r="D9" s="12"/>
      <c r="E9" s="12"/>
      <c r="F9" s="12"/>
      <c r="G9" s="13"/>
      <c r="H9" s="20"/>
    </row>
    <row r="10" spans="1:8">
      <c r="A10" s="17"/>
      <c r="B10" s="15" t="s">
        <v>78</v>
      </c>
      <c r="C10" s="19"/>
      <c r="D10" s="19"/>
      <c r="E10" s="19"/>
      <c r="F10" s="19"/>
      <c r="G10" s="19"/>
      <c r="H10" s="20"/>
    </row>
    <row r="11" spans="1:8">
      <c r="A11" s="17"/>
      <c r="B11" s="15"/>
      <c r="C11" s="19"/>
      <c r="D11" s="19"/>
      <c r="E11" s="19"/>
      <c r="F11" s="19"/>
      <c r="G11" s="19"/>
      <c r="H11" s="20"/>
    </row>
    <row r="12" spans="1:8">
      <c r="A12" s="17"/>
      <c r="B12" s="16"/>
      <c r="C12" s="19"/>
      <c r="D12" s="19"/>
      <c r="E12" s="19"/>
      <c r="F12" s="19"/>
      <c r="G12" s="19"/>
      <c r="H12" s="20"/>
    </row>
    <row r="13" spans="1:8">
      <c r="A13" s="17"/>
      <c r="B13" s="9" t="s">
        <v>0</v>
      </c>
      <c r="C13" s="10" t="s">
        <v>30</v>
      </c>
      <c r="D13" s="9" t="s">
        <v>1</v>
      </c>
      <c r="E13" s="10" t="s">
        <v>25</v>
      </c>
      <c r="F13" s="9" t="s">
        <v>2</v>
      </c>
      <c r="G13" s="10" t="s">
        <v>59</v>
      </c>
      <c r="H13" s="20"/>
    </row>
    <row r="14" spans="1:8">
      <c r="A14" s="17"/>
      <c r="B14" s="9" t="s">
        <v>3</v>
      </c>
      <c r="C14" s="11" t="s">
        <v>60</v>
      </c>
      <c r="D14" s="12"/>
      <c r="E14" s="12"/>
      <c r="F14" s="12"/>
      <c r="G14" s="13"/>
      <c r="H14" s="20"/>
    </row>
    <row r="15" spans="1:8" ht="99.75" customHeight="1">
      <c r="A15" s="17"/>
      <c r="B15" s="156" t="s">
        <v>61</v>
      </c>
      <c r="C15" s="157"/>
      <c r="D15" s="157"/>
      <c r="E15" s="157"/>
      <c r="F15" s="157"/>
      <c r="G15" s="158"/>
      <c r="H15" s="20"/>
    </row>
    <row r="16" spans="1:8">
      <c r="A16" s="17"/>
      <c r="B16" s="16"/>
      <c r="C16" s="19"/>
      <c r="D16" s="19"/>
      <c r="E16" s="19"/>
      <c r="F16" s="19"/>
      <c r="G16" s="19"/>
      <c r="H16" s="20"/>
    </row>
    <row r="17" spans="1:8">
      <c r="A17" s="17"/>
      <c r="B17" s="15"/>
      <c r="C17" s="19"/>
      <c r="D17" s="19"/>
      <c r="E17" s="19"/>
      <c r="F17" s="19"/>
      <c r="G17" s="19"/>
      <c r="H17" s="20"/>
    </row>
    <row r="18" spans="1:8">
      <c r="A18" s="17"/>
      <c r="B18" s="9" t="s">
        <v>0</v>
      </c>
      <c r="C18" s="10" t="s">
        <v>49</v>
      </c>
      <c r="D18" s="9" t="s">
        <v>1</v>
      </c>
      <c r="E18" s="10" t="s">
        <v>25</v>
      </c>
      <c r="F18" s="9" t="s">
        <v>2</v>
      </c>
      <c r="G18" s="10" t="s">
        <v>26</v>
      </c>
      <c r="H18" s="20"/>
    </row>
    <row r="19" spans="1:8" ht="15.75" customHeight="1">
      <c r="A19" s="17"/>
      <c r="B19" s="9" t="s">
        <v>3</v>
      </c>
      <c r="C19" s="11" t="s">
        <v>27</v>
      </c>
      <c r="D19" s="12"/>
      <c r="E19" s="12"/>
      <c r="F19" s="12"/>
      <c r="G19" s="13"/>
      <c r="H19" s="20"/>
    </row>
    <row r="20" spans="1:8">
      <c r="A20" s="17"/>
      <c r="B20" s="16" t="s">
        <v>28</v>
      </c>
      <c r="C20" s="19"/>
      <c r="D20" s="19"/>
      <c r="E20" s="19"/>
      <c r="F20" s="19"/>
      <c r="G20" s="19"/>
      <c r="H20" s="20"/>
    </row>
    <row r="21" spans="1:8" s="23" customFormat="1">
      <c r="A21" s="22"/>
      <c r="B21" s="14" t="s">
        <v>36</v>
      </c>
      <c r="H21" s="24"/>
    </row>
    <row r="22" spans="1:8" s="23" customFormat="1">
      <c r="A22" s="22"/>
      <c r="B22" s="14" t="s">
        <v>37</v>
      </c>
      <c r="H22" s="24"/>
    </row>
    <row r="23" spans="1:8" s="23" customFormat="1">
      <c r="A23" s="22"/>
      <c r="B23" s="14" t="s">
        <v>38</v>
      </c>
      <c r="H23" s="24"/>
    </row>
    <row r="24" spans="1:8">
      <c r="A24" s="17"/>
      <c r="B24" s="15"/>
      <c r="C24" s="19"/>
      <c r="D24" s="19"/>
      <c r="E24" s="19"/>
      <c r="F24" s="19"/>
      <c r="G24" s="19"/>
      <c r="H24" s="20"/>
    </row>
    <row r="25" spans="1:8">
      <c r="A25" s="17"/>
      <c r="B25" s="9" t="s">
        <v>0</v>
      </c>
      <c r="C25" s="10" t="s">
        <v>48</v>
      </c>
      <c r="D25" s="9" t="s">
        <v>1</v>
      </c>
      <c r="E25" s="10" t="s">
        <v>25</v>
      </c>
      <c r="F25" s="9" t="s">
        <v>2</v>
      </c>
      <c r="G25" s="10" t="s">
        <v>26</v>
      </c>
      <c r="H25" s="20"/>
    </row>
    <row r="26" spans="1:8">
      <c r="A26" s="17"/>
      <c r="B26" s="9" t="s">
        <v>3</v>
      </c>
      <c r="C26" s="11" t="s">
        <v>21</v>
      </c>
      <c r="D26" s="12"/>
      <c r="E26" s="12"/>
      <c r="F26" s="12"/>
      <c r="G26" s="13"/>
      <c r="H26" s="20"/>
    </row>
    <row r="27" spans="1:8">
      <c r="A27" s="17"/>
      <c r="B27" s="15" t="s">
        <v>31</v>
      </c>
      <c r="C27" s="19"/>
      <c r="D27" s="19"/>
      <c r="E27" s="19"/>
      <c r="F27" s="19"/>
      <c r="G27" s="19"/>
      <c r="H27" s="20"/>
    </row>
    <row r="28" spans="1:8">
      <c r="A28" s="17"/>
      <c r="B28" s="15" t="s">
        <v>32</v>
      </c>
      <c r="C28" s="19"/>
      <c r="D28" s="19"/>
      <c r="E28" s="19"/>
      <c r="F28" s="19"/>
      <c r="G28" s="19"/>
      <c r="H28" s="20"/>
    </row>
    <row r="29" spans="1:8">
      <c r="A29" s="17"/>
      <c r="B29" s="15" t="s">
        <v>39</v>
      </c>
      <c r="C29" s="19"/>
      <c r="D29" s="19"/>
      <c r="E29" s="19"/>
      <c r="F29" s="19"/>
      <c r="G29" s="19"/>
      <c r="H29" s="20"/>
    </row>
    <row r="30" spans="1:8">
      <c r="A30" s="17"/>
      <c r="B30" s="15" t="s">
        <v>40</v>
      </c>
      <c r="C30" s="19"/>
      <c r="D30" s="19"/>
      <c r="E30" s="19"/>
      <c r="F30" s="19"/>
      <c r="G30" s="19"/>
      <c r="H30" s="20"/>
    </row>
    <row r="31" spans="1:8">
      <c r="A31" s="17"/>
      <c r="B31" s="15"/>
      <c r="C31" s="19"/>
      <c r="D31" s="19"/>
      <c r="E31" s="19"/>
      <c r="F31" s="19"/>
      <c r="G31" s="19"/>
      <c r="H31" s="20"/>
    </row>
    <row r="32" spans="1:8">
      <c r="A32" s="17"/>
      <c r="B32" s="15"/>
      <c r="C32" s="19"/>
      <c r="D32" s="19"/>
      <c r="E32" s="19"/>
      <c r="F32" s="19"/>
      <c r="G32" s="19"/>
      <c r="H32" s="20"/>
    </row>
    <row r="33" spans="1:8">
      <c r="A33" s="17"/>
      <c r="B33" s="9" t="s">
        <v>0</v>
      </c>
      <c r="C33" s="10" t="s">
        <v>53</v>
      </c>
      <c r="D33" s="9" t="s">
        <v>1</v>
      </c>
      <c r="E33" s="10" t="s">
        <v>25</v>
      </c>
      <c r="F33" s="9" t="s">
        <v>2</v>
      </c>
      <c r="G33" s="10" t="s">
        <v>26</v>
      </c>
      <c r="H33" s="20"/>
    </row>
    <row r="34" spans="1:8">
      <c r="A34" s="17"/>
      <c r="B34" s="9" t="s">
        <v>3</v>
      </c>
      <c r="C34" s="11" t="s">
        <v>47</v>
      </c>
      <c r="D34" s="12"/>
      <c r="E34" s="12"/>
      <c r="F34" s="12"/>
      <c r="G34" s="13"/>
      <c r="H34" s="20"/>
    </row>
    <row r="35" spans="1:8">
      <c r="A35" s="17"/>
      <c r="B35" s="15" t="s">
        <v>33</v>
      </c>
      <c r="C35" s="19"/>
      <c r="D35" s="19"/>
      <c r="E35" s="19"/>
      <c r="F35" s="19"/>
      <c r="G35" s="19"/>
    </row>
    <row r="36" spans="1:8">
      <c r="A36" s="17"/>
      <c r="B36" s="15" t="s">
        <v>34</v>
      </c>
      <c r="C36" s="19"/>
      <c r="D36" s="19"/>
      <c r="E36" s="19"/>
      <c r="F36" s="19"/>
      <c r="G36" s="19"/>
    </row>
    <row r="37" spans="1:8">
      <c r="A37" s="17"/>
      <c r="B37" s="15" t="s">
        <v>35</v>
      </c>
      <c r="C37" s="19"/>
      <c r="D37" s="19"/>
      <c r="E37" s="19"/>
      <c r="F37" s="19"/>
      <c r="G37" s="19"/>
    </row>
    <row r="38" spans="1:8">
      <c r="A38" s="17"/>
      <c r="B38" s="33" t="s">
        <v>50</v>
      </c>
      <c r="C38" s="154" t="s">
        <v>71</v>
      </c>
      <c r="D38" s="154"/>
      <c r="E38" s="154"/>
      <c r="F38" s="154"/>
      <c r="G38" s="155"/>
      <c r="H38" s="20"/>
    </row>
    <row r="39" spans="1:8">
      <c r="A39" s="17"/>
      <c r="B39" s="15"/>
      <c r="C39" s="19"/>
      <c r="D39" s="19"/>
      <c r="E39" s="19"/>
      <c r="F39" s="19"/>
      <c r="G39" s="19"/>
      <c r="H39" s="20"/>
    </row>
    <row r="40" spans="1:8">
      <c r="A40" s="17"/>
      <c r="B40" s="9" t="s">
        <v>0</v>
      </c>
      <c r="C40" s="10" t="s">
        <v>46</v>
      </c>
      <c r="D40" s="9" t="s">
        <v>1</v>
      </c>
      <c r="E40" s="10" t="s">
        <v>25</v>
      </c>
      <c r="F40" s="9" t="s">
        <v>2</v>
      </c>
      <c r="G40" s="10" t="s">
        <v>69</v>
      </c>
      <c r="H40" s="20"/>
    </row>
    <row r="41" spans="1:8" ht="15.75" customHeight="1">
      <c r="A41" s="17"/>
      <c r="B41" s="9" t="s">
        <v>3</v>
      </c>
      <c r="C41" s="26"/>
      <c r="D41" s="12"/>
      <c r="E41" s="12"/>
      <c r="F41" s="12"/>
      <c r="G41" s="13"/>
      <c r="H41" s="20"/>
    </row>
    <row r="42" spans="1:8">
      <c r="A42" s="17"/>
      <c r="B42" s="15" t="s">
        <v>77</v>
      </c>
      <c r="C42" s="19"/>
      <c r="D42" s="19"/>
      <c r="E42" s="19"/>
      <c r="F42" s="19"/>
      <c r="G42" s="19"/>
      <c r="H42" s="20"/>
    </row>
    <row r="43" spans="1:8">
      <c r="A43" s="17"/>
      <c r="B43" s="15"/>
      <c r="C43" s="19"/>
      <c r="D43" s="19"/>
      <c r="E43" s="19"/>
      <c r="F43" s="19"/>
      <c r="G43" s="19"/>
      <c r="H43" s="20"/>
    </row>
    <row r="44" spans="1:8">
      <c r="A44" s="17"/>
      <c r="B44" s="9" t="s">
        <v>0</v>
      </c>
      <c r="C44" s="10" t="s">
        <v>62</v>
      </c>
      <c r="D44" s="9" t="s">
        <v>1</v>
      </c>
      <c r="E44" s="10" t="s">
        <v>25</v>
      </c>
      <c r="F44" s="9" t="s">
        <v>2</v>
      </c>
      <c r="G44" s="10" t="s">
        <v>42</v>
      </c>
      <c r="H44" s="20"/>
    </row>
    <row r="45" spans="1:8">
      <c r="A45" s="17"/>
      <c r="B45" s="9" t="s">
        <v>3</v>
      </c>
      <c r="C45" s="11" t="s">
        <v>43</v>
      </c>
      <c r="D45" s="12"/>
      <c r="E45" s="12"/>
      <c r="F45" s="12"/>
      <c r="G45" s="13"/>
      <c r="H45" s="20"/>
    </row>
    <row r="46" spans="1:8">
      <c r="A46" s="17"/>
      <c r="B46" s="15" t="s">
        <v>41</v>
      </c>
      <c r="C46" s="19"/>
      <c r="D46" s="19"/>
      <c r="E46" s="19"/>
      <c r="F46" s="19"/>
      <c r="G46" s="19"/>
      <c r="H46" s="20"/>
    </row>
    <row r="47" spans="1:8">
      <c r="A47" s="17"/>
      <c r="B47" s="15" t="s">
        <v>70</v>
      </c>
      <c r="C47" s="19"/>
      <c r="D47" s="19"/>
      <c r="E47" s="19"/>
      <c r="F47" s="19"/>
      <c r="G47" s="19"/>
      <c r="H47" s="20"/>
    </row>
    <row r="48" spans="1:8">
      <c r="A48" s="17"/>
      <c r="B48" s="15" t="s">
        <v>72</v>
      </c>
      <c r="C48" s="19"/>
      <c r="D48" s="19"/>
      <c r="E48" s="19"/>
      <c r="F48" s="19"/>
      <c r="G48" s="19"/>
      <c r="H48" s="20"/>
    </row>
    <row r="49" spans="1:8">
      <c r="A49" s="17"/>
      <c r="B49" s="15" t="s">
        <v>73</v>
      </c>
      <c r="C49" s="19"/>
      <c r="D49" s="19"/>
      <c r="E49" s="19"/>
      <c r="F49" s="19"/>
      <c r="G49" s="19"/>
      <c r="H49" s="20"/>
    </row>
    <row r="50" spans="1:8">
      <c r="A50" s="17"/>
      <c r="B50" s="15" t="s">
        <v>74</v>
      </c>
      <c r="C50" s="19"/>
      <c r="D50" s="19"/>
      <c r="E50" s="19"/>
      <c r="F50" s="19"/>
      <c r="G50" s="19"/>
      <c r="H50" s="20"/>
    </row>
    <row r="51" spans="1:8">
      <c r="A51" s="17"/>
      <c r="B51" s="33" t="s">
        <v>50</v>
      </c>
      <c r="C51" s="154" t="s">
        <v>76</v>
      </c>
      <c r="D51" s="154"/>
      <c r="E51" s="154"/>
      <c r="F51" s="154"/>
      <c r="G51" s="155"/>
      <c r="H51" s="20"/>
    </row>
    <row r="52" spans="1:8">
      <c r="A52" s="17"/>
      <c r="B52" s="15"/>
      <c r="C52" s="19"/>
      <c r="D52" s="19"/>
      <c r="E52" s="19"/>
      <c r="F52" s="19"/>
      <c r="G52" s="19"/>
      <c r="H52" s="20"/>
    </row>
    <row r="53" spans="1:8">
      <c r="A53" s="17"/>
      <c r="B53" s="15"/>
      <c r="C53" s="19"/>
      <c r="D53" s="19"/>
      <c r="E53" s="19"/>
      <c r="F53" s="19"/>
      <c r="G53" s="19"/>
      <c r="H53" s="20"/>
    </row>
    <row r="54" spans="1:8">
      <c r="A54" s="17"/>
      <c r="B54" s="9" t="s">
        <v>0</v>
      </c>
      <c r="C54" s="10" t="s">
        <v>44</v>
      </c>
      <c r="D54" s="9" t="s">
        <v>1</v>
      </c>
      <c r="E54" s="10" t="s">
        <v>25</v>
      </c>
      <c r="F54" s="9" t="s">
        <v>2</v>
      </c>
      <c r="G54" s="10" t="s">
        <v>69</v>
      </c>
      <c r="H54" s="20"/>
    </row>
    <row r="55" spans="1:8" ht="15.75" customHeight="1">
      <c r="A55" s="17"/>
      <c r="B55" s="9" t="s">
        <v>3</v>
      </c>
      <c r="C55" s="26"/>
      <c r="D55" s="12"/>
      <c r="E55" s="12"/>
      <c r="F55" s="12"/>
      <c r="G55" s="13"/>
      <c r="H55" s="20"/>
    </row>
    <row r="56" spans="1:8">
      <c r="A56" s="17"/>
      <c r="B56" s="15" t="s">
        <v>75</v>
      </c>
      <c r="C56" s="19"/>
      <c r="D56" s="19"/>
      <c r="E56" s="19"/>
      <c r="F56" s="19"/>
      <c r="G56" s="19"/>
      <c r="H56" s="20"/>
    </row>
    <row r="57" spans="1:8">
      <c r="B57" s="25"/>
      <c r="C57" s="25"/>
      <c r="D57" s="25"/>
      <c r="E57" s="25"/>
      <c r="F57" s="25"/>
      <c r="G57" s="25"/>
    </row>
    <row r="58" spans="1:8">
      <c r="B58" s="9" t="s">
        <v>0</v>
      </c>
      <c r="C58" s="10" t="s">
        <v>45</v>
      </c>
      <c r="D58" s="9" t="s">
        <v>1</v>
      </c>
      <c r="E58" s="10" t="s">
        <v>25</v>
      </c>
      <c r="F58" s="9" t="s">
        <v>2</v>
      </c>
      <c r="G58" s="10" t="s">
        <v>42</v>
      </c>
    </row>
    <row r="59" spans="1:8" ht="15.75" customHeight="1">
      <c r="B59" s="9" t="s">
        <v>3</v>
      </c>
      <c r="C59" s="11" t="s">
        <v>43</v>
      </c>
      <c r="D59" s="12"/>
      <c r="E59" s="12"/>
      <c r="F59" s="12"/>
      <c r="G59" s="13"/>
    </row>
    <row r="60" spans="1:8">
      <c r="B60" s="23" t="s">
        <v>64</v>
      </c>
    </row>
    <row r="61" spans="1:8">
      <c r="B61" s="23" t="s">
        <v>65</v>
      </c>
    </row>
    <row r="62" spans="1:8">
      <c r="B62" s="23" t="s">
        <v>66</v>
      </c>
    </row>
    <row r="63" spans="1:8">
      <c r="B63" s="23" t="s">
        <v>67</v>
      </c>
    </row>
    <row r="64" spans="1:8">
      <c r="B64" s="23" t="s">
        <v>68</v>
      </c>
    </row>
    <row r="65" spans="2:7">
      <c r="B65" s="33" t="s">
        <v>51</v>
      </c>
      <c r="C65" s="154" t="s">
        <v>63</v>
      </c>
      <c r="D65" s="154"/>
      <c r="E65" s="154"/>
      <c r="F65" s="154"/>
      <c r="G65" s="155"/>
    </row>
    <row r="66" spans="2:7">
      <c r="B66" s="23"/>
    </row>
    <row r="67" spans="2:7">
      <c r="B67" s="23"/>
    </row>
  </sheetData>
  <mergeCells count="5">
    <mergeCell ref="C38:G38"/>
    <mergeCell ref="C51:G51"/>
    <mergeCell ref="C65:G65"/>
    <mergeCell ref="B6:G6"/>
    <mergeCell ref="B15:G15"/>
  </mergeCells>
  <phoneticPr fontId="1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3" zoomScaleNormal="100" workbookViewId="0">
      <selection activeCell="D11" sqref="D11"/>
    </sheetView>
  </sheetViews>
  <sheetFormatPr defaultRowHeight="15.75"/>
  <cols>
    <col min="1" max="1" width="15.140625" bestFit="1" customWidth="1"/>
    <col min="2" max="2" width="14.42578125" bestFit="1" customWidth="1"/>
    <col min="3" max="3" width="16.140625" style="95" bestFit="1" customWidth="1"/>
    <col min="4" max="4" width="35.42578125" style="95" bestFit="1" customWidth="1"/>
    <col min="5" max="5" width="80.7109375" style="104" bestFit="1" customWidth="1"/>
    <col min="6" max="6" width="31.42578125" style="95" customWidth="1"/>
    <col min="7" max="8" width="37.140625" style="97" customWidth="1"/>
    <col min="9" max="16384" width="9.140625" style="97"/>
  </cols>
  <sheetData>
    <row r="1" spans="1:6">
      <c r="A1" s="101" t="s">
        <v>295</v>
      </c>
      <c r="D1" s="96"/>
      <c r="E1" s="106"/>
      <c r="F1" s="97"/>
    </row>
    <row r="2" spans="1:6">
      <c r="A2" s="101" t="s">
        <v>294</v>
      </c>
      <c r="D2" s="96"/>
      <c r="E2" s="106"/>
      <c r="F2" s="97"/>
    </row>
    <row r="3" spans="1:6" s="96" customFormat="1">
      <c r="A3" s="96" t="s">
        <v>287</v>
      </c>
      <c r="B3" s="96" t="s">
        <v>286</v>
      </c>
      <c r="C3" s="96" t="s">
        <v>288</v>
      </c>
      <c r="D3" s="103" t="s">
        <v>304</v>
      </c>
      <c r="E3" s="102" t="s">
        <v>305</v>
      </c>
    </row>
    <row r="4" spans="1:6" s="96" customFormat="1" ht="126">
      <c r="A4" s="117">
        <v>20200201</v>
      </c>
      <c r="B4" s="118">
        <v>10201002</v>
      </c>
      <c r="C4" s="118" t="str">
        <f>VLOOKUP(B4,[1]程式讀取頁!$B:$C,2,0)</f>
        <v>海斗</v>
      </c>
      <c r="D4" s="133" t="s">
        <v>555</v>
      </c>
      <c r="E4" s="132" t="s">
        <v>554</v>
      </c>
    </row>
    <row r="5" spans="1:6" s="96" customFormat="1" ht="120.75" customHeight="1">
      <c r="A5" s="117">
        <v>20200201</v>
      </c>
      <c r="B5" s="118">
        <v>10201002</v>
      </c>
      <c r="C5" s="118" t="str">
        <f>VLOOKUP(B5,[1]程式讀取頁!$B:$C,2,0)</f>
        <v>海斗</v>
      </c>
      <c r="D5" s="124" t="s">
        <v>543</v>
      </c>
      <c r="E5" s="125" t="s">
        <v>545</v>
      </c>
    </row>
    <row r="6" spans="1:6" s="96" customFormat="1" ht="141.75">
      <c r="A6" s="117">
        <v>20200201</v>
      </c>
      <c r="B6" s="118">
        <v>10201002</v>
      </c>
      <c r="C6" s="118" t="str">
        <f>VLOOKUP(B6,[1]程式讀取頁!$B:$C,2,0)</f>
        <v>海斗</v>
      </c>
      <c r="D6" s="124" t="s">
        <v>544</v>
      </c>
      <c r="E6" s="125" t="s">
        <v>547</v>
      </c>
    </row>
    <row r="7" spans="1:6" s="96" customFormat="1" ht="141.75">
      <c r="A7" s="117">
        <v>20200202</v>
      </c>
      <c r="B7" s="96">
        <v>10201002</v>
      </c>
      <c r="C7" s="96" t="str">
        <f>VLOOKUP(B7,[1]程式讀取頁!$B:$C,2,0)</f>
        <v>海斗</v>
      </c>
      <c r="D7" s="138" t="s">
        <v>654</v>
      </c>
      <c r="E7" s="139" t="s">
        <v>655</v>
      </c>
    </row>
    <row r="8" spans="1:6" s="96" customFormat="1" ht="110.25">
      <c r="A8" s="117">
        <v>20200202</v>
      </c>
      <c r="B8" s="96">
        <v>10201002</v>
      </c>
      <c r="C8" s="96" t="str">
        <f>VLOOKUP(B8,[1]程式讀取頁!$B:$C,2,0)</f>
        <v>海斗</v>
      </c>
      <c r="D8" s="138" t="s">
        <v>652</v>
      </c>
      <c r="E8" s="139" t="s">
        <v>653</v>
      </c>
    </row>
    <row r="9" spans="1:6" s="96" customFormat="1" ht="189">
      <c r="A9" s="117">
        <v>20200202</v>
      </c>
      <c r="B9" s="96">
        <v>10201002</v>
      </c>
      <c r="C9" s="96" t="str">
        <f>VLOOKUP(B9,[1]程式讀取頁!$B:$C,2,0)</f>
        <v>海斗</v>
      </c>
      <c r="D9" s="138" t="s">
        <v>656</v>
      </c>
      <c r="E9" s="125" t="s">
        <v>546</v>
      </c>
    </row>
    <row r="10" spans="1:6" s="96" customFormat="1" ht="204.75">
      <c r="A10" s="117">
        <v>20200200</v>
      </c>
      <c r="B10" s="96">
        <v>10201002</v>
      </c>
      <c r="C10" s="96" t="str">
        <f>VLOOKUP(B10,[1]程式讀取頁!$B:$C,2,0)</f>
        <v>海斗</v>
      </c>
      <c r="D10" s="138" t="s">
        <v>657</v>
      </c>
      <c r="E10" s="125" t="s">
        <v>550</v>
      </c>
    </row>
    <row r="11" spans="1:6" s="96" customFormat="1" ht="141.75">
      <c r="A11" s="117">
        <v>20200200</v>
      </c>
      <c r="B11" s="96">
        <v>10201002</v>
      </c>
      <c r="C11" s="96" t="str">
        <f>VLOOKUP(B11,[1]程式讀取頁!$B:$C,2,0)</f>
        <v>海斗</v>
      </c>
      <c r="D11" s="124" t="s">
        <v>551</v>
      </c>
      <c r="E11" s="125" t="s">
        <v>552</v>
      </c>
    </row>
    <row r="12" spans="1:6" s="96" customFormat="1" ht="189">
      <c r="A12" s="117">
        <v>20200200</v>
      </c>
      <c r="B12" s="96">
        <v>10201002</v>
      </c>
      <c r="C12" s="96" t="str">
        <f>VLOOKUP(B12,[1]程式讀取頁!$B:$C,2,0)</f>
        <v>海斗</v>
      </c>
      <c r="D12" s="124" t="s">
        <v>549</v>
      </c>
      <c r="E12" s="125" t="s">
        <v>553</v>
      </c>
    </row>
    <row r="13" spans="1:6" s="96" customFormat="1">
      <c r="A13" s="117"/>
      <c r="B13" s="118"/>
      <c r="C13" s="118"/>
      <c r="D13" s="119"/>
      <c r="E13" s="125"/>
    </row>
    <row r="14" spans="1:6" s="96" customFormat="1">
      <c r="A14" s="117"/>
      <c r="B14" s="118"/>
      <c r="C14" s="118"/>
      <c r="D14" s="124"/>
      <c r="E14" s="125"/>
    </row>
    <row r="15" spans="1:6" s="96" customFormat="1">
      <c r="A15" s="117"/>
      <c r="B15" s="118"/>
      <c r="C15" s="118"/>
      <c r="D15" s="124"/>
      <c r="E15" s="125"/>
    </row>
    <row r="16" spans="1:6" s="96" customFormat="1">
      <c r="A16" s="117"/>
      <c r="D16" s="124"/>
      <c r="E16" s="125"/>
    </row>
    <row r="17" spans="1:6" s="96" customFormat="1">
      <c r="A17" s="117"/>
      <c r="D17" s="124"/>
      <c r="E17" s="125"/>
    </row>
    <row r="18" spans="1:6" s="96" customFormat="1">
      <c r="A18" s="117"/>
      <c r="D18" s="124"/>
      <c r="E18" s="125"/>
    </row>
    <row r="19" spans="1:6" s="96" customFormat="1">
      <c r="A19" s="117"/>
      <c r="D19" s="124"/>
      <c r="E19" s="125"/>
    </row>
    <row r="20" spans="1:6" s="130" customFormat="1">
      <c r="A20" s="126" t="s">
        <v>548</v>
      </c>
      <c r="B20" s="127"/>
      <c r="C20" s="127"/>
      <c r="D20" s="128"/>
      <c r="E20" s="129"/>
    </row>
    <row r="21" spans="1:6" ht="189">
      <c r="A21" s="97"/>
      <c r="B21" s="96">
        <v>10201002</v>
      </c>
      <c r="C21" s="96" t="str">
        <f>VLOOKUP(B21,[1]程式讀取頁!$B:$C,2,0)</f>
        <v>海斗</v>
      </c>
      <c r="D21" s="120" t="s">
        <v>301</v>
      </c>
      <c r="E21" s="107" t="s">
        <v>337</v>
      </c>
      <c r="F21" s="97"/>
    </row>
    <row r="22" spans="1:6" ht="173.25">
      <c r="A22" s="97"/>
      <c r="B22" s="96">
        <v>10201002</v>
      </c>
      <c r="C22" s="96" t="str">
        <f>VLOOKUP(B22,[1]程式讀取頁!$B:$C,2,0)</f>
        <v>海斗</v>
      </c>
      <c r="D22" s="121" t="s">
        <v>380</v>
      </c>
      <c r="E22" s="111" t="s">
        <v>424</v>
      </c>
      <c r="F22" s="97"/>
    </row>
    <row r="23" spans="1:6" ht="173.25">
      <c r="A23" s="97"/>
      <c r="B23" s="96">
        <v>10201002</v>
      </c>
      <c r="C23" s="96" t="str">
        <f>VLOOKUP(B23,[1]程式讀取頁!$B:$C,2,0)</f>
        <v>海斗</v>
      </c>
      <c r="D23" s="121" t="s">
        <v>472</v>
      </c>
      <c r="E23" s="111" t="s">
        <v>473</v>
      </c>
      <c r="F23" s="97"/>
    </row>
    <row r="24" spans="1:6" ht="126">
      <c r="A24" s="97"/>
      <c r="B24" s="96">
        <v>10201002</v>
      </c>
      <c r="C24" s="96" t="str">
        <f>VLOOKUP(B24,[1]程式讀取頁!$B:$C,2,0)</f>
        <v>海斗</v>
      </c>
      <c r="D24" s="122" t="s">
        <v>471</v>
      </c>
      <c r="E24" s="114" t="s">
        <v>481</v>
      </c>
      <c r="F24" s="97"/>
    </row>
    <row r="25" spans="1:6" ht="63">
      <c r="A25" s="97"/>
      <c r="B25" s="96">
        <v>10201002</v>
      </c>
      <c r="C25" s="96" t="str">
        <f>VLOOKUP(B25,[1]程式讀取頁!$B:$C,2,0)</f>
        <v>海斗</v>
      </c>
      <c r="D25" s="123" t="s">
        <v>296</v>
      </c>
      <c r="E25" s="107" t="s">
        <v>359</v>
      </c>
      <c r="F25" s="97"/>
    </row>
    <row r="26" spans="1:6" ht="63">
      <c r="A26" s="97"/>
      <c r="B26" s="96">
        <v>10201002</v>
      </c>
      <c r="C26" s="96" t="str">
        <f>VLOOKUP(B26,[1]程式讀取頁!$B:$C,2,0)</f>
        <v>海斗</v>
      </c>
      <c r="D26" s="123" t="s">
        <v>297</v>
      </c>
      <c r="E26" s="107" t="s">
        <v>360</v>
      </c>
      <c r="F26" s="97"/>
    </row>
    <row r="27" spans="1:6" ht="141.75">
      <c r="A27" s="97"/>
      <c r="B27" s="96">
        <v>10201002</v>
      </c>
      <c r="C27" s="96" t="str">
        <f>VLOOKUP(B27,[1]程式讀取頁!$B:$C,2,0)</f>
        <v>海斗</v>
      </c>
      <c r="D27" s="123" t="s">
        <v>299</v>
      </c>
      <c r="E27" s="114" t="s">
        <v>482</v>
      </c>
      <c r="F27" s="97"/>
    </row>
    <row r="28" spans="1:6" ht="126">
      <c r="A28" s="97"/>
      <c r="B28" s="96">
        <v>10201002</v>
      </c>
      <c r="C28" s="96" t="str">
        <f>VLOOKUP(B28,[1]程式讀取頁!$B:$C,2,0)</f>
        <v>海斗</v>
      </c>
      <c r="D28" s="123" t="s">
        <v>298</v>
      </c>
      <c r="E28" s="107" t="s">
        <v>307</v>
      </c>
      <c r="F28" s="97"/>
    </row>
    <row r="29" spans="1:6" ht="126">
      <c r="A29" s="97"/>
      <c r="B29" s="96">
        <v>10201002</v>
      </c>
      <c r="C29" s="96" t="str">
        <f>VLOOKUP(B29,[1]程式讀取頁!$B:$C,2,0)</f>
        <v>海斗</v>
      </c>
      <c r="D29" s="123" t="s">
        <v>300</v>
      </c>
      <c r="E29" s="114" t="s">
        <v>480</v>
      </c>
      <c r="F29" s="97"/>
    </row>
    <row r="30" spans="1:6" ht="31.5">
      <c r="A30" s="97"/>
      <c r="B30" s="96">
        <v>10201002</v>
      </c>
      <c r="C30" s="96" t="str">
        <f>VLOOKUP(B30,[1]程式讀取頁!$B:$C,2,0)</f>
        <v>海斗</v>
      </c>
      <c r="D30" s="102" t="s">
        <v>302</v>
      </c>
      <c r="E30" s="105" t="s">
        <v>306</v>
      </c>
      <c r="F30" s="97"/>
    </row>
  </sheetData>
  <phoneticPr fontId="1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zoomScale="115" zoomScaleNormal="115" workbookViewId="0">
      <pane xSplit="14" ySplit="6" topLeftCell="P28" activePane="bottomRight" state="frozen"/>
      <selection activeCell="J15" sqref="J15"/>
      <selection pane="topRight" activeCell="J15" sqref="J15"/>
      <selection pane="bottomLeft" activeCell="J15" sqref="J15"/>
      <selection pane="bottomRight" activeCell="E10" sqref="E10"/>
    </sheetView>
  </sheetViews>
  <sheetFormatPr defaultColWidth="9.140625" defaultRowHeight="15.75"/>
  <cols>
    <col min="1" max="1" width="6.85546875" style="1" customWidth="1"/>
    <col min="2" max="2" width="10" style="40" customWidth="1"/>
    <col min="3" max="3" width="20.140625" style="153"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148"/>
      <c r="D1" s="27"/>
      <c r="E1" s="134" t="s">
        <v>608</v>
      </c>
      <c r="F1" s="23"/>
      <c r="G1" s="31"/>
      <c r="H1" s="32"/>
      <c r="I1" s="23"/>
      <c r="N1" s="38"/>
      <c r="O1" s="77"/>
      <c r="T1" s="1"/>
    </row>
    <row r="2" spans="2:20">
      <c r="B2" s="98" t="s">
        <v>289</v>
      </c>
      <c r="C2" s="149"/>
      <c r="E2" s="162">
        <v>20200200</v>
      </c>
      <c r="F2" s="163"/>
      <c r="G2" s="163"/>
      <c r="H2" s="163"/>
      <c r="I2" s="164"/>
      <c r="M2" s="43" t="s">
        <v>94</v>
      </c>
      <c r="N2" s="43">
        <f>COUNTA(N7:N92)</f>
        <v>48</v>
      </c>
      <c r="O2" s="77"/>
      <c r="T2" s="1"/>
    </row>
    <row r="3" spans="2:20" ht="15.75" customHeight="1">
      <c r="B3" s="98" t="s">
        <v>291</v>
      </c>
      <c r="C3" s="150"/>
      <c r="E3" s="165" t="s">
        <v>382</v>
      </c>
      <c r="F3" s="166"/>
      <c r="G3" s="166"/>
      <c r="H3" s="166"/>
      <c r="I3" s="167"/>
      <c r="M3" s="43" t="s">
        <v>95</v>
      </c>
      <c r="N3" s="43">
        <f>SUM(N7:N78)</f>
        <v>852</v>
      </c>
      <c r="O3" s="77"/>
      <c r="T3" s="1"/>
    </row>
    <row r="4" spans="2:20" ht="15.75" customHeight="1">
      <c r="B4" s="168" t="s">
        <v>293</v>
      </c>
      <c r="C4" s="169"/>
      <c r="E4" s="165" t="s">
        <v>556</v>
      </c>
      <c r="F4" s="166"/>
      <c r="G4" s="166"/>
      <c r="H4" s="166"/>
      <c r="I4" s="166"/>
      <c r="M4" s="77"/>
      <c r="N4" s="77"/>
      <c r="O4" s="77"/>
      <c r="T4" s="1"/>
    </row>
    <row r="5" spans="2:20" ht="26.25" customHeight="1">
      <c r="B5" s="70"/>
      <c r="C5" s="151"/>
      <c r="E5" s="170" t="s">
        <v>96</v>
      </c>
      <c r="F5" s="171"/>
      <c r="G5" s="171"/>
      <c r="H5" s="171"/>
      <c r="I5" s="171"/>
      <c r="J5" s="171"/>
      <c r="K5" s="171"/>
      <c r="L5" s="171"/>
      <c r="M5" s="171"/>
      <c r="N5" s="172"/>
      <c r="O5" s="77"/>
      <c r="T5" s="1"/>
    </row>
    <row r="6" spans="2:20" s="40" customFormat="1" ht="13.5">
      <c r="B6" s="72" t="s">
        <v>233</v>
      </c>
      <c r="C6" s="152" t="s">
        <v>234</v>
      </c>
      <c r="D6" s="100" t="s">
        <v>292</v>
      </c>
      <c r="E6" s="159" t="s">
        <v>6</v>
      </c>
      <c r="F6" s="160"/>
      <c r="G6" s="160"/>
      <c r="H6" s="160"/>
      <c r="I6" s="160"/>
      <c r="J6" s="160"/>
      <c r="K6" s="160"/>
      <c r="L6" s="160"/>
      <c r="M6" s="161"/>
      <c r="N6" s="109" t="s">
        <v>24</v>
      </c>
      <c r="O6" s="109" t="s">
        <v>236</v>
      </c>
      <c r="P6" s="109" t="s">
        <v>237</v>
      </c>
      <c r="Q6" s="82" t="s">
        <v>5</v>
      </c>
      <c r="T6" s="41"/>
    </row>
    <row r="7" spans="2:20">
      <c r="B7" s="73" t="str">
        <f>IF(ISNA(VLOOKUP(D7,代號!$J:$K,2,0)),"",(VLOOKUP(D7,代號!$J:$K,2,0)))</f>
        <v/>
      </c>
      <c r="C7" s="146"/>
      <c r="D7" s="36" t="s">
        <v>98</v>
      </c>
      <c r="E7" s="49" t="s">
        <v>752</v>
      </c>
      <c r="F7" s="47"/>
      <c r="G7" s="47"/>
      <c r="H7" s="47"/>
      <c r="I7" s="47"/>
      <c r="J7" s="47"/>
      <c r="K7" s="47"/>
      <c r="L7" s="47"/>
      <c r="M7" s="48"/>
      <c r="N7" s="48"/>
      <c r="O7" s="81" t="str">
        <f>$E$2&amp;"-"&amp;B7&amp;"-0"&amp;COUNTIF($B$7:B25,B7)&amp;"_tw"</f>
        <v>20200200--09_tw</v>
      </c>
      <c r="P7" s="83" t="str">
        <f>IF(ISNA(VLOOKUP(D7,代號!$N:$O,2,0)),"",(VLOOKUP(D7,代號!$N:$O,2,0)))</f>
        <v>ChangeBG(100010);</v>
      </c>
    </row>
    <row r="8" spans="2:20">
      <c r="B8" s="73" t="str">
        <f>IF(ISNA(VLOOKUP(D8,代號!$J:$K,2,0)),"",(VLOOKUP(D8,代號!$J:$K,2,0)))</f>
        <v/>
      </c>
      <c r="C8" s="146"/>
      <c r="D8" s="36" t="s">
        <v>99</v>
      </c>
      <c r="E8" s="45" t="s">
        <v>311</v>
      </c>
      <c r="F8" s="47"/>
      <c r="G8" s="47"/>
      <c r="H8" s="47"/>
      <c r="I8" s="47"/>
      <c r="J8" s="47"/>
      <c r="K8" s="47"/>
      <c r="L8" s="47"/>
      <c r="M8" s="47"/>
      <c r="N8" s="48"/>
      <c r="O8" s="81" t="str">
        <f>$E$2&amp;"-"&amp;B8&amp;"-0"&amp;COUNTIF($B$7:B74,B8)&amp;"_tw"</f>
        <v>20200200--027_tw</v>
      </c>
      <c r="P8" s="83" t="str">
        <f>IF(ISNA(VLOOKUP(D8,代號!$N:$O,2,0)),"",(VLOOKUP(D8,代號!$N:$O,2,0)))</f>
        <v xml:space="preserve">PlayBGM(200001); </v>
      </c>
    </row>
    <row r="9" spans="2:20">
      <c r="B9" s="73" t="str">
        <f>IF(ISNA(VLOOKUP(D9,代號!$J:$K,2,0)),"",(VLOOKUP(D9,代號!$J:$K,2,0)))</f>
        <v/>
      </c>
      <c r="C9" s="146"/>
      <c r="D9" s="36" t="s">
        <v>281</v>
      </c>
      <c r="E9" s="45" t="s">
        <v>757</v>
      </c>
      <c r="F9" s="47"/>
      <c r="G9" s="47"/>
      <c r="H9" s="47"/>
      <c r="I9" s="47"/>
      <c r="J9" s="47"/>
      <c r="K9" s="47"/>
      <c r="L9" s="47"/>
      <c r="M9" s="47"/>
      <c r="N9" s="48"/>
      <c r="O9" s="81" t="str">
        <f>$E$2&amp;"-"&amp;B9&amp;"-0"&amp;COUNTIF($B$7:B74,B9)&amp;"_tw"</f>
        <v>20200200--027_tw</v>
      </c>
      <c r="P9" s="83" t="str">
        <f>IF(ISNA(VLOOKUP(D9,代號!$N:$O,2,0)),"",(VLOOKUP(D9,代號!$N:$O,2,0)))</f>
        <v xml:space="preserve">PlaySE(301001); </v>
      </c>
    </row>
    <row r="10" spans="2:20">
      <c r="B10" s="73" t="str">
        <f>IF(ISNA(VLOOKUP(D10,代號!$J:$K,2,0)),"",(VLOOKUP(D10,代號!$J:$K,2,0)))</f>
        <v/>
      </c>
      <c r="C10" s="146"/>
      <c r="D10" s="2" t="s">
        <v>557</v>
      </c>
      <c r="E10" s="46" t="s">
        <v>566</v>
      </c>
      <c r="F10" s="47"/>
      <c r="G10" s="47"/>
      <c r="H10" s="47"/>
      <c r="I10" s="47"/>
      <c r="J10" s="47"/>
      <c r="K10" s="47"/>
      <c r="L10" s="47"/>
      <c r="M10" s="48"/>
      <c r="N10" s="48">
        <f>LEN(E10)</f>
        <v>30</v>
      </c>
      <c r="O10" s="81" t="str">
        <f>$E$2&amp;"-"&amp;B10&amp;"-0"&amp;COUNTIF($B$7:B25,B10)&amp;"_tw"</f>
        <v>20200200--09_tw</v>
      </c>
      <c r="P10" s="83" t="str">
        <f>IF(ISNA(VLOOKUP(D10,代號!$N:$O,2,0)),"",(VLOOKUP(D10,代號!$N:$O,2,0)))</f>
        <v/>
      </c>
      <c r="R10" s="39"/>
    </row>
    <row r="11" spans="2:20">
      <c r="B11" s="73" t="str">
        <f>IF(ISNA(VLOOKUP(D11,代號!$J:$K,2,0)),"",(VLOOKUP(D11,代號!$J:$K,2,0)))</f>
        <v/>
      </c>
      <c r="C11" s="147"/>
      <c r="D11" s="2" t="s">
        <v>557</v>
      </c>
      <c r="E11" s="46" t="s">
        <v>559</v>
      </c>
      <c r="F11" s="47"/>
      <c r="G11" s="47"/>
      <c r="H11" s="47"/>
      <c r="I11" s="47"/>
      <c r="J11" s="47"/>
      <c r="K11" s="47"/>
      <c r="L11" s="47"/>
      <c r="M11" s="47"/>
      <c r="N11" s="48">
        <f t="shared" ref="N11" si="0">LEN(E11)</f>
        <v>23</v>
      </c>
      <c r="O11" s="81" t="str">
        <f>$E$2&amp;"-"&amp;B11&amp;"-0"&amp;COUNTIF($B$7:B74,B11)&amp;"_tw"</f>
        <v>20200200--027_tw</v>
      </c>
      <c r="P11" s="83" t="str">
        <f>IF(ISNA(VLOOKUP(D11,代號!$N:$O,2,0)),"",(VLOOKUP(D11,代號!$N:$O,2,0)))</f>
        <v/>
      </c>
      <c r="R11" s="39"/>
    </row>
    <row r="12" spans="2:20">
      <c r="B12" s="73" t="str">
        <f>IF(ISNA(VLOOKUP(D12,代號!$J:$K,2,0)),"",(VLOOKUP(D12,代號!$J:$K,2,0)))</f>
        <v/>
      </c>
      <c r="C12" s="146"/>
      <c r="D12" s="36" t="s">
        <v>281</v>
      </c>
      <c r="E12" s="45" t="s">
        <v>756</v>
      </c>
      <c r="F12" s="47"/>
      <c r="G12" s="47"/>
      <c r="H12" s="47"/>
      <c r="I12" s="47"/>
      <c r="J12" s="47"/>
      <c r="K12" s="47"/>
      <c r="L12" s="47"/>
      <c r="M12" s="47"/>
      <c r="N12" s="48"/>
      <c r="O12" s="81" t="str">
        <f>$E$2&amp;"-"&amp;B12&amp;"-0"&amp;COUNTIF($B$7:B74,B12)&amp;"_tw"</f>
        <v>20200200--027_tw</v>
      </c>
      <c r="P12" s="83" t="str">
        <f>IF(ISNA(VLOOKUP(D12,代號!$N:$O,2,0)),"",(VLOOKUP(D12,代號!$N:$O,2,0)))</f>
        <v xml:space="preserve">PlaySE(301001); </v>
      </c>
    </row>
    <row r="13" spans="2:20" s="34" customFormat="1">
      <c r="B13" s="73" t="str">
        <f>IF(ISNA(VLOOKUP(D13,代號!$J:$K,2,0)),"",(VLOOKUP(D13,代號!$J:$K,2,0)))</f>
        <v/>
      </c>
      <c r="C13" s="147"/>
      <c r="D13" s="36" t="s">
        <v>257</v>
      </c>
      <c r="E13" s="46"/>
      <c r="F13" s="47"/>
      <c r="G13" s="47"/>
      <c r="H13" s="47"/>
      <c r="I13" s="47"/>
      <c r="J13" s="47"/>
      <c r="K13" s="47"/>
      <c r="L13" s="47"/>
      <c r="M13" s="47"/>
      <c r="N13" s="48"/>
      <c r="O13" s="81" t="str">
        <f>$E$2&amp;"-"&amp;B13&amp;"-0"&amp;COUNTIF($B$7:B74,B13)&amp;"_tw"</f>
        <v>20200200--027_tw</v>
      </c>
      <c r="P13" s="83" t="str">
        <f>IF(ISNA(VLOOKUP(D13,代號!$N:$O,2,0)),"",(VLOOKUP(D13,代號!$N:$O,2,0)))</f>
        <v>ControlNPC(10209002,FadeIn,M);</v>
      </c>
      <c r="R13" s="1"/>
    </row>
    <row r="14" spans="2:20" s="34" customFormat="1">
      <c r="B14" s="73">
        <f>IF(ISNA(VLOOKUP(D14,代號!$J:$K,2,0)),"",(VLOOKUP(D14,代號!$J:$K,2,0)))</f>
        <v>10201002</v>
      </c>
      <c r="C14" s="153" t="s">
        <v>389</v>
      </c>
      <c r="D14" s="2" t="s">
        <v>303</v>
      </c>
      <c r="E14" s="46" t="s">
        <v>742</v>
      </c>
      <c r="F14" s="47"/>
      <c r="G14" s="47"/>
      <c r="H14" s="47"/>
      <c r="I14" s="47"/>
      <c r="J14" s="47"/>
      <c r="K14" s="47"/>
      <c r="L14" s="47"/>
      <c r="M14" s="47"/>
      <c r="N14" s="48">
        <f>LEN(E14)</f>
        <v>14</v>
      </c>
      <c r="O14" s="81" t="str">
        <f>$E$2&amp;"-"&amp;B14&amp;"-0"&amp;COUNTIF($B$7:B74,B14)&amp;"_tw"</f>
        <v>20200200-10201002-023_tw</v>
      </c>
      <c r="P14" s="83" t="str">
        <f>IF(ISNA(VLOOKUP(D14,代號!$N:$O,2,0)),"",(VLOOKUP(D14,代號!$N:$O,2,0)))</f>
        <v/>
      </c>
      <c r="R14" s="1"/>
    </row>
    <row r="15" spans="2:20">
      <c r="B15" s="73">
        <f>IF(ISNA(VLOOKUP(D15,代號!$J:$K,2,0)),"",(VLOOKUP(D15,代號!$J:$K,2,0)))</f>
        <v>10209001</v>
      </c>
      <c r="C15" s="147" t="s">
        <v>235</v>
      </c>
      <c r="D15" s="2" t="s">
        <v>101</v>
      </c>
      <c r="E15" s="46" t="s">
        <v>727</v>
      </c>
      <c r="F15" s="47"/>
      <c r="G15" s="47"/>
      <c r="H15" s="47"/>
      <c r="I15" s="47"/>
      <c r="J15" s="47"/>
      <c r="K15" s="47"/>
      <c r="L15" s="47"/>
      <c r="M15" s="47"/>
      <c r="N15" s="48">
        <f t="shared" ref="N15" si="1">LEN(E15)</f>
        <v>20</v>
      </c>
      <c r="O15" s="81" t="str">
        <f>$E$2&amp;"-"&amp;B15&amp;"-0"&amp;COUNTIF($B$7:B74,B15)&amp;"_tw"</f>
        <v>20200200-10209001-018_tw</v>
      </c>
      <c r="P15" s="83" t="str">
        <f>IF(ISNA(VLOOKUP(D15,代號!$N:$O,2,0)),"",(VLOOKUP(D15,代號!$N:$O,2,0)))</f>
        <v/>
      </c>
      <c r="R15" s="39"/>
    </row>
    <row r="16" spans="2:20" s="34" customFormat="1">
      <c r="B16" s="73">
        <f>IF(ISNA(VLOOKUP(D16,代號!$J:$K,2,0)),"",(VLOOKUP(D16,代號!$J:$K,2,0)))</f>
        <v>10201002</v>
      </c>
      <c r="C16" s="153" t="s">
        <v>389</v>
      </c>
      <c r="D16" s="2" t="s">
        <v>303</v>
      </c>
      <c r="E16" s="46" t="s">
        <v>728</v>
      </c>
      <c r="F16" s="47"/>
      <c r="G16" s="47"/>
      <c r="H16" s="47"/>
      <c r="I16" s="47"/>
      <c r="J16" s="47"/>
      <c r="K16" s="47"/>
      <c r="L16" s="47"/>
      <c r="M16" s="47"/>
      <c r="N16" s="48">
        <f>LEN(E16)</f>
        <v>25</v>
      </c>
      <c r="O16" s="81" t="str">
        <f>$E$2&amp;"-"&amp;B16&amp;"-0"&amp;COUNTIF($B$7:B74,B16)&amp;"_tw"</f>
        <v>20200200-10201002-023_tw</v>
      </c>
      <c r="P16" s="83" t="str">
        <f>IF(ISNA(VLOOKUP(D16,代號!$N:$O,2,0)),"",(VLOOKUP(D16,代號!$N:$O,2,0)))</f>
        <v/>
      </c>
      <c r="R16" s="1"/>
    </row>
    <row r="17" spans="2:18" s="34" customFormat="1">
      <c r="B17" s="73">
        <f>IF(ISNA(VLOOKUP(D17,代號!$J:$K,2,0)),"",(VLOOKUP(D17,代號!$J:$K,2,0)))</f>
        <v>10201002</v>
      </c>
      <c r="C17" s="153" t="s">
        <v>389</v>
      </c>
      <c r="D17" s="2" t="s">
        <v>303</v>
      </c>
      <c r="E17" s="46" t="s">
        <v>602</v>
      </c>
      <c r="F17" s="47"/>
      <c r="G17" s="47"/>
      <c r="H17" s="47"/>
      <c r="I17" s="47"/>
      <c r="J17" s="47"/>
      <c r="K17" s="47"/>
      <c r="L17" s="47"/>
      <c r="M17" s="47"/>
      <c r="N17" s="48">
        <f>LEN(E17)</f>
        <v>14</v>
      </c>
      <c r="O17" s="81" t="str">
        <f>$E$2&amp;"-"&amp;B17&amp;"-0"&amp;COUNTIF($B$7:B74,B17)&amp;"_tw"</f>
        <v>20200200-10201002-023_tw</v>
      </c>
      <c r="P17" s="83" t="str">
        <f>IF(ISNA(VLOOKUP(D17,代號!$N:$O,2,0)),"",(VLOOKUP(D17,代號!$N:$O,2,0)))</f>
        <v/>
      </c>
      <c r="R17" s="1"/>
    </row>
    <row r="18" spans="2:18" s="34" customFormat="1">
      <c r="B18" s="73">
        <f>IF(ISNA(VLOOKUP(D18,代號!$J:$K,2,0)),"",(VLOOKUP(D18,代號!$J:$K,2,0)))</f>
        <v>10201002</v>
      </c>
      <c r="C18" s="153" t="s">
        <v>389</v>
      </c>
      <c r="D18" s="2" t="s">
        <v>303</v>
      </c>
      <c r="E18" s="46" t="s">
        <v>603</v>
      </c>
      <c r="F18" s="47"/>
      <c r="G18" s="47"/>
      <c r="H18" s="47"/>
      <c r="I18" s="47"/>
      <c r="J18" s="47"/>
      <c r="K18" s="47"/>
      <c r="L18" s="47"/>
      <c r="M18" s="47"/>
      <c r="N18" s="48">
        <f>LEN(E18)</f>
        <v>11</v>
      </c>
      <c r="O18" s="81" t="str">
        <f>$E$2&amp;"-"&amp;B18&amp;"-0"&amp;COUNTIF($B$7:B75,B18)&amp;"_tw"</f>
        <v>20200200-10201002-023_tw</v>
      </c>
      <c r="P18" s="83" t="str">
        <f>IF(ISNA(VLOOKUP(D18,代號!$N:$O,2,0)),"",(VLOOKUP(D18,代號!$N:$O,2,0)))</f>
        <v/>
      </c>
      <c r="R18" s="1"/>
    </row>
    <row r="19" spans="2:18">
      <c r="B19" s="73" t="str">
        <f>IF(ISNA(VLOOKUP(D19,代號!$J:$K,2,0)),"",(VLOOKUP(D19,代號!$J:$K,2,0)))</f>
        <v/>
      </c>
      <c r="C19" s="153" t="s">
        <v>389</v>
      </c>
      <c r="D19" s="2" t="s">
        <v>557</v>
      </c>
      <c r="E19" s="46" t="s">
        <v>601</v>
      </c>
      <c r="F19" s="47"/>
      <c r="G19" s="47"/>
      <c r="H19" s="47"/>
      <c r="I19" s="47"/>
      <c r="J19" s="47"/>
      <c r="K19" s="47"/>
      <c r="L19" s="47"/>
      <c r="M19" s="47"/>
      <c r="N19" s="48">
        <f t="shared" ref="N19:N20" si="2">LEN(E19)</f>
        <v>30</v>
      </c>
      <c r="O19" s="81"/>
      <c r="P19" s="83"/>
      <c r="R19" s="39"/>
    </row>
    <row r="20" spans="2:18">
      <c r="B20" s="73">
        <f>IF(ISNA(VLOOKUP(D20,代號!$J:$K,2,0)),"",(VLOOKUP(D20,代號!$J:$K,2,0)))</f>
        <v>10209001</v>
      </c>
      <c r="C20" s="147" t="s">
        <v>238</v>
      </c>
      <c r="D20" s="2" t="s">
        <v>101</v>
      </c>
      <c r="E20" s="46" t="s">
        <v>606</v>
      </c>
      <c r="F20" s="47"/>
      <c r="G20" s="47"/>
      <c r="H20" s="47"/>
      <c r="I20" s="47"/>
      <c r="J20" s="47"/>
      <c r="K20" s="47"/>
      <c r="L20" s="47"/>
      <c r="M20" s="47"/>
      <c r="N20" s="48">
        <f t="shared" si="2"/>
        <v>13</v>
      </c>
      <c r="O20" s="81" t="str">
        <f>$E$2&amp;"-"&amp;B20&amp;"-0"&amp;COUNTIF($B$7:B74,B20)&amp;"_tw"</f>
        <v>20200200-10209001-018_tw</v>
      </c>
      <c r="P20" s="83" t="str">
        <f>IF(ISNA(VLOOKUP(D20,代號!$N:$O,2,0)),"",(VLOOKUP(D20,代號!$N:$O,2,0)))</f>
        <v/>
      </c>
      <c r="R20" s="39"/>
    </row>
    <row r="21" spans="2:18" s="34" customFormat="1">
      <c r="B21" s="73">
        <f>IF(ISNA(VLOOKUP(D21,代號!$J:$K,2,0)),"",(VLOOKUP(D21,代號!$J:$K,2,0)))</f>
        <v>10201002</v>
      </c>
      <c r="C21" s="153" t="s">
        <v>389</v>
      </c>
      <c r="D21" s="2" t="s">
        <v>303</v>
      </c>
      <c r="E21" s="46" t="s">
        <v>604</v>
      </c>
      <c r="F21" s="47"/>
      <c r="G21" s="47"/>
      <c r="H21" s="47"/>
      <c r="I21" s="47"/>
      <c r="J21" s="47"/>
      <c r="K21" s="47"/>
      <c r="L21" s="47"/>
      <c r="M21" s="47"/>
      <c r="N21" s="48">
        <f>LEN(E21)</f>
        <v>26</v>
      </c>
      <c r="O21" s="81" t="str">
        <f>$E$2&amp;"-"&amp;B21&amp;"-0"&amp;COUNTIF($B$7:B74,B21)&amp;"_tw"</f>
        <v>20200200-10201002-023_tw</v>
      </c>
      <c r="P21" s="83" t="str">
        <f>IF(ISNA(VLOOKUP(D21,代號!$N:$O,2,0)),"",(VLOOKUP(D21,代號!$N:$O,2,0)))</f>
        <v/>
      </c>
      <c r="R21" s="1"/>
    </row>
    <row r="22" spans="2:18">
      <c r="B22" s="73">
        <f>IF(ISNA(VLOOKUP(D22,代號!$J:$K,2,0)),"",(VLOOKUP(D22,代號!$J:$K,2,0)))</f>
        <v>10209001</v>
      </c>
      <c r="C22" s="147" t="s">
        <v>235</v>
      </c>
      <c r="D22" s="2" t="s">
        <v>101</v>
      </c>
      <c r="E22" s="46" t="s">
        <v>561</v>
      </c>
      <c r="F22" s="47"/>
      <c r="G22" s="47"/>
      <c r="H22" s="47"/>
      <c r="I22" s="47"/>
      <c r="J22" s="47"/>
      <c r="K22" s="47"/>
      <c r="L22" s="47"/>
      <c r="M22" s="47"/>
      <c r="N22" s="48">
        <f t="shared" ref="N22" si="3">LEN(E22)</f>
        <v>26</v>
      </c>
      <c r="O22" s="81" t="str">
        <f>$E$2&amp;"-"&amp;B22&amp;"-0"&amp;COUNTIF($B$7:B74,B22)&amp;"_tw"</f>
        <v>20200200-10209001-018_tw</v>
      </c>
      <c r="P22" s="83" t="str">
        <f>IF(ISNA(VLOOKUP(D22,代號!$N:$O,2,0)),"",(VLOOKUP(D22,代號!$N:$O,2,0)))</f>
        <v/>
      </c>
      <c r="R22" s="39"/>
    </row>
    <row r="23" spans="2:18" s="34" customFormat="1">
      <c r="B23" s="73">
        <f>IF(ISNA(VLOOKUP(D23,代號!$J:$K,2,0)),"",(VLOOKUP(D23,代號!$J:$K,2,0)))</f>
        <v>10201002</v>
      </c>
      <c r="C23" s="153" t="s">
        <v>389</v>
      </c>
      <c r="D23" s="2" t="s">
        <v>303</v>
      </c>
      <c r="E23" s="46" t="s">
        <v>578</v>
      </c>
      <c r="F23" s="47"/>
      <c r="G23" s="47"/>
      <c r="H23" s="47"/>
      <c r="I23" s="47"/>
      <c r="J23" s="47"/>
      <c r="K23" s="47"/>
      <c r="L23" s="47"/>
      <c r="M23" s="47"/>
      <c r="N23" s="48">
        <f>LEN(E23)</f>
        <v>13</v>
      </c>
      <c r="O23" s="81" t="str">
        <f>$E$2&amp;"-"&amp;B23&amp;"-0"&amp;COUNTIF($B$7:B74,B23)&amp;"_tw"</f>
        <v>20200200-10201002-023_tw</v>
      </c>
      <c r="P23" s="83" t="str">
        <f>IF(ISNA(VLOOKUP(D23,代號!$N:$O,2,0)),"",(VLOOKUP(D23,代號!$N:$O,2,0)))</f>
        <v/>
      </c>
      <c r="R23" s="1"/>
    </row>
    <row r="24" spans="2:18" s="34" customFormat="1">
      <c r="B24" s="73">
        <f>IF(ISNA(VLOOKUP(D24,代號!$J:$K,2,0)),"",(VLOOKUP(D24,代號!$J:$K,2,0)))</f>
        <v>10201002</v>
      </c>
      <c r="C24" s="153" t="s">
        <v>389</v>
      </c>
      <c r="D24" s="2" t="s">
        <v>303</v>
      </c>
      <c r="E24" s="108" t="s">
        <v>729</v>
      </c>
      <c r="F24" s="47"/>
      <c r="G24" s="47"/>
      <c r="H24" s="47"/>
      <c r="I24" s="47"/>
      <c r="J24" s="47"/>
      <c r="K24" s="47"/>
      <c r="L24" s="47"/>
      <c r="M24" s="47"/>
      <c r="N24" s="48">
        <f t="shared" ref="N24:N25" si="4">LEN(E24)</f>
        <v>9</v>
      </c>
      <c r="O24" s="81" t="str">
        <f>$E$2&amp;"-"&amp;B24&amp;"-0"&amp;COUNTIF($B$7:B74,B24)&amp;"_tw"</f>
        <v>20200200-10201002-023_tw</v>
      </c>
      <c r="P24" s="83" t="str">
        <f>IF(ISNA(VLOOKUP(D24,代號!$N:$O,2,0)),"",(VLOOKUP(D24,代號!$N:$O,2,0)))</f>
        <v/>
      </c>
      <c r="Q24" s="142" t="s">
        <v>701</v>
      </c>
      <c r="R24" s="1"/>
    </row>
    <row r="25" spans="2:18" s="34" customFormat="1" ht="16.5">
      <c r="B25" s="73"/>
      <c r="C25" s="153"/>
      <c r="D25" s="137" t="s">
        <v>558</v>
      </c>
      <c r="E25" s="140" t="s">
        <v>734</v>
      </c>
      <c r="F25" s="47"/>
      <c r="G25" s="47"/>
      <c r="H25" s="47"/>
      <c r="I25" s="47"/>
      <c r="J25" s="47"/>
      <c r="K25" s="47"/>
      <c r="L25" s="47"/>
      <c r="M25" s="47"/>
      <c r="N25" s="48">
        <f t="shared" si="4"/>
        <v>6</v>
      </c>
      <c r="O25" s="81" t="str">
        <f>$E$2&amp;"-"&amp;B25&amp;"-0"&amp;COUNTIF($B$7:B74,B25)&amp;"_tw"</f>
        <v>20200200--00_tw</v>
      </c>
      <c r="P25" s="83" t="str">
        <f>IF(ISNA(VLOOKUP(D25,代號!$N:$O,2,0)),"",(VLOOKUP(D25,代號!$N:$O,2,0)))</f>
        <v/>
      </c>
      <c r="R25" s="1"/>
    </row>
    <row r="26" spans="2:18" s="34" customFormat="1">
      <c r="B26" s="73">
        <f>IF(ISNA(VLOOKUP(D26,代號!$J:$K,2,0)),"",(VLOOKUP(D26,代號!$J:$K,2,0)))</f>
        <v>10201002</v>
      </c>
      <c r="C26" s="153" t="s">
        <v>389</v>
      </c>
      <c r="D26" s="2" t="s">
        <v>303</v>
      </c>
      <c r="E26" s="46" t="s">
        <v>565</v>
      </c>
      <c r="F26" s="47"/>
      <c r="G26" s="47"/>
      <c r="H26" s="47"/>
      <c r="I26" s="47"/>
      <c r="J26" s="47"/>
      <c r="K26" s="47"/>
      <c r="L26" s="47"/>
      <c r="M26" s="47"/>
      <c r="N26" s="48">
        <f>LEN(E26)</f>
        <v>28</v>
      </c>
      <c r="O26" s="81" t="str">
        <f>$E$2&amp;"-"&amp;B26&amp;"-0"&amp;COUNTIF($B$7:B74,B26)&amp;"_tw"</f>
        <v>20200200-10201002-023_tw</v>
      </c>
      <c r="P26" s="83" t="str">
        <f>IF(ISNA(VLOOKUP(D26,代號!$N:$O,2,0)),"",(VLOOKUP(D26,代號!$N:$O,2,0)))</f>
        <v/>
      </c>
      <c r="R26" s="1"/>
    </row>
    <row r="27" spans="2:18">
      <c r="B27" s="73" t="str">
        <f>IF(ISNA(VLOOKUP(D27,代號!$J:$K,2,0)),"",(VLOOKUP(D27,代號!$J:$K,2,0)))</f>
        <v/>
      </c>
      <c r="C27" s="153" t="s">
        <v>389</v>
      </c>
      <c r="D27" s="2" t="s">
        <v>557</v>
      </c>
      <c r="E27" s="46" t="s">
        <v>563</v>
      </c>
      <c r="F27" s="47"/>
      <c r="G27" s="47"/>
      <c r="H27" s="47"/>
      <c r="I27" s="47"/>
      <c r="J27" s="47"/>
      <c r="K27" s="47"/>
      <c r="L27" s="47"/>
      <c r="M27" s="47"/>
      <c r="N27" s="48">
        <f t="shared" ref="N27" si="5">LEN(E27)</f>
        <v>21</v>
      </c>
      <c r="O27" s="81"/>
      <c r="P27" s="83"/>
      <c r="R27" s="39"/>
    </row>
    <row r="28" spans="2:18" s="34" customFormat="1">
      <c r="B28" s="73" t="str">
        <f>IF(ISNA(VLOOKUP(D28,代號!$J:$K,2,0)),"",(VLOOKUP(D28,代號!$J:$K,2,0)))</f>
        <v/>
      </c>
      <c r="C28" s="147"/>
      <c r="D28" s="36" t="s">
        <v>564</v>
      </c>
      <c r="E28" s="46"/>
      <c r="F28" s="47"/>
      <c r="G28" s="47"/>
      <c r="H28" s="47"/>
      <c r="I28" s="47"/>
      <c r="J28" s="47"/>
      <c r="K28" s="47"/>
      <c r="L28" s="47"/>
      <c r="M28" s="47"/>
      <c r="N28" s="48"/>
      <c r="O28" s="81" t="str">
        <f>$E$2&amp;"-"&amp;B28&amp;"-0"&amp;COUNTIF($B$7:B74,B28)&amp;"_tw"</f>
        <v>20200200--027_tw</v>
      </c>
      <c r="P28" s="83" t="str">
        <f>IF(ISNA(VLOOKUP(D28,代號!$N:$O,2,0)),"",(VLOOKUP(D28,代號!$N:$O,2,0)))</f>
        <v>ControlNPC(10209002,FadeOut,M);</v>
      </c>
      <c r="R28" s="1"/>
    </row>
    <row r="29" spans="2:18">
      <c r="B29" s="73" t="str">
        <f>IF(ISNA(VLOOKUP(D29,代號!$J:$K,2,0)),"",(VLOOKUP(D29,代號!$J:$K,2,0)))</f>
        <v/>
      </c>
      <c r="D29" s="36" t="s">
        <v>98</v>
      </c>
      <c r="E29" s="108" t="s">
        <v>753</v>
      </c>
      <c r="F29" s="143"/>
      <c r="G29" s="143"/>
      <c r="H29" s="47"/>
      <c r="I29" s="47"/>
      <c r="J29" s="47"/>
      <c r="K29" s="47"/>
      <c r="L29" s="47"/>
      <c r="M29" s="48"/>
      <c r="N29" s="48"/>
      <c r="O29" s="81" t="str">
        <f>$E$2&amp;"-"&amp;B29&amp;"-0"&amp;COUNTIF($B$7:B74,B29)&amp;"_tw"</f>
        <v>20200200--027_tw</v>
      </c>
      <c r="P29" s="83" t="str">
        <f>IF(ISNA(VLOOKUP(D29,代號!$N:$O,2,0)),"",(VLOOKUP(D29,代號!$N:$O,2,0)))</f>
        <v>ChangeBG(100010);</v>
      </c>
      <c r="Q29" s="144" t="s">
        <v>702</v>
      </c>
    </row>
    <row r="30" spans="2:18">
      <c r="B30" s="73">
        <f>IF(ISNA(VLOOKUP(D30,代號!$J:$K,2,0)),"",(VLOOKUP(D30,代號!$J:$K,2,0)))</f>
        <v>10209001</v>
      </c>
      <c r="C30" s="147" t="s">
        <v>235</v>
      </c>
      <c r="D30" s="2" t="s">
        <v>101</v>
      </c>
      <c r="E30" s="108" t="s">
        <v>739</v>
      </c>
      <c r="F30" s="143"/>
      <c r="G30" s="143"/>
      <c r="H30" s="47"/>
      <c r="I30" s="47"/>
      <c r="J30" s="47"/>
      <c r="K30" s="47"/>
      <c r="L30" s="47"/>
      <c r="M30" s="47"/>
      <c r="N30" s="48">
        <f t="shared" ref="N30:N38" si="6">LEN(E30)</f>
        <v>13</v>
      </c>
      <c r="O30" s="81" t="str">
        <f>$E$2&amp;"-"&amp;B30&amp;"-0"&amp;COUNTIF($B$7:B74,B30)&amp;"_tw"</f>
        <v>20200200-10209001-018_tw</v>
      </c>
      <c r="P30" s="83" t="str">
        <f>IF(ISNA(VLOOKUP(D30,代號!$N:$O,2,0)),"",(VLOOKUP(D30,代號!$N:$O,2,0)))</f>
        <v/>
      </c>
      <c r="R30" s="39"/>
    </row>
    <row r="31" spans="2:18" s="34" customFormat="1">
      <c r="B31" s="73" t="str">
        <f>IF(ISNA(VLOOKUP(D31,代號!$J:$K,2,0)),"",(VLOOKUP(D31,代號!$J:$K,2,0)))</f>
        <v/>
      </c>
      <c r="C31" s="147"/>
      <c r="D31" s="36" t="s">
        <v>567</v>
      </c>
      <c r="E31" s="46"/>
      <c r="F31" s="47"/>
      <c r="G31" s="47"/>
      <c r="H31" s="47"/>
      <c r="I31" s="47"/>
      <c r="J31" s="47"/>
      <c r="K31" s="47"/>
      <c r="L31" s="47"/>
      <c r="M31" s="47"/>
      <c r="N31" s="48"/>
      <c r="O31" s="81" t="str">
        <f>$E$2&amp;"-"&amp;B31&amp;"-0"&amp;COUNTIF($B$7:B74,B31)&amp;"_tw"</f>
        <v>20200200--027_tw</v>
      </c>
      <c r="P31" s="83" t="str">
        <f>IF(ISNA(VLOOKUP(D31,代號!$N:$O,2,0)),"",(VLOOKUP(D31,代號!$N:$O,2,0)))</f>
        <v>ControlNPC(10209002,FadeIn,M);</v>
      </c>
      <c r="R31" s="1"/>
    </row>
    <row r="32" spans="2:18" s="34" customFormat="1">
      <c r="B32" s="73">
        <f>IF(ISNA(VLOOKUP(D32,代號!$J:$K,2,0)),"",(VLOOKUP(D32,代號!$J:$K,2,0)))</f>
        <v>10201002</v>
      </c>
      <c r="C32" s="153" t="s">
        <v>389</v>
      </c>
      <c r="D32" s="2" t="s">
        <v>303</v>
      </c>
      <c r="E32" s="46" t="s">
        <v>568</v>
      </c>
      <c r="F32" s="47"/>
      <c r="G32" s="47"/>
      <c r="H32" s="47"/>
      <c r="I32" s="47"/>
      <c r="J32" s="47"/>
      <c r="K32" s="47"/>
      <c r="L32" s="47"/>
      <c r="M32" s="47"/>
      <c r="N32" s="48">
        <f t="shared" si="6"/>
        <v>24</v>
      </c>
      <c r="O32" s="81" t="str">
        <f>$E$2&amp;"-"&amp;B32&amp;"-0"&amp;COUNTIF($B$7:B74,B32)&amp;"_tw"</f>
        <v>20200200-10201002-023_tw</v>
      </c>
      <c r="P32" s="83" t="str">
        <f>IF(ISNA(VLOOKUP(D32,代號!$N:$O,2,0)),"",(VLOOKUP(D32,代號!$N:$O,2,0)))</f>
        <v/>
      </c>
      <c r="R32" s="1"/>
    </row>
    <row r="33" spans="2:18">
      <c r="B33" s="73">
        <f>IF(ISNA(VLOOKUP(D33,代號!$J:$K,2,0)),"",(VLOOKUP(D33,代號!$J:$K,2,0)))</f>
        <v>10209001</v>
      </c>
      <c r="C33" s="147" t="s">
        <v>370</v>
      </c>
      <c r="D33" s="2" t="s">
        <v>101</v>
      </c>
      <c r="E33" s="46" t="s">
        <v>570</v>
      </c>
      <c r="F33" s="47"/>
      <c r="G33" s="47"/>
      <c r="H33" s="47"/>
      <c r="I33" s="47"/>
      <c r="J33" s="47"/>
      <c r="K33" s="47"/>
      <c r="L33" s="47"/>
      <c r="M33" s="47"/>
      <c r="N33" s="48">
        <f t="shared" si="6"/>
        <v>9</v>
      </c>
      <c r="O33" s="81" t="str">
        <f>$E$2&amp;"-"&amp;B33&amp;"-0"&amp;COUNTIF($B$7:B74,B33)&amp;"_tw"</f>
        <v>20200200-10209001-018_tw</v>
      </c>
      <c r="P33" s="83" t="str">
        <f>IF(ISNA(VLOOKUP(D33,代號!$N:$O,2,0)),"",(VLOOKUP(D33,代號!$N:$O,2,0)))</f>
        <v/>
      </c>
      <c r="R33" s="39"/>
    </row>
    <row r="34" spans="2:18" s="34" customFormat="1">
      <c r="B34" s="73">
        <f>IF(ISNA(VLOOKUP(D34,代號!$J:$K,2,0)),"",(VLOOKUP(D34,代號!$J:$K,2,0)))</f>
        <v>10201002</v>
      </c>
      <c r="C34" s="153" t="s">
        <v>389</v>
      </c>
      <c r="D34" s="2" t="s">
        <v>303</v>
      </c>
      <c r="E34" s="46" t="s">
        <v>569</v>
      </c>
      <c r="F34" s="47"/>
      <c r="G34" s="47"/>
      <c r="H34" s="47"/>
      <c r="I34" s="47"/>
      <c r="J34" s="47"/>
      <c r="K34" s="47"/>
      <c r="L34" s="47"/>
      <c r="M34" s="47"/>
      <c r="N34" s="48">
        <f t="shared" si="6"/>
        <v>3</v>
      </c>
      <c r="O34" s="81" t="str">
        <f>$E$2&amp;"-"&amp;B34&amp;"-0"&amp;COUNTIF($B$7:B74,B34)&amp;"_tw"</f>
        <v>20200200-10201002-023_tw</v>
      </c>
      <c r="P34" s="83" t="str">
        <f>IF(ISNA(VLOOKUP(D34,代號!$N:$O,2,0)),"",(VLOOKUP(D34,代號!$N:$O,2,0)))</f>
        <v/>
      </c>
      <c r="R34" s="1"/>
    </row>
    <row r="35" spans="2:18">
      <c r="B35" s="73">
        <f>IF(ISNA(VLOOKUP(D35,代號!$J:$K,2,0)),"",(VLOOKUP(D35,代號!$J:$K,2,0)))</f>
        <v>10209001</v>
      </c>
      <c r="C35" s="147" t="s">
        <v>370</v>
      </c>
      <c r="D35" s="2" t="s">
        <v>101</v>
      </c>
      <c r="E35" s="46" t="s">
        <v>571</v>
      </c>
      <c r="F35" s="47"/>
      <c r="G35" s="47"/>
      <c r="H35" s="47"/>
      <c r="I35" s="47"/>
      <c r="J35" s="47"/>
      <c r="K35" s="47"/>
      <c r="L35" s="47"/>
      <c r="M35" s="47"/>
      <c r="N35" s="48">
        <f t="shared" si="6"/>
        <v>21</v>
      </c>
      <c r="O35" s="81" t="str">
        <f>$E$2&amp;"-"&amp;B35&amp;"-0"&amp;COUNTIF($B$7:B74,B35)&amp;"_tw"</f>
        <v>20200200-10209001-018_tw</v>
      </c>
      <c r="P35" s="83" t="str">
        <f>IF(ISNA(VLOOKUP(D35,代號!$N:$O,2,0)),"",(VLOOKUP(D35,代號!$N:$O,2,0)))</f>
        <v/>
      </c>
      <c r="R35" s="39"/>
    </row>
    <row r="36" spans="2:18" s="34" customFormat="1">
      <c r="B36" s="73">
        <f>IF(ISNA(VLOOKUP(D36,代號!$J:$K,2,0)),"",(VLOOKUP(D36,代號!$J:$K,2,0)))</f>
        <v>10201002</v>
      </c>
      <c r="C36" s="153" t="s">
        <v>389</v>
      </c>
      <c r="D36" s="2" t="s">
        <v>303</v>
      </c>
      <c r="E36" s="46" t="s">
        <v>572</v>
      </c>
      <c r="F36" s="47"/>
      <c r="G36" s="47"/>
      <c r="H36" s="47"/>
      <c r="I36" s="47"/>
      <c r="J36" s="47"/>
      <c r="K36" s="47"/>
      <c r="L36" s="47"/>
      <c r="M36" s="47"/>
      <c r="N36" s="48">
        <f t="shared" si="6"/>
        <v>30</v>
      </c>
      <c r="O36" s="81" t="str">
        <f>$E$2&amp;"-"&amp;B36&amp;"-0"&amp;COUNTIF($B$7:B74,B36)&amp;"_tw"</f>
        <v>20200200-10201002-023_tw</v>
      </c>
      <c r="P36" s="83" t="str">
        <f>IF(ISNA(VLOOKUP(D36,代號!$N:$O,2,0)),"",(VLOOKUP(D36,代號!$N:$O,2,0)))</f>
        <v/>
      </c>
      <c r="R36" s="1"/>
    </row>
    <row r="37" spans="2:18">
      <c r="B37" s="73">
        <f>IF(ISNA(VLOOKUP(D37,代號!$J:$K,2,0)),"",(VLOOKUP(D37,代號!$J:$K,2,0)))</f>
        <v>10209001</v>
      </c>
      <c r="C37" s="147" t="s">
        <v>235</v>
      </c>
      <c r="D37" s="2" t="s">
        <v>101</v>
      </c>
      <c r="E37" s="46" t="s">
        <v>573</v>
      </c>
      <c r="F37" s="47"/>
      <c r="G37" s="47"/>
      <c r="H37" s="47"/>
      <c r="I37" s="47"/>
      <c r="J37" s="47"/>
      <c r="K37" s="47"/>
      <c r="L37" s="47"/>
      <c r="M37" s="47"/>
      <c r="N37" s="48">
        <f t="shared" si="6"/>
        <v>16</v>
      </c>
      <c r="O37" s="81" t="str">
        <f>$E$2&amp;"-"&amp;B37&amp;"-0"&amp;COUNTIF($B$7:B74,B37)&amp;"_tw"</f>
        <v>20200200-10209001-018_tw</v>
      </c>
      <c r="P37" s="83" t="str">
        <f>IF(ISNA(VLOOKUP(D37,代號!$N:$O,2,0)),"",(VLOOKUP(D37,代號!$N:$O,2,0)))</f>
        <v/>
      </c>
      <c r="R37" s="39"/>
    </row>
    <row r="38" spans="2:18" s="34" customFormat="1">
      <c r="B38" s="73">
        <f>IF(ISNA(VLOOKUP(D38,代號!$J:$K,2,0)),"",(VLOOKUP(D38,代號!$J:$K,2,0)))</f>
        <v>10201002</v>
      </c>
      <c r="C38" s="153" t="s">
        <v>389</v>
      </c>
      <c r="D38" s="2" t="s">
        <v>303</v>
      </c>
      <c r="E38" s="46" t="s">
        <v>574</v>
      </c>
      <c r="F38" s="47"/>
      <c r="G38" s="47"/>
      <c r="H38" s="47"/>
      <c r="I38" s="47"/>
      <c r="J38" s="47"/>
      <c r="K38" s="47"/>
      <c r="L38" s="47"/>
      <c r="M38" s="47"/>
      <c r="N38" s="48">
        <f t="shared" si="6"/>
        <v>8</v>
      </c>
      <c r="O38" s="81" t="str">
        <f>$E$2&amp;"-"&amp;B38&amp;"-0"&amp;COUNTIF($B$7:B74,B38)&amp;"_tw"</f>
        <v>20200200-10201002-023_tw</v>
      </c>
      <c r="P38" s="83" t="str">
        <f>IF(ISNA(VLOOKUP(D38,代號!$N:$O,2,0)),"",(VLOOKUP(D38,代號!$N:$O,2,0)))</f>
        <v/>
      </c>
      <c r="R38" s="1"/>
    </row>
    <row r="39" spans="2:18" s="34" customFormat="1" ht="16.5">
      <c r="B39" s="73" t="str">
        <f>IF(ISNA(VLOOKUP(D39,代號!$J:$K,2,0)),"",(VLOOKUP(D39,代號!$J:$K,2,0)))</f>
        <v/>
      </c>
      <c r="C39" s="153"/>
      <c r="D39" s="137" t="s">
        <v>560</v>
      </c>
      <c r="E39" s="145" t="s">
        <v>733</v>
      </c>
      <c r="F39" s="47"/>
      <c r="G39" s="47"/>
      <c r="H39" s="47"/>
      <c r="I39" s="47"/>
      <c r="J39" s="47"/>
      <c r="K39" s="47"/>
      <c r="L39" s="47"/>
      <c r="M39" s="47"/>
      <c r="N39" s="48">
        <f t="shared" ref="N39" si="7">LEN(E39)</f>
        <v>6</v>
      </c>
      <c r="O39" s="81" t="str">
        <f>$E$2&amp;"-"&amp;B39&amp;"-0"&amp;COUNTIF($B$7:B74,B39)&amp;"_tw"</f>
        <v>20200200--027_tw</v>
      </c>
      <c r="P39" s="83" t="str">
        <f>IF(ISNA(VLOOKUP(D39,代號!$N:$O,2,0)),"",(VLOOKUP(D39,代號!$N:$O,2,0)))</f>
        <v/>
      </c>
      <c r="R39" s="1"/>
    </row>
    <row r="40" spans="2:18" s="34" customFormat="1">
      <c r="B40" s="73">
        <f>IF(ISNA(VLOOKUP(D40,代號!$J:$K,2,0)),"",(VLOOKUP(D40,代號!$J:$K,2,0)))</f>
        <v>10201002</v>
      </c>
      <c r="C40" s="153" t="s">
        <v>389</v>
      </c>
      <c r="D40" s="2" t="s">
        <v>303</v>
      </c>
      <c r="E40" s="108" t="s">
        <v>730</v>
      </c>
      <c r="F40" s="47"/>
      <c r="G40" s="47"/>
      <c r="H40" s="47"/>
      <c r="I40" s="47"/>
      <c r="J40" s="47"/>
      <c r="K40" s="47"/>
      <c r="L40" s="47"/>
      <c r="M40" s="47"/>
      <c r="N40" s="48">
        <f>LEN(E40)</f>
        <v>12</v>
      </c>
      <c r="O40" s="81" t="str">
        <f>$E$2&amp;"-"&amp;B40&amp;"-0"&amp;COUNTIF($B$7:B74,B40)&amp;"_tw"</f>
        <v>20200200-10201002-023_tw</v>
      </c>
      <c r="P40" s="83" t="str">
        <f>IF(ISNA(VLOOKUP(D40,代號!$N:$O,2,0)),"",(VLOOKUP(D40,代號!$N:$O,2,0)))</f>
        <v/>
      </c>
      <c r="Q40" s="142" t="s">
        <v>731</v>
      </c>
      <c r="R40" s="1"/>
    </row>
    <row r="41" spans="2:18">
      <c r="B41" s="73">
        <f>IF(ISNA(VLOOKUP(D41,代號!$J:$K,2,0)),"",(VLOOKUP(D41,代號!$J:$K,2,0)))</f>
        <v>10209001</v>
      </c>
      <c r="C41" s="147" t="s">
        <v>235</v>
      </c>
      <c r="D41" s="2" t="s">
        <v>101</v>
      </c>
      <c r="E41" s="46" t="s">
        <v>575</v>
      </c>
      <c r="F41" s="47"/>
      <c r="G41" s="47"/>
      <c r="H41" s="47"/>
      <c r="I41" s="47"/>
      <c r="J41" s="47"/>
      <c r="K41" s="47"/>
      <c r="L41" s="47"/>
      <c r="M41" s="47"/>
      <c r="N41" s="48">
        <f>LEN(E41)</f>
        <v>20</v>
      </c>
      <c r="O41" s="81" t="str">
        <f>$E$2&amp;"-"&amp;B41&amp;"-0"&amp;COUNTIF($B$7:B74,B41)&amp;"_tw"</f>
        <v>20200200-10209001-018_tw</v>
      </c>
      <c r="P41" s="83" t="str">
        <f>IF(ISNA(VLOOKUP(D41,代號!$N:$O,2,0)),"",(VLOOKUP(D41,代號!$N:$O,2,0)))</f>
        <v/>
      </c>
      <c r="R41" s="39"/>
    </row>
    <row r="42" spans="2:18" s="34" customFormat="1">
      <c r="B42" s="73" t="str">
        <f>IF(ISNA(VLOOKUP(D42,代號!$J:$K,2,0)),"",(VLOOKUP(D42,代號!$J:$K,2,0)))</f>
        <v/>
      </c>
      <c r="C42" s="147"/>
      <c r="D42" s="36" t="s">
        <v>564</v>
      </c>
      <c r="E42" s="46"/>
      <c r="F42" s="47"/>
      <c r="G42" s="47"/>
      <c r="H42" s="47"/>
      <c r="I42" s="47"/>
      <c r="J42" s="47"/>
      <c r="K42" s="47"/>
      <c r="L42" s="47"/>
      <c r="M42" s="47"/>
      <c r="N42" s="48"/>
      <c r="O42" s="81" t="str">
        <f>$E$2&amp;"-"&amp;B42&amp;"-0"&amp;COUNTIF($B$7:B78,B42)&amp;"_tw"</f>
        <v>20200200--031_tw</v>
      </c>
      <c r="P42" s="83" t="str">
        <f>IF(ISNA(VLOOKUP(D42,代號!$N:$O,2,0)),"",(VLOOKUP(D42,代號!$N:$O,2,0)))</f>
        <v>ControlNPC(10209002,FadeOut,M);</v>
      </c>
      <c r="R42" s="1"/>
    </row>
    <row r="43" spans="2:18">
      <c r="B43" s="73" t="str">
        <f>IF(ISNA(VLOOKUP(D43,代號!$J:$K,2,0)),"",(VLOOKUP(D43,代號!$J:$K,2,0)))</f>
        <v/>
      </c>
      <c r="D43" s="36" t="s">
        <v>98</v>
      </c>
      <c r="E43" s="49" t="s">
        <v>754</v>
      </c>
      <c r="F43" s="47"/>
      <c r="G43" s="47"/>
      <c r="H43" s="47"/>
      <c r="I43" s="47"/>
      <c r="J43" s="47"/>
      <c r="K43" s="47"/>
      <c r="L43" s="47"/>
      <c r="M43" s="48"/>
      <c r="N43" s="48"/>
      <c r="O43" s="81" t="str">
        <f>$E$2&amp;"-"&amp;B43&amp;"-0"&amp;COUNTIF($B$7:B74,B43)&amp;"_tw"</f>
        <v>20200200--027_tw</v>
      </c>
      <c r="P43" s="83" t="str">
        <f>IF(ISNA(VLOOKUP(D43,代號!$N:$O,2,0)),"",(VLOOKUP(D43,代號!$N:$O,2,0)))</f>
        <v>ChangeBG(100010);</v>
      </c>
    </row>
    <row r="44" spans="2:18">
      <c r="B44" s="73">
        <f>IF(ISNA(VLOOKUP(D44,代號!$J:$K,2,0)),"",(VLOOKUP(D44,代號!$J:$K,2,0)))</f>
        <v>10209001</v>
      </c>
      <c r="C44" s="147" t="s">
        <v>370</v>
      </c>
      <c r="D44" s="2" t="s">
        <v>101</v>
      </c>
      <c r="E44" s="46" t="s">
        <v>576</v>
      </c>
      <c r="F44" s="47"/>
      <c r="G44" s="47"/>
      <c r="H44" s="47"/>
      <c r="I44" s="47"/>
      <c r="J44" s="47"/>
      <c r="K44" s="47"/>
      <c r="L44" s="47"/>
      <c r="M44" s="47"/>
      <c r="N44" s="48">
        <f t="shared" ref="N44:N45" si="8">LEN(E44)</f>
        <v>28</v>
      </c>
      <c r="O44" s="81"/>
      <c r="P44" s="83"/>
      <c r="R44" s="39"/>
    </row>
    <row r="45" spans="2:18">
      <c r="B45" s="73">
        <f>IF(ISNA(VLOOKUP(D45,代號!$J:$K,2,0)),"",(VLOOKUP(D45,代號!$J:$K,2,0)))</f>
        <v>10209001</v>
      </c>
      <c r="C45" s="147" t="s">
        <v>738</v>
      </c>
      <c r="D45" s="2" t="s">
        <v>101</v>
      </c>
      <c r="E45" s="46" t="s">
        <v>583</v>
      </c>
      <c r="F45" s="47"/>
      <c r="G45" s="47"/>
      <c r="H45" s="47"/>
      <c r="I45" s="47"/>
      <c r="J45" s="47"/>
      <c r="K45" s="47"/>
      <c r="L45" s="47"/>
      <c r="M45" s="47"/>
      <c r="N45" s="48">
        <f t="shared" si="8"/>
        <v>20</v>
      </c>
      <c r="O45" s="81"/>
      <c r="P45" s="83"/>
      <c r="R45" s="39"/>
    </row>
    <row r="46" spans="2:18" s="34" customFormat="1">
      <c r="B46" s="73" t="str">
        <f>IF(ISNA(VLOOKUP(D46,代號!$J:$K,2,0)),"",(VLOOKUP(D46,代號!$J:$K,2,0)))</f>
        <v/>
      </c>
      <c r="C46" s="147"/>
      <c r="D46" s="36" t="s">
        <v>567</v>
      </c>
      <c r="E46" s="46"/>
      <c r="F46" s="47"/>
      <c r="G46" s="47"/>
      <c r="H46" s="47"/>
      <c r="I46" s="47"/>
      <c r="J46" s="47"/>
      <c r="K46" s="47"/>
      <c r="L46" s="47"/>
      <c r="M46" s="47"/>
      <c r="N46" s="48"/>
      <c r="O46" s="81" t="str">
        <f>$E$2&amp;"-"&amp;B46&amp;"-0"&amp;COUNTIF($B$7:B82,B46)&amp;"_tw"</f>
        <v>20200200--035_tw</v>
      </c>
      <c r="P46" s="83" t="str">
        <f>IF(ISNA(VLOOKUP(D46,代號!$N:$O,2,0)),"",(VLOOKUP(D46,代號!$N:$O,2,0)))</f>
        <v>ControlNPC(10209002,FadeIn,M);</v>
      </c>
      <c r="R46" s="1"/>
    </row>
    <row r="47" spans="2:18" s="34" customFormat="1">
      <c r="B47" s="73">
        <f>IF(ISNA(VLOOKUP(D47,代號!$J:$K,2,0)),"",(VLOOKUP(D47,代號!$J:$K,2,0)))</f>
        <v>10201002</v>
      </c>
      <c r="C47" s="153" t="s">
        <v>389</v>
      </c>
      <c r="D47" s="2" t="s">
        <v>303</v>
      </c>
      <c r="E47" s="46" t="s">
        <v>741</v>
      </c>
      <c r="F47" s="47"/>
      <c r="G47" s="47"/>
      <c r="H47" s="47"/>
      <c r="I47" s="47"/>
      <c r="J47" s="47"/>
      <c r="K47" s="47"/>
      <c r="L47" s="47"/>
      <c r="M47" s="47"/>
      <c r="N47" s="48">
        <f>LEN(E47)</f>
        <v>28</v>
      </c>
      <c r="O47" s="81" t="str">
        <f>$E$2&amp;"-"&amp;B47&amp;"-0"&amp;COUNTIF($B$7:B74,B47)&amp;"_tw"</f>
        <v>20200200-10201002-023_tw</v>
      </c>
      <c r="P47" s="83" t="str">
        <f>IF(ISNA(VLOOKUP(D47,代號!$N:$O,2,0)),"",(VLOOKUP(D47,代號!$N:$O,2,0)))</f>
        <v/>
      </c>
      <c r="R47" s="1"/>
    </row>
    <row r="48" spans="2:18" s="34" customFormat="1">
      <c r="B48" s="73">
        <f>IF(ISNA(VLOOKUP(D48,代號!$J:$K,2,0)),"",(VLOOKUP(D48,代號!$J:$K,2,0)))</f>
        <v>10201002</v>
      </c>
      <c r="C48" s="153" t="s">
        <v>389</v>
      </c>
      <c r="D48" s="2" t="s">
        <v>303</v>
      </c>
      <c r="E48" s="46" t="s">
        <v>577</v>
      </c>
      <c r="F48" s="47"/>
      <c r="G48" s="47"/>
      <c r="H48" s="47"/>
      <c r="I48" s="47"/>
      <c r="J48" s="47"/>
      <c r="K48" s="47"/>
      <c r="L48" s="47"/>
      <c r="M48" s="47"/>
      <c r="N48" s="48">
        <f>LEN(E48)</f>
        <v>20</v>
      </c>
      <c r="O48" s="81" t="str">
        <f>$E$2&amp;"-"&amp;B48&amp;"-0"&amp;COUNTIF($B$7:B74,B48)&amp;"_tw"</f>
        <v>20200200-10201002-023_tw</v>
      </c>
      <c r="P48" s="83" t="str">
        <f>IF(ISNA(VLOOKUP(D48,代號!$N:$O,2,0)),"",(VLOOKUP(D48,代號!$N:$O,2,0)))</f>
        <v/>
      </c>
      <c r="R48" s="1"/>
    </row>
    <row r="49" spans="2:18">
      <c r="B49" s="73">
        <f>IF(ISNA(VLOOKUP(D49,代號!$J:$K,2,0)),"",(VLOOKUP(D49,代號!$J:$K,2,0)))</f>
        <v>10209001</v>
      </c>
      <c r="C49" s="147" t="s">
        <v>238</v>
      </c>
      <c r="D49" s="2" t="s">
        <v>101</v>
      </c>
      <c r="E49" s="46" t="s">
        <v>732</v>
      </c>
      <c r="F49" s="47"/>
      <c r="G49" s="47"/>
      <c r="H49" s="47"/>
      <c r="I49" s="47"/>
      <c r="J49" s="47"/>
      <c r="K49" s="47"/>
      <c r="L49" s="47"/>
      <c r="M49" s="47"/>
      <c r="N49" s="48">
        <f t="shared" ref="N49" si="9">LEN(E49)</f>
        <v>24</v>
      </c>
      <c r="O49" s="81"/>
      <c r="P49" s="83"/>
      <c r="R49" s="39"/>
    </row>
    <row r="50" spans="2:18" s="34" customFormat="1">
      <c r="B50" s="73">
        <f>IF(ISNA(VLOOKUP(D50,代號!$J:$K,2,0)),"",(VLOOKUP(D50,代號!$J:$K,2,0)))</f>
        <v>10201002</v>
      </c>
      <c r="C50" s="153" t="s">
        <v>389</v>
      </c>
      <c r="D50" s="2" t="s">
        <v>303</v>
      </c>
      <c r="E50" s="46" t="s">
        <v>579</v>
      </c>
      <c r="F50" s="47"/>
      <c r="G50" s="47"/>
      <c r="H50" s="47"/>
      <c r="I50" s="47"/>
      <c r="J50" s="47"/>
      <c r="K50" s="47"/>
      <c r="L50" s="47"/>
      <c r="M50" s="47"/>
      <c r="N50" s="48">
        <f>LEN(E50)</f>
        <v>28</v>
      </c>
      <c r="O50" s="81" t="str">
        <f>$E$2&amp;"-"&amp;B50&amp;"-0"&amp;COUNTIF($B$7:B74,B50)&amp;"_tw"</f>
        <v>20200200-10201002-023_tw</v>
      </c>
      <c r="P50" s="83" t="str">
        <f>IF(ISNA(VLOOKUP(D50,代號!$N:$O,2,0)),"",(VLOOKUP(D50,代號!$N:$O,2,0)))</f>
        <v/>
      </c>
      <c r="R50" s="1"/>
    </row>
    <row r="51" spans="2:18" s="34" customFormat="1" ht="16.5">
      <c r="B51" s="73"/>
      <c r="C51" s="153"/>
      <c r="D51" s="137" t="s">
        <v>580</v>
      </c>
      <c r="E51" s="140" t="s">
        <v>562</v>
      </c>
      <c r="F51" s="47"/>
      <c r="G51" s="47"/>
      <c r="H51" s="47"/>
      <c r="I51" s="47"/>
      <c r="J51" s="47"/>
      <c r="K51" s="47"/>
      <c r="L51" s="47"/>
      <c r="M51" s="47"/>
      <c r="N51" s="48">
        <f t="shared" ref="N51" si="10">LEN(E51)</f>
        <v>6</v>
      </c>
      <c r="O51" s="81" t="str">
        <f>$E$2&amp;"-"&amp;B51&amp;"-0"&amp;COUNTIF($B$7:B74,B51)&amp;"_tw"</f>
        <v>20200200--00_tw</v>
      </c>
      <c r="P51" s="83" t="str">
        <f>IF(ISNA(VLOOKUP(D51,代號!$N:$O,2,0)),"",(VLOOKUP(D51,代號!$N:$O,2,0)))</f>
        <v/>
      </c>
      <c r="R51" s="1"/>
    </row>
    <row r="52" spans="2:18" s="34" customFormat="1">
      <c r="B52" s="73">
        <f>IF(ISNA(VLOOKUP(D52,代號!$J:$K,2,0)),"",(VLOOKUP(D52,代號!$J:$K,2,0)))</f>
        <v>10201002</v>
      </c>
      <c r="C52" s="153" t="s">
        <v>389</v>
      </c>
      <c r="D52" s="2" t="s">
        <v>303</v>
      </c>
      <c r="E52" s="46" t="s">
        <v>582</v>
      </c>
      <c r="F52" s="47"/>
      <c r="G52" s="47"/>
      <c r="H52" s="47"/>
      <c r="I52" s="47"/>
      <c r="J52" s="47"/>
      <c r="K52" s="47"/>
      <c r="L52" s="47"/>
      <c r="M52" s="47"/>
      <c r="N52" s="48">
        <f>LEN(E52)</f>
        <v>22</v>
      </c>
      <c r="O52" s="81" t="str">
        <f>$E$2&amp;"-"&amp;B52&amp;"-0"&amp;COUNTIF($B$7:B74,B52)&amp;"_tw"</f>
        <v>20200200-10201002-023_tw</v>
      </c>
      <c r="P52" s="83" t="str">
        <f>IF(ISNA(VLOOKUP(D52,代號!$N:$O,2,0)),"",(VLOOKUP(D52,代號!$N:$O,2,0)))</f>
        <v/>
      </c>
      <c r="R52" s="1"/>
    </row>
    <row r="53" spans="2:18">
      <c r="B53" s="73">
        <f>IF(ISNA(VLOOKUP(D53,代號!$J:$K,2,0)),"",(VLOOKUP(D53,代號!$J:$K,2,0)))</f>
        <v>10209001</v>
      </c>
      <c r="C53" s="147" t="s">
        <v>372</v>
      </c>
      <c r="D53" s="2" t="s">
        <v>101</v>
      </c>
      <c r="E53" s="46" t="s">
        <v>581</v>
      </c>
      <c r="F53" s="47"/>
      <c r="G53" s="47"/>
      <c r="H53" s="47"/>
      <c r="I53" s="47"/>
      <c r="J53" s="47"/>
      <c r="K53" s="47"/>
      <c r="L53" s="47"/>
      <c r="M53" s="47"/>
      <c r="N53" s="48">
        <f>LEN(E53)</f>
        <v>24</v>
      </c>
      <c r="O53" s="81" t="str">
        <f>$E$2&amp;"-"&amp;B53&amp;"-0"&amp;COUNTIF($B$7:B74,B53)&amp;"_tw"</f>
        <v>20200200-10209001-018_tw</v>
      </c>
      <c r="P53" s="83" t="str">
        <f>IF(ISNA(VLOOKUP(D53,代號!$N:$O,2,0)),"",(VLOOKUP(D53,代號!$N:$O,2,0)))</f>
        <v/>
      </c>
      <c r="R53" s="39"/>
    </row>
    <row r="54" spans="2:18">
      <c r="B54" s="73">
        <f>IF(ISNA(VLOOKUP(D54,代號!$J:$K,2,0)),"",(VLOOKUP(D54,代號!$J:$K,2,0)))</f>
        <v>10209001</v>
      </c>
      <c r="C54" s="147" t="s">
        <v>235</v>
      </c>
      <c r="D54" s="2" t="s">
        <v>101</v>
      </c>
      <c r="E54" s="46" t="s">
        <v>584</v>
      </c>
      <c r="F54" s="47"/>
      <c r="G54" s="47"/>
      <c r="H54" s="47"/>
      <c r="I54" s="47"/>
      <c r="J54" s="47"/>
      <c r="K54" s="47"/>
      <c r="L54" s="47"/>
      <c r="M54" s="47"/>
      <c r="N54" s="48">
        <f>LEN(E54)</f>
        <v>5</v>
      </c>
      <c r="O54" s="81" t="str">
        <f>$E$2&amp;"-"&amp;B54&amp;"-0"&amp;COUNTIF($B$7:B74,B54)&amp;"_tw"</f>
        <v>20200200-10209001-018_tw</v>
      </c>
      <c r="P54" s="83" t="str">
        <f>IF(ISNA(VLOOKUP(D54,代號!$N:$O,2,0)),"",(VLOOKUP(D54,代號!$N:$O,2,0)))</f>
        <v/>
      </c>
      <c r="R54" s="39"/>
    </row>
    <row r="55" spans="2:18" s="34" customFormat="1">
      <c r="B55" s="73" t="str">
        <f>IF(ISNA(VLOOKUP(D55,代號!$J:$K,2,0)),"",(VLOOKUP(D55,代號!$J:$K,2,0)))</f>
        <v/>
      </c>
      <c r="C55" s="147"/>
      <c r="D55" s="36" t="s">
        <v>564</v>
      </c>
      <c r="E55" s="46"/>
      <c r="F55" s="47"/>
      <c r="G55" s="47"/>
      <c r="H55" s="47"/>
      <c r="I55" s="47"/>
      <c r="J55" s="47"/>
      <c r="K55" s="47"/>
      <c r="L55" s="47"/>
      <c r="M55" s="47"/>
      <c r="N55" s="48"/>
      <c r="O55" s="81" t="str">
        <f>$E$2&amp;"-"&amp;B55&amp;"-0"&amp;COUNTIF($B$7:B93,B55)&amp;"_tw"</f>
        <v>20200200--046_tw</v>
      </c>
      <c r="P55" s="83" t="str">
        <f>IF(ISNA(VLOOKUP(D55,代號!$N:$O,2,0)),"",(VLOOKUP(D55,代號!$N:$O,2,0)))</f>
        <v>ControlNPC(10209002,FadeOut,M);</v>
      </c>
      <c r="R55" s="1"/>
    </row>
    <row r="56" spans="2:18">
      <c r="B56" s="73" t="str">
        <f>IF(ISNA(VLOOKUP(D56,代號!$J:$K,2,0)),"",(VLOOKUP(D56,代號!$J:$K,2,0)))</f>
        <v/>
      </c>
      <c r="C56" s="147"/>
      <c r="D56" s="36" t="s">
        <v>585</v>
      </c>
      <c r="E56" s="49" t="s">
        <v>755</v>
      </c>
      <c r="F56" s="47"/>
      <c r="G56" s="47"/>
      <c r="H56" s="47"/>
      <c r="I56" s="47"/>
      <c r="J56" s="47"/>
      <c r="K56" s="47"/>
      <c r="L56" s="47"/>
      <c r="M56" s="48"/>
      <c r="N56" s="48"/>
      <c r="O56" s="81" t="str">
        <f>$E$2&amp;"-"&amp;B56&amp;"-0"&amp;COUNTIF($B$7:B79,B56)&amp;"_tw"</f>
        <v>20200200--032_tw</v>
      </c>
      <c r="P56" s="83" t="str">
        <f>IF(ISNA(VLOOKUP(D56,代號!$N:$O,2,0)),"",(VLOOKUP(D56,代號!$N:$O,2,0)))</f>
        <v>ChangeBG(100010);</v>
      </c>
    </row>
    <row r="57" spans="2:18" s="34" customFormat="1">
      <c r="B57" s="73" t="str">
        <f>IF(ISNA(VLOOKUP(D57,代號!$J:$K,2,0)),"",(VLOOKUP(D57,代號!$J:$K,2,0)))</f>
        <v/>
      </c>
      <c r="C57" s="147"/>
      <c r="D57" s="36" t="s">
        <v>567</v>
      </c>
      <c r="E57" s="46"/>
      <c r="F57" s="47"/>
      <c r="G57" s="47"/>
      <c r="H57" s="47"/>
      <c r="I57" s="47"/>
      <c r="J57" s="47"/>
      <c r="K57" s="47"/>
      <c r="L57" s="47"/>
      <c r="M57" s="47"/>
      <c r="N57" s="48"/>
      <c r="O57" s="81" t="str">
        <f>$E$2&amp;"-"&amp;B57&amp;"-0"&amp;COUNTIF($B$7:B95,B57)&amp;"_tw"</f>
        <v>20200200--048_tw</v>
      </c>
      <c r="P57" s="83" t="str">
        <f>IF(ISNA(VLOOKUP(D57,代號!$N:$O,2,0)),"",(VLOOKUP(D57,代號!$N:$O,2,0)))</f>
        <v>ControlNPC(10209002,FadeIn,M);</v>
      </c>
      <c r="R57" s="1"/>
    </row>
    <row r="58" spans="2:18" s="34" customFormat="1">
      <c r="B58" s="73">
        <f>IF(ISNA(VLOOKUP(D58,代號!$J:$K,2,0)),"",(VLOOKUP(D58,代號!$J:$K,2,0)))</f>
        <v>10201002</v>
      </c>
      <c r="C58" s="153" t="s">
        <v>389</v>
      </c>
      <c r="D58" s="2" t="s">
        <v>303</v>
      </c>
      <c r="E58" s="46" t="s">
        <v>590</v>
      </c>
      <c r="F58" s="47"/>
      <c r="G58" s="47"/>
      <c r="H58" s="47"/>
      <c r="I58" s="47"/>
      <c r="J58" s="47"/>
      <c r="K58" s="47"/>
      <c r="L58" s="47"/>
      <c r="M58" s="47"/>
      <c r="N58" s="48">
        <f t="shared" ref="N58:N65" si="11">LEN(E58)</f>
        <v>29</v>
      </c>
      <c r="O58" s="81" t="str">
        <f>$E$2&amp;"-"&amp;B58&amp;"-0"&amp;COUNTIF($B$7:B74,B58)&amp;"_tw"</f>
        <v>20200200-10201002-023_tw</v>
      </c>
      <c r="P58" s="83" t="str">
        <f>IF(ISNA(VLOOKUP(D58,代號!$N:$O,2,0)),"",(VLOOKUP(D58,代號!$N:$O,2,0)))</f>
        <v/>
      </c>
      <c r="R58" s="1"/>
    </row>
    <row r="59" spans="2:18" s="34" customFormat="1">
      <c r="B59" s="73">
        <f>IF(ISNA(VLOOKUP(D59,代號!$J:$K,2,0)),"",(VLOOKUP(D59,代號!$J:$K,2,0)))</f>
        <v>10201002</v>
      </c>
      <c r="C59" s="153" t="s">
        <v>389</v>
      </c>
      <c r="D59" s="2" t="s">
        <v>303</v>
      </c>
      <c r="E59" s="46" t="s">
        <v>588</v>
      </c>
      <c r="F59" s="47"/>
      <c r="G59" s="47"/>
      <c r="H59" s="47"/>
      <c r="I59" s="47"/>
      <c r="J59" s="47"/>
      <c r="K59" s="47"/>
      <c r="L59" s="47"/>
      <c r="M59" s="47"/>
      <c r="N59" s="48">
        <f t="shared" si="11"/>
        <v>10</v>
      </c>
      <c r="O59" s="81" t="str">
        <f>$E$2&amp;"-"&amp;B59&amp;"-0"&amp;COUNTIF($B$7:B74,B59)&amp;"_tw"</f>
        <v>20200200-10201002-023_tw</v>
      </c>
      <c r="P59" s="83" t="str">
        <f>IF(ISNA(VLOOKUP(D59,代號!$N:$O,2,0)),"",(VLOOKUP(D59,代號!$N:$O,2,0)))</f>
        <v/>
      </c>
      <c r="R59" s="1"/>
    </row>
    <row r="60" spans="2:18" s="34" customFormat="1">
      <c r="B60" s="73">
        <f>IF(ISNA(VLOOKUP(D60,代號!$J:$K,2,0)),"",(VLOOKUP(D60,代號!$J:$K,2,0)))</f>
        <v>10201002</v>
      </c>
      <c r="C60" s="153" t="s">
        <v>586</v>
      </c>
      <c r="D60" s="2" t="s">
        <v>587</v>
      </c>
      <c r="E60" s="46" t="s">
        <v>589</v>
      </c>
      <c r="F60" s="47"/>
      <c r="G60" s="47"/>
      <c r="H60" s="47"/>
      <c r="I60" s="47"/>
      <c r="J60" s="47"/>
      <c r="K60" s="47"/>
      <c r="L60" s="47"/>
      <c r="M60" s="47"/>
      <c r="N60" s="48">
        <f t="shared" si="11"/>
        <v>23</v>
      </c>
      <c r="O60" s="81" t="str">
        <f>$E$2&amp;"-"&amp;B60&amp;"-0"&amp;COUNTIF($B$7:B74,B60)&amp;"_tw"</f>
        <v>20200200-10201002-023_tw</v>
      </c>
      <c r="P60" s="83"/>
      <c r="R60" s="1"/>
    </row>
    <row r="61" spans="2:18">
      <c r="B61" s="73">
        <f>IF(ISNA(VLOOKUP(D61,代號!$J:$K,2,0)),"",(VLOOKUP(D61,代號!$J:$K,2,0)))</f>
        <v>10209001</v>
      </c>
      <c r="C61" s="147" t="s">
        <v>372</v>
      </c>
      <c r="D61" s="2" t="s">
        <v>101</v>
      </c>
      <c r="E61" s="46" t="s">
        <v>605</v>
      </c>
      <c r="F61" s="47"/>
      <c r="G61" s="47"/>
      <c r="H61" s="47"/>
      <c r="I61" s="47"/>
      <c r="J61" s="47"/>
      <c r="K61" s="47"/>
      <c r="L61" s="47"/>
      <c r="M61" s="47"/>
      <c r="N61" s="48">
        <f t="shared" si="11"/>
        <v>15</v>
      </c>
      <c r="O61" s="81" t="str">
        <f>$E$2&amp;"-"&amp;B61&amp;"-0"&amp;COUNTIF($B$7:B74,B61)&amp;"_tw"</f>
        <v>20200200-10209001-018_tw</v>
      </c>
      <c r="P61" s="83" t="str">
        <f>IF(ISNA(VLOOKUP(D61,代號!$N:$O,2,0)),"",(VLOOKUP(D61,代號!$N:$O,2,0)))</f>
        <v/>
      </c>
      <c r="R61" s="39"/>
    </row>
    <row r="62" spans="2:18">
      <c r="B62" s="73">
        <f>IF(ISNA(VLOOKUP(D62,代號!$J:$K,2,0)),"",(VLOOKUP(D62,代號!$J:$K,2,0)))</f>
        <v>10209001</v>
      </c>
      <c r="C62" s="147" t="s">
        <v>235</v>
      </c>
      <c r="D62" s="2" t="s">
        <v>101</v>
      </c>
      <c r="E62" s="46" t="s">
        <v>591</v>
      </c>
      <c r="F62" s="47"/>
      <c r="G62" s="47"/>
      <c r="H62" s="47"/>
      <c r="I62" s="47"/>
      <c r="J62" s="47"/>
      <c r="K62" s="47"/>
      <c r="L62" s="47"/>
      <c r="M62" s="47"/>
      <c r="N62" s="48">
        <f t="shared" si="11"/>
        <v>9</v>
      </c>
      <c r="O62" s="81" t="str">
        <f>$E$2&amp;"-"&amp;B62&amp;"-0"&amp;COUNTIF($B$7:B74,B62)&amp;"_tw"</f>
        <v>20200200-10209001-018_tw</v>
      </c>
      <c r="P62" s="83" t="str">
        <f>IF(ISNA(VLOOKUP(D62,代號!$N:$O,2,0)),"",(VLOOKUP(D62,代號!$N:$O,2,0)))</f>
        <v/>
      </c>
      <c r="R62" s="39"/>
    </row>
    <row r="63" spans="2:18" s="34" customFormat="1">
      <c r="B63" s="73">
        <f>IF(ISNA(VLOOKUP(D63,代號!$J:$K,2,0)),"",(VLOOKUP(D63,代號!$J:$K,2,0)))</f>
        <v>10201002</v>
      </c>
      <c r="C63" s="153" t="s">
        <v>586</v>
      </c>
      <c r="D63" s="2" t="s">
        <v>587</v>
      </c>
      <c r="E63" s="46" t="s">
        <v>592</v>
      </c>
      <c r="F63" s="47"/>
      <c r="G63" s="47"/>
      <c r="H63" s="47"/>
      <c r="I63" s="47"/>
      <c r="J63" s="47"/>
      <c r="K63" s="47"/>
      <c r="L63" s="47"/>
      <c r="M63" s="47"/>
      <c r="N63" s="48">
        <f t="shared" si="11"/>
        <v>11</v>
      </c>
      <c r="O63" s="81" t="str">
        <f>$E$2&amp;"-"&amp;B63&amp;"-0"&amp;COUNTIF($B$7:B74,B63)&amp;"_tw"</f>
        <v>20200200-10201002-023_tw</v>
      </c>
      <c r="P63" s="83"/>
      <c r="R63" s="1"/>
    </row>
    <row r="64" spans="2:18">
      <c r="B64" s="73" t="str">
        <f>IF(ISNA(VLOOKUP(D64,代號!$J:$K,2,0)),"",(VLOOKUP(D64,代號!$J:$K,2,0)))</f>
        <v/>
      </c>
      <c r="C64" s="147"/>
      <c r="D64" s="2" t="s">
        <v>557</v>
      </c>
      <c r="E64" s="46" t="s">
        <v>593</v>
      </c>
      <c r="F64" s="47"/>
      <c r="G64" s="47"/>
      <c r="H64" s="47"/>
      <c r="I64" s="47"/>
      <c r="J64" s="47"/>
      <c r="K64" s="47"/>
      <c r="L64" s="47"/>
      <c r="M64" s="47"/>
      <c r="N64" s="48">
        <f t="shared" si="11"/>
        <v>27</v>
      </c>
      <c r="O64" s="81" t="str">
        <f>$E$2&amp;"-"&amp;B64&amp;"-0"&amp;COUNTIF($B$7:B74,B64)&amp;"_tw"</f>
        <v>20200200--027_tw</v>
      </c>
      <c r="P64" s="83" t="str">
        <f>IF(ISNA(VLOOKUP(D64,代號!$N:$O,2,0)),"",(VLOOKUP(D64,代號!$N:$O,2,0)))</f>
        <v/>
      </c>
      <c r="R64" s="39"/>
    </row>
    <row r="65" spans="1:19">
      <c r="B65" s="73">
        <f>IF(ISNA(VLOOKUP(D65,代號!$J:$K,2,0)),"",(VLOOKUP(D65,代號!$J:$K,2,0)))</f>
        <v>10209001</v>
      </c>
      <c r="C65" s="147" t="s">
        <v>238</v>
      </c>
      <c r="D65" s="2" t="s">
        <v>101</v>
      </c>
      <c r="E65" s="46" t="s">
        <v>599</v>
      </c>
      <c r="F65" s="47"/>
      <c r="G65" s="47"/>
      <c r="H65" s="47"/>
      <c r="I65" s="47"/>
      <c r="J65" s="47"/>
      <c r="K65" s="47"/>
      <c r="L65" s="47"/>
      <c r="M65" s="47"/>
      <c r="N65" s="48">
        <f t="shared" si="11"/>
        <v>12</v>
      </c>
      <c r="O65" s="81" t="str">
        <f>$E$2&amp;"-"&amp;B65&amp;"-0"&amp;COUNTIF($B$7:B75,B65)&amp;"_tw"</f>
        <v>20200200-10209001-018_tw</v>
      </c>
      <c r="P65" s="83" t="str">
        <f>IF(ISNA(VLOOKUP(D65,代號!$N:$O,2,0)),"",(VLOOKUP(D65,代號!$N:$O,2,0)))</f>
        <v/>
      </c>
      <c r="R65" s="39"/>
    </row>
    <row r="66" spans="1:19" ht="16.5">
      <c r="B66" s="73"/>
      <c r="C66" s="147"/>
      <c r="D66" s="137" t="s">
        <v>594</v>
      </c>
      <c r="E66" s="46" t="s">
        <v>595</v>
      </c>
      <c r="F66" s="47"/>
      <c r="G66" s="47"/>
      <c r="H66" s="47"/>
      <c r="I66" s="47"/>
      <c r="J66" s="47"/>
      <c r="K66" s="47"/>
      <c r="L66" s="47"/>
      <c r="M66" s="47"/>
      <c r="N66" s="48"/>
      <c r="O66" s="81"/>
      <c r="P66" s="83"/>
      <c r="R66" s="39"/>
    </row>
    <row r="67" spans="1:19">
      <c r="B67" s="73">
        <f>IF(ISNA(VLOOKUP(D67,代號!$J:$K,2,0)),"",(VLOOKUP(D67,代號!$J:$K,2,0)))</f>
        <v>10209001</v>
      </c>
      <c r="C67" s="147" t="s">
        <v>238</v>
      </c>
      <c r="D67" s="2" t="s">
        <v>101</v>
      </c>
      <c r="E67" s="46" t="s">
        <v>598</v>
      </c>
      <c r="F67" s="47"/>
      <c r="G67" s="47"/>
      <c r="H67" s="47"/>
      <c r="I67" s="47"/>
      <c r="J67" s="47"/>
      <c r="K67" s="47"/>
      <c r="L67" s="47"/>
      <c r="M67" s="47"/>
      <c r="N67" s="48">
        <f>LEN(E67)</f>
        <v>19</v>
      </c>
      <c r="O67" s="81" t="str">
        <f>$E$2&amp;"-"&amp;B67&amp;"-0"&amp;COUNTIF($B$7:B79,B67)&amp;"_tw"</f>
        <v>20200200-10209001-018_tw</v>
      </c>
      <c r="P67" s="83" t="str">
        <f>IF(ISNA(VLOOKUP(D67,代號!$N:$O,2,0)),"",(VLOOKUP(D67,代號!$N:$O,2,0)))</f>
        <v/>
      </c>
      <c r="R67" s="39"/>
    </row>
    <row r="68" spans="1:19" s="34" customFormat="1">
      <c r="B68" s="73">
        <f>IF(ISNA(VLOOKUP(D68,代號!$J:$K,2,0)),"",(VLOOKUP(D68,代號!$J:$K,2,0)))</f>
        <v>10201002</v>
      </c>
      <c r="C68" s="153" t="s">
        <v>586</v>
      </c>
      <c r="D68" s="2" t="s">
        <v>587</v>
      </c>
      <c r="E68" s="46" t="s">
        <v>596</v>
      </c>
      <c r="F68" s="47"/>
      <c r="G68" s="47"/>
      <c r="H68" s="47"/>
      <c r="I68" s="47"/>
      <c r="J68" s="47"/>
      <c r="K68" s="47"/>
      <c r="L68" s="47"/>
      <c r="M68" s="47"/>
      <c r="N68" s="48">
        <f>LEN(E68)</f>
        <v>11</v>
      </c>
      <c r="O68" s="81" t="str">
        <f>$E$2&amp;"-"&amp;B68&amp;"-0"&amp;COUNTIF($B$7:B80,B68)&amp;"_tw"</f>
        <v>20200200-10201002-023_tw</v>
      </c>
      <c r="P68" s="83"/>
      <c r="R68" s="1"/>
    </row>
    <row r="69" spans="1:19">
      <c r="B69" s="73">
        <f>IF(ISNA(VLOOKUP(D69,代號!$J:$K,2,0)),"",(VLOOKUP(D69,代號!$J:$K,2,0)))</f>
        <v>10209001</v>
      </c>
      <c r="C69" s="147" t="s">
        <v>235</v>
      </c>
      <c r="D69" s="2" t="s">
        <v>101</v>
      </c>
      <c r="E69" s="46" t="s">
        <v>597</v>
      </c>
      <c r="F69" s="47"/>
      <c r="G69" s="47"/>
      <c r="H69" s="47"/>
      <c r="I69" s="47"/>
      <c r="J69" s="47"/>
      <c r="K69" s="47"/>
      <c r="L69" s="47"/>
      <c r="M69" s="47"/>
      <c r="N69" s="48"/>
      <c r="O69" s="81"/>
      <c r="P69" s="83"/>
      <c r="R69" s="39"/>
    </row>
    <row r="70" spans="1:19" s="34" customFormat="1">
      <c r="B70" s="73">
        <f>IF(ISNA(VLOOKUP(D70,代號!$J:$K,2,0)),"",(VLOOKUP(D70,代號!$J:$K,2,0)))</f>
        <v>10201002</v>
      </c>
      <c r="C70" s="153" t="s">
        <v>586</v>
      </c>
      <c r="D70" s="2" t="s">
        <v>587</v>
      </c>
      <c r="E70" s="46" t="s">
        <v>600</v>
      </c>
      <c r="F70" s="47"/>
      <c r="G70" s="47"/>
      <c r="H70" s="47"/>
      <c r="I70" s="47"/>
      <c r="J70" s="47"/>
      <c r="K70" s="47"/>
      <c r="L70" s="47"/>
      <c r="M70" s="47"/>
      <c r="N70" s="48">
        <f>LEN(E70)</f>
        <v>10</v>
      </c>
      <c r="O70" s="81" t="str">
        <f>$E$2&amp;"-"&amp;B70&amp;"-0"&amp;COUNTIF($B$7:B82,B70)&amp;"_tw"</f>
        <v>20200200-10201002-023_tw</v>
      </c>
      <c r="P70" s="83"/>
      <c r="R70" s="1"/>
    </row>
    <row r="71" spans="1:19">
      <c r="B71" s="73"/>
      <c r="C71" s="147"/>
      <c r="D71" s="2"/>
      <c r="E71" s="46"/>
      <c r="F71" s="47"/>
      <c r="G71" s="47"/>
      <c r="H71" s="47"/>
      <c r="I71" s="47"/>
      <c r="J71" s="47"/>
      <c r="K71" s="47"/>
      <c r="L71" s="47"/>
      <c r="M71" s="47"/>
      <c r="N71" s="48"/>
      <c r="O71" s="81"/>
      <c r="P71" s="83"/>
      <c r="R71" s="39"/>
    </row>
    <row r="72" spans="1:19">
      <c r="B72" s="73"/>
      <c r="C72" s="147"/>
      <c r="D72" s="2"/>
      <c r="E72" s="46"/>
      <c r="F72" s="47"/>
      <c r="G72" s="47"/>
      <c r="H72" s="47"/>
      <c r="I72" s="47"/>
      <c r="J72" s="47"/>
      <c r="K72" s="47"/>
      <c r="L72" s="47"/>
      <c r="M72" s="47"/>
      <c r="N72" s="48"/>
      <c r="O72" s="81"/>
      <c r="P72" s="83"/>
      <c r="R72" s="39"/>
    </row>
    <row r="73" spans="1:19">
      <c r="B73" s="73"/>
      <c r="C73" s="147"/>
      <c r="D73" s="2"/>
      <c r="E73" s="46"/>
      <c r="F73" s="47"/>
      <c r="G73" s="47"/>
      <c r="H73" s="47"/>
      <c r="I73" s="47"/>
      <c r="J73" s="47"/>
      <c r="K73" s="47"/>
      <c r="L73" s="47"/>
      <c r="M73" s="47"/>
      <c r="N73" s="48"/>
      <c r="O73" s="81"/>
      <c r="P73" s="83"/>
      <c r="R73" s="39"/>
    </row>
    <row r="74" spans="1:19">
      <c r="B74" s="73"/>
      <c r="C74" s="147"/>
      <c r="D74" s="2"/>
      <c r="E74" s="46"/>
      <c r="F74" s="47"/>
      <c r="G74" s="47"/>
      <c r="H74" s="47"/>
      <c r="I74" s="47"/>
      <c r="J74" s="47"/>
      <c r="K74" s="47"/>
      <c r="L74" s="47"/>
      <c r="M74" s="47"/>
      <c r="N74" s="48"/>
      <c r="O74" s="81"/>
      <c r="P74" s="83"/>
      <c r="R74" s="39"/>
    </row>
    <row r="75" spans="1:19" s="34" customFormat="1">
      <c r="B75" s="73"/>
      <c r="C75" s="147"/>
      <c r="D75" s="2"/>
      <c r="E75" s="46"/>
      <c r="F75" s="47"/>
      <c r="G75" s="47"/>
      <c r="H75" s="47"/>
      <c r="I75" s="47"/>
      <c r="J75" s="47"/>
      <c r="K75" s="47"/>
      <c r="L75" s="47"/>
      <c r="M75" s="47"/>
      <c r="N75" s="48"/>
      <c r="O75" s="81"/>
      <c r="P75" s="83"/>
      <c r="R75" s="1"/>
    </row>
    <row r="76" spans="1:19" s="34" customFormat="1">
      <c r="B76" s="73"/>
      <c r="C76" s="147"/>
      <c r="D76" s="36"/>
      <c r="E76" s="46"/>
      <c r="F76" s="47"/>
      <c r="G76" s="47"/>
      <c r="H76" s="47"/>
      <c r="I76" s="47"/>
      <c r="J76" s="47"/>
      <c r="K76" s="47"/>
      <c r="L76" s="47"/>
      <c r="M76" s="47"/>
      <c r="N76" s="48"/>
      <c r="O76" s="81"/>
      <c r="P76" s="83"/>
      <c r="R76" s="1"/>
    </row>
    <row r="77" spans="1:19" s="34" customFormat="1">
      <c r="B77" s="73"/>
      <c r="C77" s="147"/>
      <c r="D77" s="2"/>
      <c r="E77" s="46"/>
      <c r="F77" s="47"/>
      <c r="G77" s="47"/>
      <c r="H77" s="47"/>
      <c r="I77" s="47"/>
      <c r="J77" s="47"/>
      <c r="K77" s="47"/>
      <c r="L77" s="47"/>
      <c r="M77" s="47"/>
      <c r="N77" s="48"/>
      <c r="O77" s="81"/>
      <c r="P77" s="83"/>
      <c r="R77" s="1"/>
    </row>
    <row r="78" spans="1:19" s="34" customFormat="1">
      <c r="B78" s="73"/>
      <c r="C78" s="147"/>
      <c r="D78" s="36"/>
      <c r="E78" s="46"/>
      <c r="F78" s="47"/>
      <c r="G78" s="47"/>
      <c r="H78" s="47"/>
      <c r="I78" s="47"/>
      <c r="J78" s="47"/>
      <c r="K78" s="47"/>
      <c r="L78" s="47"/>
      <c r="M78" s="47"/>
      <c r="N78" s="48"/>
      <c r="O78" s="81"/>
      <c r="P78" s="83"/>
      <c r="R78" s="1"/>
    </row>
    <row r="80" spans="1:19" s="5" customFormat="1">
      <c r="A80" s="1"/>
      <c r="B80" s="40"/>
      <c r="C80" s="153"/>
      <c r="D80" s="1"/>
      <c r="E80" s="1" t="s">
        <v>374</v>
      </c>
      <c r="F80" s="1"/>
      <c r="G80" s="1"/>
      <c r="H80" s="1"/>
      <c r="I80" s="1"/>
      <c r="J80" s="1"/>
      <c r="K80" s="1"/>
      <c r="L80" s="1"/>
      <c r="M80" s="1"/>
      <c r="N80" s="1"/>
      <c r="O80" s="40"/>
      <c r="P80" s="40"/>
      <c r="R80" s="1"/>
      <c r="S80" s="1"/>
    </row>
    <row r="81" spans="1:19" s="5" customFormat="1">
      <c r="A81" s="1"/>
      <c r="B81" s="40"/>
      <c r="C81" s="153"/>
      <c r="D81" s="1"/>
      <c r="E81" s="1" t="s">
        <v>376</v>
      </c>
      <c r="F81" s="1"/>
      <c r="G81" s="1"/>
      <c r="H81" s="1"/>
      <c r="I81" s="1"/>
      <c r="J81" s="1"/>
      <c r="K81" s="1"/>
      <c r="L81" s="1"/>
      <c r="M81" s="1"/>
      <c r="N81" s="1"/>
      <c r="O81" s="40"/>
      <c r="P81" s="40"/>
      <c r="R81" s="1"/>
      <c r="S81" s="1"/>
    </row>
    <row r="82" spans="1:19" s="5" customFormat="1">
      <c r="A82" s="1"/>
      <c r="B82" s="40"/>
      <c r="C82" s="153"/>
      <c r="D82" s="1"/>
      <c r="E82" s="1" t="s">
        <v>377</v>
      </c>
      <c r="F82" s="1"/>
      <c r="G82" s="1"/>
      <c r="H82" s="1"/>
      <c r="I82" s="1"/>
      <c r="J82" s="1"/>
      <c r="K82" s="1"/>
      <c r="L82" s="1"/>
      <c r="M82" s="1"/>
      <c r="N82" s="1"/>
      <c r="O82" s="40"/>
      <c r="P82" s="40"/>
      <c r="R82" s="1"/>
      <c r="S82" s="1"/>
    </row>
    <row r="83" spans="1:19" s="5" customFormat="1">
      <c r="A83" s="1"/>
      <c r="B83" s="40"/>
      <c r="C83" s="153"/>
      <c r="D83" s="1"/>
      <c r="E83" s="1" t="s">
        <v>375</v>
      </c>
      <c r="F83" s="1"/>
      <c r="G83" s="1"/>
      <c r="H83" s="1"/>
      <c r="I83" s="1"/>
      <c r="J83" s="1"/>
      <c r="K83" s="1"/>
      <c r="L83" s="1"/>
      <c r="M83" s="1"/>
      <c r="N83" s="1"/>
      <c r="O83" s="40"/>
      <c r="P83" s="40"/>
      <c r="R83" s="1"/>
      <c r="S83" s="1"/>
    </row>
    <row r="84" spans="1:19">
      <c r="E84" s="1" t="s">
        <v>378</v>
      </c>
    </row>
    <row r="85" spans="1:19">
      <c r="E85" s="1" t="s">
        <v>379</v>
      </c>
    </row>
  </sheetData>
  <autoFilter ref="B6:Q78">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C20 C13 C15 C11 C44:C46 C37 C22 C28 C33 C35 C41:C42 C53:C57 C61:C62 C69 C71:C78 C64:C67 C30:C31 C49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zoomScale="115" zoomScaleNormal="115" workbookViewId="0">
      <pane xSplit="14" ySplit="6" topLeftCell="O34" activePane="bottomRight" state="frozen"/>
      <selection activeCell="J15" sqref="J15"/>
      <selection pane="topRight" activeCell="J15" sqref="J15"/>
      <selection pane="bottomLeft" activeCell="J15" sqref="J15"/>
      <selection pane="bottomRight" activeCell="E4" sqref="E4:I4"/>
    </sheetView>
  </sheetViews>
  <sheetFormatPr defaultColWidth="9.140625" defaultRowHeight="15.75"/>
  <cols>
    <col min="1" max="1" width="6.85546875" style="1" customWidth="1"/>
    <col min="2" max="2" width="10" style="40" customWidth="1"/>
    <col min="3" max="3" width="28.7109375" style="153"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148"/>
      <c r="D1" s="27"/>
      <c r="E1" s="134" t="s">
        <v>607</v>
      </c>
      <c r="F1" s="23"/>
      <c r="G1" s="31"/>
      <c r="H1" s="32"/>
      <c r="I1" s="23"/>
      <c r="N1" s="38"/>
      <c r="O1" s="77"/>
      <c r="T1" s="1"/>
    </row>
    <row r="2" spans="2:20">
      <c r="B2" s="98" t="s">
        <v>289</v>
      </c>
      <c r="C2" s="149"/>
      <c r="E2" s="162">
        <v>20200201</v>
      </c>
      <c r="F2" s="163"/>
      <c r="G2" s="163"/>
      <c r="H2" s="163"/>
      <c r="I2" s="164"/>
      <c r="M2" s="43" t="s">
        <v>94</v>
      </c>
      <c r="N2" s="43">
        <f>COUNTA(N7:N83)</f>
        <v>54</v>
      </c>
      <c r="O2" s="77"/>
      <c r="T2" s="1"/>
    </row>
    <row r="3" spans="2:20" ht="15.75" customHeight="1">
      <c r="B3" s="98" t="s">
        <v>291</v>
      </c>
      <c r="C3" s="150"/>
      <c r="E3" s="165" t="s">
        <v>767</v>
      </c>
      <c r="F3" s="166"/>
      <c r="G3" s="166"/>
      <c r="H3" s="166"/>
      <c r="I3" s="167"/>
      <c r="M3" s="43" t="s">
        <v>95</v>
      </c>
      <c r="N3" s="43">
        <f>SUM(N7:N69)</f>
        <v>803</v>
      </c>
      <c r="O3" s="77"/>
      <c r="T3" s="1"/>
    </row>
    <row r="4" spans="2:20" ht="15.75" customHeight="1">
      <c r="B4" s="168" t="s">
        <v>293</v>
      </c>
      <c r="C4" s="173"/>
      <c r="E4" s="165" t="s">
        <v>609</v>
      </c>
      <c r="F4" s="166"/>
      <c r="G4" s="166"/>
      <c r="H4" s="166"/>
      <c r="I4" s="166"/>
      <c r="M4" s="77"/>
      <c r="N4" s="77"/>
      <c r="O4" s="77"/>
      <c r="T4" s="1"/>
    </row>
    <row r="5" spans="2:20" ht="26.25" customHeight="1">
      <c r="B5" s="70"/>
      <c r="C5" s="151"/>
      <c r="E5" s="170" t="s">
        <v>96</v>
      </c>
      <c r="F5" s="171"/>
      <c r="G5" s="171"/>
      <c r="H5" s="171"/>
      <c r="I5" s="171"/>
      <c r="J5" s="171"/>
      <c r="K5" s="171"/>
      <c r="L5" s="171"/>
      <c r="M5" s="171"/>
      <c r="N5" s="172"/>
      <c r="O5" s="77"/>
      <c r="T5" s="1"/>
    </row>
    <row r="6" spans="2:20" s="40" customFormat="1" ht="13.5">
      <c r="B6" s="72" t="s">
        <v>233</v>
      </c>
      <c r="C6" s="152" t="s">
        <v>234</v>
      </c>
      <c r="D6" s="100" t="s">
        <v>292</v>
      </c>
      <c r="E6" s="159" t="s">
        <v>6</v>
      </c>
      <c r="F6" s="160"/>
      <c r="G6" s="160"/>
      <c r="H6" s="160"/>
      <c r="I6" s="160"/>
      <c r="J6" s="160"/>
      <c r="K6" s="160"/>
      <c r="L6" s="160"/>
      <c r="M6" s="161"/>
      <c r="N6" s="131" t="s">
        <v>24</v>
      </c>
      <c r="O6" s="131" t="s">
        <v>236</v>
      </c>
      <c r="P6" s="131" t="s">
        <v>237</v>
      </c>
      <c r="Q6" s="82" t="s">
        <v>5</v>
      </c>
      <c r="T6" s="41"/>
    </row>
    <row r="7" spans="2:20">
      <c r="B7" s="73" t="str">
        <f>IF(ISNA(VLOOKUP(D7,代號!$J:$K,2,0)),"",(VLOOKUP(D7,代號!$J:$K,2,0)))</f>
        <v/>
      </c>
      <c r="C7" s="146"/>
      <c r="D7" s="36" t="s">
        <v>98</v>
      </c>
      <c r="E7" s="49" t="s">
        <v>609</v>
      </c>
      <c r="F7" s="47"/>
      <c r="G7" s="47"/>
      <c r="H7" s="47"/>
      <c r="I7" s="47"/>
      <c r="J7" s="47"/>
      <c r="K7" s="47"/>
      <c r="L7" s="47"/>
      <c r="M7" s="48"/>
      <c r="N7" s="48">
        <f t="shared" ref="N7:N9" si="0">LEN(E7)</f>
        <v>13</v>
      </c>
      <c r="O7" s="81" t="str">
        <f>$E$2&amp;"-"&amp;B7&amp;"-0"&amp;COUNTIF($B$7:B29,B7)&amp;"_tw"</f>
        <v>20200201--012_tw</v>
      </c>
      <c r="P7" s="83" t="str">
        <f>IF(ISNA(VLOOKUP(D7,代號!$N:$O,2,0)),"",(VLOOKUP(D7,代號!$N:$O,2,0)))</f>
        <v>ChangeBG(100010);</v>
      </c>
    </row>
    <row r="8" spans="2:20">
      <c r="B8" s="73" t="str">
        <f>IF(ISNA(VLOOKUP(D8,代號!$J:$K,2,0)),"",(VLOOKUP(D8,代號!$J:$K,2,0)))</f>
        <v/>
      </c>
      <c r="C8" s="146"/>
      <c r="D8" s="36" t="s">
        <v>99</v>
      </c>
      <c r="E8" s="45" t="s">
        <v>311</v>
      </c>
      <c r="F8" s="47"/>
      <c r="G8" s="47"/>
      <c r="H8" s="47"/>
      <c r="I8" s="47"/>
      <c r="J8" s="47"/>
      <c r="K8" s="47"/>
      <c r="L8" s="47"/>
      <c r="M8" s="47"/>
      <c r="N8" s="48">
        <f t="shared" si="0"/>
        <v>11</v>
      </c>
      <c r="O8" s="81" t="str">
        <f>$E$2&amp;"-"&amp;B8&amp;"-0"&amp;COUNTIF($B$7:B30,B8)&amp;"_tw"</f>
        <v>20200201--013_tw</v>
      </c>
      <c r="P8" s="83" t="str">
        <f>IF(ISNA(VLOOKUP(D8,代號!$N:$O,2,0)),"",(VLOOKUP(D8,代號!$N:$O,2,0)))</f>
        <v xml:space="preserve">PlayBGM(200001); </v>
      </c>
    </row>
    <row r="9" spans="2:20">
      <c r="B9" s="73" t="str">
        <f>IF(ISNA(VLOOKUP(D9,代號!$J:$K,2,0)),"",(VLOOKUP(D9,代號!$J:$K,2,0)))</f>
        <v/>
      </c>
      <c r="C9" s="146"/>
      <c r="D9" s="36" t="s">
        <v>281</v>
      </c>
      <c r="E9" s="45" t="s">
        <v>610</v>
      </c>
      <c r="F9" s="47"/>
      <c r="G9" s="47"/>
      <c r="H9" s="47"/>
      <c r="I9" s="47"/>
      <c r="J9" s="47"/>
      <c r="K9" s="47"/>
      <c r="L9" s="47"/>
      <c r="M9" s="47"/>
      <c r="N9" s="48">
        <f t="shared" si="0"/>
        <v>15</v>
      </c>
      <c r="O9" s="81" t="str">
        <f>$E$2&amp;"-"&amp;B9&amp;"-0"&amp;COUNTIF($B$7:B31,B9)&amp;"_tw"</f>
        <v>20200201--013_tw</v>
      </c>
      <c r="P9" s="83" t="str">
        <f>IF(ISNA(VLOOKUP(D9,代號!$N:$O,2,0)),"",(VLOOKUP(D9,代號!$N:$O,2,0)))</f>
        <v xml:space="preserve">PlaySE(301001); </v>
      </c>
    </row>
    <row r="10" spans="2:20">
      <c r="B10" s="73"/>
      <c r="C10" s="146"/>
      <c r="D10" s="36" t="s">
        <v>614</v>
      </c>
      <c r="E10" s="45"/>
      <c r="F10" s="47"/>
      <c r="G10" s="47"/>
      <c r="H10" s="47"/>
      <c r="I10" s="47"/>
      <c r="J10" s="47"/>
      <c r="K10" s="47"/>
      <c r="L10" s="47"/>
      <c r="M10" s="47"/>
      <c r="N10" s="48"/>
      <c r="O10" s="81" t="str">
        <f>$E$2&amp;"-"&amp;B10&amp;"-0"&amp;COUNTIF($B$7:B31,B10)&amp;"_tw"</f>
        <v>20200201--00_tw</v>
      </c>
      <c r="P10" s="83" t="str">
        <f>IF(ISNA(VLOOKUP(D10,代號!$N:$O,2,0)),"",(VLOOKUP(D10,代號!$N:$O,2,0)))</f>
        <v>SetNpcName(10209011,40009999);</v>
      </c>
    </row>
    <row r="11" spans="2:20">
      <c r="B11" s="73">
        <f>IF(ISNA(VLOOKUP(D11,代號!$J:$K,2,0)),"",(VLOOKUP(D11,代號!$J:$K,2,0)))</f>
        <v>10201002</v>
      </c>
      <c r="C11" s="153" t="s">
        <v>374</v>
      </c>
      <c r="D11" s="2" t="s">
        <v>611</v>
      </c>
      <c r="E11" s="46" t="s">
        <v>696</v>
      </c>
      <c r="F11" s="47"/>
      <c r="G11" s="47"/>
      <c r="H11" s="47"/>
      <c r="I11" s="47"/>
      <c r="J11" s="47"/>
      <c r="K11" s="47"/>
      <c r="L11" s="47"/>
      <c r="M11" s="48"/>
      <c r="N11" s="48">
        <f>LEN(E11)</f>
        <v>2</v>
      </c>
      <c r="O11" s="81" t="str">
        <f>$E$2&amp;"-"&amp;B11&amp;"-0"&amp;COUNTIF($B$7:B32,B11)&amp;"_tw"</f>
        <v>20200201-10201002-06_tw</v>
      </c>
      <c r="P11" s="83" t="str">
        <f>IF(ISNA(VLOOKUP(D11,代號!$N:$O,2,0)),"",(VLOOKUP(D11,代號!$N:$O,2,0)))</f>
        <v/>
      </c>
      <c r="R11" s="39"/>
    </row>
    <row r="12" spans="2:20">
      <c r="B12" s="73">
        <f>IF(ISNA(VLOOKUP(D12,代號!$J:$K,2,0)),"",(VLOOKUP(D12,代號!$J:$K,2,0)))</f>
        <v>10209001</v>
      </c>
      <c r="C12" s="147" t="s">
        <v>370</v>
      </c>
      <c r="D12" s="2" t="s">
        <v>612</v>
      </c>
      <c r="E12" s="46" t="s">
        <v>615</v>
      </c>
      <c r="F12" s="47"/>
      <c r="G12" s="47"/>
      <c r="H12" s="47"/>
      <c r="I12" s="47"/>
      <c r="J12" s="47"/>
      <c r="K12" s="47"/>
      <c r="L12" s="47"/>
      <c r="M12" s="47"/>
      <c r="N12" s="48">
        <f t="shared" ref="N12:N14" si="1">LEN(E12)</f>
        <v>6</v>
      </c>
      <c r="O12" s="81" t="str">
        <f>$E$2&amp;"-"&amp;B12&amp;"-0"&amp;COUNTIF($B$7:B60,B12)&amp;"_tw"</f>
        <v>20200201-10209001-011_tw</v>
      </c>
      <c r="P12" s="83" t="str">
        <f>IF(ISNA(VLOOKUP(D12,代號!$N:$O,2,0)),"",(VLOOKUP(D12,代號!$N:$O,2,0)))</f>
        <v/>
      </c>
      <c r="R12" s="39"/>
    </row>
    <row r="13" spans="2:20">
      <c r="B13" s="73">
        <f>IF(ISNA(VLOOKUP(D13,代號!$J:$K,2,0)),"",(VLOOKUP(D13,代號!$J:$K,2,0)))</f>
        <v>10209001</v>
      </c>
      <c r="C13" s="147" t="s">
        <v>235</v>
      </c>
      <c r="D13" s="2" t="s">
        <v>612</v>
      </c>
      <c r="E13" s="46" t="s">
        <v>616</v>
      </c>
      <c r="F13" s="47"/>
      <c r="G13" s="47"/>
      <c r="H13" s="47"/>
      <c r="I13" s="47"/>
      <c r="J13" s="47"/>
      <c r="K13" s="47"/>
      <c r="L13" s="47"/>
      <c r="M13" s="47"/>
      <c r="N13" s="48">
        <f t="shared" ref="N13" si="2">LEN(E13)</f>
        <v>17</v>
      </c>
      <c r="O13" s="81" t="str">
        <f>$E$2&amp;"-"&amp;B13&amp;"-0"&amp;COUNTIF($B$7:B33,B13)&amp;"_tw"</f>
        <v>20200201-10209001-06_tw</v>
      </c>
      <c r="P13" s="83" t="str">
        <f>IF(ISNA(VLOOKUP(D13,代號!$N:$O,2,0)),"",(VLOOKUP(D13,代號!$N:$O,2,0)))</f>
        <v/>
      </c>
      <c r="R13" s="39"/>
    </row>
    <row r="14" spans="2:20">
      <c r="B14" s="73" t="str">
        <f>IF(ISNA(VLOOKUP(D14,代號!$J:$K,2,0)),"",(VLOOKUP(D14,代號!$J:$K,2,0)))</f>
        <v/>
      </c>
      <c r="C14" s="146"/>
      <c r="D14" s="36" t="s">
        <v>98</v>
      </c>
      <c r="E14" s="49" t="s">
        <v>609</v>
      </c>
      <c r="F14" s="47"/>
      <c r="G14" s="47"/>
      <c r="H14" s="47"/>
      <c r="I14" s="47"/>
      <c r="J14" s="47"/>
      <c r="K14" s="47"/>
      <c r="L14" s="47"/>
      <c r="M14" s="48"/>
      <c r="N14" s="48">
        <f t="shared" si="1"/>
        <v>13</v>
      </c>
      <c r="O14" s="81" t="str">
        <f>$E$2&amp;"-"&amp;B14&amp;"-0"&amp;COUNTIF($B$7:B34,B14)&amp;"_tw"</f>
        <v>20200201--015_tw</v>
      </c>
      <c r="P14" s="83" t="str">
        <f>IF(ISNA(VLOOKUP(D14,代號!$N:$O,2,0)),"",(VLOOKUP(D14,代號!$N:$O,2,0)))</f>
        <v>ChangeBG(100010);</v>
      </c>
    </row>
    <row r="15" spans="2:20">
      <c r="B15" s="73" t="str">
        <f>IF(ISNA(VLOOKUP(D15,代號!$J:$K,2,0)),"",(VLOOKUP(D15,代號!$J:$K,2,0)))</f>
        <v/>
      </c>
      <c r="C15" s="146"/>
      <c r="D15" s="36" t="s">
        <v>281</v>
      </c>
      <c r="E15" s="45" t="s">
        <v>758</v>
      </c>
      <c r="F15" s="47"/>
      <c r="G15" s="47"/>
      <c r="H15" s="47"/>
      <c r="I15" s="47"/>
      <c r="J15" s="47"/>
      <c r="K15" s="47"/>
      <c r="L15" s="47"/>
      <c r="M15" s="47"/>
      <c r="N15" s="48">
        <f t="shared" ref="N15:N17" si="3">LEN(E15)</f>
        <v>10</v>
      </c>
      <c r="O15" s="81" t="str">
        <f>$E$2&amp;"-"&amp;B15&amp;"-0"&amp;COUNTIF($B$7:B44,B15)&amp;"_tw"</f>
        <v>20200201--021_tw</v>
      </c>
      <c r="P15" s="83" t="str">
        <f>IF(ISNA(VLOOKUP(D15,代號!$N:$O,2,0)),"",(VLOOKUP(D15,代號!$N:$O,2,0)))</f>
        <v xml:space="preserve">PlaySE(301001); </v>
      </c>
    </row>
    <row r="16" spans="2:20">
      <c r="B16" s="73" t="str">
        <f>IF(ISNA(VLOOKUP(D16,代號!$J:$K,2,0)),"",(VLOOKUP(D16,代號!$J:$K,2,0)))</f>
        <v/>
      </c>
      <c r="C16" s="146"/>
      <c r="D16" s="36" t="s">
        <v>281</v>
      </c>
      <c r="E16" s="45" t="s">
        <v>759</v>
      </c>
      <c r="F16" s="47"/>
      <c r="G16" s="47"/>
      <c r="H16" s="47"/>
      <c r="I16" s="47"/>
      <c r="J16" s="47"/>
      <c r="K16" s="47"/>
      <c r="L16" s="47"/>
      <c r="M16" s="47"/>
      <c r="N16" s="48">
        <f t="shared" ref="N16" si="4">LEN(E16)</f>
        <v>11</v>
      </c>
      <c r="O16" s="81" t="str">
        <f>$E$2&amp;"-"&amp;B16&amp;"-0"&amp;COUNTIF($B$7:B44,B16)&amp;"_tw"</f>
        <v>20200201--021_tw</v>
      </c>
      <c r="P16" s="83" t="str">
        <f>IF(ISNA(VLOOKUP(D16,代號!$N:$O,2,0)),"",(VLOOKUP(D16,代號!$N:$O,2,0)))</f>
        <v xml:space="preserve">PlaySE(301001); </v>
      </c>
    </row>
    <row r="17" spans="2:18">
      <c r="B17" s="73" t="str">
        <f>IF(ISNA(VLOOKUP(D17,代號!$J:$K,2,0)),"",(VLOOKUP(D17,代號!$J:$K,2,0)))</f>
        <v/>
      </c>
      <c r="C17" s="147"/>
      <c r="D17" s="2" t="s">
        <v>613</v>
      </c>
      <c r="E17" s="46" t="s">
        <v>697</v>
      </c>
      <c r="F17" s="47"/>
      <c r="G17" s="47"/>
      <c r="H17" s="47"/>
      <c r="I17" s="47"/>
      <c r="J17" s="47"/>
      <c r="K17" s="47"/>
      <c r="L17" s="47"/>
      <c r="M17" s="47"/>
      <c r="N17" s="48">
        <f t="shared" si="3"/>
        <v>14</v>
      </c>
      <c r="O17" s="81" t="str">
        <f>$E$2&amp;"-"&amp;B17&amp;"-0"&amp;COUNTIF($B$7:B44,B17)&amp;"_tw"</f>
        <v>20200201--021_tw</v>
      </c>
      <c r="P17" s="83" t="str">
        <f>IF(ISNA(VLOOKUP(D17,代號!$N:$O,2,0)),"",(VLOOKUP(D17,代號!$N:$O,2,0)))</f>
        <v/>
      </c>
      <c r="R17" s="39"/>
    </row>
    <row r="18" spans="2:18">
      <c r="B18" s="73">
        <f>IF(ISNA(VLOOKUP(D18,代號!$J:$K,2,0)),"",(VLOOKUP(D18,代號!$J:$K,2,0)))</f>
        <v>10209001</v>
      </c>
      <c r="C18" s="147" t="s">
        <v>235</v>
      </c>
      <c r="D18" s="2" t="s">
        <v>100</v>
      </c>
      <c r="E18" s="46" t="s">
        <v>698</v>
      </c>
      <c r="F18" s="47"/>
      <c r="G18" s="47"/>
      <c r="H18" s="47"/>
      <c r="I18" s="47"/>
      <c r="J18" s="47"/>
      <c r="K18" s="47"/>
      <c r="L18" s="47"/>
      <c r="M18" s="47"/>
      <c r="N18" s="48">
        <f t="shared" ref="N18" si="5">LEN(E18)</f>
        <v>22</v>
      </c>
      <c r="O18" s="81" t="str">
        <f>$E$2&amp;"-"&amp;B18&amp;"-0"&amp;COUNTIF($B$7:B44,B18)&amp;"_tw"</f>
        <v>20200201-10209001-08_tw</v>
      </c>
      <c r="P18" s="83" t="str">
        <f>IF(ISNA(VLOOKUP(D18,代號!$N:$O,2,0)),"",(VLOOKUP(D18,代號!$N:$O,2,0)))</f>
        <v/>
      </c>
      <c r="R18" s="39"/>
    </row>
    <row r="19" spans="2:18" s="34" customFormat="1">
      <c r="B19" s="73" t="str">
        <f>IF(ISNA(VLOOKUP(D19,代號!$J:$K,2,0)),"",(VLOOKUP(D19,代號!$J:$K,2,0)))</f>
        <v/>
      </c>
      <c r="C19" s="147"/>
      <c r="D19" s="36" t="s">
        <v>257</v>
      </c>
      <c r="E19" s="46"/>
      <c r="F19" s="47"/>
      <c r="G19" s="47"/>
      <c r="H19" s="47"/>
      <c r="I19" s="47"/>
      <c r="J19" s="47"/>
      <c r="K19" s="47"/>
      <c r="L19" s="47"/>
      <c r="M19" s="47"/>
      <c r="N19" s="48">
        <f>LEN(E19)</f>
        <v>0</v>
      </c>
      <c r="O19" s="81" t="str">
        <f>$E$2&amp;"-"&amp;B19&amp;"-0"&amp;COUNTIF($B$7:B44,B19)&amp;"_tw"</f>
        <v>20200201--021_tw</v>
      </c>
      <c r="P19" s="83" t="str">
        <f>IF(ISNA(VLOOKUP(D19,代號!$N:$O,2,0)),"",(VLOOKUP(D19,代號!$N:$O,2,0)))</f>
        <v>ControlNPC(10209002,FadeIn,M);</v>
      </c>
      <c r="R19" s="1"/>
    </row>
    <row r="20" spans="2:18" ht="18" customHeight="1">
      <c r="B20" s="73">
        <f>IF(ISNA(VLOOKUP(D20,代號!$J:$K,2,0)),"",(VLOOKUP(D20,代號!$J:$K,2,0)))</f>
        <v>10201002</v>
      </c>
      <c r="C20" s="153" t="s">
        <v>374</v>
      </c>
      <c r="D20" s="2" t="s">
        <v>611</v>
      </c>
      <c r="E20" s="46" t="s">
        <v>617</v>
      </c>
      <c r="F20" s="47"/>
      <c r="G20" s="47"/>
      <c r="H20" s="47"/>
      <c r="I20" s="47"/>
      <c r="J20" s="47"/>
      <c r="K20" s="47"/>
      <c r="L20" s="47"/>
      <c r="M20" s="48"/>
      <c r="N20" s="48">
        <f>LEN(E20)</f>
        <v>19</v>
      </c>
      <c r="O20" s="81" t="str">
        <f>$E$2&amp;"-"&amp;B20&amp;"-0"&amp;COUNTIF($B$7:B44,B20)&amp;"_tw"</f>
        <v>20200201-10201002-09_tw</v>
      </c>
      <c r="P20" s="83" t="str">
        <f>IF(ISNA(VLOOKUP(D20,代號!$N:$O,2,0)),"",(VLOOKUP(D20,代號!$N:$O,2,0)))</f>
        <v/>
      </c>
      <c r="R20" s="39"/>
    </row>
    <row r="21" spans="2:18">
      <c r="B21" s="73" t="str">
        <f>IF(ISNA(VLOOKUP(D21,代號!$J:$K,2,0)),"",(VLOOKUP(D21,代號!$J:$K,2,0)))</f>
        <v/>
      </c>
      <c r="C21" s="146"/>
      <c r="D21" s="36" t="s">
        <v>281</v>
      </c>
      <c r="E21" s="45" t="s">
        <v>760</v>
      </c>
      <c r="F21" s="47"/>
      <c r="G21" s="47"/>
      <c r="H21" s="47"/>
      <c r="I21" s="47"/>
      <c r="J21" s="47"/>
      <c r="K21" s="47"/>
      <c r="L21" s="47"/>
      <c r="M21" s="47"/>
      <c r="N21" s="48">
        <f t="shared" ref="N21" si="6">LEN(E21)</f>
        <v>11</v>
      </c>
      <c r="O21" s="81" t="str">
        <f>$E$2&amp;"-"&amp;B21&amp;"-0"&amp;COUNTIF($B$7:B44,B21)&amp;"_tw"</f>
        <v>20200201--021_tw</v>
      </c>
      <c r="P21" s="83" t="str">
        <f>IF(ISNA(VLOOKUP(D21,代號!$N:$O,2,0)),"",(VLOOKUP(D21,代號!$N:$O,2,0)))</f>
        <v xml:space="preserve">PlaySE(301001); </v>
      </c>
    </row>
    <row r="22" spans="2:18">
      <c r="B22" s="73" t="str">
        <f>IF(ISNA(VLOOKUP(D22,代號!$J:$K,2,0)),"",(VLOOKUP(D22,代號!$J:$K,2,0)))</f>
        <v/>
      </c>
      <c r="C22" s="147"/>
      <c r="D22" s="2" t="s">
        <v>613</v>
      </c>
      <c r="E22" s="46" t="s">
        <v>618</v>
      </c>
      <c r="F22" s="47"/>
      <c r="G22" s="47"/>
      <c r="H22" s="47"/>
      <c r="I22" s="47"/>
      <c r="J22" s="47"/>
      <c r="K22" s="47"/>
      <c r="L22" s="47"/>
      <c r="M22" s="47"/>
      <c r="N22" s="48">
        <f>LEN(E22)</f>
        <v>16</v>
      </c>
      <c r="O22" s="81" t="str">
        <f>$E$2&amp;"-"&amp;B22&amp;"-0"&amp;COUNTIF($B$7:B44,B22)&amp;"_tw"</f>
        <v>20200201--021_tw</v>
      </c>
      <c r="P22" s="83" t="str">
        <f>IF(ISNA(VLOOKUP(D22,代號!$N:$O,2,0)),"",(VLOOKUP(D22,代號!$N:$O,2,0)))</f>
        <v/>
      </c>
      <c r="R22" s="39"/>
    </row>
    <row r="23" spans="2:18">
      <c r="B23" s="73">
        <f>IF(ISNA(VLOOKUP(D23,代號!$J:$K,2,0)),"",(VLOOKUP(D23,代號!$J:$K,2,0)))</f>
        <v>10209001</v>
      </c>
      <c r="C23" s="147" t="s">
        <v>370</v>
      </c>
      <c r="D23" s="2" t="s">
        <v>100</v>
      </c>
      <c r="E23" s="46" t="s">
        <v>625</v>
      </c>
      <c r="F23" s="47"/>
      <c r="G23" s="47"/>
      <c r="H23" s="47"/>
      <c r="I23" s="47"/>
      <c r="J23" s="47"/>
      <c r="K23" s="47"/>
      <c r="L23" s="47"/>
      <c r="M23" s="47"/>
      <c r="N23" s="48">
        <f>LEN(E23)</f>
        <v>12</v>
      </c>
      <c r="O23" s="81" t="str">
        <f>$E$2&amp;"-"&amp;B23&amp;"-0"&amp;COUNTIF($B$7:B44,B23)&amp;"_tw"</f>
        <v>20200201-10209001-08_tw</v>
      </c>
      <c r="P23" s="83" t="str">
        <f>IF(ISNA(VLOOKUP(D23,代號!$N:$O,2,0)),"",(VLOOKUP(D23,代號!$N:$O,2,0)))</f>
        <v/>
      </c>
      <c r="R23" s="39"/>
    </row>
    <row r="24" spans="2:18" s="34" customFormat="1">
      <c r="B24" s="73">
        <f>IF(ISNA(VLOOKUP(D24,代號!$J:$K,2,0)),"",(VLOOKUP(D24,代號!$J:$K,2,0)))</f>
        <v>10201002</v>
      </c>
      <c r="C24" s="153" t="s">
        <v>375</v>
      </c>
      <c r="D24" s="2" t="s">
        <v>303</v>
      </c>
      <c r="E24" s="46" t="s">
        <v>626</v>
      </c>
      <c r="F24" s="47"/>
      <c r="G24" s="47"/>
      <c r="H24" s="47"/>
      <c r="I24" s="47"/>
      <c r="J24" s="47"/>
      <c r="K24" s="47"/>
      <c r="L24" s="47"/>
      <c r="M24" s="47"/>
      <c r="N24" s="48">
        <f>LEN(E24)</f>
        <v>12</v>
      </c>
      <c r="O24" s="81" t="str">
        <f>$E$2&amp;"-"&amp;B24&amp;"-0"&amp;COUNTIF($B$7:B44,B24)&amp;"_tw"</f>
        <v>20200201-10201002-09_tw</v>
      </c>
      <c r="P24" s="83" t="str">
        <f>IF(ISNA(VLOOKUP(D24,代號!$N:$O,2,0)),"",(VLOOKUP(D24,代號!$N:$O,2,0)))</f>
        <v/>
      </c>
      <c r="R24" s="1"/>
    </row>
    <row r="25" spans="2:18" s="34" customFormat="1">
      <c r="B25" s="73">
        <f>IF(ISNA(VLOOKUP(D25,代號!$J:$K,2,0)),"",(VLOOKUP(D25,代號!$J:$K,2,0)))</f>
        <v>10201002</v>
      </c>
      <c r="C25" s="153" t="s">
        <v>375</v>
      </c>
      <c r="D25" s="2" t="s">
        <v>303</v>
      </c>
      <c r="E25" s="46" t="s">
        <v>619</v>
      </c>
      <c r="F25" s="47"/>
      <c r="G25" s="47"/>
      <c r="H25" s="47"/>
      <c r="I25" s="47"/>
      <c r="J25" s="47"/>
      <c r="K25" s="47"/>
      <c r="L25" s="47"/>
      <c r="M25" s="47"/>
      <c r="N25" s="48">
        <f>LEN(E25)</f>
        <v>18</v>
      </c>
      <c r="O25" s="81" t="str">
        <f>$E$2&amp;"-"&amp;B25&amp;"-0"&amp;COUNTIF($B$7:B45,B25)&amp;"_tw"</f>
        <v>20200201-10201002-09_tw</v>
      </c>
      <c r="P25" s="83" t="str">
        <f>IF(ISNA(VLOOKUP(D25,代號!$N:$O,2,0)),"",(VLOOKUP(D25,代號!$N:$O,2,0)))</f>
        <v/>
      </c>
      <c r="R25" s="1"/>
    </row>
    <row r="26" spans="2:18" s="34" customFormat="1" ht="16.5">
      <c r="B26" s="73"/>
      <c r="C26" s="153"/>
      <c r="D26" s="137" t="s">
        <v>558</v>
      </c>
      <c r="E26" s="140" t="s">
        <v>735</v>
      </c>
      <c r="F26" s="47"/>
      <c r="G26" s="47"/>
      <c r="H26" s="47"/>
      <c r="I26" s="47"/>
      <c r="J26" s="47"/>
      <c r="K26" s="47"/>
      <c r="L26" s="47"/>
      <c r="M26" s="47"/>
      <c r="N26" s="48">
        <f t="shared" ref="N26" si="7">LEN(E26)</f>
        <v>7</v>
      </c>
      <c r="O26" s="81" t="str">
        <f>$E$2&amp;"-"&amp;B26&amp;"-0"&amp;COUNTIF($B$7:B47,B26)&amp;"_tw"</f>
        <v>20200201--00_tw</v>
      </c>
      <c r="P26" s="83" t="str">
        <f>IF(ISNA(VLOOKUP(D26,代號!$N:$O,2,0)),"",(VLOOKUP(D26,代號!$N:$O,2,0)))</f>
        <v/>
      </c>
      <c r="R26" s="1"/>
    </row>
    <row r="27" spans="2:18" s="34" customFormat="1">
      <c r="B27" s="73">
        <f>IF(ISNA(VLOOKUP(D27,代號!$J:$K,2,0)),"",(VLOOKUP(D27,代號!$J:$K,2,0)))</f>
        <v>10201002</v>
      </c>
      <c r="C27" s="153" t="s">
        <v>376</v>
      </c>
      <c r="D27" s="2" t="s">
        <v>303</v>
      </c>
      <c r="E27" s="46" t="s">
        <v>743</v>
      </c>
      <c r="F27" s="47"/>
      <c r="G27" s="47"/>
      <c r="H27" s="47"/>
      <c r="I27" s="47"/>
      <c r="J27" s="47"/>
      <c r="K27" s="47"/>
      <c r="L27" s="47"/>
      <c r="M27" s="47"/>
      <c r="N27" s="48">
        <f>LEN(E27)</f>
        <v>19</v>
      </c>
      <c r="O27" s="81" t="str">
        <f>$E$2&amp;"-"&amp;B27&amp;"-0"&amp;COUNTIF($B$7:B47,B27)&amp;"_tw"</f>
        <v>20200201-10201002-010_tw</v>
      </c>
      <c r="P27" s="83" t="str">
        <f>IF(ISNA(VLOOKUP(D27,代號!$N:$O,2,0)),"",(VLOOKUP(D27,代號!$N:$O,2,0)))</f>
        <v/>
      </c>
      <c r="R27" s="1"/>
    </row>
    <row r="28" spans="2:18" s="34" customFormat="1">
      <c r="B28" s="73">
        <f>IF(ISNA(VLOOKUP(D28,代號!$J:$K,2,0)),"",(VLOOKUP(D28,代號!$J:$K,2,0)))</f>
        <v>10201002</v>
      </c>
      <c r="C28" s="153" t="s">
        <v>376</v>
      </c>
      <c r="D28" s="2" t="s">
        <v>303</v>
      </c>
      <c r="E28" s="46" t="s">
        <v>623</v>
      </c>
      <c r="F28" s="47"/>
      <c r="G28" s="47"/>
      <c r="H28" s="47"/>
      <c r="I28" s="47"/>
      <c r="J28" s="47"/>
      <c r="K28" s="47"/>
      <c r="L28" s="47"/>
      <c r="M28" s="47"/>
      <c r="N28" s="48">
        <f>LEN(E28)</f>
        <v>17</v>
      </c>
      <c r="O28" s="81" t="str">
        <f>$E$2&amp;"-"&amp;B28&amp;"-0"&amp;COUNTIF($B$7:B48,B28)&amp;"_tw"</f>
        <v>20200201-10201002-010_tw</v>
      </c>
      <c r="P28" s="83" t="str">
        <f>IF(ISNA(VLOOKUP(D28,代號!$N:$O,2,0)),"",(VLOOKUP(D28,代號!$N:$O,2,0)))</f>
        <v/>
      </c>
      <c r="R28" s="1"/>
    </row>
    <row r="29" spans="2:18">
      <c r="B29" s="73">
        <f>IF(ISNA(VLOOKUP(D29,代號!$J:$K,2,0)),"",(VLOOKUP(D29,代號!$J:$K,2,0)))</f>
        <v>10209001</v>
      </c>
      <c r="C29" s="147" t="s">
        <v>371</v>
      </c>
      <c r="D29" s="2" t="s">
        <v>388</v>
      </c>
      <c r="E29" s="46" t="s">
        <v>622</v>
      </c>
      <c r="F29" s="47"/>
      <c r="G29" s="47"/>
      <c r="H29" s="47"/>
      <c r="I29" s="47"/>
      <c r="J29" s="47"/>
      <c r="K29" s="47"/>
      <c r="L29" s="47"/>
      <c r="M29" s="47"/>
      <c r="N29" s="48">
        <f>LEN(E29)</f>
        <v>9</v>
      </c>
      <c r="O29" s="81" t="str">
        <f>$E$2&amp;"-"&amp;B29&amp;"-0"&amp;COUNTIF($B$7:B48,B29)&amp;"_tw"</f>
        <v>20200201-10209001-09_tw</v>
      </c>
      <c r="P29" s="83" t="str">
        <f>IF(ISNA(VLOOKUP(D29,代號!$N:$O,2,0)),"",(VLOOKUP(D29,代號!$N:$O,2,0)))</f>
        <v/>
      </c>
      <c r="R29" s="39"/>
    </row>
    <row r="30" spans="2:18">
      <c r="B30" s="73" t="str">
        <f>IF(ISNA(VLOOKUP(D30,代號!$J:$K,2,0)),"",(VLOOKUP(D30,代號!$J:$K,2,0)))</f>
        <v/>
      </c>
      <c r="C30" s="153" t="s">
        <v>389</v>
      </c>
      <c r="D30" s="2" t="s">
        <v>557</v>
      </c>
      <c r="E30" s="46" t="s">
        <v>624</v>
      </c>
      <c r="F30" s="47"/>
      <c r="G30" s="47"/>
      <c r="H30" s="47"/>
      <c r="I30" s="47"/>
      <c r="J30" s="47"/>
      <c r="K30" s="47"/>
      <c r="L30" s="47"/>
      <c r="M30" s="47"/>
      <c r="N30" s="48">
        <f t="shared" ref="N30" si="8">LEN(E30)</f>
        <v>33</v>
      </c>
      <c r="O30" s="81" t="str">
        <f>$E$2&amp;"-"&amp;B30&amp;"-0"&amp;COUNTIF($B$7:B48,B30)&amp;"_tw"</f>
        <v>20200201--023_tw</v>
      </c>
      <c r="P30" s="83" t="str">
        <f>IF(ISNA(VLOOKUP(D30,代號!$N:$O,2,0)),"",(VLOOKUP(D30,代號!$N:$O,2,0)))</f>
        <v/>
      </c>
      <c r="R30" s="39"/>
    </row>
    <row r="31" spans="2:18">
      <c r="B31" s="73">
        <f>IF(ISNA(VLOOKUP(D31,代號!$J:$K,2,0)),"",(VLOOKUP(D31,代號!$J:$K,2,0)))</f>
        <v>10209001</v>
      </c>
      <c r="C31" s="147" t="s">
        <v>370</v>
      </c>
      <c r="D31" s="2" t="s">
        <v>388</v>
      </c>
      <c r="E31" s="46" t="s">
        <v>636</v>
      </c>
      <c r="F31" s="47"/>
      <c r="G31" s="47"/>
      <c r="H31" s="47"/>
      <c r="I31" s="47"/>
      <c r="J31" s="47"/>
      <c r="K31" s="47"/>
      <c r="L31" s="47"/>
      <c r="M31" s="47"/>
      <c r="N31" s="48">
        <f>LEN(E31)</f>
        <v>12</v>
      </c>
      <c r="O31" s="81" t="str">
        <f>$E$2&amp;"-"&amp;B31&amp;"-0"&amp;COUNTIF($B$7:B48,B31)&amp;"_tw"</f>
        <v>20200201-10209001-09_tw</v>
      </c>
      <c r="P31" s="83" t="str">
        <f>IF(ISNA(VLOOKUP(D31,代號!$N:$O,2,0)),"",(VLOOKUP(D31,代號!$N:$O,2,0)))</f>
        <v/>
      </c>
      <c r="R31" s="39"/>
    </row>
    <row r="32" spans="2:18" s="34" customFormat="1" ht="16.5">
      <c r="B32" s="73" t="str">
        <f>IF(ISNA(VLOOKUP(D32,代號!$J:$K,2,0)),"",(VLOOKUP(D32,代號!$J:$K,2,0)))</f>
        <v/>
      </c>
      <c r="C32" s="153"/>
      <c r="D32" s="137" t="s">
        <v>560</v>
      </c>
      <c r="E32" s="140" t="s">
        <v>740</v>
      </c>
      <c r="F32" s="47"/>
      <c r="G32" s="47"/>
      <c r="H32" s="47"/>
      <c r="I32" s="47"/>
      <c r="J32" s="47"/>
      <c r="K32" s="47"/>
      <c r="L32" s="47"/>
      <c r="M32" s="47"/>
      <c r="N32" s="48">
        <f t="shared" ref="N32" si="9">LEN(E32)</f>
        <v>10</v>
      </c>
      <c r="O32" s="81" t="str">
        <f>$E$2&amp;"-"&amp;B32&amp;"-0"&amp;COUNTIF($B$7:B48,B32)&amp;"_tw"</f>
        <v>20200201--023_tw</v>
      </c>
      <c r="P32" s="83" t="str">
        <f>IF(ISNA(VLOOKUP(D32,代號!$N:$O,2,0)),"",(VLOOKUP(D32,代號!$N:$O,2,0)))</f>
        <v/>
      </c>
      <c r="R32" s="1"/>
    </row>
    <row r="33" spans="2:18" s="34" customFormat="1">
      <c r="B33" s="73">
        <f>IF(ISNA(VLOOKUP(D33,代號!$J:$K,2,0)),"",(VLOOKUP(D33,代號!$J:$K,2,0)))</f>
        <v>10201002</v>
      </c>
      <c r="C33" s="153" t="s">
        <v>375</v>
      </c>
      <c r="D33" s="2" t="s">
        <v>303</v>
      </c>
      <c r="E33" s="46" t="s">
        <v>637</v>
      </c>
      <c r="F33" s="47"/>
      <c r="G33" s="47"/>
      <c r="H33" s="47"/>
      <c r="I33" s="47"/>
      <c r="J33" s="47"/>
      <c r="K33" s="47"/>
      <c r="L33" s="47"/>
      <c r="M33" s="47"/>
      <c r="N33" s="48">
        <f>LEN(E33)</f>
        <v>13</v>
      </c>
      <c r="O33" s="81" t="str">
        <f>$E$2&amp;"-"&amp;B33&amp;"-0"&amp;COUNTIF($B$7:B48,B33)&amp;"_tw"</f>
        <v>20200201-10201002-010_tw</v>
      </c>
      <c r="P33" s="83" t="str">
        <f>IF(ISNA(VLOOKUP(D33,代號!$N:$O,2,0)),"",(VLOOKUP(D33,代號!$N:$O,2,0)))</f>
        <v/>
      </c>
      <c r="R33" s="1"/>
    </row>
    <row r="34" spans="2:18">
      <c r="B34" s="73" t="str">
        <f>IF(ISNA(VLOOKUP(D34,代號!$J:$K,2,0)),"",(VLOOKUP(D34,代號!$J:$K,2,0)))</f>
        <v/>
      </c>
      <c r="C34" s="153" t="s">
        <v>389</v>
      </c>
      <c r="D34" s="2" t="s">
        <v>557</v>
      </c>
      <c r="E34" s="46" t="s">
        <v>629</v>
      </c>
      <c r="F34" s="47"/>
      <c r="G34" s="47"/>
      <c r="H34" s="47"/>
      <c r="I34" s="47"/>
      <c r="J34" s="47"/>
      <c r="K34" s="47"/>
      <c r="L34" s="47"/>
      <c r="M34" s="47"/>
      <c r="N34" s="48">
        <f t="shared" ref="N34" si="10">LEN(E34)</f>
        <v>25</v>
      </c>
      <c r="O34" s="81" t="str">
        <f>$E$2&amp;"-"&amp;B34&amp;"-0"&amp;COUNTIF($B$7:B51,B34)&amp;"_tw"</f>
        <v>20200201--024_tw</v>
      </c>
      <c r="P34" s="83" t="str">
        <f>IF(ISNA(VLOOKUP(D34,代號!$N:$O,2,0)),"",(VLOOKUP(D34,代號!$N:$O,2,0)))</f>
        <v/>
      </c>
      <c r="R34" s="39"/>
    </row>
    <row r="35" spans="2:18">
      <c r="B35" s="73">
        <f>IF(ISNA(VLOOKUP(D35,代號!$J:$K,2,0)),"",(VLOOKUP(D35,代號!$J:$K,2,0)))</f>
        <v>10201002</v>
      </c>
      <c r="C35" s="153" t="s">
        <v>374</v>
      </c>
      <c r="D35" s="2" t="s">
        <v>303</v>
      </c>
      <c r="E35" s="46" t="s">
        <v>628</v>
      </c>
      <c r="F35" s="47"/>
      <c r="G35" s="47"/>
      <c r="H35" s="47"/>
      <c r="I35" s="47"/>
      <c r="J35" s="47"/>
      <c r="K35" s="47"/>
      <c r="L35" s="47"/>
      <c r="M35" s="47"/>
      <c r="N35" s="48">
        <f>LEN(E35)</f>
        <v>11</v>
      </c>
      <c r="O35" s="81" t="str">
        <f>$E$2&amp;"-"&amp;B35&amp;"-0"&amp;COUNTIF($B$7:B51,B35)&amp;"_tw"</f>
        <v>20200201-10201002-011_tw</v>
      </c>
      <c r="P35" s="83" t="str">
        <f>IF(ISNA(VLOOKUP(D35,代號!$N:$O,2,0)),"",(VLOOKUP(D35,代號!$N:$O,2,0)))</f>
        <v/>
      </c>
      <c r="R35" s="39"/>
    </row>
    <row r="36" spans="2:18">
      <c r="B36" s="73" t="str">
        <f>IF(ISNA(VLOOKUP(D36,代號!$J:$K,2,0)),"",(VLOOKUP(D36,代號!$J:$K,2,0)))</f>
        <v/>
      </c>
      <c r="C36" s="153" t="s">
        <v>389</v>
      </c>
      <c r="D36" s="2" t="s">
        <v>557</v>
      </c>
      <c r="E36" s="46" t="s">
        <v>630</v>
      </c>
      <c r="F36" s="47"/>
      <c r="G36" s="47"/>
      <c r="H36" s="47"/>
      <c r="I36" s="47"/>
      <c r="J36" s="47"/>
      <c r="K36" s="47"/>
      <c r="L36" s="47"/>
      <c r="M36" s="47"/>
      <c r="N36" s="48">
        <f t="shared" ref="N36:N37" si="11">LEN(E36)</f>
        <v>28</v>
      </c>
      <c r="O36" s="81" t="str">
        <f>$E$2&amp;"-"&amp;B36&amp;"-0"&amp;COUNTIF($B$7:B51,B36)&amp;"_tw"</f>
        <v>20200201--024_tw</v>
      </c>
      <c r="P36" s="83" t="str">
        <f>IF(ISNA(VLOOKUP(D36,代號!$N:$O,2,0)),"",(VLOOKUP(D36,代號!$N:$O,2,0)))</f>
        <v/>
      </c>
      <c r="R36" s="39"/>
    </row>
    <row r="37" spans="2:18">
      <c r="B37" s="73" t="str">
        <f>IF(ISNA(VLOOKUP(D37,代號!$J:$K,2,0)),"",(VLOOKUP(D37,代號!$J:$K,2,0)))</f>
        <v/>
      </c>
      <c r="C37" s="151"/>
      <c r="D37" s="2" t="s">
        <v>614</v>
      </c>
      <c r="E37" s="46" t="s">
        <v>639</v>
      </c>
      <c r="F37" s="47"/>
      <c r="G37" s="47"/>
      <c r="H37" s="47"/>
      <c r="I37" s="47"/>
      <c r="J37" s="47"/>
      <c r="K37" s="47"/>
      <c r="L37" s="47"/>
      <c r="M37" s="47"/>
      <c r="N37" s="48">
        <f t="shared" si="11"/>
        <v>21</v>
      </c>
      <c r="O37" s="81" t="str">
        <f>$E$2&amp;"-"&amp;B37&amp;"-0"&amp;COUNTIF($B$7:B51,B37)&amp;"_tw"</f>
        <v>20200201--024_tw</v>
      </c>
      <c r="P37" s="83" t="str">
        <f>IF(ISNA(VLOOKUP(D37,代號!$N:$O,2,0)),"",(VLOOKUP(D37,代號!$N:$O,2,0)))</f>
        <v>SetNpcName(10209011,40009999);</v>
      </c>
      <c r="R37" s="39"/>
    </row>
    <row r="38" spans="2:18">
      <c r="B38" s="73" t="str">
        <f>IF(ISNA(VLOOKUP(D38,代號!$J:$K,2,0)),"",(VLOOKUP(D38,代號!$J:$K,2,0)))</f>
        <v/>
      </c>
      <c r="C38" s="147"/>
      <c r="D38" s="2" t="s">
        <v>627</v>
      </c>
      <c r="E38" s="46" t="s">
        <v>633</v>
      </c>
      <c r="F38" s="47"/>
      <c r="G38" s="47"/>
      <c r="H38" s="47"/>
      <c r="I38" s="47"/>
      <c r="J38" s="47"/>
      <c r="K38" s="47"/>
      <c r="L38" s="47"/>
      <c r="M38" s="47"/>
      <c r="N38" s="48">
        <f t="shared" ref="N38:N44" si="12">LEN(E38)</f>
        <v>12</v>
      </c>
      <c r="O38" s="81" t="str">
        <f>$E$2&amp;"-"&amp;B38&amp;"-0"&amp;COUNTIF($B$7:B51,B38)&amp;"_tw"</f>
        <v>20200201--024_tw</v>
      </c>
      <c r="P38" s="83" t="str">
        <f>IF(ISNA(VLOOKUP(D38,代號!$N:$O,2,0)),"",(VLOOKUP(D38,代號!$N:$O,2,0)))</f>
        <v/>
      </c>
      <c r="R38" s="39"/>
    </row>
    <row r="39" spans="2:18">
      <c r="B39" s="73">
        <f>IF(ISNA(VLOOKUP(D39,代號!$J:$K,2,0)),"",(VLOOKUP(D39,代號!$J:$K,2,0)))</f>
        <v>10209001</v>
      </c>
      <c r="C39" s="147" t="s">
        <v>372</v>
      </c>
      <c r="D39" s="2" t="s">
        <v>388</v>
      </c>
      <c r="E39" s="46" t="s">
        <v>634</v>
      </c>
      <c r="F39" s="47"/>
      <c r="G39" s="47"/>
      <c r="H39" s="47"/>
      <c r="I39" s="47"/>
      <c r="J39" s="47"/>
      <c r="K39" s="47"/>
      <c r="L39" s="47"/>
      <c r="M39" s="47"/>
      <c r="N39" s="48">
        <f t="shared" si="12"/>
        <v>14</v>
      </c>
      <c r="O39" s="81" t="str">
        <f>$E$2&amp;"-"&amp;B39&amp;"-0"&amp;COUNTIF($B$7:B53,B39)&amp;"_tw"</f>
        <v>20200201-10209001-010_tw</v>
      </c>
      <c r="P39" s="83" t="str">
        <f>IF(ISNA(VLOOKUP(D39,代號!$N:$O,2,0)),"",(VLOOKUP(D39,代號!$N:$O,2,0)))</f>
        <v/>
      </c>
      <c r="R39" s="39"/>
    </row>
    <row r="40" spans="2:18">
      <c r="B40" s="73" t="str">
        <f>IF(ISNA(VLOOKUP(D40,代號!$J:$K,2,0)),"",(VLOOKUP(D40,代號!$J:$K,2,0)))</f>
        <v/>
      </c>
      <c r="C40" s="147"/>
      <c r="D40" s="2" t="s">
        <v>627</v>
      </c>
      <c r="E40" s="46" t="s">
        <v>631</v>
      </c>
      <c r="F40" s="47"/>
      <c r="G40" s="47"/>
      <c r="H40" s="47"/>
      <c r="I40" s="47"/>
      <c r="J40" s="47"/>
      <c r="K40" s="47"/>
      <c r="L40" s="47"/>
      <c r="M40" s="47"/>
      <c r="N40" s="48">
        <f t="shared" si="12"/>
        <v>13</v>
      </c>
      <c r="O40" s="81" t="str">
        <f>$E$2&amp;"-"&amp;B40&amp;"-0"&amp;COUNTIF($B$7:B52,B40)&amp;"_tw"</f>
        <v>20200201--025_tw</v>
      </c>
      <c r="P40" s="83" t="str">
        <f>IF(ISNA(VLOOKUP(D40,代號!$N:$O,2,0)),"",(VLOOKUP(D40,代號!$N:$O,2,0)))</f>
        <v/>
      </c>
      <c r="R40" s="39"/>
    </row>
    <row r="41" spans="2:18">
      <c r="B41" s="73" t="str">
        <f>IF(ISNA(VLOOKUP(D41,代號!$J:$K,2,0)),"",(VLOOKUP(D41,代號!$J:$K,2,0)))</f>
        <v/>
      </c>
      <c r="C41" s="147"/>
      <c r="D41" s="2" t="s">
        <v>627</v>
      </c>
      <c r="E41" s="46" t="s">
        <v>632</v>
      </c>
      <c r="F41" s="47"/>
      <c r="G41" s="47"/>
      <c r="H41" s="47"/>
      <c r="I41" s="47"/>
      <c r="J41" s="47"/>
      <c r="K41" s="47"/>
      <c r="L41" s="47"/>
      <c r="M41" s="47"/>
      <c r="N41" s="48">
        <f t="shared" si="12"/>
        <v>20</v>
      </c>
      <c r="O41" s="81"/>
      <c r="P41" s="83" t="str">
        <f>IF(ISNA(VLOOKUP(D41,代號!$N:$O,2,0)),"",(VLOOKUP(D41,代號!$N:$O,2,0)))</f>
        <v/>
      </c>
      <c r="R41" s="39"/>
    </row>
    <row r="42" spans="2:18">
      <c r="B42" s="73">
        <f>IF(ISNA(VLOOKUP(D42,代號!$J:$K,2,0)),"",(VLOOKUP(D42,代號!$J:$K,2,0)))</f>
        <v>10201002</v>
      </c>
      <c r="C42" s="153" t="s">
        <v>376</v>
      </c>
      <c r="D42" s="2" t="s">
        <v>303</v>
      </c>
      <c r="E42" s="46" t="s">
        <v>699</v>
      </c>
      <c r="F42" s="47"/>
      <c r="G42" s="47"/>
      <c r="H42" s="47"/>
      <c r="I42" s="47"/>
      <c r="J42" s="47"/>
      <c r="K42" s="47"/>
      <c r="L42" s="47"/>
      <c r="M42" s="47"/>
      <c r="N42" s="48">
        <f t="shared" si="12"/>
        <v>17</v>
      </c>
      <c r="O42" s="81" t="str">
        <f>$E$2&amp;"-"&amp;B42&amp;"-0"&amp;COUNTIF($B$7:B59,B42)&amp;"_tw"</f>
        <v>20200201-10201002-013_tw</v>
      </c>
      <c r="P42" s="83" t="str">
        <f>IF(ISNA(VLOOKUP(D42,代號!$N:$O,2,0)),"",(VLOOKUP(D42,代號!$N:$O,2,0)))</f>
        <v/>
      </c>
      <c r="R42" s="39"/>
    </row>
    <row r="43" spans="2:18">
      <c r="B43" s="73" t="str">
        <f>IF(ISNA(VLOOKUP(D43,代號!$J:$K,2,0)),"",(VLOOKUP(D43,代號!$J:$K,2,0)))</f>
        <v/>
      </c>
      <c r="C43" s="147"/>
      <c r="D43" s="2" t="s">
        <v>627</v>
      </c>
      <c r="E43" s="46" t="s">
        <v>635</v>
      </c>
      <c r="F43" s="47"/>
      <c r="G43" s="47"/>
      <c r="H43" s="47"/>
      <c r="I43" s="47"/>
      <c r="J43" s="47"/>
      <c r="K43" s="47"/>
      <c r="L43" s="47"/>
      <c r="M43" s="47"/>
      <c r="N43" s="48">
        <f t="shared" si="12"/>
        <v>19</v>
      </c>
      <c r="O43" s="81"/>
      <c r="P43" s="83"/>
      <c r="R43" s="39"/>
    </row>
    <row r="44" spans="2:18">
      <c r="B44" s="73">
        <f>IF(ISNA(VLOOKUP(D44,代號!$J:$K,2,0)),"",(VLOOKUP(D44,代號!$J:$K,2,0)))</f>
        <v>10209001</v>
      </c>
      <c r="C44" s="147" t="s">
        <v>238</v>
      </c>
      <c r="D44" s="2" t="s">
        <v>388</v>
      </c>
      <c r="E44" s="46" t="s">
        <v>700</v>
      </c>
      <c r="F44" s="47"/>
      <c r="G44" s="47"/>
      <c r="H44" s="47"/>
      <c r="I44" s="47"/>
      <c r="J44" s="47"/>
      <c r="K44" s="47"/>
      <c r="L44" s="47"/>
      <c r="M44" s="47"/>
      <c r="N44" s="48">
        <f t="shared" si="12"/>
        <v>12</v>
      </c>
      <c r="O44" s="81" t="str">
        <f>$E$2&amp;"-"&amp;B44&amp;"-0"&amp;COUNTIF($B$7:B62,B44)&amp;"_tw"</f>
        <v>20200201-10209001-012_tw</v>
      </c>
      <c r="P44" s="83" t="str">
        <f>IF(ISNA(VLOOKUP(D44,代號!$N:$O,2,0)),"",(VLOOKUP(D44,代號!$N:$O,2,0)))</f>
        <v/>
      </c>
      <c r="R44" s="39"/>
    </row>
    <row r="45" spans="2:18" s="34" customFormat="1" ht="16.5">
      <c r="B45" s="73" t="str">
        <f>IF(ISNA(VLOOKUP(D45,代號!$J:$K,2,0)),"",(VLOOKUP(D45,代號!$J:$K,2,0)))</f>
        <v/>
      </c>
      <c r="C45" s="153"/>
      <c r="D45" s="137" t="s">
        <v>580</v>
      </c>
      <c r="E45" s="140" t="s">
        <v>736</v>
      </c>
      <c r="F45" s="141"/>
      <c r="G45" s="47"/>
      <c r="H45" s="47"/>
      <c r="I45" s="47"/>
      <c r="J45" s="47"/>
      <c r="K45" s="47"/>
      <c r="L45" s="47"/>
      <c r="M45" s="47"/>
      <c r="N45" s="48">
        <f t="shared" ref="N45" si="13">LEN(E45)</f>
        <v>9</v>
      </c>
      <c r="O45" s="81" t="str">
        <f>$E$2&amp;"-"&amp;B45&amp;"-0"&amp;COUNTIF($B$7:B62,B45)&amp;"_tw"</f>
        <v>20200201--029_tw</v>
      </c>
      <c r="P45" s="83" t="str">
        <f>IF(ISNA(VLOOKUP(D45,代號!$N:$O,2,0)),"",(VLOOKUP(D45,代號!$N:$O,2,0)))</f>
        <v/>
      </c>
      <c r="R45" s="1"/>
    </row>
    <row r="46" spans="2:18" s="34" customFormat="1">
      <c r="B46" s="73">
        <f>IF(ISNA(VLOOKUP(D46,代號!$J:$K,2,0)),"",(VLOOKUP(D46,代號!$J:$K,2,0)))</f>
        <v>10201002</v>
      </c>
      <c r="C46" s="153" t="s">
        <v>377</v>
      </c>
      <c r="D46" s="2" t="s">
        <v>303</v>
      </c>
      <c r="E46" s="46" t="s">
        <v>638</v>
      </c>
      <c r="F46" s="47"/>
      <c r="G46" s="47"/>
      <c r="H46" s="47"/>
      <c r="I46" s="47"/>
      <c r="J46" s="47"/>
      <c r="K46" s="47"/>
      <c r="L46" s="47"/>
      <c r="M46" s="47"/>
      <c r="N46" s="48">
        <f>LEN(E46)</f>
        <v>15</v>
      </c>
      <c r="O46" s="81" t="str">
        <f>$E$2&amp;"-"&amp;B46&amp;"-0"&amp;COUNTIF($B$7:B64,B46)&amp;"_tw"</f>
        <v>20200201-10201002-015_tw</v>
      </c>
      <c r="P46" s="83" t="str">
        <f>IF(ISNA(VLOOKUP(D46,代號!$N:$O,2,0)),"",(VLOOKUP(D46,代號!$N:$O,2,0)))</f>
        <v/>
      </c>
      <c r="R46" s="1"/>
    </row>
    <row r="47" spans="2:18">
      <c r="B47" s="73" t="str">
        <f>IF(ISNA(VLOOKUP(D47,代號!$J:$K,2,0)),"",(VLOOKUP(D47,代號!$J:$K,2,0)))</f>
        <v/>
      </c>
      <c r="C47" s="153" t="s">
        <v>389</v>
      </c>
      <c r="D47" s="2" t="s">
        <v>557</v>
      </c>
      <c r="E47" s="46" t="s">
        <v>640</v>
      </c>
      <c r="F47" s="47"/>
      <c r="G47" s="47"/>
      <c r="H47" s="47"/>
      <c r="I47" s="47"/>
      <c r="J47" s="47"/>
      <c r="K47" s="47"/>
      <c r="L47" s="47"/>
      <c r="M47" s="47"/>
      <c r="N47" s="48">
        <f t="shared" ref="N47" si="14">LEN(E47)</f>
        <v>25</v>
      </c>
      <c r="O47" s="81" t="str">
        <f>$E$2&amp;"-"&amp;B47&amp;"-0"&amp;COUNTIF($B$7:B64,B47)&amp;"_tw"</f>
        <v>20200201--031_tw</v>
      </c>
      <c r="P47" s="83" t="str">
        <f>IF(ISNA(VLOOKUP(D47,代號!$N:$O,2,0)),"",(VLOOKUP(D47,代號!$N:$O,2,0)))</f>
        <v/>
      </c>
      <c r="R47" s="39"/>
    </row>
    <row r="48" spans="2:18">
      <c r="B48" s="73">
        <f>IF(ISNA(VLOOKUP(D48,代號!$J:$K,2,0)),"",(VLOOKUP(D48,代號!$J:$K,2,0)))</f>
        <v>10209001</v>
      </c>
      <c r="C48" s="147" t="s">
        <v>372</v>
      </c>
      <c r="D48" s="2" t="s">
        <v>100</v>
      </c>
      <c r="E48" s="46" t="s">
        <v>737</v>
      </c>
      <c r="F48" s="47"/>
      <c r="G48" s="47"/>
      <c r="H48" s="47"/>
      <c r="I48" s="47"/>
      <c r="J48" s="47"/>
      <c r="K48" s="47"/>
      <c r="L48" s="47"/>
      <c r="M48" s="47"/>
      <c r="N48" s="48">
        <f>LEN(E48)</f>
        <v>16</v>
      </c>
      <c r="O48" s="81" t="str">
        <f>$E$2&amp;"-"&amp;B48&amp;"-0"&amp;COUNTIF($B$7:B65,B48)&amp;"_tw"</f>
        <v>20200201-10209001-012_tw</v>
      </c>
      <c r="P48" s="83" t="str">
        <f>IF(ISNA(VLOOKUP(D48,代號!$N:$O,2,0)),"",(VLOOKUP(D48,代號!$N:$O,2,0)))</f>
        <v/>
      </c>
      <c r="R48" s="39"/>
    </row>
    <row r="49" spans="1:19" s="34" customFormat="1">
      <c r="B49" s="73">
        <f>IF(ISNA(VLOOKUP(D49,代號!$J:$K,2,0)),"",(VLOOKUP(D49,代號!$J:$K,2,0)))</f>
        <v>10201002</v>
      </c>
      <c r="C49" s="153" t="s">
        <v>374</v>
      </c>
      <c r="D49" s="2" t="s">
        <v>303</v>
      </c>
      <c r="E49" s="46" t="s">
        <v>648</v>
      </c>
      <c r="F49" s="47"/>
      <c r="G49" s="47"/>
      <c r="H49" s="47"/>
      <c r="I49" s="47"/>
      <c r="J49" s="47"/>
      <c r="K49" s="47"/>
      <c r="L49" s="47"/>
      <c r="M49" s="47"/>
      <c r="N49" s="48">
        <f t="shared" ref="N49" si="15">LEN(E49)</f>
        <v>12</v>
      </c>
      <c r="O49" s="81" t="str">
        <f>$E$2&amp;"-"&amp;B49&amp;"-0"&amp;COUNTIF($B$7:B72,B49)&amp;"_tw"</f>
        <v>20200201-10201002-015_tw</v>
      </c>
      <c r="P49" s="83" t="str">
        <f>IF(ISNA(VLOOKUP(D49,代號!$N:$O,2,0)),"",(VLOOKUP(D49,代號!$N:$O,2,0)))</f>
        <v/>
      </c>
      <c r="R49" s="1"/>
    </row>
    <row r="50" spans="1:19">
      <c r="B50" s="73">
        <f>IF(ISNA(VLOOKUP(D50,代號!$J:$K,2,0)),"",(VLOOKUP(D50,代號!$J:$K,2,0)))</f>
        <v>10209001</v>
      </c>
      <c r="C50" s="147" t="s">
        <v>738</v>
      </c>
      <c r="D50" s="2" t="s">
        <v>100</v>
      </c>
      <c r="E50" s="46" t="s">
        <v>649</v>
      </c>
      <c r="F50" s="47"/>
      <c r="G50" s="47"/>
      <c r="H50" s="47"/>
      <c r="I50" s="47"/>
      <c r="J50" s="47"/>
      <c r="K50" s="47"/>
      <c r="L50" s="47"/>
      <c r="M50" s="47"/>
      <c r="N50" s="48">
        <f>LEN(E50)</f>
        <v>9</v>
      </c>
      <c r="O50" s="81" t="str">
        <f>$E$2&amp;"-"&amp;B50&amp;"-0"&amp;COUNTIF($B$7:B68,B50)&amp;"_tw"</f>
        <v>20200201-10209001-012_tw</v>
      </c>
      <c r="P50" s="83" t="str">
        <f>IF(ISNA(VLOOKUP(D50,代號!$N:$O,2,0)),"",(VLOOKUP(D50,代號!$N:$O,2,0)))</f>
        <v/>
      </c>
      <c r="R50" s="39"/>
    </row>
    <row r="51" spans="1:19">
      <c r="B51" s="73" t="str">
        <f>IF(ISNA(VLOOKUP(D51,代號!$J:$K,2,0)),"",(VLOOKUP(D51,代號!$J:$K,2,0)))</f>
        <v/>
      </c>
      <c r="C51" s="151"/>
      <c r="D51" s="2" t="s">
        <v>614</v>
      </c>
      <c r="E51" s="46" t="s">
        <v>725</v>
      </c>
      <c r="F51" s="47"/>
      <c r="G51" s="47"/>
      <c r="H51" s="47"/>
      <c r="I51" s="47"/>
      <c r="J51" s="47"/>
      <c r="K51" s="47"/>
      <c r="L51" s="47"/>
      <c r="M51" s="47"/>
      <c r="N51" s="48">
        <f t="shared" ref="N51" si="16">LEN(E51)</f>
        <v>21</v>
      </c>
      <c r="O51" s="81" t="str">
        <f>$E$2&amp;"-"&amp;B51&amp;"-0"&amp;COUNTIF($B$7:B69,B51)&amp;"_tw"</f>
        <v>20200201--036_tw</v>
      </c>
      <c r="P51" s="83" t="str">
        <f>IF(ISNA(VLOOKUP(D51,代號!$N:$O,2,0)),"",(VLOOKUP(D51,代號!$N:$O,2,0)))</f>
        <v>SetNpcName(10209011,40009999);</v>
      </c>
      <c r="R51" s="39"/>
    </row>
    <row r="52" spans="1:19" s="34" customFormat="1">
      <c r="B52" s="73" t="str">
        <f>IF(ISNA(VLOOKUP(D52,代號!$J:$K,2,0)),"",(VLOOKUP(D52,代號!$J:$K,2,0)))</f>
        <v/>
      </c>
      <c r="C52" s="153" t="s">
        <v>377</v>
      </c>
      <c r="D52" s="2" t="s">
        <v>641</v>
      </c>
      <c r="E52" s="46" t="s">
        <v>646</v>
      </c>
      <c r="F52" s="47"/>
      <c r="G52" s="47"/>
      <c r="H52" s="47"/>
      <c r="I52" s="47"/>
      <c r="J52" s="47"/>
      <c r="K52" s="47"/>
      <c r="L52" s="47"/>
      <c r="M52" s="47"/>
      <c r="N52" s="48">
        <f t="shared" ref="N52:N53" si="17">LEN(E52)</f>
        <v>14</v>
      </c>
      <c r="O52" s="81" t="str">
        <f>$E$2&amp;"-"&amp;B52&amp;"-0"&amp;COUNTIF($B$7:B76,B52)&amp;"_tw"</f>
        <v>20200201--043_tw</v>
      </c>
      <c r="P52" s="83"/>
      <c r="R52" s="1"/>
    </row>
    <row r="53" spans="1:19" s="34" customFormat="1">
      <c r="B53" s="73">
        <f>IF(ISNA(VLOOKUP(D53,代號!$J:$K,2,0)),"",(VLOOKUP(D53,代號!$J:$K,2,0)))</f>
        <v>10201002</v>
      </c>
      <c r="C53" s="153" t="s">
        <v>375</v>
      </c>
      <c r="D53" s="2" t="s">
        <v>303</v>
      </c>
      <c r="E53" s="46" t="s">
        <v>642</v>
      </c>
      <c r="F53" s="47"/>
      <c r="G53" s="47"/>
      <c r="H53" s="47"/>
      <c r="I53" s="47"/>
      <c r="J53" s="47"/>
      <c r="K53" s="47"/>
      <c r="L53" s="47"/>
      <c r="M53" s="47"/>
      <c r="N53" s="48">
        <f t="shared" si="17"/>
        <v>3</v>
      </c>
      <c r="O53" s="81" t="str">
        <f>$E$2&amp;"-"&amp;B53&amp;"-0"&amp;COUNTIF($B$7:B77,B53)&amp;"_tw"</f>
        <v>20200201-10201002-015_tw</v>
      </c>
      <c r="P53" s="83"/>
      <c r="R53" s="1"/>
    </row>
    <row r="54" spans="1:19" s="34" customFormat="1">
      <c r="B54" s="73" t="str">
        <f>IF(ISNA(VLOOKUP(D54,代號!$J:$K,2,0)),"",(VLOOKUP(D54,代號!$J:$K,2,0)))</f>
        <v/>
      </c>
      <c r="C54" s="153" t="s">
        <v>377</v>
      </c>
      <c r="D54" s="2" t="s">
        <v>641</v>
      </c>
      <c r="E54" s="46" t="s">
        <v>643</v>
      </c>
      <c r="F54" s="47"/>
      <c r="G54" s="47"/>
      <c r="H54" s="47"/>
      <c r="I54" s="47"/>
      <c r="J54" s="47"/>
      <c r="K54" s="47"/>
      <c r="L54" s="47"/>
      <c r="M54" s="47"/>
      <c r="N54" s="48">
        <f t="shared" ref="N54:N55" si="18">LEN(E54)</f>
        <v>24</v>
      </c>
      <c r="O54" s="81" t="str">
        <f>$E$2&amp;"-"&amp;B54&amp;"-0"&amp;COUNTIF($B$7:B78,B54)&amp;"_tw"</f>
        <v>20200201--045_tw</v>
      </c>
      <c r="P54" s="83"/>
      <c r="R54" s="1"/>
    </row>
    <row r="55" spans="1:19" s="34" customFormat="1">
      <c r="B55" s="73">
        <f>IF(ISNA(VLOOKUP(D55,代號!$J:$K,2,0)),"",(VLOOKUP(D55,代號!$J:$K,2,0)))</f>
        <v>10209001</v>
      </c>
      <c r="C55" s="147" t="s">
        <v>235</v>
      </c>
      <c r="D55" s="2" t="s">
        <v>612</v>
      </c>
      <c r="E55" s="46" t="s">
        <v>647</v>
      </c>
      <c r="F55" s="47"/>
      <c r="G55" s="47"/>
      <c r="H55" s="47"/>
      <c r="I55" s="47"/>
      <c r="J55" s="47"/>
      <c r="K55" s="47"/>
      <c r="L55" s="47"/>
      <c r="M55" s="47"/>
      <c r="N55" s="48">
        <f t="shared" si="18"/>
        <v>18</v>
      </c>
      <c r="O55" s="81" t="str">
        <f>$E$2&amp;"-"&amp;B55&amp;"-0"&amp;COUNTIF($B$7:B79,B55)&amp;"_tw"</f>
        <v>20200201-10209001-012_tw</v>
      </c>
      <c r="P55" s="83"/>
      <c r="R55" s="1"/>
    </row>
    <row r="56" spans="1:19" s="34" customFormat="1">
      <c r="B56" s="73" t="str">
        <f>IF(ISNA(VLOOKUP(D56,代號!$J:$K,2,0)),"",(VLOOKUP(D56,代號!$J:$K,2,0)))</f>
        <v/>
      </c>
      <c r="C56" s="153" t="s">
        <v>377</v>
      </c>
      <c r="D56" s="2" t="s">
        <v>641</v>
      </c>
      <c r="E56" s="46" t="s">
        <v>644</v>
      </c>
      <c r="F56" s="47"/>
      <c r="G56" s="47"/>
      <c r="H56" s="47"/>
      <c r="I56" s="47"/>
      <c r="J56" s="47"/>
      <c r="K56" s="47"/>
      <c r="L56" s="47"/>
      <c r="M56" s="47"/>
      <c r="N56" s="48">
        <f t="shared" ref="N56" si="19">LEN(E56)</f>
        <v>20</v>
      </c>
      <c r="O56" s="81" t="str">
        <f>$E$2&amp;"-"&amp;B56&amp;"-0"&amp;COUNTIF($B$7:B80,B56)&amp;"_tw"</f>
        <v>20200201--047_tw</v>
      </c>
      <c r="P56" s="83"/>
      <c r="R56" s="1"/>
    </row>
    <row r="57" spans="1:19" s="34" customFormat="1">
      <c r="B57" s="73" t="str">
        <f>IF(ISNA(VLOOKUP(D57,代號!$J:$K,2,0)),"",(VLOOKUP(D57,代號!$J:$K,2,0)))</f>
        <v/>
      </c>
      <c r="C57" s="153" t="s">
        <v>377</v>
      </c>
      <c r="D57" s="2" t="s">
        <v>641</v>
      </c>
      <c r="E57" s="46" t="s">
        <v>645</v>
      </c>
      <c r="F57" s="47"/>
      <c r="G57" s="47"/>
      <c r="H57" s="47"/>
      <c r="I57" s="47"/>
      <c r="J57" s="47"/>
      <c r="K57" s="47"/>
      <c r="L57" s="47"/>
      <c r="M57" s="47"/>
      <c r="N57" s="48">
        <f t="shared" ref="N57:N58" si="20">LEN(E57)</f>
        <v>17</v>
      </c>
      <c r="O57" s="81" t="str">
        <f>$E$2&amp;"-"&amp;B57&amp;"-0"&amp;COUNTIF($B$7:B81,B57)&amp;"_tw"</f>
        <v>20200201--048_tw</v>
      </c>
      <c r="P57" s="83"/>
      <c r="R57" s="1"/>
    </row>
    <row r="58" spans="1:19" s="34" customFormat="1">
      <c r="B58" s="73">
        <f>IF(ISNA(VLOOKUP(D58,代號!$J:$K,2,0)),"",(VLOOKUP(D58,代號!$J:$K,2,0)))</f>
        <v>10201002</v>
      </c>
      <c r="C58" s="153" t="s">
        <v>376</v>
      </c>
      <c r="D58" s="2" t="s">
        <v>303</v>
      </c>
      <c r="E58" s="46" t="s">
        <v>650</v>
      </c>
      <c r="F58" s="47"/>
      <c r="G58" s="47"/>
      <c r="H58" s="47"/>
      <c r="I58" s="47"/>
      <c r="J58" s="47"/>
      <c r="K58" s="47"/>
      <c r="L58" s="47"/>
      <c r="M58" s="47"/>
      <c r="N58" s="48">
        <f t="shared" si="20"/>
        <v>18</v>
      </c>
      <c r="O58" s="81" t="str">
        <f>$E$2&amp;"-"&amp;B58&amp;"-0"&amp;COUNTIF($B$7:B82,B58)&amp;"_tw"</f>
        <v>20200201-10201002-015_tw</v>
      </c>
      <c r="P58" s="83"/>
      <c r="R58" s="1"/>
    </row>
    <row r="59" spans="1:19" ht="16.5">
      <c r="B59" s="73"/>
      <c r="C59" s="147"/>
      <c r="D59" s="137" t="s">
        <v>594</v>
      </c>
      <c r="E59" s="46" t="s">
        <v>595</v>
      </c>
      <c r="F59" s="47"/>
      <c r="G59" s="47"/>
      <c r="H59" s="47"/>
      <c r="I59" s="47"/>
      <c r="J59" s="47"/>
      <c r="K59" s="47"/>
      <c r="L59" s="47"/>
      <c r="M59" s="47"/>
      <c r="N59" s="48"/>
      <c r="O59" s="81" t="str">
        <f>$E$2&amp;"-"&amp;B59&amp;"-0"&amp;COUNTIF($B$7:B79,B59)&amp;"_tw"</f>
        <v>20200201--00_tw</v>
      </c>
      <c r="P59" s="83"/>
      <c r="R59" s="39"/>
    </row>
    <row r="60" spans="1:19">
      <c r="B60" s="73">
        <f>IF(ISNA(VLOOKUP(D60,代號!$J:$K,2,0)),"",(VLOOKUP(D60,代號!$J:$K,2,0)))</f>
        <v>10201002</v>
      </c>
      <c r="C60" s="153" t="s">
        <v>375</v>
      </c>
      <c r="D60" s="2" t="s">
        <v>303</v>
      </c>
      <c r="E60" s="108" t="s">
        <v>726</v>
      </c>
      <c r="F60" s="47"/>
      <c r="G60" s="47"/>
      <c r="H60" s="47"/>
      <c r="I60" s="47"/>
      <c r="J60" s="47"/>
      <c r="K60" s="47"/>
      <c r="L60" s="47"/>
      <c r="M60" s="47"/>
      <c r="N60" s="48">
        <f>LEN(E60)</f>
        <v>20</v>
      </c>
      <c r="O60" s="81" t="str">
        <f>$E$2&amp;"-"&amp;B60&amp;"-0"&amp;COUNTIF($B$7:B48,B60)&amp;"_tw"</f>
        <v>20200201-10201002-010_tw</v>
      </c>
      <c r="P60" s="83" t="str">
        <f>IF(ISNA(VLOOKUP(D60,代號!$N:$O,2,0)),"",(VLOOKUP(D60,代號!$N:$O,2,0)))</f>
        <v/>
      </c>
      <c r="R60" s="39"/>
    </row>
    <row r="61" spans="1:19">
      <c r="B61" s="73">
        <f>IF(ISNA(VLOOKUP(D61,代號!$J:$K,2,0)),"",(VLOOKUP(D61,代號!$J:$K,2,0)))</f>
        <v>10209001</v>
      </c>
      <c r="C61" s="147" t="s">
        <v>370</v>
      </c>
      <c r="D61" s="2" t="s">
        <v>100</v>
      </c>
      <c r="E61" s="46" t="s">
        <v>651</v>
      </c>
      <c r="F61" s="47"/>
      <c r="G61" s="47"/>
      <c r="H61" s="47"/>
      <c r="I61" s="47"/>
      <c r="J61" s="47"/>
      <c r="K61" s="47"/>
      <c r="L61" s="47"/>
      <c r="M61" s="47"/>
      <c r="N61" s="48">
        <f>LEN(E61)</f>
        <v>3</v>
      </c>
      <c r="O61" s="81" t="str">
        <f>$E$2&amp;"-"&amp;B61&amp;"-0"&amp;COUNTIF($B$7:B80,B61)&amp;"_tw"</f>
        <v>20200201-10209001-012_tw</v>
      </c>
      <c r="P61" s="83" t="str">
        <f>IF(ISNA(VLOOKUP(D61,代號!$N:$O,2,0)),"",(VLOOKUP(D61,代號!$N:$O,2,0)))</f>
        <v/>
      </c>
      <c r="R61" s="39"/>
    </row>
    <row r="62" spans="1:19" s="34" customFormat="1">
      <c r="B62" s="73">
        <f>IF(ISNA(VLOOKUP(D62,代號!$J:$K,2,0)),"",(VLOOKUP(D62,代號!$J:$K,2,0)))</f>
        <v>10201002</v>
      </c>
      <c r="C62" s="153" t="s">
        <v>376</v>
      </c>
      <c r="D62" s="2" t="s">
        <v>303</v>
      </c>
      <c r="E62" s="46" t="s">
        <v>724</v>
      </c>
      <c r="F62" s="47"/>
      <c r="G62" s="47"/>
      <c r="H62" s="47"/>
      <c r="I62" s="47"/>
      <c r="J62" s="47"/>
      <c r="K62" s="47"/>
      <c r="L62" s="47"/>
      <c r="M62" s="47"/>
      <c r="N62" s="48">
        <f>LEN(E62)</f>
        <v>25</v>
      </c>
      <c r="O62" s="81" t="str">
        <f>$E$2&amp;"-"&amp;B62&amp;"-0"&amp;COUNTIF($B$7:B81,B62)&amp;"_tw"</f>
        <v>20200201-10201002-015_tw</v>
      </c>
      <c r="P62" s="83"/>
      <c r="R62" s="1"/>
    </row>
    <row r="63" spans="1:19" s="5" customFormat="1">
      <c r="A63" s="1"/>
      <c r="B63" s="73"/>
      <c r="C63" s="147"/>
      <c r="D63" s="2"/>
      <c r="E63" s="46"/>
      <c r="F63" s="47"/>
      <c r="G63" s="47"/>
      <c r="H63" s="47"/>
      <c r="I63" s="47"/>
      <c r="J63" s="47"/>
      <c r="K63" s="47"/>
      <c r="L63" s="47"/>
      <c r="M63" s="47"/>
      <c r="N63" s="48"/>
      <c r="O63" s="81"/>
      <c r="P63" s="83"/>
      <c r="R63" s="39"/>
      <c r="S63" s="1"/>
    </row>
    <row r="64" spans="1:19" s="5" customFormat="1">
      <c r="A64" s="1"/>
      <c r="B64" s="73"/>
      <c r="C64" s="147"/>
      <c r="D64" s="2"/>
      <c r="E64" s="46"/>
      <c r="F64" s="47"/>
      <c r="G64" s="47"/>
      <c r="H64" s="47"/>
      <c r="I64" s="47"/>
      <c r="J64" s="47"/>
      <c r="K64" s="47"/>
      <c r="L64" s="47"/>
      <c r="M64" s="47"/>
      <c r="N64" s="48"/>
      <c r="O64" s="81"/>
      <c r="P64" s="83"/>
      <c r="R64" s="39"/>
      <c r="S64" s="1"/>
    </row>
    <row r="65" spans="1:19" s="5" customFormat="1">
      <c r="A65" s="1"/>
      <c r="B65" s="73"/>
      <c r="C65" s="147"/>
      <c r="D65" s="2"/>
      <c r="E65" s="46"/>
      <c r="F65" s="47"/>
      <c r="G65" s="47"/>
      <c r="H65" s="47"/>
      <c r="I65" s="47"/>
      <c r="J65" s="47"/>
      <c r="K65" s="47"/>
      <c r="L65" s="47"/>
      <c r="M65" s="47"/>
      <c r="N65" s="48"/>
      <c r="O65" s="81"/>
      <c r="P65" s="83"/>
      <c r="R65" s="39"/>
      <c r="S65" s="1"/>
    </row>
    <row r="66" spans="1:19" s="34" customFormat="1">
      <c r="B66" s="73"/>
      <c r="C66" s="147"/>
      <c r="D66" s="2"/>
      <c r="E66" s="46"/>
      <c r="F66" s="47"/>
      <c r="G66" s="47"/>
      <c r="H66" s="47"/>
      <c r="I66" s="47"/>
      <c r="J66" s="47"/>
      <c r="K66" s="47"/>
      <c r="L66" s="47"/>
      <c r="M66" s="47"/>
      <c r="N66" s="48"/>
      <c r="O66" s="81"/>
      <c r="P66" s="83"/>
      <c r="R66" s="1"/>
    </row>
    <row r="67" spans="1:19" s="34" customFormat="1">
      <c r="B67" s="73"/>
      <c r="C67" s="147"/>
      <c r="D67" s="36"/>
      <c r="E67" s="46"/>
      <c r="F67" s="47"/>
      <c r="G67" s="47"/>
      <c r="H67" s="47"/>
      <c r="I67" s="47"/>
      <c r="J67" s="47"/>
      <c r="K67" s="47"/>
      <c r="L67" s="47"/>
      <c r="M67" s="47"/>
      <c r="N67" s="48"/>
      <c r="O67" s="81"/>
      <c r="P67" s="83"/>
      <c r="R67" s="1"/>
    </row>
    <row r="68" spans="1:19" s="34" customFormat="1">
      <c r="B68" s="73"/>
      <c r="C68" s="147"/>
      <c r="D68" s="2"/>
      <c r="E68" s="46"/>
      <c r="F68" s="47"/>
      <c r="G68" s="47"/>
      <c r="H68" s="47"/>
      <c r="I68" s="47"/>
      <c r="J68" s="47"/>
      <c r="K68" s="47"/>
      <c r="L68" s="47"/>
      <c r="M68" s="47"/>
      <c r="N68" s="48"/>
      <c r="O68" s="81"/>
      <c r="P68" s="83"/>
      <c r="R68" s="1"/>
    </row>
    <row r="69" spans="1:19" s="34" customFormat="1">
      <c r="B69" s="73"/>
      <c r="C69" s="147"/>
      <c r="D69" s="36"/>
      <c r="E69" s="46"/>
      <c r="F69" s="47"/>
      <c r="G69" s="47"/>
      <c r="H69" s="47"/>
      <c r="I69" s="47"/>
      <c r="J69" s="47"/>
      <c r="K69" s="47"/>
      <c r="L69" s="47"/>
      <c r="M69" s="47"/>
      <c r="N69" s="48"/>
      <c r="O69" s="81"/>
      <c r="P69" s="83"/>
      <c r="R69" s="1"/>
    </row>
    <row r="71" spans="1:19" s="5" customFormat="1">
      <c r="A71" s="1"/>
      <c r="B71" s="40"/>
      <c r="C71" s="153"/>
      <c r="D71" s="1"/>
      <c r="E71" s="1" t="s">
        <v>374</v>
      </c>
      <c r="F71" s="1"/>
      <c r="G71" s="1"/>
      <c r="H71" s="1"/>
      <c r="I71" s="1"/>
      <c r="J71" s="1"/>
      <c r="K71" s="1"/>
      <c r="L71" s="1"/>
      <c r="M71" s="1"/>
      <c r="N71" s="1"/>
      <c r="O71" s="40"/>
      <c r="P71" s="40"/>
      <c r="R71" s="1"/>
      <c r="S71" s="1"/>
    </row>
    <row r="72" spans="1:19" s="5" customFormat="1">
      <c r="A72" s="1"/>
      <c r="B72" s="40"/>
      <c r="C72" s="153"/>
      <c r="D72" s="1"/>
      <c r="E72" s="1" t="s">
        <v>376</v>
      </c>
      <c r="F72" s="1"/>
      <c r="G72" s="1"/>
      <c r="H72" s="1"/>
      <c r="I72" s="1"/>
      <c r="J72" s="1"/>
      <c r="K72" s="1"/>
      <c r="L72" s="1"/>
      <c r="M72" s="1"/>
      <c r="N72" s="1"/>
      <c r="O72" s="40"/>
      <c r="P72" s="40"/>
      <c r="R72" s="1"/>
      <c r="S72" s="1"/>
    </row>
    <row r="73" spans="1:19" s="5" customFormat="1">
      <c r="A73" s="1"/>
      <c r="B73" s="40"/>
      <c r="C73" s="153"/>
      <c r="D73" s="1"/>
      <c r="E73" s="1" t="s">
        <v>377</v>
      </c>
      <c r="F73" s="1"/>
      <c r="G73" s="1"/>
      <c r="H73" s="1"/>
      <c r="I73" s="1"/>
      <c r="J73" s="1"/>
      <c r="K73" s="1"/>
      <c r="L73" s="1"/>
      <c r="M73" s="1"/>
      <c r="N73" s="1"/>
      <c r="O73" s="40"/>
      <c r="P73" s="40"/>
      <c r="R73" s="1"/>
      <c r="S73" s="1"/>
    </row>
    <row r="74" spans="1:19" s="5" customFormat="1">
      <c r="A74" s="1"/>
      <c r="B74" s="40"/>
      <c r="C74" s="153"/>
      <c r="D74" s="1"/>
      <c r="E74" s="1" t="s">
        <v>375</v>
      </c>
      <c r="F74" s="1"/>
      <c r="G74" s="1"/>
      <c r="H74" s="1"/>
      <c r="I74" s="1"/>
      <c r="J74" s="1"/>
      <c r="K74" s="1"/>
      <c r="L74" s="1"/>
      <c r="M74" s="1"/>
      <c r="N74" s="1"/>
      <c r="O74" s="40"/>
      <c r="P74" s="40"/>
      <c r="R74" s="1"/>
      <c r="S74" s="1"/>
    </row>
    <row r="75" spans="1:19" s="5" customFormat="1">
      <c r="A75" s="1"/>
      <c r="B75" s="40"/>
      <c r="C75" s="153"/>
      <c r="D75" s="1"/>
      <c r="E75" s="1" t="s">
        <v>378</v>
      </c>
      <c r="F75" s="1"/>
      <c r="G75" s="1"/>
      <c r="H75" s="1"/>
      <c r="I75" s="1"/>
      <c r="J75" s="1"/>
      <c r="K75" s="1"/>
      <c r="L75" s="1"/>
      <c r="M75" s="1"/>
      <c r="N75" s="1"/>
      <c r="O75" s="40"/>
      <c r="P75" s="40"/>
      <c r="R75" s="1"/>
      <c r="S75" s="1"/>
    </row>
    <row r="76" spans="1:19" s="5" customFormat="1">
      <c r="A76" s="1"/>
      <c r="B76" s="40"/>
      <c r="C76" s="153"/>
      <c r="D76" s="1"/>
      <c r="E76" s="1" t="s">
        <v>379</v>
      </c>
      <c r="F76" s="1"/>
      <c r="G76" s="1"/>
      <c r="H76" s="1"/>
      <c r="I76" s="1"/>
      <c r="J76" s="1"/>
      <c r="K76" s="1"/>
      <c r="L76" s="1"/>
      <c r="M76" s="1"/>
      <c r="N76" s="1"/>
      <c r="O76" s="40"/>
      <c r="P76" s="40"/>
      <c r="R76" s="1"/>
      <c r="S76" s="1"/>
    </row>
  </sheetData>
  <autoFilter ref="B6:Q69">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C12:C13 C63:C69 C29 C22:C23 C48 C17:C19 C31 C55 C43:C44 C50 C38:C41 C59 C61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115" zoomScaleNormal="115" workbookViewId="0">
      <pane xSplit="14" ySplit="6" topLeftCell="O7" activePane="bottomRight" state="frozen"/>
      <selection activeCell="J15" sqref="J15"/>
      <selection pane="topRight" activeCell="J15" sqref="J15"/>
      <selection pane="bottomLeft" activeCell="J15" sqref="J15"/>
      <selection pane="bottomRight" activeCell="M19" sqref="M19"/>
    </sheetView>
  </sheetViews>
  <sheetFormatPr defaultColWidth="9.140625" defaultRowHeight="15.75"/>
  <cols>
    <col min="1" max="1" width="6.85546875" style="1" customWidth="1"/>
    <col min="2" max="2" width="10" style="40" customWidth="1"/>
    <col min="3" max="3" width="25.28515625" style="76"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69"/>
      <c r="D1" s="27"/>
      <c r="E1" s="134" t="s">
        <v>658</v>
      </c>
      <c r="F1" s="23"/>
      <c r="G1" s="31"/>
      <c r="H1" s="32"/>
      <c r="I1" s="23"/>
      <c r="N1" s="38"/>
      <c r="O1" s="77"/>
      <c r="T1" s="1"/>
    </row>
    <row r="2" spans="2:20">
      <c r="B2" s="98" t="s">
        <v>289</v>
      </c>
      <c r="C2" s="135"/>
      <c r="E2" s="162">
        <v>20200202</v>
      </c>
      <c r="F2" s="163"/>
      <c r="G2" s="163"/>
      <c r="H2" s="163"/>
      <c r="I2" s="164"/>
      <c r="M2" s="43" t="s">
        <v>94</v>
      </c>
      <c r="N2" s="43">
        <f>COUNTA(N7:N69)</f>
        <v>46</v>
      </c>
      <c r="O2" s="77"/>
      <c r="T2" s="1"/>
    </row>
    <row r="3" spans="2:20" ht="15.75" customHeight="1">
      <c r="B3" s="98" t="s">
        <v>291</v>
      </c>
      <c r="C3" s="136"/>
      <c r="E3" s="165" t="s">
        <v>766</v>
      </c>
      <c r="F3" s="166"/>
      <c r="G3" s="166"/>
      <c r="H3" s="166"/>
      <c r="I3" s="167"/>
      <c r="M3" s="43" t="s">
        <v>95</v>
      </c>
      <c r="N3" s="43">
        <f>SUM(N7:N60)</f>
        <v>784</v>
      </c>
      <c r="O3" s="77"/>
      <c r="T3" s="1"/>
    </row>
    <row r="4" spans="2:20" ht="15.75" customHeight="1">
      <c r="B4" s="168" t="s">
        <v>293</v>
      </c>
      <c r="C4" s="169"/>
      <c r="E4" s="165" t="s">
        <v>659</v>
      </c>
      <c r="F4" s="166"/>
      <c r="G4" s="166"/>
      <c r="H4" s="166"/>
      <c r="I4" s="166"/>
      <c r="M4" s="77"/>
      <c r="N4" s="77"/>
      <c r="O4" s="77"/>
      <c r="T4" s="1"/>
    </row>
    <row r="5" spans="2:20" ht="26.25" customHeight="1">
      <c r="B5" s="70"/>
      <c r="C5" s="71"/>
      <c r="E5" s="170" t="s">
        <v>96</v>
      </c>
      <c r="F5" s="171"/>
      <c r="G5" s="171"/>
      <c r="H5" s="171"/>
      <c r="I5" s="171"/>
      <c r="J5" s="171"/>
      <c r="K5" s="171"/>
      <c r="L5" s="171"/>
      <c r="M5" s="171"/>
      <c r="N5" s="172"/>
      <c r="O5" s="77"/>
      <c r="T5" s="1"/>
    </row>
    <row r="6" spans="2:20" s="40" customFormat="1" ht="13.5">
      <c r="B6" s="72" t="s">
        <v>233</v>
      </c>
      <c r="C6" s="72" t="s">
        <v>234</v>
      </c>
      <c r="D6" s="100" t="s">
        <v>292</v>
      </c>
      <c r="E6" s="159" t="s">
        <v>6</v>
      </c>
      <c r="F6" s="160"/>
      <c r="G6" s="160"/>
      <c r="H6" s="160"/>
      <c r="I6" s="160"/>
      <c r="J6" s="160"/>
      <c r="K6" s="160"/>
      <c r="L6" s="160"/>
      <c r="M6" s="161"/>
      <c r="N6" s="131" t="s">
        <v>24</v>
      </c>
      <c r="O6" s="131" t="s">
        <v>236</v>
      </c>
      <c r="P6" s="131" t="s">
        <v>237</v>
      </c>
      <c r="Q6" s="82" t="s">
        <v>5</v>
      </c>
      <c r="T6" s="41"/>
    </row>
    <row r="7" spans="2:20">
      <c r="B7" s="73" t="str">
        <f>IF(ISNA(VLOOKUP(D7,代號!$J:$K,2,0)),"",(VLOOKUP(D7,代號!$J:$K,2,0)))</f>
        <v/>
      </c>
      <c r="C7" s="74"/>
      <c r="D7" s="36" t="s">
        <v>98</v>
      </c>
      <c r="E7" s="49" t="s">
        <v>765</v>
      </c>
      <c r="F7" s="47"/>
      <c r="G7" s="47"/>
      <c r="H7" s="47"/>
      <c r="I7" s="47"/>
      <c r="J7" s="47"/>
      <c r="K7" s="47"/>
      <c r="L7" s="47"/>
      <c r="M7" s="48"/>
      <c r="N7" s="48">
        <f t="shared" ref="N7:N8" si="0">LEN(E7)</f>
        <v>13</v>
      </c>
      <c r="O7" s="81" t="str">
        <f>$E$2&amp;"-"&amp;B7&amp;"-0"&amp;COUNTIF($B$7:B24,B7)&amp;"_tw"</f>
        <v>20200202--09_tw</v>
      </c>
      <c r="P7" s="83" t="str">
        <f>IF(ISNA(VLOOKUP(D7,代號!$N:$O,2,0)),"",(VLOOKUP(D7,代號!$N:$O,2,0)))</f>
        <v>ChangeBG(100010);</v>
      </c>
    </row>
    <row r="8" spans="2:20">
      <c r="B8" s="73" t="str">
        <f>IF(ISNA(VLOOKUP(D8,代號!$J:$K,2,0)),"",(VLOOKUP(D8,代號!$J:$K,2,0)))</f>
        <v/>
      </c>
      <c r="C8" s="74"/>
      <c r="D8" s="36" t="s">
        <v>99</v>
      </c>
      <c r="E8" s="45" t="s">
        <v>311</v>
      </c>
      <c r="F8" s="47"/>
      <c r="G8" s="47"/>
      <c r="H8" s="47"/>
      <c r="I8" s="47"/>
      <c r="J8" s="47"/>
      <c r="K8" s="47"/>
      <c r="L8" s="47"/>
      <c r="M8" s="47"/>
      <c r="N8" s="48">
        <f t="shared" si="0"/>
        <v>11</v>
      </c>
      <c r="O8" s="81" t="str">
        <f>$E$2&amp;"-"&amp;B8&amp;"-0"&amp;COUNTIF($B$7:B25,B8)&amp;"_tw"</f>
        <v>20200202--09_tw</v>
      </c>
      <c r="P8" s="83" t="str">
        <f>IF(ISNA(VLOOKUP(D8,代號!$N:$O,2,0)),"",(VLOOKUP(D8,代號!$N:$O,2,0)))</f>
        <v xml:space="preserve">PlayBGM(200001); </v>
      </c>
    </row>
    <row r="9" spans="2:20">
      <c r="B9" s="73" t="str">
        <f>IF(ISNA(VLOOKUP(D9,代號!$J:$K,2,0)),"",(VLOOKUP(D9,代號!$J:$K,2,0)))</f>
        <v/>
      </c>
      <c r="C9" s="74"/>
      <c r="D9" s="36" t="s">
        <v>281</v>
      </c>
      <c r="E9" s="45" t="s">
        <v>761</v>
      </c>
      <c r="F9" s="47"/>
      <c r="G9" s="47"/>
      <c r="H9" s="47"/>
      <c r="I9" s="47"/>
      <c r="J9" s="47"/>
      <c r="K9" s="47"/>
      <c r="L9" s="47"/>
      <c r="M9" s="47"/>
      <c r="N9" s="48"/>
      <c r="O9" s="81" t="str">
        <f>$E$2&amp;"-"&amp;B9&amp;"-0"&amp;COUNTIF($B$7:B25,B9)&amp;"_tw"</f>
        <v>20200202--09_tw</v>
      </c>
      <c r="P9" s="83" t="str">
        <f>IF(ISNA(VLOOKUP(D9,代號!$N:$O,2,0)),"",(VLOOKUP(D9,代號!$N:$O,2,0)))</f>
        <v xml:space="preserve">PlaySE(301001); </v>
      </c>
    </row>
    <row r="10" spans="2:20">
      <c r="B10" s="73" t="str">
        <f>IF(ISNA(VLOOKUP(D10,代號!$J:$K,2,0)),"",(VLOOKUP(D10,代號!$J:$K,2,0)))</f>
        <v/>
      </c>
      <c r="C10" s="74"/>
      <c r="D10" s="2" t="s">
        <v>661</v>
      </c>
      <c r="E10" s="46" t="s">
        <v>663</v>
      </c>
      <c r="F10" s="47"/>
      <c r="G10" s="47"/>
      <c r="H10" s="47"/>
      <c r="I10" s="47"/>
      <c r="J10" s="47"/>
      <c r="K10" s="47"/>
      <c r="L10" s="47"/>
      <c r="M10" s="48"/>
      <c r="N10" s="48">
        <f>LEN(E10)</f>
        <v>20</v>
      </c>
      <c r="O10" s="81" t="str">
        <f>$E$2&amp;"-"&amp;B10&amp;"-0"&amp;COUNTIF($B$7:B28,B10)&amp;"_tw"</f>
        <v>20200202--010_tw</v>
      </c>
      <c r="P10" s="83" t="str">
        <f>IF(ISNA(VLOOKUP(D10,代號!$N:$O,2,0)),"",(VLOOKUP(D10,代號!$N:$O,2,0)))</f>
        <v/>
      </c>
      <c r="R10" s="39"/>
    </row>
    <row r="11" spans="2:20">
      <c r="B11" s="73">
        <f>IF(ISNA(VLOOKUP(D11,代號!$J:$K,2,0)),"",(VLOOKUP(D11,代號!$J:$K,2,0)))</f>
        <v>10209001</v>
      </c>
      <c r="C11" s="75" t="s">
        <v>235</v>
      </c>
      <c r="D11" s="2" t="s">
        <v>612</v>
      </c>
      <c r="E11" s="46" t="s">
        <v>664</v>
      </c>
      <c r="F11" s="47"/>
      <c r="G11" s="47"/>
      <c r="H11" s="47"/>
      <c r="I11" s="47"/>
      <c r="J11" s="47"/>
      <c r="K11" s="47"/>
      <c r="L11" s="47"/>
      <c r="M11" s="47"/>
      <c r="N11" s="48">
        <f t="shared" ref="N11:N15" si="1">LEN(E11)</f>
        <v>18</v>
      </c>
      <c r="O11" s="81" t="str">
        <f>$E$2&amp;"-"&amp;B11&amp;"-0"&amp;COUNTIF($B$7:B49,B11)&amp;"_tw"</f>
        <v>20200202-10209001-011_tw</v>
      </c>
      <c r="P11" s="83" t="str">
        <f>IF(ISNA(VLOOKUP(D11,代號!$N:$O,2,0)),"",(VLOOKUP(D11,代號!$N:$O,2,0)))</f>
        <v/>
      </c>
      <c r="R11" s="39"/>
    </row>
    <row r="12" spans="2:20">
      <c r="B12" s="73" t="str">
        <f>IF(ISNA(VLOOKUP(D12,代號!$J:$K,2,0)),"",(VLOOKUP(D12,代號!$J:$K,2,0)))</f>
        <v/>
      </c>
      <c r="C12" s="74"/>
      <c r="D12" s="36" t="s">
        <v>281</v>
      </c>
      <c r="E12" s="45" t="s">
        <v>762</v>
      </c>
      <c r="F12" s="47"/>
      <c r="G12" s="47"/>
      <c r="H12" s="47"/>
      <c r="I12" s="47"/>
      <c r="J12" s="47"/>
      <c r="K12" s="47"/>
      <c r="L12" s="47"/>
      <c r="M12" s="47"/>
      <c r="N12" s="48"/>
      <c r="O12" s="81" t="str">
        <f>$E$2&amp;"-"&amp;B12&amp;"-0"&amp;COUNTIF($B$7:B36,B12)&amp;"_tw"</f>
        <v>20200202--012_tw</v>
      </c>
      <c r="P12" s="83" t="str">
        <f>IF(ISNA(VLOOKUP(D12,代號!$N:$O,2,0)),"",(VLOOKUP(D12,代號!$N:$O,2,0)))</f>
        <v xml:space="preserve">PlaySE(301001); </v>
      </c>
    </row>
    <row r="13" spans="2:20" s="34" customFormat="1">
      <c r="B13" s="73" t="str">
        <f>IF(ISNA(VLOOKUP(D13,代號!$J:$K,2,0)),"",(VLOOKUP(D13,代號!$J:$K,2,0)))</f>
        <v/>
      </c>
      <c r="C13" s="75"/>
      <c r="D13" s="36" t="s">
        <v>257</v>
      </c>
      <c r="E13" s="46"/>
      <c r="F13" s="47"/>
      <c r="G13" s="47"/>
      <c r="H13" s="47"/>
      <c r="I13" s="47"/>
      <c r="J13" s="47"/>
      <c r="K13" s="47"/>
      <c r="L13" s="47"/>
      <c r="M13" s="47"/>
      <c r="N13" s="48"/>
      <c r="O13" s="81" t="str">
        <f>$E$2&amp;"-"&amp;B13&amp;"-0"&amp;COUNTIF($B$7:B36,B13)&amp;"_tw"</f>
        <v>20200202--012_tw</v>
      </c>
      <c r="P13" s="83" t="str">
        <f>IF(ISNA(VLOOKUP(D13,代號!$N:$O,2,0)),"",(VLOOKUP(D13,代號!$N:$O,2,0)))</f>
        <v>ControlNPC(10209002,FadeIn,M);</v>
      </c>
      <c r="R13" s="1"/>
    </row>
    <row r="14" spans="2:20">
      <c r="B14" s="73">
        <f>IF(ISNA(VLOOKUP(D14,代號!$J:$K,2,0)),"",(VLOOKUP(D14,代號!$J:$K,2,0)))</f>
        <v>10201002</v>
      </c>
      <c r="C14" s="75" t="s">
        <v>691</v>
      </c>
      <c r="D14" s="2" t="s">
        <v>665</v>
      </c>
      <c r="E14" s="46" t="s">
        <v>666</v>
      </c>
      <c r="F14" s="47"/>
      <c r="G14" s="47"/>
      <c r="H14" s="47"/>
      <c r="I14" s="47"/>
      <c r="J14" s="47"/>
      <c r="K14" s="47"/>
      <c r="L14" s="47"/>
      <c r="M14" s="47"/>
      <c r="N14" s="48">
        <f t="shared" si="1"/>
        <v>5</v>
      </c>
      <c r="O14" s="81" t="str">
        <f>$E$2&amp;"-"&amp;B14&amp;"-0"&amp;COUNTIF($B$7:B36,B14)&amp;"_tw"</f>
        <v>20200202-10201002-011_tw</v>
      </c>
      <c r="P14" s="83" t="str">
        <f>IF(ISNA(VLOOKUP(D14,代號!$N:$O,2,0)),"",(VLOOKUP(D14,代號!$N:$O,2,0)))</f>
        <v/>
      </c>
      <c r="R14" s="39"/>
    </row>
    <row r="15" spans="2:20">
      <c r="B15" s="73">
        <f>IF(ISNA(VLOOKUP(D15,代號!$J:$K,2,0)),"",(VLOOKUP(D15,代號!$J:$K,2,0)))</f>
        <v>10209001</v>
      </c>
      <c r="C15" s="75" t="s">
        <v>370</v>
      </c>
      <c r="D15" s="2" t="s">
        <v>662</v>
      </c>
      <c r="E15" s="46" t="s">
        <v>704</v>
      </c>
      <c r="F15" s="47"/>
      <c r="G15" s="47"/>
      <c r="H15" s="47"/>
      <c r="I15" s="47"/>
      <c r="J15" s="47"/>
      <c r="K15" s="47"/>
      <c r="L15" s="47"/>
      <c r="M15" s="47"/>
      <c r="N15" s="48">
        <f t="shared" si="1"/>
        <v>14</v>
      </c>
      <c r="O15" s="81" t="str">
        <f>$E$2&amp;"-"&amp;B15&amp;"-0"&amp;COUNTIF($B$7:B36,B15)&amp;"_tw"</f>
        <v>20200202-10209001-07_tw</v>
      </c>
      <c r="P15" s="83" t="str">
        <f>IF(ISNA(VLOOKUP(D15,代號!$N:$O,2,0)),"",(VLOOKUP(D15,代號!$N:$O,2,0)))</f>
        <v/>
      </c>
      <c r="R15" s="39"/>
    </row>
    <row r="16" spans="2:20" ht="18" customHeight="1">
      <c r="B16" s="73">
        <f>IF(ISNA(VLOOKUP(D16,代號!$J:$K,2,0)),"",(VLOOKUP(D16,代號!$J:$K,2,0)))</f>
        <v>10201002</v>
      </c>
      <c r="C16" s="74" t="s">
        <v>689</v>
      </c>
      <c r="D16" s="2" t="s">
        <v>303</v>
      </c>
      <c r="E16" s="46" t="s">
        <v>718</v>
      </c>
      <c r="F16" s="47"/>
      <c r="G16" s="47"/>
      <c r="H16" s="47"/>
      <c r="I16" s="47"/>
      <c r="J16" s="47"/>
      <c r="K16" s="47"/>
      <c r="L16" s="47"/>
      <c r="M16" s="48"/>
      <c r="N16" s="48">
        <f>LEN(E16)</f>
        <v>23</v>
      </c>
      <c r="O16" s="81" t="str">
        <f>$E$2&amp;"-"&amp;B16&amp;"-0"&amp;COUNTIF($B$7:B36,B16)&amp;"_tw"</f>
        <v>20200202-10201002-011_tw</v>
      </c>
      <c r="P16" s="83" t="str">
        <f>IF(ISNA(VLOOKUP(D16,代號!$N:$O,2,0)),"",(VLOOKUP(D16,代號!$N:$O,2,0)))</f>
        <v/>
      </c>
      <c r="R16" s="39"/>
    </row>
    <row r="17" spans="2:18">
      <c r="B17" s="73">
        <f>IF(ISNA(VLOOKUP(D17,代號!$J:$K,2,0)),"",(VLOOKUP(D17,代號!$J:$K,2,0)))</f>
        <v>10201002</v>
      </c>
      <c r="C17" s="74" t="s">
        <v>689</v>
      </c>
      <c r="D17" s="2" t="s">
        <v>303</v>
      </c>
      <c r="E17" s="108" t="s">
        <v>744</v>
      </c>
      <c r="F17" s="47"/>
      <c r="G17" s="47"/>
      <c r="H17" s="47"/>
      <c r="I17" s="47"/>
      <c r="J17" s="47"/>
      <c r="K17" s="47"/>
      <c r="L17" s="47"/>
      <c r="M17" s="48"/>
      <c r="N17" s="48">
        <f t="shared" ref="N17" si="2">LEN(E17)</f>
        <v>21</v>
      </c>
      <c r="O17" s="81" t="str">
        <f>$E$2&amp;"-"&amp;B17&amp;"-0"&amp;COUNTIF($B$7:B36,B17)&amp;"_tw"</f>
        <v>20200202-10201002-011_tw</v>
      </c>
      <c r="P17" s="83" t="str">
        <f>IF(ISNA(VLOOKUP(D17,代號!$N:$O,2,0)),"",(VLOOKUP(D17,代號!$N:$O,2,0)))</f>
        <v/>
      </c>
      <c r="R17" s="39"/>
    </row>
    <row r="18" spans="2:18" s="34" customFormat="1" ht="16.5">
      <c r="B18" s="73"/>
      <c r="C18" s="40"/>
      <c r="D18" s="137" t="s">
        <v>558</v>
      </c>
      <c r="E18" s="145" t="s">
        <v>747</v>
      </c>
      <c r="F18" s="47"/>
      <c r="G18" s="47"/>
      <c r="H18" s="47"/>
      <c r="I18" s="47"/>
      <c r="J18" s="47"/>
      <c r="K18" s="47"/>
      <c r="L18" s="47"/>
      <c r="M18" s="47"/>
      <c r="N18" s="48">
        <f t="shared" ref="N18" si="3">LEN(E18)</f>
        <v>10</v>
      </c>
      <c r="O18" s="81" t="str">
        <f>$E$2&amp;"-"&amp;B18&amp;"-0"&amp;COUNTIF($B$7:B38,B18)&amp;"_tw"</f>
        <v>20200202--00_tw</v>
      </c>
      <c r="P18" s="83" t="str">
        <f>IF(ISNA(VLOOKUP(D18,代號!$N:$O,2,0)),"",(VLOOKUP(D18,代號!$N:$O,2,0)))</f>
        <v/>
      </c>
      <c r="R18" s="1"/>
    </row>
    <row r="19" spans="2:18" s="34" customFormat="1">
      <c r="B19" s="73">
        <f>IF(ISNA(VLOOKUP(D19,代號!$J:$K,2,0)),"",(VLOOKUP(D19,代號!$J:$K,2,0)))</f>
        <v>10201002</v>
      </c>
      <c r="C19" s="40" t="s">
        <v>691</v>
      </c>
      <c r="D19" s="2" t="s">
        <v>303</v>
      </c>
      <c r="E19" s="46" t="s">
        <v>723</v>
      </c>
      <c r="F19" s="47"/>
      <c r="G19" s="47"/>
      <c r="H19" s="47"/>
      <c r="I19" s="47"/>
      <c r="J19" s="47"/>
      <c r="K19" s="47"/>
      <c r="L19" s="47"/>
      <c r="M19" s="47"/>
      <c r="N19" s="48">
        <f>LEN(E19)</f>
        <v>16</v>
      </c>
      <c r="O19" s="81" t="str">
        <f>$E$2&amp;"-"&amp;B19&amp;"-0"&amp;COUNTIF($B$7:B38,B19)&amp;"_tw"</f>
        <v>20200202-10201002-012_tw</v>
      </c>
      <c r="P19" s="83" t="str">
        <f>IF(ISNA(VLOOKUP(D19,代號!$N:$O,2,0)),"",(VLOOKUP(D19,代號!$N:$O,2,0)))</f>
        <v/>
      </c>
      <c r="Q19" s="142" t="s">
        <v>703</v>
      </c>
      <c r="R19" s="1"/>
    </row>
    <row r="20" spans="2:18">
      <c r="B20" s="73" t="str">
        <f>IF(ISNA(VLOOKUP(D20,代號!$J:$K,2,0)),"",(VLOOKUP(D20,代號!$J:$K,2,0)))</f>
        <v/>
      </c>
      <c r="C20" s="74"/>
      <c r="D20" s="36" t="s">
        <v>98</v>
      </c>
      <c r="E20" s="49" t="s">
        <v>705</v>
      </c>
      <c r="F20" s="47"/>
      <c r="G20" s="47"/>
      <c r="H20" s="47"/>
      <c r="I20" s="47"/>
      <c r="J20" s="47"/>
      <c r="K20" s="47"/>
      <c r="L20" s="47"/>
      <c r="M20" s="48"/>
      <c r="N20" s="48"/>
      <c r="O20" s="81" t="str">
        <f>$E$2&amp;"-"&amp;B20&amp;"-0"&amp;COUNTIF($B$7:B36,B20)&amp;"_tw"</f>
        <v>20200202--012_tw</v>
      </c>
      <c r="P20" s="83" t="str">
        <f>IF(ISNA(VLOOKUP(D20,代號!$N:$O,2,0)),"",(VLOOKUP(D20,代號!$N:$O,2,0)))</f>
        <v>ChangeBG(100010);</v>
      </c>
    </row>
    <row r="21" spans="2:18" s="34" customFormat="1">
      <c r="B21" s="73">
        <f>IF(ISNA(VLOOKUP(D21,代號!$J:$K,2,0)),"",(VLOOKUP(D21,代號!$J:$K,2,0)))</f>
        <v>10201002</v>
      </c>
      <c r="C21" s="40" t="s">
        <v>689</v>
      </c>
      <c r="D21" s="2" t="s">
        <v>665</v>
      </c>
      <c r="E21" s="46" t="s">
        <v>745</v>
      </c>
      <c r="F21" s="47"/>
      <c r="G21" s="47"/>
      <c r="H21" s="47"/>
      <c r="I21" s="47"/>
      <c r="J21" s="47"/>
      <c r="K21" s="47"/>
      <c r="L21" s="47"/>
      <c r="M21" s="47"/>
      <c r="N21" s="48">
        <f>LEN(E21)</f>
        <v>22</v>
      </c>
      <c r="O21" s="81" t="str">
        <f>$E$2&amp;"-"&amp;B21&amp;"-0"&amp;COUNTIF($B$7:B40,B21)&amp;"_tw"</f>
        <v>20200202-10201002-012_tw</v>
      </c>
      <c r="P21" s="83" t="str">
        <f>IF(ISNA(VLOOKUP(D21,代號!$N:$O,2,0)),"",(VLOOKUP(D21,代號!$N:$O,2,0)))</f>
        <v/>
      </c>
      <c r="R21" s="1"/>
    </row>
    <row r="22" spans="2:18">
      <c r="B22" s="73">
        <f>IF(ISNA(VLOOKUP(D22,代號!$J:$K,2,0)),"",(VLOOKUP(D22,代號!$J:$K,2,0)))</f>
        <v>10209001</v>
      </c>
      <c r="C22" s="75" t="s">
        <v>370</v>
      </c>
      <c r="D22" s="2" t="s">
        <v>388</v>
      </c>
      <c r="E22" s="46" t="s">
        <v>667</v>
      </c>
      <c r="F22" s="47"/>
      <c r="G22" s="47"/>
      <c r="H22" s="47"/>
      <c r="I22" s="47"/>
      <c r="J22" s="47"/>
      <c r="K22" s="47"/>
      <c r="L22" s="47"/>
      <c r="M22" s="47"/>
      <c r="N22" s="48">
        <f>LEN(E22)</f>
        <v>18</v>
      </c>
      <c r="O22" s="81" t="str">
        <f>$E$2&amp;"-"&amp;B22&amp;"-0"&amp;COUNTIF($B$7:B40,B22)&amp;"_tw"</f>
        <v>20200202-10209001-08_tw</v>
      </c>
      <c r="P22" s="83" t="str">
        <f>IF(ISNA(VLOOKUP(D22,代號!$N:$O,2,0)),"",(VLOOKUP(D22,代號!$N:$O,2,0)))</f>
        <v/>
      </c>
      <c r="R22" s="39"/>
    </row>
    <row r="23" spans="2:18">
      <c r="B23" s="73">
        <f>IF(ISNA(VLOOKUP(D23,代號!$J:$K,2,0)),"",(VLOOKUP(D23,代號!$J:$K,2,0)))</f>
        <v>10209001</v>
      </c>
      <c r="C23" s="75" t="s">
        <v>371</v>
      </c>
      <c r="D23" s="2" t="s">
        <v>100</v>
      </c>
      <c r="E23" s="46" t="s">
        <v>668</v>
      </c>
      <c r="F23" s="47"/>
      <c r="G23" s="47"/>
      <c r="H23" s="47"/>
      <c r="I23" s="47"/>
      <c r="J23" s="47"/>
      <c r="K23" s="47"/>
      <c r="L23" s="47"/>
      <c r="M23" s="47"/>
      <c r="N23" s="48">
        <f>LEN(E23)</f>
        <v>17</v>
      </c>
      <c r="O23" s="81" t="str">
        <f>$E$2&amp;"-"&amp;B23&amp;"-0"&amp;COUNTIF($B$7:B41,B23)&amp;"_tw"</f>
        <v>20200202-10209001-08_tw</v>
      </c>
      <c r="P23" s="83" t="str">
        <f>IF(ISNA(VLOOKUP(D23,代號!$N:$O,2,0)),"",(VLOOKUP(D23,代號!$N:$O,2,0)))</f>
        <v/>
      </c>
      <c r="R23" s="39"/>
    </row>
    <row r="24" spans="2:18">
      <c r="B24" s="73" t="str">
        <f>IF(ISNA(VLOOKUP(D24,代號!$J:$K,2,0)),"",(VLOOKUP(D24,代號!$J:$K,2,0)))</f>
        <v/>
      </c>
      <c r="C24" s="75"/>
      <c r="D24" s="2" t="s">
        <v>661</v>
      </c>
      <c r="E24" s="46" t="s">
        <v>669</v>
      </c>
      <c r="F24" s="47"/>
      <c r="G24" s="47"/>
      <c r="H24" s="47"/>
      <c r="I24" s="47"/>
      <c r="J24" s="47"/>
      <c r="K24" s="47"/>
      <c r="L24" s="47"/>
      <c r="M24" s="47"/>
      <c r="N24" s="48">
        <f>LEN(E24)</f>
        <v>20</v>
      </c>
      <c r="O24" s="81" t="str">
        <f>$E$2&amp;"-"&amp;B24&amp;"-0"&amp;COUNTIF($B$7:B40,B24)&amp;"_tw"</f>
        <v>20200202--014_tw</v>
      </c>
      <c r="P24" s="83" t="str">
        <f>IF(ISNA(VLOOKUP(D24,代號!$N:$O,2,0)),"",(VLOOKUP(D24,代號!$N:$O,2,0)))</f>
        <v/>
      </c>
      <c r="R24" s="39"/>
    </row>
    <row r="25" spans="2:18">
      <c r="B25" s="73">
        <f>IF(ISNA(VLOOKUP(D25,代號!$J:$K,2,0)),"",(VLOOKUP(D25,代號!$J:$K,2,0)))</f>
        <v>10201002</v>
      </c>
      <c r="C25" s="40" t="s">
        <v>693</v>
      </c>
      <c r="D25" s="2" t="s">
        <v>665</v>
      </c>
      <c r="E25" s="46" t="s">
        <v>673</v>
      </c>
      <c r="F25" s="47"/>
      <c r="G25" s="47"/>
      <c r="H25" s="47"/>
      <c r="I25" s="47"/>
      <c r="J25" s="47"/>
      <c r="K25" s="47"/>
      <c r="L25" s="47"/>
      <c r="M25" s="47"/>
      <c r="N25" s="48">
        <f t="shared" ref="N25" si="4">LEN(E25)</f>
        <v>18</v>
      </c>
      <c r="O25" s="81" t="str">
        <f>$E$2&amp;"-"&amp;B25&amp;"-0"&amp;COUNTIF($B$7:B40,B25)&amp;"_tw"</f>
        <v>20200202-10201002-012_tw</v>
      </c>
      <c r="P25" s="83" t="str">
        <f>IF(ISNA(VLOOKUP(D25,代號!$N:$O,2,0)),"",(VLOOKUP(D25,代號!$N:$O,2,0)))</f>
        <v/>
      </c>
      <c r="R25" s="39"/>
    </row>
    <row r="26" spans="2:18">
      <c r="B26" s="73">
        <f>IF(ISNA(VLOOKUP(D26,代號!$J:$K,2,0)),"",(VLOOKUP(D26,代號!$J:$K,2,0)))</f>
        <v>10201002</v>
      </c>
      <c r="C26" s="40" t="s">
        <v>689</v>
      </c>
      <c r="D26" s="2" t="s">
        <v>665</v>
      </c>
      <c r="E26" s="46" t="s">
        <v>674</v>
      </c>
      <c r="F26" s="47"/>
      <c r="G26" s="47"/>
      <c r="H26" s="47"/>
      <c r="I26" s="47"/>
      <c r="J26" s="47"/>
      <c r="K26" s="47"/>
      <c r="L26" s="47"/>
      <c r="M26" s="47"/>
      <c r="N26" s="48">
        <f t="shared" ref="N26" si="5">LEN(E26)</f>
        <v>17</v>
      </c>
      <c r="O26" s="81" t="str">
        <f>$E$2&amp;"-"&amp;B26&amp;"-0"&amp;COUNTIF($B$7:B41,B26)&amp;"_tw"</f>
        <v>20200202-10201002-013_tw</v>
      </c>
      <c r="P26" s="83" t="str">
        <f>IF(ISNA(VLOOKUP(D26,代號!$N:$O,2,0)),"",(VLOOKUP(D26,代號!$N:$O,2,0)))</f>
        <v/>
      </c>
      <c r="R26" s="39"/>
    </row>
    <row r="27" spans="2:18">
      <c r="B27" s="73">
        <f>IF(ISNA(VLOOKUP(D27,代號!$J:$K,2,0)),"",(VLOOKUP(D27,代號!$J:$K,2,0)))</f>
        <v>10209001</v>
      </c>
      <c r="C27" s="75" t="s">
        <v>371</v>
      </c>
      <c r="D27" s="2" t="s">
        <v>100</v>
      </c>
      <c r="E27" s="46" t="s">
        <v>675</v>
      </c>
      <c r="F27" s="47"/>
      <c r="G27" s="47"/>
      <c r="H27" s="47"/>
      <c r="I27" s="47"/>
      <c r="J27" s="47"/>
      <c r="K27" s="47"/>
      <c r="L27" s="47"/>
      <c r="M27" s="47"/>
      <c r="N27" s="48">
        <f>LEN(E27)</f>
        <v>5</v>
      </c>
      <c r="O27" s="81" t="str">
        <f>$E$2&amp;"-"&amp;B27&amp;"-0"&amp;COUNTIF($B$7:B45,B27)&amp;"_tw"</f>
        <v>20200202-10209001-010_tw</v>
      </c>
      <c r="P27" s="83" t="str">
        <f>IF(ISNA(VLOOKUP(D27,代號!$N:$O,2,0)),"",(VLOOKUP(D27,代號!$N:$O,2,0)))</f>
        <v/>
      </c>
      <c r="R27" s="39"/>
    </row>
    <row r="28" spans="2:18" s="34" customFormat="1" ht="16.5">
      <c r="B28" s="73" t="str">
        <f>IF(ISNA(VLOOKUP(D28,代號!$J:$K,2,0)),"",(VLOOKUP(D28,代號!$J:$K,2,0)))</f>
        <v/>
      </c>
      <c r="C28" s="40"/>
      <c r="D28" s="137" t="s">
        <v>560</v>
      </c>
      <c r="E28" s="145" t="s">
        <v>748</v>
      </c>
      <c r="F28" s="47"/>
      <c r="G28" s="47"/>
      <c r="H28" s="47"/>
      <c r="I28" s="47"/>
      <c r="J28" s="47"/>
      <c r="K28" s="47"/>
      <c r="L28" s="47"/>
      <c r="M28" s="47"/>
      <c r="N28" s="48">
        <f t="shared" ref="N28" si="6">LEN(E28)</f>
        <v>9</v>
      </c>
      <c r="O28" s="81" t="str">
        <f>$E$2&amp;"-"&amp;B28&amp;"-0"&amp;COUNTIF($B$7:B40,B28)&amp;"_tw"</f>
        <v>20200202--014_tw</v>
      </c>
      <c r="P28" s="83" t="str">
        <f>IF(ISNA(VLOOKUP(D28,代號!$N:$O,2,0)),"",(VLOOKUP(D28,代號!$N:$O,2,0)))</f>
        <v/>
      </c>
      <c r="R28" s="1"/>
    </row>
    <row r="29" spans="2:18" s="34" customFormat="1">
      <c r="B29" s="73">
        <f>IF(ISNA(VLOOKUP(D29,代號!$J:$K,2,0)),"",(VLOOKUP(D29,代號!$J:$K,2,0)))</f>
        <v>10201002</v>
      </c>
      <c r="C29" s="40" t="s">
        <v>721</v>
      </c>
      <c r="D29" s="2" t="s">
        <v>303</v>
      </c>
      <c r="E29" s="46" t="s">
        <v>713</v>
      </c>
      <c r="F29" s="47"/>
      <c r="G29" s="47"/>
      <c r="H29" s="47"/>
      <c r="I29" s="47"/>
      <c r="J29" s="47"/>
      <c r="K29" s="47"/>
      <c r="L29" s="47"/>
      <c r="M29" s="47"/>
      <c r="N29" s="48">
        <f>LEN(E29)</f>
        <v>15</v>
      </c>
      <c r="O29" s="81" t="str">
        <f>$E$2&amp;"-"&amp;B29&amp;"-0"&amp;COUNTIF($B$7:B41,B29)&amp;"_tw"</f>
        <v>20200202-10201002-013_tw</v>
      </c>
      <c r="P29" s="83" t="str">
        <f>IF(ISNA(VLOOKUP(D29,代號!$N:$O,2,0)),"",(VLOOKUP(D29,代號!$N:$O,2,0)))</f>
        <v/>
      </c>
      <c r="Q29" s="142" t="s">
        <v>703</v>
      </c>
      <c r="R29" s="1"/>
    </row>
    <row r="30" spans="2:18">
      <c r="B30" s="73" t="str">
        <f>IF(ISNA(VLOOKUP(D30,代號!$J:$K,2,0)),"",(VLOOKUP(D30,代號!$J:$K,2,0)))</f>
        <v/>
      </c>
      <c r="C30" s="74"/>
      <c r="D30" s="36" t="s">
        <v>98</v>
      </c>
      <c r="E30" s="49" t="s">
        <v>705</v>
      </c>
      <c r="F30" s="47"/>
      <c r="G30" s="47"/>
      <c r="H30" s="47"/>
      <c r="I30" s="47"/>
      <c r="J30" s="47"/>
      <c r="K30" s="47"/>
      <c r="L30" s="47"/>
      <c r="M30" s="48"/>
      <c r="N30" s="48"/>
      <c r="O30" s="81" t="str">
        <f>$E$2&amp;"-"&amp;B30&amp;"-0"&amp;COUNTIF($B$7:B45,B30)&amp;"_tw"</f>
        <v>20200202--015_tw</v>
      </c>
      <c r="P30" s="83" t="str">
        <f>IF(ISNA(VLOOKUP(D30,代號!$N:$O,2,0)),"",(VLOOKUP(D30,代號!$N:$O,2,0)))</f>
        <v>ChangeBG(100010);</v>
      </c>
    </row>
    <row r="31" spans="2:18">
      <c r="B31" s="73">
        <f>IF(ISNA(VLOOKUP(D31,代號!$J:$K,2,0)),"",(VLOOKUP(D31,代號!$J:$K,2,0)))</f>
        <v>10201002</v>
      </c>
      <c r="C31" s="75" t="s">
        <v>691</v>
      </c>
      <c r="D31" s="2" t="s">
        <v>303</v>
      </c>
      <c r="E31" s="46" t="s">
        <v>746</v>
      </c>
      <c r="F31" s="47"/>
      <c r="G31" s="47"/>
      <c r="H31" s="47"/>
      <c r="I31" s="47"/>
      <c r="J31" s="47"/>
      <c r="K31" s="47"/>
      <c r="L31" s="47"/>
      <c r="M31" s="47"/>
      <c r="N31" s="48">
        <f t="shared" ref="N31:N35" si="7">LEN(E31)</f>
        <v>22</v>
      </c>
      <c r="O31" s="81" t="str">
        <f>$E$2&amp;"-"&amp;B31&amp;"-0"&amp;COUNTIF($B$7:B44,B31)&amp;"_tw"</f>
        <v>20200202-10201002-013_tw</v>
      </c>
      <c r="P31" s="83" t="str">
        <f>IF(ISNA(VLOOKUP(D31,代號!$N:$O,2,0)),"",(VLOOKUP(D31,代號!$N:$O,2,0)))</f>
        <v/>
      </c>
      <c r="R31" s="39"/>
    </row>
    <row r="32" spans="2:18" s="34" customFormat="1">
      <c r="B32" s="73">
        <f>IF(ISNA(VLOOKUP(D32,代號!$J:$K,2,0)),"",(VLOOKUP(D32,代號!$J:$K,2,0)))</f>
        <v>10209001</v>
      </c>
      <c r="C32" s="75" t="s">
        <v>238</v>
      </c>
      <c r="D32" s="2" t="s">
        <v>662</v>
      </c>
      <c r="E32" s="46" t="s">
        <v>670</v>
      </c>
      <c r="F32" s="47"/>
      <c r="G32" s="47"/>
      <c r="H32" s="47"/>
      <c r="I32" s="47"/>
      <c r="J32" s="47"/>
      <c r="K32" s="47"/>
      <c r="L32" s="47"/>
      <c r="M32" s="47"/>
      <c r="N32" s="48">
        <f>LEN(E32)</f>
        <v>10</v>
      </c>
      <c r="O32" s="81" t="str">
        <f>$E$2&amp;"-"&amp;B32&amp;"-0"&amp;COUNTIF($B$7:B45,B32)&amp;"_tw"</f>
        <v>20200202-10209001-010_tw</v>
      </c>
      <c r="P32" s="83" t="str">
        <f>IF(ISNA(VLOOKUP(D32,代號!$N:$O,2,0)),"",(VLOOKUP(D32,代號!$N:$O,2,0)))</f>
        <v/>
      </c>
      <c r="R32" s="1"/>
    </row>
    <row r="33" spans="2:18">
      <c r="B33" s="73" t="str">
        <f>IF(ISNA(VLOOKUP(D33,代號!$J:$K,2,0)),"",(VLOOKUP(D33,代號!$J:$K,2,0)))</f>
        <v/>
      </c>
      <c r="C33" s="75"/>
      <c r="D33" s="2" t="s">
        <v>661</v>
      </c>
      <c r="E33" s="46" t="s">
        <v>719</v>
      </c>
      <c r="F33" s="47"/>
      <c r="G33" s="47"/>
      <c r="H33" s="47"/>
      <c r="I33" s="47"/>
      <c r="J33" s="47"/>
      <c r="K33" s="47"/>
      <c r="L33" s="47"/>
      <c r="M33" s="47"/>
      <c r="N33" s="48">
        <f t="shared" si="7"/>
        <v>31</v>
      </c>
      <c r="O33" s="81" t="str">
        <f>$E$2&amp;"-"&amp;B33&amp;"-0"&amp;COUNTIF($B$7:B45,B33)&amp;"_tw"</f>
        <v>20200202--015_tw</v>
      </c>
      <c r="P33" s="83" t="str">
        <f>IF(ISNA(VLOOKUP(D33,代號!$N:$O,2,0)),"",(VLOOKUP(D33,代號!$N:$O,2,0)))</f>
        <v/>
      </c>
      <c r="R33" s="39"/>
    </row>
    <row r="34" spans="2:18" s="34" customFormat="1">
      <c r="B34" s="73">
        <f>IF(ISNA(VLOOKUP(D34,代號!$J:$K,2,0)),"",(VLOOKUP(D34,代號!$J:$K,2,0)))</f>
        <v>10209001</v>
      </c>
      <c r="C34" s="75" t="s">
        <v>370</v>
      </c>
      <c r="D34" s="2" t="s">
        <v>662</v>
      </c>
      <c r="E34" s="46" t="s">
        <v>671</v>
      </c>
      <c r="F34" s="47"/>
      <c r="G34" s="47"/>
      <c r="H34" s="47"/>
      <c r="I34" s="47"/>
      <c r="J34" s="47"/>
      <c r="K34" s="47"/>
      <c r="L34" s="47"/>
      <c r="M34" s="47"/>
      <c r="N34" s="48">
        <f>LEN(E34)</f>
        <v>15</v>
      </c>
      <c r="O34" s="81" t="str">
        <f>$E$2&amp;"-"&amp;B34&amp;"-0"&amp;COUNTIF($B$7:B49,B34)&amp;"_tw"</f>
        <v>20200202-10209001-011_tw</v>
      </c>
      <c r="P34" s="83" t="str">
        <f>IF(ISNA(VLOOKUP(D34,代號!$N:$O,2,0)),"",(VLOOKUP(D34,代號!$N:$O,2,0)))</f>
        <v/>
      </c>
      <c r="R34" s="1"/>
    </row>
    <row r="35" spans="2:18">
      <c r="B35" s="73">
        <f>IF(ISNA(VLOOKUP(D35,代號!$J:$K,2,0)),"",(VLOOKUP(D35,代號!$J:$K,2,0)))</f>
        <v>10201002</v>
      </c>
      <c r="C35" s="75" t="s">
        <v>689</v>
      </c>
      <c r="D35" s="2" t="s">
        <v>303</v>
      </c>
      <c r="E35" s="46" t="s">
        <v>720</v>
      </c>
      <c r="F35" s="47"/>
      <c r="G35" s="47"/>
      <c r="H35" s="47"/>
      <c r="I35" s="47"/>
      <c r="J35" s="47"/>
      <c r="K35" s="47"/>
      <c r="L35" s="47"/>
      <c r="M35" s="47"/>
      <c r="N35" s="48">
        <f t="shared" si="7"/>
        <v>21</v>
      </c>
      <c r="O35" s="81" t="str">
        <f>$E$2&amp;"-"&amp;B35&amp;"-0"&amp;COUNTIF($B$7:B46,B35)&amp;"_tw"</f>
        <v>20200202-10201002-014_tw</v>
      </c>
      <c r="P35" s="83" t="str">
        <f>IF(ISNA(VLOOKUP(D35,代號!$N:$O,2,0)),"",(VLOOKUP(D35,代號!$N:$O,2,0)))</f>
        <v/>
      </c>
      <c r="R35" s="39"/>
    </row>
    <row r="36" spans="2:18">
      <c r="B36" s="73">
        <f>IF(ISNA(VLOOKUP(D36,代號!$J:$K,2,0)),"",(VLOOKUP(D36,代號!$J:$K,2,0)))</f>
        <v>10201002</v>
      </c>
      <c r="C36" s="75" t="s">
        <v>689</v>
      </c>
      <c r="D36" s="2" t="s">
        <v>303</v>
      </c>
      <c r="E36" s="46" t="s">
        <v>672</v>
      </c>
      <c r="F36" s="47"/>
      <c r="G36" s="47"/>
      <c r="H36" s="47"/>
      <c r="I36" s="47"/>
      <c r="J36" s="47"/>
      <c r="K36" s="47"/>
      <c r="L36" s="47"/>
      <c r="M36" s="47"/>
      <c r="N36" s="48">
        <f t="shared" ref="N36" si="8">LEN(E36)</f>
        <v>12</v>
      </c>
      <c r="O36" s="81" t="str">
        <f>$E$2&amp;"-"&amp;B36&amp;"-0"&amp;COUNTIF($B$7:B49,B36)&amp;"_tw"</f>
        <v>20200202-10201002-016_tw</v>
      </c>
      <c r="P36" s="83" t="str">
        <f>IF(ISNA(VLOOKUP(D36,代號!$N:$O,2,0)),"",(VLOOKUP(D36,代號!$N:$O,2,0)))</f>
        <v/>
      </c>
      <c r="R36" s="39"/>
    </row>
    <row r="37" spans="2:18" s="34" customFormat="1" ht="16.5">
      <c r="B37" s="73" t="str">
        <f>IF(ISNA(VLOOKUP(D37,代號!$J:$K,2,0)),"",(VLOOKUP(D37,代號!$J:$K,2,0)))</f>
        <v/>
      </c>
      <c r="C37" s="40"/>
      <c r="D37" s="137" t="s">
        <v>580</v>
      </c>
      <c r="E37" s="145" t="s">
        <v>750</v>
      </c>
      <c r="F37" s="47"/>
      <c r="G37" s="47"/>
      <c r="H37" s="47"/>
      <c r="I37" s="47"/>
      <c r="J37" s="47"/>
      <c r="K37" s="47"/>
      <c r="L37" s="47"/>
      <c r="M37" s="47"/>
      <c r="N37" s="48">
        <f t="shared" ref="N37" si="9">LEN(E37)</f>
        <v>8</v>
      </c>
      <c r="O37" s="81" t="str">
        <f>$E$2&amp;"-"&amp;B37&amp;"-0"&amp;COUNTIF($B$7:B48,B37)&amp;"_tw"</f>
        <v>20200202--016_tw</v>
      </c>
      <c r="P37" s="83" t="str">
        <f>IF(ISNA(VLOOKUP(D37,代號!$N:$O,2,0)),"",(VLOOKUP(D37,代號!$N:$O,2,0)))</f>
        <v/>
      </c>
      <c r="R37" s="1"/>
    </row>
    <row r="38" spans="2:18" s="34" customFormat="1">
      <c r="B38" s="73">
        <f>IF(ISNA(VLOOKUP(D38,代號!$J:$K,2,0)),"",(VLOOKUP(D38,代號!$J:$K,2,0)))</f>
        <v>10201002</v>
      </c>
      <c r="C38" s="40" t="s">
        <v>389</v>
      </c>
      <c r="D38" s="2" t="s">
        <v>303</v>
      </c>
      <c r="E38" s="46" t="s">
        <v>751</v>
      </c>
      <c r="F38" s="47"/>
      <c r="G38" s="47"/>
      <c r="H38" s="47"/>
      <c r="I38" s="47"/>
      <c r="J38" s="47"/>
      <c r="K38" s="47"/>
      <c r="L38" s="47"/>
      <c r="M38" s="47"/>
      <c r="N38" s="48">
        <f>LEN(E38)</f>
        <v>19</v>
      </c>
      <c r="O38" s="81" t="str">
        <f>$E$2&amp;"-"&amp;B38&amp;"-0"&amp;COUNTIF($B$7:B51,B38)&amp;"_tw"</f>
        <v>20200202-10201002-016_tw</v>
      </c>
      <c r="P38" s="83" t="str">
        <f>IF(ISNA(VLOOKUP(D38,代號!$N:$O,2,0)),"",(VLOOKUP(D38,代號!$N:$O,2,0)))</f>
        <v/>
      </c>
      <c r="Q38" s="142" t="s">
        <v>703</v>
      </c>
      <c r="R38" s="1"/>
    </row>
    <row r="39" spans="2:18">
      <c r="B39" s="73" t="str">
        <f>IF(ISNA(VLOOKUP(D39,代號!$J:$K,2,0)),"",(VLOOKUP(D39,代號!$J:$K,2,0)))</f>
        <v/>
      </c>
      <c r="C39" s="74"/>
      <c r="D39" s="36" t="s">
        <v>98</v>
      </c>
      <c r="E39" s="49" t="s">
        <v>677</v>
      </c>
      <c r="F39" s="47"/>
      <c r="G39" s="47"/>
      <c r="H39" s="47"/>
      <c r="I39" s="47"/>
      <c r="J39" s="47"/>
      <c r="K39" s="47"/>
      <c r="L39" s="47"/>
      <c r="M39" s="48"/>
      <c r="N39" s="48"/>
      <c r="O39" s="81" t="str">
        <f>$E$2&amp;"-"&amp;B39&amp;"-0"&amp;COUNTIF($B$7:B51,B39)&amp;"_tw"</f>
        <v>20200202--017_tw</v>
      </c>
      <c r="P39" s="83" t="str">
        <f>IF(ISNA(VLOOKUP(D39,代號!$N:$O,2,0)),"",(VLOOKUP(D39,代號!$N:$O,2,0)))</f>
        <v>ChangeBG(100010);</v>
      </c>
    </row>
    <row r="40" spans="2:18">
      <c r="B40" s="73">
        <f>IF(ISNA(VLOOKUP(D40,代號!$J:$K,2,0)),"",(VLOOKUP(D40,代號!$J:$K,2,0)))</f>
        <v>10209001</v>
      </c>
      <c r="C40" s="75" t="s">
        <v>370</v>
      </c>
      <c r="D40" s="2" t="s">
        <v>662</v>
      </c>
      <c r="E40" s="46" t="s">
        <v>676</v>
      </c>
      <c r="F40" s="47"/>
      <c r="G40" s="47"/>
      <c r="H40" s="47"/>
      <c r="I40" s="47"/>
      <c r="J40" s="47"/>
      <c r="K40" s="47"/>
      <c r="L40" s="47"/>
      <c r="M40" s="47"/>
      <c r="N40" s="48">
        <f>LEN(E40)</f>
        <v>9</v>
      </c>
      <c r="O40" s="81" t="str">
        <f>$E$2&amp;"-"&amp;B40&amp;"-0"&amp;COUNTIF($B$7:B52,B40)&amp;"_tw"</f>
        <v>20200202-10209001-012_tw</v>
      </c>
      <c r="P40" s="83" t="str">
        <f>IF(ISNA(VLOOKUP(D40,代號!$N:$O,2,0)),"",(VLOOKUP(D40,代號!$N:$O,2,0)))</f>
        <v/>
      </c>
      <c r="R40" s="39"/>
    </row>
    <row r="41" spans="2:18" s="34" customFormat="1">
      <c r="B41" s="73">
        <f>IF(ISNA(VLOOKUP(D41,代號!$J:$K,2,0)),"",(VLOOKUP(D41,代號!$J:$K,2,0)))</f>
        <v>10201002</v>
      </c>
      <c r="C41" s="75" t="s">
        <v>691</v>
      </c>
      <c r="D41" s="2" t="s">
        <v>303</v>
      </c>
      <c r="E41" s="46" t="s">
        <v>749</v>
      </c>
      <c r="F41" s="47"/>
      <c r="G41" s="47"/>
      <c r="H41" s="47"/>
      <c r="I41" s="47"/>
      <c r="J41" s="47"/>
      <c r="K41" s="47"/>
      <c r="L41" s="47"/>
      <c r="M41" s="47"/>
      <c r="N41" s="48">
        <f t="shared" ref="N41:N45" si="10">LEN(E41)</f>
        <v>28</v>
      </c>
      <c r="O41" s="81" t="str">
        <f>$E$2&amp;"-"&amp;B41&amp;"-0"&amp;COUNTIF($B$7:B61,B41)&amp;"_tw"</f>
        <v>20200202-10201002-018_tw</v>
      </c>
      <c r="P41" s="83" t="str">
        <f>IF(ISNA(VLOOKUP(D41,代號!$N:$O,2,0)),"",(VLOOKUP(D41,代號!$N:$O,2,0)))</f>
        <v/>
      </c>
      <c r="R41" s="1"/>
    </row>
    <row r="42" spans="2:18" s="34" customFormat="1">
      <c r="B42" s="73">
        <f>IF(ISNA(VLOOKUP(D42,代號!$J:$K,2,0)),"",(VLOOKUP(D42,代號!$J:$K,2,0)))</f>
        <v>10209001</v>
      </c>
      <c r="C42" s="75" t="s">
        <v>238</v>
      </c>
      <c r="D42" s="2" t="s">
        <v>100</v>
      </c>
      <c r="E42" s="46" t="s">
        <v>714</v>
      </c>
      <c r="F42" s="47"/>
      <c r="G42" s="47"/>
      <c r="H42" s="47"/>
      <c r="I42" s="47"/>
      <c r="J42" s="47"/>
      <c r="K42" s="47"/>
      <c r="L42" s="47"/>
      <c r="M42" s="47"/>
      <c r="N42" s="48">
        <f t="shared" si="10"/>
        <v>24</v>
      </c>
      <c r="O42" s="81" t="str">
        <f>$E$2&amp;"-"&amp;B42&amp;"-0"&amp;COUNTIF($B$7:B61,B42)&amp;"_tw"</f>
        <v>20200202-10209001-013_tw</v>
      </c>
      <c r="P42" s="83" t="str">
        <f>IF(ISNA(VLOOKUP(D42,代號!$N:$O,2,0)),"",(VLOOKUP(D42,代號!$N:$O,2,0)))</f>
        <v/>
      </c>
      <c r="R42" s="1"/>
    </row>
    <row r="43" spans="2:18">
      <c r="B43" s="73" t="str">
        <f>IF(ISNA(VLOOKUP(D43,代號!$J:$K,2,0)),"",(VLOOKUP(D43,代號!$J:$K,2,0)))</f>
        <v/>
      </c>
      <c r="C43" s="75"/>
      <c r="D43" s="2" t="s">
        <v>661</v>
      </c>
      <c r="E43" s="46" t="s">
        <v>678</v>
      </c>
      <c r="F43" s="47"/>
      <c r="G43" s="47"/>
      <c r="H43" s="47"/>
      <c r="I43" s="47"/>
      <c r="J43" s="47"/>
      <c r="K43" s="47"/>
      <c r="L43" s="47"/>
      <c r="M43" s="47"/>
      <c r="N43" s="48">
        <f>LEN(E43)</f>
        <v>31</v>
      </c>
      <c r="O43" s="81" t="str">
        <f>$E$2&amp;"-"&amp;B43&amp;"-0"&amp;COUNTIF($B$7:B58,B43)&amp;"_tw"</f>
        <v>20200202--022_tw</v>
      </c>
      <c r="P43" s="83" t="str">
        <f>IF(ISNA(VLOOKUP(D43,代號!$N:$O,2,0)),"",(VLOOKUP(D43,代號!$N:$O,2,0)))</f>
        <v/>
      </c>
      <c r="R43" s="39"/>
    </row>
    <row r="44" spans="2:18">
      <c r="B44" s="73">
        <f>IF(ISNA(VLOOKUP(D44,代號!$J:$K,2,0)),"",(VLOOKUP(D44,代號!$J:$K,2,0)))</f>
        <v>10209001</v>
      </c>
      <c r="C44" s="75" t="s">
        <v>370</v>
      </c>
      <c r="D44" s="2" t="s">
        <v>100</v>
      </c>
      <c r="E44" s="46" t="s">
        <v>679</v>
      </c>
      <c r="F44" s="47"/>
      <c r="G44" s="47"/>
      <c r="H44" s="47"/>
      <c r="I44" s="47"/>
      <c r="J44" s="47"/>
      <c r="K44" s="47"/>
      <c r="L44" s="47"/>
      <c r="M44" s="47"/>
      <c r="N44" s="48">
        <f t="shared" si="10"/>
        <v>15</v>
      </c>
      <c r="O44" s="81" t="str">
        <f>$E$2&amp;"-"&amp;B44&amp;"-0"&amp;COUNTIF($B$7:B60,B44)&amp;"_tw"</f>
        <v>20200202-10209001-013_tw</v>
      </c>
      <c r="P44" s="83" t="str">
        <f>IF(ISNA(VLOOKUP(D44,代號!$N:$O,2,0)),"",(VLOOKUP(D44,代號!$N:$O,2,0)))</f>
        <v/>
      </c>
      <c r="R44" s="39"/>
    </row>
    <row r="45" spans="2:18" s="34" customFormat="1">
      <c r="B45" s="73">
        <f>IF(ISNA(VLOOKUP(D45,代號!$J:$K,2,0)),"",(VLOOKUP(D45,代號!$J:$K,2,0)))</f>
        <v>10201002</v>
      </c>
      <c r="C45" s="75" t="s">
        <v>689</v>
      </c>
      <c r="D45" s="2" t="s">
        <v>303</v>
      </c>
      <c r="E45" s="46" t="s">
        <v>711</v>
      </c>
      <c r="F45" s="47"/>
      <c r="G45" s="47"/>
      <c r="H45" s="47"/>
      <c r="I45" s="47"/>
      <c r="J45" s="47"/>
      <c r="K45" s="47"/>
      <c r="L45" s="47"/>
      <c r="M45" s="47"/>
      <c r="N45" s="48">
        <f t="shared" si="10"/>
        <v>14</v>
      </c>
      <c r="O45" s="81" t="str">
        <f>$E$2&amp;"-"&amp;B45&amp;"-0"&amp;COUNTIF($B$7:B61,B45)&amp;"_tw"</f>
        <v>20200202-10201002-018_tw</v>
      </c>
      <c r="P45" s="83" t="str">
        <f>IF(ISNA(VLOOKUP(D45,代號!$N:$O,2,0)),"",(VLOOKUP(D45,代號!$N:$O,2,0)))</f>
        <v/>
      </c>
      <c r="R45" s="1"/>
    </row>
    <row r="46" spans="2:18" ht="16.5">
      <c r="B46" s="73"/>
      <c r="C46" s="75"/>
      <c r="D46" s="137" t="s">
        <v>594</v>
      </c>
      <c r="E46" s="140" t="s">
        <v>660</v>
      </c>
      <c r="F46" s="47"/>
      <c r="G46" s="47"/>
      <c r="H46" s="47"/>
      <c r="I46" s="47"/>
      <c r="J46" s="47"/>
      <c r="K46" s="47"/>
      <c r="L46" s="47"/>
      <c r="M46" s="47"/>
      <c r="N46" s="48"/>
      <c r="O46" s="81" t="str">
        <f>$E$2&amp;"-"&amp;B46&amp;"-0"&amp;COUNTIF($B$7:B61,B46)&amp;"_tw"</f>
        <v>20200202--00_tw</v>
      </c>
      <c r="P46" s="83" t="str">
        <f>IF(ISNA(VLOOKUP(D46,代號!$N:$O,2,0)),"",(VLOOKUP(D46,代號!$N:$O,2,0)))</f>
        <v/>
      </c>
      <c r="R46" s="39"/>
    </row>
    <row r="47" spans="2:18">
      <c r="B47" s="73">
        <f>IF(ISNA(VLOOKUP(D47,代號!$J:$K,2,0)),"",(VLOOKUP(D47,代號!$J:$K,2,0)))</f>
        <v>10209001</v>
      </c>
      <c r="C47" s="75" t="s">
        <v>370</v>
      </c>
      <c r="D47" s="2" t="s">
        <v>100</v>
      </c>
      <c r="E47" s="46" t="s">
        <v>686</v>
      </c>
      <c r="F47" s="47"/>
      <c r="G47" s="47"/>
      <c r="H47" s="47"/>
      <c r="I47" s="47"/>
      <c r="J47" s="47"/>
      <c r="K47" s="47"/>
      <c r="L47" s="47"/>
      <c r="M47" s="47"/>
      <c r="N47" s="48">
        <f>LEN(E47)</f>
        <v>18</v>
      </c>
      <c r="O47" s="81" t="str">
        <f>$E$2&amp;"-"&amp;B47&amp;"-0"&amp;COUNTIF($B$7:B66,B47)&amp;"_tw"</f>
        <v>20200202-10209001-013_tw</v>
      </c>
      <c r="P47" s="83" t="str">
        <f>IF(ISNA(VLOOKUP(D47,代號!$N:$O,2,0)),"",(VLOOKUP(D47,代號!$N:$O,2,0)))</f>
        <v/>
      </c>
      <c r="R47" s="39"/>
    </row>
    <row r="48" spans="2:18" s="34" customFormat="1">
      <c r="B48" s="73">
        <f>IF(ISNA(VLOOKUP(D48,代號!$J:$K,2,0)),"",(VLOOKUP(D48,代號!$J:$K,2,0)))</f>
        <v>10201002</v>
      </c>
      <c r="C48" s="40" t="s">
        <v>722</v>
      </c>
      <c r="D48" s="2" t="s">
        <v>303</v>
      </c>
      <c r="E48" s="46" t="s">
        <v>687</v>
      </c>
      <c r="F48" s="47"/>
      <c r="G48" s="47"/>
      <c r="H48" s="47"/>
      <c r="I48" s="47"/>
      <c r="J48" s="47"/>
      <c r="K48" s="47"/>
      <c r="L48" s="47"/>
      <c r="M48" s="47"/>
      <c r="N48" s="48">
        <f>LEN(E48)</f>
        <v>20</v>
      </c>
      <c r="O48" s="81" t="str">
        <f>$E$2&amp;"-"&amp;B48&amp;"-0"&amp;COUNTIF($B$7:B67,B48)&amp;"_tw"</f>
        <v>20200202-10201002-018_tw</v>
      </c>
      <c r="P48" s="83" t="str">
        <f>IF(ISNA(VLOOKUP(D48,代號!$N:$O,2,0)),"",(VLOOKUP(D48,代號!$N:$O,2,0)))</f>
        <v/>
      </c>
      <c r="R48" s="1"/>
    </row>
    <row r="49" spans="1:19">
      <c r="A49" s="34"/>
      <c r="B49" s="73">
        <f>IF(ISNA(VLOOKUP(D49,代號!$J:$K,2,0)),"",(VLOOKUP(D49,代號!$J:$K,2,0)))</f>
        <v>10201002</v>
      </c>
      <c r="C49" s="75" t="s">
        <v>689</v>
      </c>
      <c r="D49" s="2" t="s">
        <v>303</v>
      </c>
      <c r="E49" s="108" t="s">
        <v>706</v>
      </c>
      <c r="F49" s="47"/>
      <c r="G49" s="47"/>
      <c r="H49" s="47"/>
      <c r="I49" s="47"/>
      <c r="J49" s="47"/>
      <c r="K49" s="47"/>
      <c r="L49" s="47"/>
      <c r="M49" s="47"/>
      <c r="N49" s="48">
        <f>LEN(E49)</f>
        <v>19</v>
      </c>
      <c r="O49" s="81" t="str">
        <f>$E$2&amp;"-"&amp;B49&amp;"-0"&amp;COUNTIF($B$7:B41,B49)&amp;"_tw"</f>
        <v>20200202-10201002-013_tw</v>
      </c>
      <c r="P49" s="83" t="str">
        <f>IF(ISNA(VLOOKUP(D49,代號!$N:$O,2,0)),"",(VLOOKUP(D49,代號!$N:$O,2,0)))</f>
        <v/>
      </c>
      <c r="R49" s="39"/>
    </row>
    <row r="50" spans="1:19">
      <c r="A50" s="34"/>
      <c r="B50" s="73">
        <f>IF(ISNA(VLOOKUP(D50,代號!$J:$K,2,0)),"",(VLOOKUP(D50,代號!$J:$K,2,0)))</f>
        <v>10209001</v>
      </c>
      <c r="C50" s="75" t="s">
        <v>370</v>
      </c>
      <c r="D50" s="2" t="s">
        <v>100</v>
      </c>
      <c r="E50" s="46" t="s">
        <v>680</v>
      </c>
      <c r="F50" s="47"/>
      <c r="G50" s="47"/>
      <c r="H50" s="47"/>
      <c r="I50" s="47"/>
      <c r="J50" s="47"/>
      <c r="K50" s="47"/>
      <c r="L50" s="47"/>
      <c r="M50" s="47"/>
      <c r="N50" s="48">
        <f>LEN(E50)</f>
        <v>4</v>
      </c>
      <c r="O50" s="81" t="str">
        <f>$E$2&amp;"-"&amp;B50&amp;"-0"&amp;COUNTIF($B$7:B69,B50)&amp;"_tw"</f>
        <v>20200202-10209001-013_tw</v>
      </c>
      <c r="P50" s="83" t="str">
        <f>IF(ISNA(VLOOKUP(D50,代號!$N:$O,2,0)),"",(VLOOKUP(D50,代號!$N:$O,2,0)))</f>
        <v/>
      </c>
      <c r="R50" s="39"/>
    </row>
    <row r="51" spans="1:19" s="5" customFormat="1">
      <c r="A51" s="34"/>
      <c r="B51" s="73" t="str">
        <f>IF(ISNA(VLOOKUP(D51,代號!$J:$K,2,0)),"",(VLOOKUP(D51,代號!$J:$K,2,0)))</f>
        <v/>
      </c>
      <c r="C51" s="75"/>
      <c r="D51" s="2" t="s">
        <v>681</v>
      </c>
      <c r="E51" s="46" t="s">
        <v>768</v>
      </c>
      <c r="F51" s="47"/>
      <c r="G51" s="47"/>
      <c r="H51" s="47"/>
      <c r="I51" s="47"/>
      <c r="J51" s="47"/>
      <c r="K51" s="47"/>
      <c r="L51" s="47"/>
      <c r="M51" s="47"/>
      <c r="N51" s="48">
        <f>LEN(E51)</f>
        <v>13</v>
      </c>
      <c r="O51" s="81"/>
      <c r="P51" s="83" t="str">
        <f>IF(ISNA(VLOOKUP(D51,代號!$N:$O,2,0)),"",(VLOOKUP(D51,代號!$N:$O,2,0)))</f>
        <v>SetNpcName(10209011,40009999);</v>
      </c>
      <c r="R51" s="39"/>
      <c r="S51" s="1"/>
    </row>
    <row r="52" spans="1:19" s="5" customFormat="1">
      <c r="A52" s="34"/>
      <c r="B52" s="73" t="str">
        <f>IF(ISNA(VLOOKUP(D52,代號!$J:$K,2,0)),"",(VLOOKUP(D52,代號!$J:$K,2,0)))</f>
        <v/>
      </c>
      <c r="C52" s="75"/>
      <c r="D52" s="36" t="s">
        <v>683</v>
      </c>
      <c r="E52" s="49" t="s">
        <v>763</v>
      </c>
      <c r="F52" s="47"/>
      <c r="G52" s="47"/>
      <c r="H52" s="47"/>
      <c r="I52" s="47"/>
      <c r="J52" s="47"/>
      <c r="K52" s="47"/>
      <c r="L52" s="47"/>
      <c r="M52" s="47"/>
      <c r="N52" s="48"/>
      <c r="O52" s="81"/>
      <c r="P52" s="83" t="str">
        <f>IF(ISNA(VLOOKUP(D52,代號!$N:$O,2,0)),"",(VLOOKUP(D52,代號!$N:$O,2,0)))</f>
        <v xml:space="preserve">PlaySE(301001); </v>
      </c>
      <c r="R52" s="39"/>
      <c r="S52" s="1"/>
    </row>
    <row r="53" spans="1:19">
      <c r="A53" s="34"/>
      <c r="B53" s="73" t="str">
        <f>IF(ISNA(VLOOKUP(D53,代號!$J:$K,2,0)),"",(VLOOKUP(D53,代號!$J:$K,2,0)))</f>
        <v/>
      </c>
      <c r="C53" s="75"/>
      <c r="D53" s="2" t="s">
        <v>682</v>
      </c>
      <c r="E53" s="46" t="s">
        <v>709</v>
      </c>
      <c r="F53" s="47"/>
      <c r="G53" s="47"/>
      <c r="H53" s="47"/>
      <c r="I53" s="47"/>
      <c r="J53" s="47"/>
      <c r="K53" s="47"/>
      <c r="L53" s="47"/>
      <c r="M53" s="47"/>
      <c r="N53" s="48">
        <f t="shared" ref="N53:N61" si="11">LEN(E53)</f>
        <v>19</v>
      </c>
      <c r="O53" s="81" t="str">
        <f>$E$2&amp;"-"&amp;B53&amp;"-0"&amp;COUNTIF($B$7:B72,B53)&amp;"_tw"</f>
        <v>20200202--035_tw</v>
      </c>
      <c r="P53" s="83" t="str">
        <f>IF(ISNA(VLOOKUP(D53,代號!$N:$O,2,0)),"",(VLOOKUP(D53,代號!$N:$O,2,0)))</f>
        <v/>
      </c>
      <c r="R53" s="39"/>
    </row>
    <row r="54" spans="1:19">
      <c r="A54" s="34"/>
      <c r="B54" s="73" t="str">
        <f>IF(ISNA(VLOOKUP(D54,代號!$J:$K,2,0)),"",(VLOOKUP(D54,代號!$J:$K,2,0)))</f>
        <v/>
      </c>
      <c r="C54" s="75"/>
      <c r="D54" s="2" t="s">
        <v>707</v>
      </c>
      <c r="E54" s="46" t="s">
        <v>708</v>
      </c>
      <c r="F54" s="47"/>
      <c r="G54" s="47"/>
      <c r="H54" s="47"/>
      <c r="I54" s="47"/>
      <c r="J54" s="47"/>
      <c r="K54" s="47"/>
      <c r="L54" s="47"/>
      <c r="M54" s="47"/>
      <c r="N54" s="48">
        <f t="shared" si="11"/>
        <v>24</v>
      </c>
      <c r="O54" s="81"/>
      <c r="P54" s="83" t="str">
        <f>IF(ISNA(VLOOKUP(D54,代號!$N:$O,2,0)),"",(VLOOKUP(D54,代號!$N:$O,2,0)))</f>
        <v/>
      </c>
      <c r="R54" s="39"/>
    </row>
    <row r="55" spans="1:19" s="5" customFormat="1">
      <c r="A55" s="34"/>
      <c r="B55" s="73" t="str">
        <f>IF(ISNA(VLOOKUP(D55,代號!$J:$K,2,0)),"",(VLOOKUP(D55,代號!$J:$K,2,0)))</f>
        <v/>
      </c>
      <c r="C55" s="75"/>
      <c r="D55" s="36" t="s">
        <v>281</v>
      </c>
      <c r="E55" s="49" t="s">
        <v>764</v>
      </c>
      <c r="F55" s="47"/>
      <c r="G55" s="47"/>
      <c r="H55" s="47"/>
      <c r="I55" s="47"/>
      <c r="J55" s="47"/>
      <c r="K55" s="47"/>
      <c r="L55" s="47"/>
      <c r="M55" s="47"/>
      <c r="N55" s="48"/>
      <c r="O55" s="81"/>
      <c r="P55" s="83" t="str">
        <f>IF(ISNA(VLOOKUP(D55,代號!$N:$O,2,0)),"",(VLOOKUP(D55,代號!$N:$O,2,0)))</f>
        <v xml:space="preserve">PlaySE(301001); </v>
      </c>
      <c r="R55" s="39"/>
      <c r="S55" s="1"/>
    </row>
    <row r="56" spans="1:19" s="34" customFormat="1">
      <c r="B56" s="73" t="str">
        <f>IF(ISNA(VLOOKUP(D56,代號!$J:$K,2,0)),"",(VLOOKUP(D56,代號!$J:$K,2,0)))</f>
        <v/>
      </c>
      <c r="C56" s="75"/>
      <c r="D56" s="2" t="s">
        <v>682</v>
      </c>
      <c r="E56" s="46" t="s">
        <v>715</v>
      </c>
      <c r="F56" s="47"/>
      <c r="G56" s="47"/>
      <c r="H56" s="47"/>
      <c r="I56" s="47"/>
      <c r="J56" s="47"/>
      <c r="K56" s="47"/>
      <c r="L56" s="47"/>
      <c r="M56" s="47"/>
      <c r="N56" s="48">
        <f t="shared" si="11"/>
        <v>19</v>
      </c>
      <c r="O56" s="81"/>
      <c r="P56" s="83" t="str">
        <f>IF(ISNA(VLOOKUP(D56,代號!$N:$O,2,0)),"",(VLOOKUP(D56,代號!$N:$O,2,0)))</f>
        <v/>
      </c>
      <c r="R56" s="1"/>
    </row>
    <row r="57" spans="1:19" s="5" customFormat="1">
      <c r="A57" s="34"/>
      <c r="B57" s="73">
        <f>IF(ISNA(VLOOKUP(D57,代號!$J:$K,2,0)),"",(VLOOKUP(D57,代號!$J:$K,2,0)))</f>
        <v>10201002</v>
      </c>
      <c r="C57" s="75" t="s">
        <v>693</v>
      </c>
      <c r="D57" s="2" t="s">
        <v>684</v>
      </c>
      <c r="E57" s="108" t="s">
        <v>710</v>
      </c>
      <c r="F57" s="47"/>
      <c r="G57" s="47"/>
      <c r="H57" s="47"/>
      <c r="I57" s="47"/>
      <c r="J57" s="47"/>
      <c r="K57" s="47"/>
      <c r="L57" s="47"/>
      <c r="M57" s="47"/>
      <c r="N57" s="48">
        <f t="shared" si="11"/>
        <v>15</v>
      </c>
      <c r="O57" s="81"/>
      <c r="P57" s="83" t="str">
        <f>IF(ISNA(VLOOKUP(D57,代號!$N:$O,2,0)),"",(VLOOKUP(D57,代號!$N:$O,2,0)))</f>
        <v/>
      </c>
      <c r="R57" s="39"/>
      <c r="S57" s="1"/>
    </row>
    <row r="58" spans="1:19">
      <c r="A58" s="34"/>
      <c r="B58" s="73">
        <f>IF(ISNA(VLOOKUP(D58,代號!$J:$K,2,0)),"",(VLOOKUP(D58,代號!$J:$K,2,0)))</f>
        <v>10209001</v>
      </c>
      <c r="C58" s="75" t="s">
        <v>371</v>
      </c>
      <c r="D58" s="2" t="s">
        <v>100</v>
      </c>
      <c r="E58" s="46" t="s">
        <v>712</v>
      </c>
      <c r="F58" s="47"/>
      <c r="G58" s="47"/>
      <c r="H58" s="47"/>
      <c r="I58" s="47"/>
      <c r="J58" s="47"/>
      <c r="K58" s="47"/>
      <c r="L58" s="47"/>
      <c r="M58" s="47"/>
      <c r="N58" s="48">
        <f t="shared" si="11"/>
        <v>31</v>
      </c>
      <c r="O58" s="81" t="str">
        <f>$E$2&amp;"-"&amp;B58&amp;"-0"&amp;COUNTIF($B$7:B75,B58)&amp;"_tw"</f>
        <v>20200202-10209001-013_tw</v>
      </c>
      <c r="P58" s="83" t="str">
        <f>IF(ISNA(VLOOKUP(D58,代號!$N:$O,2,0)),"",(VLOOKUP(D58,代號!$N:$O,2,0)))</f>
        <v/>
      </c>
      <c r="R58" s="39"/>
    </row>
    <row r="59" spans="1:19">
      <c r="A59" s="34"/>
      <c r="B59" s="73" t="str">
        <f>IF(ISNA(VLOOKUP(D59,代號!$J:$K,2,0)),"",(VLOOKUP(D59,代號!$J:$K,2,0)))</f>
        <v/>
      </c>
      <c r="C59" s="75"/>
      <c r="D59" s="2" t="s">
        <v>688</v>
      </c>
      <c r="E59" s="46" t="s">
        <v>717</v>
      </c>
      <c r="F59" s="47"/>
      <c r="G59" s="47"/>
      <c r="H59" s="47"/>
      <c r="I59" s="47"/>
      <c r="J59" s="47"/>
      <c r="K59" s="47"/>
      <c r="L59" s="47"/>
      <c r="M59" s="47"/>
      <c r="N59" s="48">
        <f t="shared" si="11"/>
        <v>23</v>
      </c>
      <c r="O59" s="81" t="str">
        <f>$E$2&amp;"-"&amp;B59&amp;"-0"&amp;COUNTIF($B$7:B76,B59)&amp;"_tw"</f>
        <v>20200202--039_tw</v>
      </c>
      <c r="P59" s="83" t="str">
        <f>IF(ISNA(VLOOKUP(D59,代號!$N:$O,2,0)),"",(VLOOKUP(D59,代號!$N:$O,2,0)))</f>
        <v/>
      </c>
      <c r="R59" s="39"/>
    </row>
    <row r="60" spans="1:19" s="34" customFormat="1">
      <c r="B60" s="73" t="str">
        <f>IF(ISNA(VLOOKUP(D60,代號!$J:$K,2,0)),"",(VLOOKUP(D60,代號!$J:$K,2,0)))</f>
        <v/>
      </c>
      <c r="C60" s="75"/>
      <c r="D60" s="2" t="s">
        <v>682</v>
      </c>
      <c r="E60" s="46" t="s">
        <v>716</v>
      </c>
      <c r="F60" s="47"/>
      <c r="G60" s="47"/>
      <c r="H60" s="47"/>
      <c r="I60" s="47"/>
      <c r="J60" s="47"/>
      <c r="K60" s="47"/>
      <c r="L60" s="47"/>
      <c r="M60" s="47"/>
      <c r="N60" s="48">
        <f t="shared" si="11"/>
        <v>28</v>
      </c>
      <c r="O60" s="81"/>
      <c r="P60" s="83" t="str">
        <f>IF(ISNA(VLOOKUP(D60,代號!$N:$O,2,0)),"",(VLOOKUP(D60,代號!$N:$O,2,0)))</f>
        <v/>
      </c>
      <c r="R60" s="1"/>
    </row>
    <row r="61" spans="1:19" s="34" customFormat="1">
      <c r="B61" s="73">
        <f>IF(ISNA(VLOOKUP(D61,代號!$J:$K,2,0)),"",(VLOOKUP(D61,代號!$J:$K,2,0)))</f>
        <v>10201002</v>
      </c>
      <c r="C61" s="75" t="s">
        <v>692</v>
      </c>
      <c r="D61" s="2" t="s">
        <v>684</v>
      </c>
      <c r="E61" s="46" t="s">
        <v>685</v>
      </c>
      <c r="F61" s="47"/>
      <c r="G61" s="47"/>
      <c r="H61" s="47"/>
      <c r="I61" s="47"/>
      <c r="J61" s="47"/>
      <c r="K61" s="47"/>
      <c r="L61" s="47"/>
      <c r="M61" s="47"/>
      <c r="N61" s="48">
        <f t="shared" si="11"/>
        <v>11</v>
      </c>
      <c r="O61" s="81"/>
      <c r="P61" s="83" t="str">
        <f>IF(ISNA(VLOOKUP(D61,代號!$N:$O,2,0)),"",(VLOOKUP(D61,代號!$N:$O,2,0)))</f>
        <v/>
      </c>
      <c r="R61" s="1"/>
    </row>
    <row r="62" spans="1:19" s="34" customFormat="1">
      <c r="B62" s="73"/>
      <c r="C62" s="75"/>
      <c r="D62" s="2"/>
      <c r="E62" s="46"/>
      <c r="F62" s="47"/>
      <c r="G62" s="47"/>
      <c r="H62" s="47"/>
      <c r="I62" s="47"/>
      <c r="J62" s="47"/>
      <c r="K62" s="47"/>
      <c r="L62" s="47"/>
      <c r="M62" s="47"/>
      <c r="N62" s="48"/>
      <c r="O62" s="81"/>
      <c r="P62" s="83"/>
      <c r="R62" s="1"/>
    </row>
    <row r="63" spans="1:19" s="34" customFormat="1">
      <c r="B63" s="73"/>
      <c r="C63" s="75"/>
      <c r="D63" s="2"/>
      <c r="E63" s="46"/>
      <c r="F63" s="47"/>
      <c r="G63" s="47"/>
      <c r="H63" s="47"/>
      <c r="I63" s="47"/>
      <c r="J63" s="47"/>
      <c r="K63" s="47"/>
      <c r="L63" s="47"/>
      <c r="M63" s="47"/>
      <c r="N63" s="48"/>
      <c r="O63" s="81"/>
      <c r="P63" s="83"/>
      <c r="R63" s="1"/>
    </row>
    <row r="64" spans="1:19" s="34" customFormat="1">
      <c r="B64" s="73"/>
      <c r="C64" s="75"/>
      <c r="D64" s="2"/>
      <c r="E64" s="46"/>
      <c r="F64" s="47"/>
      <c r="G64" s="47"/>
      <c r="H64" s="47"/>
      <c r="I64" s="47"/>
      <c r="J64" s="47"/>
      <c r="K64" s="47"/>
      <c r="L64" s="47"/>
      <c r="M64" s="47"/>
      <c r="N64" s="48"/>
      <c r="O64" s="81"/>
      <c r="P64" s="83"/>
      <c r="R64" s="1"/>
    </row>
    <row r="65" spans="2:18" s="34" customFormat="1">
      <c r="B65" s="73"/>
      <c r="C65" s="75"/>
      <c r="D65" s="2"/>
      <c r="E65" s="46"/>
      <c r="F65" s="47"/>
      <c r="G65" s="47"/>
      <c r="H65" s="47"/>
      <c r="I65" s="47"/>
      <c r="J65" s="47"/>
      <c r="K65" s="47"/>
      <c r="L65" s="47"/>
      <c r="M65" s="47"/>
      <c r="N65" s="48"/>
      <c r="O65" s="81"/>
      <c r="P65" s="83"/>
      <c r="R65" s="1"/>
    </row>
    <row r="66" spans="2:18" s="34" customFormat="1">
      <c r="B66" s="73"/>
      <c r="C66" s="75"/>
      <c r="D66" s="2"/>
      <c r="E66" s="46"/>
      <c r="F66" s="47"/>
      <c r="G66" s="47"/>
      <c r="H66" s="47"/>
      <c r="I66" s="47"/>
      <c r="J66" s="47"/>
      <c r="K66" s="47"/>
      <c r="L66" s="47"/>
      <c r="M66" s="47"/>
      <c r="N66" s="48"/>
      <c r="O66" s="81"/>
      <c r="P66" s="83"/>
      <c r="R66" s="1"/>
    </row>
    <row r="68" spans="2:18">
      <c r="H68" s="30" t="s">
        <v>689</v>
      </c>
    </row>
    <row r="69" spans="2:18">
      <c r="H69" s="30" t="s">
        <v>690</v>
      </c>
    </row>
    <row r="70" spans="2:18">
      <c r="H70" s="30" t="s">
        <v>691</v>
      </c>
    </row>
    <row r="71" spans="2:18">
      <c r="H71" s="30" t="s">
        <v>692</v>
      </c>
    </row>
    <row r="72" spans="2:18">
      <c r="H72" s="30" t="s">
        <v>693</v>
      </c>
    </row>
    <row r="73" spans="2:18">
      <c r="H73" s="30" t="s">
        <v>694</v>
      </c>
    </row>
    <row r="74" spans="2:18">
      <c r="H74" s="30" t="s">
        <v>695</v>
      </c>
    </row>
  </sheetData>
  <autoFilter ref="B6:Q6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C11 C22:C24 C49:C66 C27 C13:C15 C31:C36 C40:C47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topLeftCell="A46" workbookViewId="0">
      <selection activeCell="K68" sqref="K68"/>
    </sheetView>
  </sheetViews>
  <sheetFormatPr defaultColWidth="9.140625" defaultRowHeight="21.75"/>
  <cols>
    <col min="1" max="2" width="9.140625" style="3"/>
    <col min="3" max="3" width="9.85546875" style="3" customWidth="1"/>
    <col min="4" max="4" width="9.140625" style="3"/>
    <col min="5" max="5" width="9.28515625" style="3" bestFit="1" customWidth="1"/>
    <col min="6" max="6" width="11" style="3" bestFit="1" customWidth="1"/>
    <col min="7" max="7" width="19.140625" style="3" customWidth="1"/>
    <col min="8" max="8" width="31.85546875" style="3" customWidth="1"/>
    <col min="9" max="9" width="8.28515625" style="3" customWidth="1"/>
    <col min="10" max="10" width="38.140625" style="68" customWidth="1"/>
    <col min="11" max="11" width="21.85546875" style="68" customWidth="1"/>
    <col min="12" max="13" width="9.140625" style="3"/>
    <col min="14" max="14" width="12" style="3" customWidth="1"/>
    <col min="15" max="15" width="43" style="3" customWidth="1"/>
    <col min="16" max="16" width="12.7109375" style="3" customWidth="1"/>
    <col min="17" max="17" width="14.85546875" style="3" customWidth="1"/>
    <col min="18" max="16384" width="9.140625" style="3"/>
  </cols>
  <sheetData>
    <row r="1" spans="1:15" ht="27" customHeight="1">
      <c r="A1" s="3" t="s">
        <v>108</v>
      </c>
      <c r="E1" s="3" t="s">
        <v>109</v>
      </c>
      <c r="J1" s="52" t="s">
        <v>110</v>
      </c>
      <c r="K1" s="53" t="s">
        <v>111</v>
      </c>
      <c r="N1" s="3" t="s">
        <v>112</v>
      </c>
    </row>
    <row r="2" spans="1:15" ht="17.25">
      <c r="A2" s="44" t="s">
        <v>113</v>
      </c>
      <c r="B2" s="44" t="s">
        <v>114</v>
      </c>
      <c r="C2" s="44" t="s">
        <v>115</v>
      </c>
      <c r="E2" s="44" t="s">
        <v>113</v>
      </c>
      <c r="F2" s="44" t="s">
        <v>114</v>
      </c>
      <c r="G2" s="44" t="s">
        <v>115</v>
      </c>
      <c r="J2" s="54"/>
      <c r="K2" s="55" t="s">
        <v>116</v>
      </c>
      <c r="M2" s="3" t="s">
        <v>117</v>
      </c>
      <c r="N2" s="29" t="s">
        <v>118</v>
      </c>
    </row>
    <row r="3" spans="1:15" ht="17.25">
      <c r="A3" s="56">
        <v>0</v>
      </c>
      <c r="B3" s="56" t="s">
        <v>119</v>
      </c>
      <c r="C3" s="42" t="s">
        <v>120</v>
      </c>
      <c r="E3" s="4">
        <v>1</v>
      </c>
      <c r="F3" s="56" t="s">
        <v>121</v>
      </c>
      <c r="G3" s="42" t="s">
        <v>9</v>
      </c>
      <c r="J3" s="54"/>
      <c r="K3" s="57" t="s">
        <v>122</v>
      </c>
    </row>
    <row r="4" spans="1:15" ht="17.25">
      <c r="A4" s="56">
        <v>1</v>
      </c>
      <c r="B4" s="56" t="s">
        <v>123</v>
      </c>
      <c r="C4" s="42" t="s">
        <v>23</v>
      </c>
      <c r="E4" s="4">
        <v>2</v>
      </c>
      <c r="F4" s="56" t="s">
        <v>124</v>
      </c>
      <c r="G4" s="42" t="s">
        <v>10</v>
      </c>
      <c r="J4" s="54"/>
      <c r="K4" s="58" t="s">
        <v>125</v>
      </c>
      <c r="N4" s="88" t="s">
        <v>257</v>
      </c>
      <c r="O4" s="51" t="s">
        <v>126</v>
      </c>
    </row>
    <row r="5" spans="1:15" ht="17.25">
      <c r="A5" s="56">
        <v>2</v>
      </c>
      <c r="B5" s="56" t="s">
        <v>7</v>
      </c>
      <c r="C5" s="42" t="s">
        <v>127</v>
      </c>
      <c r="E5" s="4">
        <v>3</v>
      </c>
      <c r="F5" s="56" t="s">
        <v>128</v>
      </c>
      <c r="G5" s="42" t="s">
        <v>11</v>
      </c>
      <c r="J5" s="59" t="s">
        <v>129</v>
      </c>
      <c r="K5" s="60">
        <v>10201000</v>
      </c>
      <c r="N5" s="88" t="s">
        <v>258</v>
      </c>
      <c r="O5" s="87" t="s">
        <v>267</v>
      </c>
    </row>
    <row r="6" spans="1:15" ht="17.25">
      <c r="A6" s="56">
        <v>3</v>
      </c>
      <c r="B6" s="56" t="s">
        <v>130</v>
      </c>
      <c r="C6" s="42" t="s">
        <v>131</v>
      </c>
      <c r="E6" s="4">
        <v>4</v>
      </c>
      <c r="F6" s="56" t="s">
        <v>132</v>
      </c>
      <c r="G6" s="42" t="s">
        <v>12</v>
      </c>
      <c r="J6" s="59" t="s">
        <v>133</v>
      </c>
      <c r="K6" s="60">
        <v>10201001</v>
      </c>
      <c r="N6" s="88" t="s">
        <v>259</v>
      </c>
      <c r="O6" s="87" t="s">
        <v>266</v>
      </c>
    </row>
    <row r="7" spans="1:15" ht="17.25">
      <c r="A7" s="56">
        <v>4</v>
      </c>
      <c r="B7" s="56" t="s">
        <v>8</v>
      </c>
      <c r="C7" s="42" t="s">
        <v>134</v>
      </c>
      <c r="E7" s="4">
        <v>5</v>
      </c>
      <c r="F7" s="56" t="s">
        <v>135</v>
      </c>
      <c r="G7" s="42" t="s">
        <v>13</v>
      </c>
      <c r="J7" s="59" t="s">
        <v>103</v>
      </c>
      <c r="K7" s="60">
        <v>10201002</v>
      </c>
      <c r="N7" s="88" t="s">
        <v>260</v>
      </c>
      <c r="O7" s="87" t="s">
        <v>268</v>
      </c>
    </row>
    <row r="8" spans="1:15" ht="17.25">
      <c r="A8" s="56">
        <v>5</v>
      </c>
      <c r="B8" s="56" t="s">
        <v>136</v>
      </c>
      <c r="C8" s="42" t="s">
        <v>137</v>
      </c>
      <c r="E8" s="4">
        <v>6</v>
      </c>
      <c r="F8" s="56" t="s">
        <v>138</v>
      </c>
      <c r="G8" s="42" t="s">
        <v>14</v>
      </c>
      <c r="J8" s="59" t="s">
        <v>105</v>
      </c>
      <c r="K8" s="60">
        <v>10201003</v>
      </c>
      <c r="N8" s="88" t="s">
        <v>261</v>
      </c>
      <c r="O8" s="87" t="s">
        <v>262</v>
      </c>
    </row>
    <row r="9" spans="1:15" ht="17.25">
      <c r="A9" s="56">
        <v>6</v>
      </c>
      <c r="B9" s="56" t="s">
        <v>139</v>
      </c>
      <c r="C9" s="42" t="s">
        <v>140</v>
      </c>
      <c r="E9" s="4">
        <v>7</v>
      </c>
      <c r="F9" s="4" t="s">
        <v>141</v>
      </c>
      <c r="G9" s="42" t="s">
        <v>15</v>
      </c>
      <c r="J9" s="59" t="s">
        <v>142</v>
      </c>
      <c r="K9" s="60">
        <v>10201004</v>
      </c>
      <c r="N9" s="88" t="s">
        <v>278</v>
      </c>
      <c r="O9" s="87" t="s">
        <v>263</v>
      </c>
    </row>
    <row r="10" spans="1:15" ht="17.25">
      <c r="E10" s="4">
        <v>8</v>
      </c>
      <c r="F10" s="4" t="s">
        <v>143</v>
      </c>
      <c r="G10" s="42" t="s">
        <v>16</v>
      </c>
      <c r="J10" s="59" t="s">
        <v>107</v>
      </c>
      <c r="K10" s="60">
        <v>10201005</v>
      </c>
      <c r="N10" s="88" t="s">
        <v>279</v>
      </c>
      <c r="O10" s="87" t="s">
        <v>264</v>
      </c>
    </row>
    <row r="11" spans="1:15" ht="17.25">
      <c r="E11" s="4">
        <v>9</v>
      </c>
      <c r="F11" s="4" t="s">
        <v>144</v>
      </c>
      <c r="G11" s="42" t="s">
        <v>17</v>
      </c>
      <c r="J11" s="59" t="s">
        <v>145</v>
      </c>
      <c r="K11" s="60">
        <v>10201006</v>
      </c>
      <c r="N11" s="88" t="s">
        <v>272</v>
      </c>
      <c r="O11" s="87" t="s">
        <v>274</v>
      </c>
    </row>
    <row r="12" spans="1:15" ht="17.25">
      <c r="E12" s="4">
        <v>10</v>
      </c>
      <c r="F12" s="4" t="s">
        <v>146</v>
      </c>
      <c r="G12" s="42" t="s">
        <v>18</v>
      </c>
      <c r="J12" s="59" t="s">
        <v>84</v>
      </c>
      <c r="K12" s="60">
        <v>10201007</v>
      </c>
      <c r="N12" s="88" t="s">
        <v>281</v>
      </c>
      <c r="O12" s="87" t="s">
        <v>265</v>
      </c>
    </row>
    <row r="13" spans="1:15" ht="17.25">
      <c r="E13" s="4">
        <v>11</v>
      </c>
      <c r="F13" s="4" t="s">
        <v>147</v>
      </c>
      <c r="G13" s="42" t="s">
        <v>19</v>
      </c>
      <c r="J13" s="59" t="s">
        <v>85</v>
      </c>
      <c r="K13" s="60">
        <v>10201008</v>
      </c>
      <c r="N13" s="88" t="s">
        <v>269</v>
      </c>
      <c r="O13" s="87" t="s">
        <v>270</v>
      </c>
    </row>
    <row r="14" spans="1:15" ht="17.25">
      <c r="E14" s="4">
        <v>12</v>
      </c>
      <c r="F14" s="4" t="s">
        <v>148</v>
      </c>
      <c r="G14" s="42" t="s">
        <v>20</v>
      </c>
      <c r="J14" s="59" t="s">
        <v>149</v>
      </c>
      <c r="K14" s="60">
        <v>10201009</v>
      </c>
      <c r="N14" s="88" t="s">
        <v>271</v>
      </c>
      <c r="O14" s="87" t="s">
        <v>273</v>
      </c>
    </row>
    <row r="15" spans="1:15" ht="17.25">
      <c r="J15" s="59" t="s">
        <v>150</v>
      </c>
      <c r="K15" s="60">
        <v>10201010</v>
      </c>
      <c r="N15" s="88" t="s">
        <v>275</v>
      </c>
      <c r="O15" s="87" t="s">
        <v>276</v>
      </c>
    </row>
    <row r="16" spans="1:15" ht="17.25">
      <c r="J16" s="59" t="s">
        <v>151</v>
      </c>
      <c r="K16" s="60">
        <v>10201011</v>
      </c>
      <c r="N16" s="88" t="s">
        <v>277</v>
      </c>
      <c r="O16" s="87" t="s">
        <v>280</v>
      </c>
    </row>
    <row r="17" spans="5:15" ht="17.25">
      <c r="E17" s="3" t="s">
        <v>152</v>
      </c>
      <c r="F17" s="29" t="s">
        <v>153</v>
      </c>
      <c r="J17" s="59" t="s">
        <v>154</v>
      </c>
      <c r="K17" s="60">
        <v>10201012</v>
      </c>
      <c r="N17" s="50" t="s">
        <v>282</v>
      </c>
      <c r="O17" s="87" t="s">
        <v>283</v>
      </c>
    </row>
    <row r="18" spans="5:15" ht="17.25">
      <c r="E18" s="44" t="s">
        <v>155</v>
      </c>
      <c r="F18" s="44" t="s">
        <v>156</v>
      </c>
      <c r="G18" s="44" t="s">
        <v>157</v>
      </c>
      <c r="J18" s="59" t="s">
        <v>158</v>
      </c>
      <c r="K18" s="60">
        <v>10201013</v>
      </c>
      <c r="N18" s="88" t="s">
        <v>326</v>
      </c>
      <c r="O18" s="87" t="s">
        <v>327</v>
      </c>
    </row>
    <row r="19" spans="5:15" ht="17.25">
      <c r="E19" s="4">
        <v>1</v>
      </c>
      <c r="F19" s="56" t="s">
        <v>159</v>
      </c>
      <c r="G19" s="61" t="s">
        <v>160</v>
      </c>
      <c r="H19" s="30" t="s">
        <v>373</v>
      </c>
      <c r="J19" s="59" t="s">
        <v>161</v>
      </c>
      <c r="K19" s="60">
        <v>10201014</v>
      </c>
      <c r="N19" s="88"/>
      <c r="O19" s="87"/>
    </row>
    <row r="20" spans="5:15" ht="17.25">
      <c r="E20" s="4">
        <v>2</v>
      </c>
      <c r="F20" s="56" t="s">
        <v>138</v>
      </c>
      <c r="G20" s="61" t="s">
        <v>162</v>
      </c>
      <c r="H20" s="30" t="s">
        <v>163</v>
      </c>
      <c r="J20" s="59" t="s">
        <v>164</v>
      </c>
      <c r="K20" s="60">
        <v>10201015</v>
      </c>
      <c r="N20" s="88"/>
      <c r="O20" s="87"/>
    </row>
    <row r="21" spans="5:15" ht="17.25">
      <c r="E21" s="4">
        <v>3</v>
      </c>
      <c r="F21" s="56" t="s">
        <v>165</v>
      </c>
      <c r="G21" s="61" t="s">
        <v>166</v>
      </c>
      <c r="H21" s="30" t="s">
        <v>167</v>
      </c>
      <c r="J21" s="59" t="s">
        <v>168</v>
      </c>
      <c r="K21" s="60">
        <v>10201016</v>
      </c>
    </row>
    <row r="22" spans="5:15" ht="17.25">
      <c r="E22" s="4">
        <v>4</v>
      </c>
      <c r="F22" s="56" t="s">
        <v>169</v>
      </c>
      <c r="G22" s="61" t="s">
        <v>170</v>
      </c>
      <c r="H22" s="30" t="s">
        <v>171</v>
      </c>
      <c r="J22" s="59" t="s">
        <v>172</v>
      </c>
      <c r="K22" s="60">
        <v>10201017</v>
      </c>
    </row>
    <row r="23" spans="5:15" ht="17.25">
      <c r="E23" s="4">
        <v>5</v>
      </c>
      <c r="F23" s="56" t="s">
        <v>173</v>
      </c>
      <c r="G23" s="61" t="s">
        <v>174</v>
      </c>
      <c r="H23" s="30" t="s">
        <v>175</v>
      </c>
      <c r="J23" s="59" t="s">
        <v>176</v>
      </c>
      <c r="K23" s="60">
        <v>10201018</v>
      </c>
    </row>
    <row r="24" spans="5:15" ht="17.25">
      <c r="E24" s="4">
        <v>6</v>
      </c>
      <c r="F24" s="56" t="s">
        <v>135</v>
      </c>
      <c r="G24" s="61" t="s">
        <v>177</v>
      </c>
      <c r="H24" s="30" t="s">
        <v>178</v>
      </c>
      <c r="J24" s="59" t="s">
        <v>179</v>
      </c>
      <c r="K24" s="60">
        <v>10201019</v>
      </c>
    </row>
    <row r="25" spans="5:15" ht="17.25">
      <c r="J25" s="59" t="s">
        <v>180</v>
      </c>
      <c r="K25" s="60">
        <v>10201020</v>
      </c>
    </row>
    <row r="26" spans="5:15" ht="17.25">
      <c r="J26" s="59" t="s">
        <v>181</v>
      </c>
      <c r="K26" s="60">
        <v>10201021</v>
      </c>
    </row>
    <row r="27" spans="5:15" ht="17.25">
      <c r="E27" s="3" t="s">
        <v>182</v>
      </c>
      <c r="J27" s="59" t="s">
        <v>183</v>
      </c>
      <c r="K27" s="60">
        <v>10201022</v>
      </c>
    </row>
    <row r="28" spans="5:15" ht="17.25">
      <c r="E28" s="44" t="s">
        <v>184</v>
      </c>
      <c r="F28" s="44" t="s">
        <v>157</v>
      </c>
      <c r="G28" s="44" t="s">
        <v>185</v>
      </c>
      <c r="J28" s="59" t="s">
        <v>186</v>
      </c>
      <c r="K28" s="60">
        <v>10201023</v>
      </c>
    </row>
    <row r="29" spans="5:15" ht="17.25">
      <c r="E29" s="62">
        <v>1</v>
      </c>
      <c r="F29" s="63">
        <v>10201000</v>
      </c>
      <c r="G29" s="64" t="s">
        <v>187</v>
      </c>
      <c r="J29" s="59" t="s">
        <v>188</v>
      </c>
      <c r="K29" s="60">
        <v>10201024</v>
      </c>
    </row>
    <row r="30" spans="5:15" ht="17.25">
      <c r="E30" s="62">
        <v>2</v>
      </c>
      <c r="F30" s="63">
        <v>10201001</v>
      </c>
      <c r="G30" s="64" t="s">
        <v>189</v>
      </c>
      <c r="J30" s="59" t="s">
        <v>190</v>
      </c>
      <c r="K30" s="60">
        <v>10201025</v>
      </c>
    </row>
    <row r="31" spans="5:15" ht="17.25">
      <c r="E31" s="62">
        <v>3</v>
      </c>
      <c r="F31" s="63">
        <v>10201002</v>
      </c>
      <c r="G31" s="64" t="s">
        <v>191</v>
      </c>
      <c r="J31" s="59" t="s">
        <v>192</v>
      </c>
      <c r="K31" s="60">
        <v>10201026</v>
      </c>
    </row>
    <row r="32" spans="5:15" ht="17.25">
      <c r="E32" s="62">
        <v>4</v>
      </c>
      <c r="F32" s="63">
        <v>10201003</v>
      </c>
      <c r="G32" s="64" t="s">
        <v>193</v>
      </c>
      <c r="J32" s="59" t="s">
        <v>194</v>
      </c>
      <c r="K32" s="60">
        <v>10201027</v>
      </c>
    </row>
    <row r="33" spans="5:11" ht="17.25">
      <c r="E33" s="62">
        <v>5</v>
      </c>
      <c r="F33" s="63">
        <v>10201004</v>
      </c>
      <c r="G33" s="64" t="s">
        <v>195</v>
      </c>
      <c r="J33" s="59" t="s">
        <v>196</v>
      </c>
      <c r="K33" s="60">
        <v>10201028</v>
      </c>
    </row>
    <row r="34" spans="5:11" ht="17.25">
      <c r="E34" s="62">
        <v>6</v>
      </c>
      <c r="F34" s="63">
        <v>10201005</v>
      </c>
      <c r="G34" s="64" t="s">
        <v>97</v>
      </c>
      <c r="J34" s="59" t="s">
        <v>197</v>
      </c>
      <c r="K34" s="60">
        <v>10201029</v>
      </c>
    </row>
    <row r="35" spans="5:11" ht="17.25">
      <c r="E35" s="62">
        <v>7</v>
      </c>
      <c r="F35" s="63">
        <v>10201006</v>
      </c>
      <c r="G35" s="64" t="s">
        <v>198</v>
      </c>
      <c r="J35" s="59" t="s">
        <v>199</v>
      </c>
      <c r="K35" s="60">
        <v>10201030</v>
      </c>
    </row>
    <row r="36" spans="5:11" ht="17.25">
      <c r="E36" s="62">
        <v>8</v>
      </c>
      <c r="F36" s="65">
        <v>10209003</v>
      </c>
      <c r="G36" s="66" t="s">
        <v>22</v>
      </c>
      <c r="J36" s="59" t="s">
        <v>200</v>
      </c>
      <c r="K36" s="60">
        <v>10201031</v>
      </c>
    </row>
    <row r="37" spans="5:11" ht="17.25">
      <c r="E37" s="62">
        <v>9</v>
      </c>
      <c r="F37" s="65">
        <v>10209011</v>
      </c>
      <c r="G37" s="66" t="s">
        <v>83</v>
      </c>
      <c r="J37" s="59" t="s">
        <v>201</v>
      </c>
      <c r="K37" s="60">
        <v>10201032</v>
      </c>
    </row>
    <row r="38" spans="5:11" ht="17.25">
      <c r="E38" s="62">
        <v>10</v>
      </c>
      <c r="F38" s="65">
        <v>10209015</v>
      </c>
      <c r="G38" s="66" t="s">
        <v>79</v>
      </c>
      <c r="J38" s="59" t="s">
        <v>202</v>
      </c>
      <c r="K38" s="60">
        <v>10201033</v>
      </c>
    </row>
    <row r="39" spans="5:11" ht="17.25">
      <c r="E39" s="62">
        <v>11</v>
      </c>
      <c r="F39" s="65">
        <v>10209007</v>
      </c>
      <c r="G39" s="66" t="s">
        <v>203</v>
      </c>
      <c r="J39" s="59" t="s">
        <v>204</v>
      </c>
      <c r="K39" s="60">
        <v>10201034</v>
      </c>
    </row>
    <row r="40" spans="5:11" ht="17.25">
      <c r="E40" s="62">
        <v>12</v>
      </c>
      <c r="F40" s="65"/>
      <c r="G40" s="66" t="s">
        <v>205</v>
      </c>
      <c r="J40" s="59" t="s">
        <v>206</v>
      </c>
      <c r="K40" s="60">
        <v>10201035</v>
      </c>
    </row>
    <row r="41" spans="5:11" ht="17.25">
      <c r="E41" s="62">
        <v>13</v>
      </c>
      <c r="F41" s="65"/>
      <c r="G41" s="66" t="s">
        <v>207</v>
      </c>
      <c r="J41" s="59" t="s">
        <v>208</v>
      </c>
      <c r="K41" s="60">
        <v>10201036</v>
      </c>
    </row>
    <row r="42" spans="5:11" ht="17.25">
      <c r="E42" s="62">
        <v>14</v>
      </c>
      <c r="F42" s="65"/>
      <c r="G42" s="66" t="s">
        <v>209</v>
      </c>
      <c r="J42" s="59" t="s">
        <v>210</v>
      </c>
      <c r="K42" s="60">
        <v>10201037</v>
      </c>
    </row>
    <row r="43" spans="5:11" ht="17.25">
      <c r="E43" s="62">
        <v>15</v>
      </c>
      <c r="F43" s="65"/>
      <c r="G43" s="66" t="s">
        <v>211</v>
      </c>
      <c r="J43" s="59" t="s">
        <v>212</v>
      </c>
      <c r="K43" s="60">
        <v>10201038</v>
      </c>
    </row>
    <row r="44" spans="5:11" ht="17.25">
      <c r="E44" s="62">
        <v>16</v>
      </c>
      <c r="F44" s="65"/>
      <c r="G44" s="66" t="s">
        <v>213</v>
      </c>
      <c r="J44" s="59" t="s">
        <v>214</v>
      </c>
      <c r="K44" s="60">
        <v>10201039</v>
      </c>
    </row>
    <row r="45" spans="5:11" ht="17.25">
      <c r="E45" s="62"/>
      <c r="F45" s="62"/>
      <c r="G45" s="62"/>
      <c r="J45" s="59" t="s">
        <v>215</v>
      </c>
      <c r="K45" s="60">
        <v>10201040</v>
      </c>
    </row>
    <row r="46" spans="5:11" ht="17.25">
      <c r="E46" s="3" t="s">
        <v>255</v>
      </c>
      <c r="J46" s="59" t="s">
        <v>216</v>
      </c>
      <c r="K46" s="60">
        <v>10201041</v>
      </c>
    </row>
    <row r="47" spans="5:11" ht="17.25">
      <c r="E47" s="84"/>
      <c r="F47" s="84" t="s">
        <v>256</v>
      </c>
      <c r="G47" s="84" t="s">
        <v>239</v>
      </c>
      <c r="J47" s="59" t="s">
        <v>217</v>
      </c>
      <c r="K47" s="60">
        <v>10201042</v>
      </c>
    </row>
    <row r="48" spans="5:11" ht="17.25">
      <c r="E48" s="85">
        <v>1</v>
      </c>
      <c r="G48" s="86" t="s">
        <v>240</v>
      </c>
      <c r="J48" s="59" t="s">
        <v>218</v>
      </c>
      <c r="K48" s="60">
        <v>10201043</v>
      </c>
    </row>
    <row r="49" spans="5:11" ht="17.25">
      <c r="E49" s="85">
        <v>2</v>
      </c>
      <c r="F49" s="3">
        <v>40100001</v>
      </c>
      <c r="G49" s="86" t="s">
        <v>241</v>
      </c>
      <c r="J49" s="59" t="s">
        <v>219</v>
      </c>
      <c r="K49" s="60">
        <v>10201044</v>
      </c>
    </row>
    <row r="50" spans="5:11" ht="17.25">
      <c r="E50" s="85">
        <v>3</v>
      </c>
      <c r="G50" s="86" t="s">
        <v>242</v>
      </c>
      <c r="J50" s="59" t="s">
        <v>220</v>
      </c>
      <c r="K50" s="60">
        <v>10201045</v>
      </c>
    </row>
    <row r="51" spans="5:11" ht="17.25">
      <c r="E51" s="85">
        <v>4</v>
      </c>
      <c r="G51" s="86" t="s">
        <v>243</v>
      </c>
      <c r="J51" s="59" t="s">
        <v>221</v>
      </c>
      <c r="K51" s="60">
        <v>10201046</v>
      </c>
    </row>
    <row r="52" spans="5:11" ht="17.25">
      <c r="E52" s="85">
        <v>5</v>
      </c>
      <c r="F52" s="3">
        <v>40100011</v>
      </c>
      <c r="G52" s="86" t="s">
        <v>244</v>
      </c>
      <c r="J52" s="59" t="s">
        <v>222</v>
      </c>
      <c r="K52" s="60">
        <v>10201047</v>
      </c>
    </row>
    <row r="53" spans="5:11" ht="17.25">
      <c r="E53" s="85">
        <v>6</v>
      </c>
      <c r="G53" s="86" t="s">
        <v>245</v>
      </c>
      <c r="J53" s="59" t="s">
        <v>223</v>
      </c>
      <c r="K53" s="60">
        <v>10201048</v>
      </c>
    </row>
    <row r="54" spans="5:11" ht="17.25">
      <c r="E54" s="85">
        <v>7</v>
      </c>
      <c r="G54" s="86" t="s">
        <v>246</v>
      </c>
      <c r="J54" s="59" t="s">
        <v>224</v>
      </c>
      <c r="K54" s="60">
        <v>10201049</v>
      </c>
    </row>
    <row r="55" spans="5:11" ht="17.25">
      <c r="E55" s="85">
        <v>8</v>
      </c>
      <c r="G55" s="86" t="s">
        <v>247</v>
      </c>
      <c r="J55" s="59" t="s">
        <v>225</v>
      </c>
      <c r="K55" s="60">
        <v>10201050</v>
      </c>
    </row>
    <row r="56" spans="5:11" ht="17.25">
      <c r="E56" s="85">
        <v>9</v>
      </c>
      <c r="F56" s="3">
        <v>40100012</v>
      </c>
      <c r="G56" s="86" t="s">
        <v>248</v>
      </c>
      <c r="J56" s="59" t="e">
        <v>#N/A</v>
      </c>
      <c r="K56" s="60">
        <v>10201051</v>
      </c>
    </row>
    <row r="57" spans="5:11" ht="17.25">
      <c r="E57" s="85">
        <v>10</v>
      </c>
      <c r="F57" s="3">
        <v>40100013</v>
      </c>
      <c r="G57" s="86" t="s">
        <v>249</v>
      </c>
      <c r="J57" s="59" t="s">
        <v>226</v>
      </c>
      <c r="K57" s="60">
        <v>10209000</v>
      </c>
    </row>
    <row r="58" spans="5:11" ht="17.25">
      <c r="E58" s="85">
        <v>11</v>
      </c>
      <c r="F58" s="3">
        <v>40100014</v>
      </c>
      <c r="G58" s="86" t="s">
        <v>250</v>
      </c>
      <c r="J58" s="59" t="s">
        <v>21</v>
      </c>
      <c r="K58" s="60">
        <v>10209001</v>
      </c>
    </row>
    <row r="59" spans="5:11" ht="17.25">
      <c r="E59" s="85">
        <v>12</v>
      </c>
      <c r="F59" s="3">
        <v>40100015</v>
      </c>
      <c r="G59" s="86" t="s">
        <v>251</v>
      </c>
      <c r="J59" s="59" t="s">
        <v>227</v>
      </c>
      <c r="K59" s="60">
        <v>10209002</v>
      </c>
    </row>
    <row r="60" spans="5:11" ht="17.25">
      <c r="E60" s="85">
        <v>13</v>
      </c>
      <c r="F60" s="3">
        <v>40100016</v>
      </c>
      <c r="G60" s="86" t="s">
        <v>252</v>
      </c>
      <c r="J60" s="59" t="s">
        <v>104</v>
      </c>
      <c r="K60" s="60">
        <v>10209003</v>
      </c>
    </row>
    <row r="61" spans="5:11" ht="17.25">
      <c r="E61" s="85">
        <v>14</v>
      </c>
      <c r="F61" s="3">
        <v>40100017</v>
      </c>
      <c r="G61" s="86" t="s">
        <v>253</v>
      </c>
      <c r="J61" s="59" t="e">
        <v>#N/A</v>
      </c>
      <c r="K61" s="60">
        <v>10209004</v>
      </c>
    </row>
    <row r="62" spans="5:11" ht="17.25">
      <c r="E62" s="85">
        <v>15</v>
      </c>
      <c r="G62" s="86" t="s">
        <v>254</v>
      </c>
      <c r="J62" s="59" t="s">
        <v>86</v>
      </c>
      <c r="K62" s="60">
        <v>10209005</v>
      </c>
    </row>
    <row r="63" spans="5:11" ht="17.25">
      <c r="J63" s="59" t="s">
        <v>87</v>
      </c>
      <c r="K63" s="60">
        <v>10209006</v>
      </c>
    </row>
    <row r="64" spans="5:11" ht="17.25">
      <c r="J64" s="59" t="s">
        <v>228</v>
      </c>
      <c r="K64" s="60">
        <v>10209007</v>
      </c>
    </row>
    <row r="65" spans="10:11" ht="17.25">
      <c r="J65" s="59" t="s">
        <v>88</v>
      </c>
      <c r="K65" s="60">
        <v>10209008</v>
      </c>
    </row>
    <row r="66" spans="10:11" ht="17.25">
      <c r="J66" s="59" t="s">
        <v>89</v>
      </c>
      <c r="K66" s="60">
        <v>10209009</v>
      </c>
    </row>
    <row r="67" spans="10:11" ht="17.25">
      <c r="J67" s="59" t="s">
        <v>90</v>
      </c>
      <c r="K67" s="60">
        <v>10209010</v>
      </c>
    </row>
    <row r="68" spans="10:11" ht="17.25">
      <c r="J68" s="59" t="s">
        <v>83</v>
      </c>
      <c r="K68" s="60">
        <v>10209011</v>
      </c>
    </row>
    <row r="69" spans="10:11" ht="17.25">
      <c r="J69" s="59" t="s">
        <v>91</v>
      </c>
      <c r="K69" s="60">
        <v>10209012</v>
      </c>
    </row>
    <row r="70" spans="10:11" ht="17.25">
      <c r="J70" s="59" t="s">
        <v>92</v>
      </c>
      <c r="K70" s="60">
        <v>10209013</v>
      </c>
    </row>
    <row r="71" spans="10:11" ht="17.25">
      <c r="J71" s="59" t="s">
        <v>93</v>
      </c>
      <c r="K71" s="60">
        <v>10209014</v>
      </c>
    </row>
    <row r="72" spans="10:11" ht="17.25">
      <c r="J72" s="59" t="s">
        <v>79</v>
      </c>
      <c r="K72" s="60">
        <v>10209015</v>
      </c>
    </row>
    <row r="73" spans="10:11" ht="17.25">
      <c r="J73" s="59" t="s">
        <v>229</v>
      </c>
      <c r="K73" s="60">
        <v>10209016</v>
      </c>
    </row>
    <row r="74" spans="10:11" ht="17.25">
      <c r="J74" s="59" t="s">
        <v>230</v>
      </c>
      <c r="K74" s="60">
        <v>10209017</v>
      </c>
    </row>
    <row r="75" spans="10:11" ht="17.25">
      <c r="J75" s="59" t="s">
        <v>231</v>
      </c>
      <c r="K75" s="60">
        <v>10209018</v>
      </c>
    </row>
    <row r="76" spans="10:11" ht="17.25">
      <c r="J76" s="59" t="s">
        <v>106</v>
      </c>
      <c r="K76" s="60">
        <v>10209019</v>
      </c>
    </row>
    <row r="77" spans="10:11" ht="17.25">
      <c r="J77" s="59" t="s">
        <v>232</v>
      </c>
      <c r="K77" s="60">
        <v>10209020</v>
      </c>
    </row>
    <row r="78" spans="10:11" ht="17.25">
      <c r="J78" s="67"/>
      <c r="K78" s="67"/>
    </row>
  </sheetData>
  <phoneticPr fontId="14" type="noConversion"/>
  <hyperlinks>
    <hyperlink ref="N2" r:id="rId1"/>
    <hyperlink ref="F17" r:id="rId2"/>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zoomScaleNormal="100" workbookViewId="0">
      <pane xSplit="14" ySplit="6" topLeftCell="O7" activePane="bottomRight" state="frozen"/>
      <selection activeCell="J15" sqref="J15"/>
      <selection pane="topRight" activeCell="J15" sqref="J15"/>
      <selection pane="bottomLeft" activeCell="J15" sqref="J15"/>
      <selection pane="bottomRight" activeCell="I51" sqref="I51"/>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69"/>
      <c r="D1" s="27"/>
      <c r="E1" s="27"/>
      <c r="F1" s="23"/>
      <c r="G1" s="31"/>
      <c r="H1" s="32"/>
      <c r="I1" s="23"/>
      <c r="N1" s="38"/>
      <c r="O1" s="77"/>
      <c r="T1" s="1"/>
    </row>
    <row r="2" spans="2:20">
      <c r="B2" s="98" t="s">
        <v>289</v>
      </c>
      <c r="C2" s="98"/>
      <c r="E2" s="162">
        <v>20200206</v>
      </c>
      <c r="F2" s="163"/>
      <c r="G2" s="163"/>
      <c r="H2" s="163"/>
      <c r="I2" s="164"/>
      <c r="M2" s="43" t="s">
        <v>94</v>
      </c>
      <c r="N2" s="43">
        <f>COUNTA(N7:N79)</f>
        <v>53</v>
      </c>
      <c r="O2" s="77"/>
      <c r="T2" s="1"/>
    </row>
    <row r="3" spans="2:20" ht="15.75" customHeight="1">
      <c r="B3" s="98" t="s">
        <v>291</v>
      </c>
      <c r="C3" s="28"/>
      <c r="E3" s="165" t="s">
        <v>488</v>
      </c>
      <c r="F3" s="166"/>
      <c r="G3" s="166"/>
      <c r="H3" s="166"/>
      <c r="I3" s="167"/>
      <c r="M3" s="43" t="s">
        <v>95</v>
      </c>
      <c r="N3" s="43">
        <f>SUM(N7:N65)</f>
        <v>839</v>
      </c>
      <c r="O3" s="77"/>
      <c r="T3" s="1"/>
    </row>
    <row r="4" spans="2:20" ht="15.75" customHeight="1">
      <c r="B4" s="168" t="s">
        <v>293</v>
      </c>
      <c r="C4" s="169"/>
      <c r="E4" s="165" t="s">
        <v>489</v>
      </c>
      <c r="F4" s="166"/>
      <c r="G4" s="166"/>
      <c r="H4" s="166"/>
      <c r="I4" s="166"/>
      <c r="M4" s="77"/>
      <c r="N4" s="77"/>
      <c r="O4" s="77"/>
      <c r="T4" s="1"/>
    </row>
    <row r="5" spans="2:20" ht="26.25" customHeight="1">
      <c r="B5" s="70"/>
      <c r="C5" s="71"/>
      <c r="E5" s="170" t="s">
        <v>96</v>
      </c>
      <c r="F5" s="171"/>
      <c r="G5" s="171"/>
      <c r="H5" s="171"/>
      <c r="I5" s="171"/>
      <c r="J5" s="171"/>
      <c r="K5" s="171"/>
      <c r="L5" s="171"/>
      <c r="M5" s="171"/>
      <c r="N5" s="172"/>
      <c r="O5" s="77"/>
      <c r="T5" s="1"/>
    </row>
    <row r="6" spans="2:20" s="40" customFormat="1" ht="13.5">
      <c r="B6" s="72" t="s">
        <v>233</v>
      </c>
      <c r="C6" s="72" t="s">
        <v>234</v>
      </c>
      <c r="D6" s="100" t="s">
        <v>292</v>
      </c>
      <c r="E6" s="159" t="s">
        <v>6</v>
      </c>
      <c r="F6" s="160"/>
      <c r="G6" s="160"/>
      <c r="H6" s="160"/>
      <c r="I6" s="160"/>
      <c r="J6" s="160"/>
      <c r="K6" s="160"/>
      <c r="L6" s="160"/>
      <c r="M6" s="161"/>
      <c r="N6" s="110" t="s">
        <v>24</v>
      </c>
      <c r="O6" s="110" t="s">
        <v>236</v>
      </c>
      <c r="P6" s="110" t="s">
        <v>237</v>
      </c>
      <c r="Q6" s="82" t="s">
        <v>5</v>
      </c>
      <c r="T6" s="41"/>
    </row>
    <row r="7" spans="2:20">
      <c r="B7" s="73" t="str">
        <f>IF(ISNA(VLOOKUP(D7,代號!$J:$K,2,0)),"",(VLOOKUP(D7,代號!$J:$K,2,0)))</f>
        <v/>
      </c>
      <c r="C7" s="74"/>
      <c r="D7" s="36" t="s">
        <v>98</v>
      </c>
      <c r="E7" s="49" t="s">
        <v>489</v>
      </c>
      <c r="F7" s="47"/>
      <c r="G7" s="47"/>
      <c r="H7" s="47"/>
      <c r="I7" s="47"/>
      <c r="J7" s="47"/>
      <c r="K7" s="47"/>
      <c r="L7" s="47"/>
      <c r="M7" s="48"/>
      <c r="N7" s="48">
        <f t="shared" ref="N7:N31" si="0">LEN(E7)</f>
        <v>11</v>
      </c>
      <c r="O7" s="81" t="str">
        <f>$E$2&amp;"-"&amp;B7&amp;"-0"&amp;COUNTIF($B$10:B12,B7)&amp;"_tw"</f>
        <v>20200206--03_tw</v>
      </c>
      <c r="P7" s="83" t="str">
        <f>IF(ISNA(VLOOKUP(D7,代號!$N:$O,2,0)),"",(VLOOKUP(D7,代號!$N:$O,2,0)))</f>
        <v>ChangeBG(100010);</v>
      </c>
    </row>
    <row r="8" spans="2:20">
      <c r="B8" s="73" t="str">
        <f>IF(ISNA(VLOOKUP(D8,代號!$J:$K,2,0)),"",(VLOOKUP(D8,代號!$J:$K,2,0)))</f>
        <v/>
      </c>
      <c r="C8" s="74"/>
      <c r="D8" s="36" t="s">
        <v>99</v>
      </c>
      <c r="E8" s="45" t="s">
        <v>311</v>
      </c>
      <c r="F8" s="47"/>
      <c r="G8" s="47"/>
      <c r="H8" s="47"/>
      <c r="I8" s="47"/>
      <c r="J8" s="47"/>
      <c r="K8" s="47"/>
      <c r="L8" s="47"/>
      <c r="M8" s="47"/>
      <c r="N8" s="48">
        <f t="shared" si="0"/>
        <v>11</v>
      </c>
      <c r="O8" s="81" t="str">
        <f>$E$2&amp;"-"&amp;B8&amp;"-0"&amp;COUNTIF($B$10:B12,B8)&amp;"_tw"</f>
        <v>20200206--03_tw</v>
      </c>
      <c r="P8" s="83" t="str">
        <f>IF(ISNA(VLOOKUP(D8,代號!$N:$O,2,0)),"",(VLOOKUP(D8,代號!$N:$O,2,0)))</f>
        <v xml:space="preserve">PlayBGM(200001); </v>
      </c>
    </row>
    <row r="9" spans="2:20">
      <c r="B9" s="73"/>
      <c r="C9" s="74"/>
      <c r="D9" s="36" t="s">
        <v>281</v>
      </c>
      <c r="E9" s="45" t="s">
        <v>490</v>
      </c>
      <c r="F9" s="47"/>
      <c r="G9" s="47"/>
      <c r="H9" s="47"/>
      <c r="I9" s="47"/>
      <c r="J9" s="47"/>
      <c r="K9" s="47"/>
      <c r="L9" s="47"/>
      <c r="M9" s="47"/>
      <c r="N9" s="48">
        <f>LEN(E9)</f>
        <v>10</v>
      </c>
      <c r="O9" s="81" t="str">
        <f>$E$2&amp;"-"&amp;B9&amp;"-0"&amp;COUNTIF($B$10:B11,B9)&amp;"_tw"</f>
        <v>20200206--00_tw</v>
      </c>
      <c r="P9" s="83" t="str">
        <f>IF(ISNA(VLOOKUP(D9,代號!$N:$O,2,0)),"",(VLOOKUP(D9,代號!$N:$O,2,0)))</f>
        <v xml:space="preserve">PlaySE(301001); </v>
      </c>
    </row>
    <row r="10" spans="2:20">
      <c r="B10" s="73" t="str">
        <f>IF(ISNA(VLOOKUP(D10,代號!$J:$K,2,0)),"",(VLOOKUP(D10,代號!$J:$K,2,0)))</f>
        <v/>
      </c>
      <c r="C10" s="74"/>
      <c r="D10" s="2" t="s">
        <v>102</v>
      </c>
      <c r="E10" s="46" t="s">
        <v>511</v>
      </c>
      <c r="F10" s="47"/>
      <c r="G10" s="47"/>
      <c r="H10" s="47"/>
      <c r="I10" s="47"/>
      <c r="J10" s="47"/>
      <c r="K10" s="47"/>
      <c r="L10" s="47"/>
      <c r="M10" s="48"/>
      <c r="N10" s="48">
        <f t="shared" si="0"/>
        <v>32</v>
      </c>
      <c r="O10" s="81" t="str">
        <f>$E$2&amp;"-"&amp;B10&amp;"-0"&amp;COUNTIF($B$10:B20,B10)&amp;"_tw"</f>
        <v>20200206--06_tw</v>
      </c>
      <c r="P10" s="83" t="str">
        <f>IF(ISNA(VLOOKUP(D10,代號!$N:$O,2,0)),"",(VLOOKUP(D10,代號!$N:$O,2,0)))</f>
        <v/>
      </c>
      <c r="R10" s="39"/>
    </row>
    <row r="11" spans="2:20">
      <c r="B11" s="73"/>
      <c r="C11" s="75"/>
      <c r="D11" s="2" t="s">
        <v>388</v>
      </c>
      <c r="E11" s="46" t="s">
        <v>491</v>
      </c>
      <c r="F11" s="47"/>
      <c r="G11" s="47"/>
      <c r="H11" s="47"/>
      <c r="I11" s="47"/>
      <c r="J11" s="47"/>
      <c r="K11" s="47"/>
      <c r="L11" s="47"/>
      <c r="M11" s="47"/>
      <c r="N11" s="48">
        <f t="shared" si="0"/>
        <v>19</v>
      </c>
      <c r="O11" s="81" t="str">
        <f>$E$2&amp;"-"&amp;B11&amp;"-0"&amp;COUNTIF($B$10:B24,B11)&amp;"_tw"</f>
        <v>20200206--00_tw</v>
      </c>
      <c r="P11" s="83" t="str">
        <f>IF(ISNA(VLOOKUP(D11,代號!$N:$O,2,0)),"",(VLOOKUP(D11,代號!$N:$O,2,0)))</f>
        <v/>
      </c>
      <c r="R11" s="39"/>
    </row>
    <row r="12" spans="2:20">
      <c r="B12" s="73" t="str">
        <f>IF(ISNA(VLOOKUP(D12,代號!$J:$K,2,0)),"",(VLOOKUP(D12,代號!$J:$K,2,0)))</f>
        <v/>
      </c>
      <c r="C12" s="74"/>
      <c r="D12" s="2" t="s">
        <v>102</v>
      </c>
      <c r="E12" s="46" t="s">
        <v>492</v>
      </c>
      <c r="F12" s="47"/>
      <c r="G12" s="47"/>
      <c r="H12" s="47"/>
      <c r="I12" s="47"/>
      <c r="J12" s="47"/>
      <c r="K12" s="47"/>
      <c r="L12" s="47"/>
      <c r="M12" s="48"/>
      <c r="N12" s="48">
        <f>LEN(E12)</f>
        <v>14</v>
      </c>
      <c r="O12" s="81" t="str">
        <f>$E$2&amp;"-"&amp;B12&amp;"-0"&amp;COUNTIF($B$10:B15,B12)&amp;"_tw"</f>
        <v>20200206--06_tw</v>
      </c>
      <c r="P12" s="83" t="str">
        <f>IF(ISNA(VLOOKUP(D12,代號!$N:$O,2,0)),"",(VLOOKUP(D12,代號!$N:$O,2,0)))</f>
        <v/>
      </c>
      <c r="R12" s="39"/>
    </row>
    <row r="13" spans="2:20">
      <c r="B13" s="73" t="str">
        <f>IF(ISNA(VLOOKUP(D13,代號!$J:$K,2,0)),"",(VLOOKUP(D13,代號!$J:$K,2,0)))</f>
        <v/>
      </c>
      <c r="C13" s="74"/>
      <c r="D13" s="36" t="s">
        <v>281</v>
      </c>
      <c r="E13" s="45" t="s">
        <v>493</v>
      </c>
      <c r="F13" s="47"/>
      <c r="G13" s="47"/>
      <c r="H13" s="47"/>
      <c r="I13" s="47"/>
      <c r="J13" s="47"/>
      <c r="K13" s="47"/>
      <c r="L13" s="47"/>
      <c r="M13" s="48"/>
      <c r="N13" s="48">
        <f>LEN(E13)</f>
        <v>15</v>
      </c>
      <c r="O13" s="81" t="str">
        <f>$E$2&amp;"-"&amp;B13&amp;"-0"&amp;COUNTIF($B$10:B31,B13)&amp;"_tw"</f>
        <v>20200206--011_tw</v>
      </c>
      <c r="P13" s="83" t="str">
        <f>IF(ISNA(VLOOKUP(D13,代號!$N:$O,2,0)),"",(VLOOKUP(D13,代號!$N:$O,2,0)))</f>
        <v xml:space="preserve">PlaySE(301001); </v>
      </c>
      <c r="R13" s="39"/>
    </row>
    <row r="14" spans="2:20" s="34" customFormat="1">
      <c r="B14" s="73" t="str">
        <f>IF(ISNA(VLOOKUP(D14,代號!$J:$K,2,0)),"",(VLOOKUP(D14,代號!$J:$K,2,0)))</f>
        <v/>
      </c>
      <c r="C14" s="75"/>
      <c r="D14" s="36" t="s">
        <v>257</v>
      </c>
      <c r="E14" s="46"/>
      <c r="F14" s="47"/>
      <c r="G14" s="47"/>
      <c r="H14" s="47"/>
      <c r="I14" s="47"/>
      <c r="J14" s="47"/>
      <c r="K14" s="47"/>
      <c r="L14" s="47"/>
      <c r="M14" s="47"/>
      <c r="N14" s="48">
        <f>LEN(E14)</f>
        <v>0</v>
      </c>
      <c r="O14" s="81" t="str">
        <f>$E$2&amp;"-"&amp;B14&amp;"-0"&amp;COUNTIF($B$10:B25,B14)&amp;"_tw"</f>
        <v>20200206--09_tw</v>
      </c>
      <c r="P14" s="83" t="str">
        <f>IF(ISNA(VLOOKUP(D14,代號!$N:$O,2,0)),"",(VLOOKUP(D14,代號!$N:$O,2,0)))</f>
        <v>ControlNPC(10209002,FadeIn,M);</v>
      </c>
      <c r="R14" s="1"/>
    </row>
    <row r="15" spans="2:20" s="34" customFormat="1">
      <c r="B15" s="73"/>
      <c r="C15" s="75"/>
      <c r="D15" s="36" t="s">
        <v>269</v>
      </c>
      <c r="E15" s="46"/>
      <c r="F15" s="47"/>
      <c r="G15" s="47"/>
      <c r="H15" s="47"/>
      <c r="I15" s="47"/>
      <c r="J15" s="47"/>
      <c r="K15" s="47"/>
      <c r="L15" s="47"/>
      <c r="M15" s="47"/>
      <c r="N15" s="48">
        <f t="shared" si="0"/>
        <v>0</v>
      </c>
      <c r="O15" s="81" t="str">
        <f>$E$2&amp;"-"&amp;B15&amp;"-0"&amp;COUNTIF($B$10:B26,B15)&amp;"_tw"</f>
        <v>20200206--00_tw</v>
      </c>
      <c r="P15" s="83" t="str">
        <f>IF(ISNA(VLOOKUP(D15,代號!$N:$O,2,0)),"",(VLOOKUP(D15,代號!$N:$O,2,0)))</f>
        <v>Shake(1.5);</v>
      </c>
      <c r="R15" s="1"/>
    </row>
    <row r="16" spans="2:20" s="34" customFormat="1">
      <c r="B16" s="73">
        <f>IF(ISNA(VLOOKUP(D16,代號!$J:$K,2,0)),"",(VLOOKUP(D16,代號!$J:$K,2,0)))</f>
        <v>10201002</v>
      </c>
      <c r="C16" s="1" t="s">
        <v>377</v>
      </c>
      <c r="D16" s="2" t="s">
        <v>483</v>
      </c>
      <c r="E16" s="46" t="s">
        <v>494</v>
      </c>
      <c r="F16" s="47"/>
      <c r="G16" s="47"/>
      <c r="H16" s="47"/>
      <c r="I16" s="47"/>
      <c r="J16" s="47"/>
      <c r="K16" s="47"/>
      <c r="L16" s="47"/>
      <c r="M16" s="47"/>
      <c r="N16" s="48">
        <f t="shared" si="0"/>
        <v>3</v>
      </c>
      <c r="O16" s="81" t="str">
        <f>$E$2&amp;"-"&amp;B16&amp;"-0"&amp;COUNTIF($B$10:B27,B16)&amp;"_tw"</f>
        <v>20200206-10201002-05_tw</v>
      </c>
      <c r="P16" s="83" t="str">
        <f>IF(ISNA(VLOOKUP(D16,代號!$N:$O,2,0)),"",(VLOOKUP(D16,代號!$N:$O,2,0)))</f>
        <v/>
      </c>
      <c r="R16" s="1"/>
    </row>
    <row r="17" spans="2:18" s="34" customFormat="1">
      <c r="B17" s="73">
        <f>IF(ISNA(VLOOKUP(D17,代號!$J:$K,2,0)),"",(VLOOKUP(D17,代號!$J:$K,2,0)))</f>
        <v>10201002</v>
      </c>
      <c r="C17" s="1" t="s">
        <v>377</v>
      </c>
      <c r="D17" s="2" t="s">
        <v>483</v>
      </c>
      <c r="E17" s="46" t="s">
        <v>495</v>
      </c>
      <c r="F17" s="47"/>
      <c r="G17" s="47"/>
      <c r="H17" s="47"/>
      <c r="I17" s="47"/>
      <c r="J17" s="47"/>
      <c r="K17" s="47"/>
      <c r="L17" s="47"/>
      <c r="M17" s="47"/>
      <c r="N17" s="48">
        <f t="shared" ref="N17" si="1">LEN(E17)</f>
        <v>26</v>
      </c>
      <c r="O17" s="81" t="str">
        <f>$E$2&amp;"-"&amp;B17&amp;"-0"&amp;COUNTIF($B$10:B20,B17)&amp;"_tw"</f>
        <v>20200206-10201002-03_tw</v>
      </c>
      <c r="P17" s="83" t="str">
        <f>IF(ISNA(VLOOKUP(D17,代號!$N:$O,2,0)),"",(VLOOKUP(D17,代號!$N:$O,2,0)))</f>
        <v/>
      </c>
      <c r="R17" s="1"/>
    </row>
    <row r="18" spans="2:18" s="34" customFormat="1">
      <c r="B18" s="73">
        <f>IF(ISNA(VLOOKUP(D18,代號!$J:$K,2,0)),"",(VLOOKUP(D18,代號!$J:$K,2,0)))</f>
        <v>10209001</v>
      </c>
      <c r="C18" s="1" t="s">
        <v>377</v>
      </c>
      <c r="D18" s="2" t="s">
        <v>484</v>
      </c>
      <c r="E18" s="46" t="s">
        <v>497</v>
      </c>
      <c r="F18" s="47"/>
      <c r="G18" s="47"/>
      <c r="H18" s="47"/>
      <c r="I18" s="47"/>
      <c r="J18" s="47"/>
      <c r="K18" s="47"/>
      <c r="L18" s="47"/>
      <c r="M18" s="47"/>
      <c r="N18" s="48">
        <f t="shared" ref="N18" si="2">LEN(E18)</f>
        <v>22</v>
      </c>
      <c r="O18" s="81" t="str">
        <f>$E$2&amp;"-"&amp;B18&amp;"-0"&amp;COUNTIF($B$10:B31,B18)&amp;"_tw"</f>
        <v>20200206-10209001-05_tw</v>
      </c>
      <c r="P18" s="83" t="str">
        <f>IF(ISNA(VLOOKUP(D18,代號!$N:$O,2,0)),"",(VLOOKUP(D18,代號!$N:$O,2,0)))</f>
        <v/>
      </c>
      <c r="R18" s="1"/>
    </row>
    <row r="19" spans="2:18" s="34" customFormat="1">
      <c r="B19" s="73">
        <f>IF(ISNA(VLOOKUP(D19,代號!$J:$K,2,0)),"",(VLOOKUP(D19,代號!$J:$K,2,0)))</f>
        <v>10201002</v>
      </c>
      <c r="C19" s="1" t="s">
        <v>377</v>
      </c>
      <c r="D19" s="2" t="s">
        <v>483</v>
      </c>
      <c r="E19" s="46" t="s">
        <v>496</v>
      </c>
      <c r="F19" s="47"/>
      <c r="G19" s="47"/>
      <c r="H19" s="47"/>
      <c r="I19" s="47"/>
      <c r="J19" s="47"/>
      <c r="K19" s="47"/>
      <c r="L19" s="47"/>
      <c r="M19" s="47"/>
      <c r="N19" s="48">
        <f t="shared" ref="N19" si="3">LEN(E19)</f>
        <v>17</v>
      </c>
      <c r="O19" s="81" t="str">
        <f>$E$2&amp;"-"&amp;B19&amp;"-0"&amp;COUNTIF($B$10:B51,B19)&amp;"_tw"</f>
        <v>20200206-10201002-012_tw</v>
      </c>
      <c r="P19" s="83" t="str">
        <f>IF(ISNA(VLOOKUP(D19,代號!$N:$O,2,0)),"",(VLOOKUP(D19,代號!$N:$O,2,0)))</f>
        <v/>
      </c>
      <c r="R19" s="1"/>
    </row>
    <row r="20" spans="2:18" s="34" customFormat="1">
      <c r="B20" s="73">
        <f>IF(ISNA(VLOOKUP(D20,代號!$J:$K,2,0)),"",(VLOOKUP(D20,代號!$J:$K,2,0)))</f>
        <v>10209001</v>
      </c>
      <c r="C20" s="1" t="s">
        <v>377</v>
      </c>
      <c r="D20" s="2" t="s">
        <v>484</v>
      </c>
      <c r="E20" s="46" t="s">
        <v>502</v>
      </c>
      <c r="F20" s="47"/>
      <c r="G20" s="47"/>
      <c r="H20" s="47"/>
      <c r="I20" s="47"/>
      <c r="J20" s="47"/>
      <c r="K20" s="47"/>
      <c r="L20" s="47"/>
      <c r="M20" s="47"/>
      <c r="N20" s="48">
        <f t="shared" si="0"/>
        <v>30</v>
      </c>
      <c r="O20" s="81" t="str">
        <f>$E$2&amp;"-"&amp;B20&amp;"-0"&amp;COUNTIF($B$10:B51,B20)&amp;"_tw"</f>
        <v>20200206-10209001-012_tw</v>
      </c>
      <c r="P20" s="83" t="str">
        <f>IF(ISNA(VLOOKUP(D20,代號!$N:$O,2,0)),"",(VLOOKUP(D20,代號!$N:$O,2,0)))</f>
        <v/>
      </c>
      <c r="R20" s="1"/>
    </row>
    <row r="21" spans="2:18" s="34" customFormat="1">
      <c r="B21" s="73">
        <f>IF(ISNA(VLOOKUP(D21,代號!$J:$K,2,0)),"",(VLOOKUP(D21,代號!$J:$K,2,0)))</f>
        <v>10209001</v>
      </c>
      <c r="C21" s="1" t="s">
        <v>377</v>
      </c>
      <c r="D21" s="2" t="s">
        <v>484</v>
      </c>
      <c r="E21" s="46" t="s">
        <v>498</v>
      </c>
      <c r="F21" s="47"/>
      <c r="G21" s="47"/>
      <c r="H21" s="47"/>
      <c r="I21" s="47"/>
      <c r="J21" s="47"/>
      <c r="K21" s="47"/>
      <c r="L21" s="47"/>
      <c r="M21" s="47"/>
      <c r="N21" s="48">
        <f t="shared" ref="N21:N22" si="4">LEN(E21)</f>
        <v>16</v>
      </c>
      <c r="O21" s="81" t="str">
        <f>$E$2&amp;"-"&amp;B21&amp;"-0"&amp;COUNTIF($B$10:B46,B21)&amp;"_tw"</f>
        <v>20200206-10209001-010_tw</v>
      </c>
      <c r="P21" s="83" t="str">
        <f>IF(ISNA(VLOOKUP(D21,代號!$N:$O,2,0)),"",(VLOOKUP(D21,代號!$N:$O,2,0)))</f>
        <v/>
      </c>
      <c r="R21" s="1"/>
    </row>
    <row r="22" spans="2:18" s="34" customFormat="1">
      <c r="B22" s="73">
        <f>IF(ISNA(VLOOKUP(D22,代號!$J:$K,2,0)),"",(VLOOKUP(D22,代號!$J:$K,2,0)))</f>
        <v>10201002</v>
      </c>
      <c r="C22" s="1" t="s">
        <v>377</v>
      </c>
      <c r="D22" s="2" t="s">
        <v>483</v>
      </c>
      <c r="E22" s="46" t="s">
        <v>503</v>
      </c>
      <c r="F22" s="47"/>
      <c r="G22" s="47"/>
      <c r="H22" s="47"/>
      <c r="I22" s="47"/>
      <c r="J22" s="47"/>
      <c r="K22" s="47"/>
      <c r="L22" s="47"/>
      <c r="M22" s="47"/>
      <c r="N22" s="48">
        <f t="shared" si="4"/>
        <v>4</v>
      </c>
      <c r="O22" s="81" t="str">
        <f>$E$2&amp;"-"&amp;B22&amp;"-0"&amp;COUNTIF($B$10:B49,B22)&amp;"_tw"</f>
        <v>20200206-10201002-012_tw</v>
      </c>
      <c r="P22" s="83" t="str">
        <f>IF(ISNA(VLOOKUP(D22,代號!$N:$O,2,0)),"",(VLOOKUP(D22,代號!$N:$O,2,0)))</f>
        <v/>
      </c>
      <c r="R22" s="1"/>
    </row>
    <row r="23" spans="2:18" s="34" customFormat="1">
      <c r="B23" s="73" t="str">
        <f>IF(ISNA(VLOOKUP(D23,代號!$J:$K,2,0)),"",(VLOOKUP(D23,代號!$J:$K,2,0)))</f>
        <v/>
      </c>
      <c r="C23" s="75"/>
      <c r="D23" s="36" t="s">
        <v>500</v>
      </c>
      <c r="E23" s="46"/>
      <c r="F23" s="47"/>
      <c r="G23" s="47"/>
      <c r="H23" s="47"/>
      <c r="I23" s="47"/>
      <c r="J23" s="47"/>
      <c r="K23" s="47"/>
      <c r="L23" s="47"/>
      <c r="M23" s="47"/>
      <c r="N23" s="48">
        <f>LEN(E23)</f>
        <v>0</v>
      </c>
      <c r="O23" s="81" t="str">
        <f>$E$2&amp;"-"&amp;B23&amp;"-0"&amp;COUNTIF($B$10:B49,B23)&amp;"_tw"</f>
        <v>20200206--017_tw</v>
      </c>
      <c r="P23" s="83" t="str">
        <f>IF(ISNA(VLOOKUP(D23,代號!$N:$O,2,0)),"",(VLOOKUP(D23,代號!$N:$O,2,0)))</f>
        <v>ControlNPC(10209002,FadeOut,M);</v>
      </c>
      <c r="R23" s="1"/>
    </row>
    <row r="24" spans="2:18" s="34" customFormat="1">
      <c r="B24" s="73"/>
      <c r="C24" s="1"/>
      <c r="D24" s="36" t="s">
        <v>281</v>
      </c>
      <c r="E24" s="45" t="s">
        <v>499</v>
      </c>
      <c r="F24" s="47"/>
      <c r="G24" s="47"/>
      <c r="H24" s="47"/>
      <c r="I24" s="47"/>
      <c r="J24" s="47"/>
      <c r="K24" s="47"/>
      <c r="L24" s="47"/>
      <c r="M24" s="47"/>
      <c r="N24" s="48">
        <f t="shared" si="0"/>
        <v>6</v>
      </c>
      <c r="O24" s="81" t="str">
        <f>$E$2&amp;"-"&amp;B24&amp;"-0"&amp;COUNTIF($B$10:B46,B24)&amp;"_tw"</f>
        <v>20200206--00_tw</v>
      </c>
      <c r="P24" s="83" t="str">
        <f>IF(ISNA(VLOOKUP(D24,代號!$N:$O,2,0)),"",(VLOOKUP(D24,代號!$N:$O,2,0)))</f>
        <v xml:space="preserve">PlaySE(301001); </v>
      </c>
      <c r="R24" s="1"/>
    </row>
    <row r="25" spans="2:18" s="34" customFormat="1">
      <c r="B25" s="73" t="str">
        <f>IF(ISNA(VLOOKUP(D25,代號!$J:$K,2,0)),"",(VLOOKUP(D25,代號!$J:$K,2,0)))</f>
        <v/>
      </c>
      <c r="C25" s="1" t="s">
        <v>377</v>
      </c>
      <c r="D25" s="2" t="s">
        <v>501</v>
      </c>
      <c r="E25" s="46" t="s">
        <v>504</v>
      </c>
      <c r="F25" s="47"/>
      <c r="G25" s="47"/>
      <c r="H25" s="47"/>
      <c r="I25" s="47"/>
      <c r="J25" s="47"/>
      <c r="K25" s="47"/>
      <c r="L25" s="47"/>
      <c r="M25" s="47"/>
      <c r="N25" s="48">
        <f t="shared" si="0"/>
        <v>27</v>
      </c>
      <c r="O25" s="81" t="str">
        <f>$E$2&amp;"-"&amp;B25&amp;"-0"&amp;COUNTIF($B$10:B49,B25)&amp;"_tw"</f>
        <v>20200206--017_tw</v>
      </c>
      <c r="P25" s="83" t="str">
        <f>IF(ISNA(VLOOKUP(D25,代號!$N:$O,2,0)),"",(VLOOKUP(D25,代號!$N:$O,2,0)))</f>
        <v/>
      </c>
      <c r="R25" s="1"/>
    </row>
    <row r="26" spans="2:18" s="34" customFormat="1">
      <c r="B26" s="73" t="str">
        <f>IF(ISNA(VLOOKUP(D26,代號!$J:$K,2,0)),"",(VLOOKUP(D26,代號!$J:$K,2,0)))</f>
        <v/>
      </c>
      <c r="C26" s="75"/>
      <c r="D26" s="36" t="s">
        <v>257</v>
      </c>
      <c r="E26" s="46"/>
      <c r="F26" s="47"/>
      <c r="G26" s="47"/>
      <c r="H26" s="47"/>
      <c r="I26" s="47"/>
      <c r="J26" s="47"/>
      <c r="K26" s="47"/>
      <c r="L26" s="47"/>
      <c r="M26" s="47"/>
      <c r="N26" s="48">
        <f t="shared" si="0"/>
        <v>0</v>
      </c>
      <c r="O26" s="81" t="str">
        <f>$E$2&amp;"-"&amp;B26&amp;"-0"&amp;COUNTIF($B$10:B49,B26)&amp;"_tw"</f>
        <v>20200206--017_tw</v>
      </c>
      <c r="P26" s="83" t="str">
        <f>IF(ISNA(VLOOKUP(D26,代號!$N:$O,2,0)),"",(VLOOKUP(D26,代號!$N:$O,2,0)))</f>
        <v>ControlNPC(10209002,FadeIn,M);</v>
      </c>
      <c r="R26" s="1"/>
    </row>
    <row r="27" spans="2:18" s="34" customFormat="1">
      <c r="B27" s="73">
        <f>IF(ISNA(VLOOKUP(D27,代號!$J:$K,2,0)),"",(VLOOKUP(D27,代號!$J:$K,2,0)))</f>
        <v>10201002</v>
      </c>
      <c r="C27" s="1" t="s">
        <v>377</v>
      </c>
      <c r="D27" s="2" t="s">
        <v>303</v>
      </c>
      <c r="E27" s="46" t="s">
        <v>542</v>
      </c>
      <c r="F27" s="47"/>
      <c r="G27" s="47"/>
      <c r="H27" s="47"/>
      <c r="I27" s="47"/>
      <c r="J27" s="47"/>
      <c r="K27" s="47"/>
      <c r="L27" s="47"/>
      <c r="M27" s="47"/>
      <c r="N27" s="48">
        <f t="shared" si="0"/>
        <v>15</v>
      </c>
      <c r="O27" s="81" t="str">
        <f>$E$2&amp;"-"&amp;B27&amp;"-0"&amp;COUNTIF($B$10:B51,B27)&amp;"_tw"</f>
        <v>20200206-10201002-012_tw</v>
      </c>
      <c r="P27" s="83" t="str">
        <f>IF(ISNA(VLOOKUP(D27,代號!$N:$O,2,0)),"",(VLOOKUP(D27,代號!$N:$O,2,0)))</f>
        <v/>
      </c>
      <c r="R27" s="1"/>
    </row>
    <row r="28" spans="2:18" s="34" customFormat="1">
      <c r="B28" s="73">
        <f>IF(ISNA(VLOOKUP(D28,代號!$J:$K,2,0)),"",(VLOOKUP(D28,代號!$J:$K,2,0)))</f>
        <v>10201002</v>
      </c>
      <c r="C28" s="1" t="s">
        <v>377</v>
      </c>
      <c r="D28" s="2" t="s">
        <v>303</v>
      </c>
      <c r="E28" s="46" t="s">
        <v>505</v>
      </c>
      <c r="F28" s="47"/>
      <c r="G28" s="47"/>
      <c r="H28" s="47"/>
      <c r="I28" s="47"/>
      <c r="J28" s="47"/>
      <c r="K28" s="47"/>
      <c r="L28" s="47"/>
      <c r="M28" s="47"/>
      <c r="N28" s="48">
        <f t="shared" ref="N28" si="5">LEN(E28)</f>
        <v>11</v>
      </c>
      <c r="O28" s="81" t="str">
        <f>$E$2&amp;"-"&amp;B28&amp;"-0"&amp;COUNTIF($B$10:B51,B28)&amp;"_tw"</f>
        <v>20200206-10201002-012_tw</v>
      </c>
      <c r="P28" s="83" t="str">
        <f>IF(ISNA(VLOOKUP(D28,代號!$N:$O,2,0)),"",(VLOOKUP(D28,代號!$N:$O,2,0)))</f>
        <v/>
      </c>
      <c r="R28" s="1"/>
    </row>
    <row r="29" spans="2:18" s="34" customFormat="1">
      <c r="B29" s="73" t="str">
        <f>IF(ISNA(VLOOKUP(D29,代號!$J:$K,2,0)),"",(VLOOKUP(D29,代號!$J:$K,2,0)))</f>
        <v/>
      </c>
      <c r="C29" s="75" t="s">
        <v>235</v>
      </c>
      <c r="D29" s="2" t="s">
        <v>501</v>
      </c>
      <c r="E29" s="46" t="s">
        <v>525</v>
      </c>
      <c r="F29" s="47"/>
      <c r="G29" s="47"/>
      <c r="H29" s="47"/>
      <c r="I29" s="47"/>
      <c r="J29" s="47"/>
      <c r="K29" s="47"/>
      <c r="L29" s="47"/>
      <c r="M29" s="47"/>
      <c r="N29" s="48">
        <f t="shared" si="0"/>
        <v>30</v>
      </c>
      <c r="O29" s="81" t="str">
        <f>$E$2&amp;"-"&amp;B29&amp;"-0"&amp;COUNTIF($B$10:B51,B29)&amp;"_tw"</f>
        <v>20200206--018_tw</v>
      </c>
      <c r="P29" s="83" t="str">
        <f>IF(ISNA(VLOOKUP(D29,代號!$N:$O,2,0)),"",(VLOOKUP(D29,代號!$N:$O,2,0)))</f>
        <v/>
      </c>
      <c r="R29" s="1"/>
    </row>
    <row r="30" spans="2:18" s="34" customFormat="1">
      <c r="B30" s="73">
        <f>IF(ISNA(VLOOKUP(D30,代號!$J:$K,2,0)),"",(VLOOKUP(D30,代號!$J:$K,2,0)))</f>
        <v>10209001</v>
      </c>
      <c r="C30" s="75" t="s">
        <v>235</v>
      </c>
      <c r="D30" s="2" t="s">
        <v>484</v>
      </c>
      <c r="E30" s="46" t="s">
        <v>510</v>
      </c>
      <c r="F30" s="47"/>
      <c r="G30" s="47"/>
      <c r="H30" s="47"/>
      <c r="I30" s="47"/>
      <c r="J30" s="47"/>
      <c r="K30" s="47"/>
      <c r="L30" s="47"/>
      <c r="M30" s="47"/>
      <c r="N30" s="48">
        <f t="shared" ref="N30" si="6">LEN(E30)</f>
        <v>28</v>
      </c>
      <c r="O30" s="81" t="str">
        <f>$E$2&amp;"-"&amp;B30&amp;"-0"&amp;COUNTIF($B$10:B51,B30)&amp;"_tw"</f>
        <v>20200206-10209001-012_tw</v>
      </c>
      <c r="P30" s="83" t="str">
        <f>IF(ISNA(VLOOKUP(D30,代號!$N:$O,2,0)),"",(VLOOKUP(D30,代號!$N:$O,2,0)))</f>
        <v/>
      </c>
      <c r="R30" s="1"/>
    </row>
    <row r="31" spans="2:18" s="34" customFormat="1">
      <c r="B31" s="73">
        <f>IF(ISNA(VLOOKUP(D31,代號!$J:$K,2,0)),"",(VLOOKUP(D31,代號!$J:$K,2,0)))</f>
        <v>10209001</v>
      </c>
      <c r="C31" s="1" t="s">
        <v>375</v>
      </c>
      <c r="D31" s="2" t="s">
        <v>484</v>
      </c>
      <c r="E31" s="46" t="s">
        <v>506</v>
      </c>
      <c r="F31" s="47"/>
      <c r="G31" s="47"/>
      <c r="H31" s="47"/>
      <c r="I31" s="47"/>
      <c r="J31" s="47"/>
      <c r="K31" s="47"/>
      <c r="L31" s="47"/>
      <c r="M31" s="47"/>
      <c r="N31" s="48">
        <f t="shared" si="0"/>
        <v>11</v>
      </c>
      <c r="O31" s="81" t="str">
        <f>$E$2&amp;"-"&amp;B31&amp;"-0"&amp;COUNTIF($B$10:B51,B31)&amp;"_tw"</f>
        <v>20200206-10209001-012_tw</v>
      </c>
      <c r="P31" s="83" t="str">
        <f>IF(ISNA(VLOOKUP(D31,代號!$N:$O,2,0)),"",(VLOOKUP(D31,代號!$N:$O,2,0)))</f>
        <v/>
      </c>
      <c r="R31" s="1"/>
    </row>
    <row r="32" spans="2:18" s="34" customFormat="1">
      <c r="B32" s="73">
        <f>IF(ISNA(VLOOKUP(D32,代號!$J:$K,2,0)),"",(VLOOKUP(D32,代號!$J:$K,2,0)))</f>
        <v>10201002</v>
      </c>
      <c r="C32" s="1" t="s">
        <v>375</v>
      </c>
      <c r="D32" s="2" t="s">
        <v>303</v>
      </c>
      <c r="E32" s="46" t="s">
        <v>507</v>
      </c>
      <c r="F32" s="47"/>
      <c r="G32" s="47"/>
      <c r="H32" s="47"/>
      <c r="I32" s="47"/>
      <c r="J32" s="47"/>
      <c r="K32" s="47"/>
      <c r="L32" s="47"/>
      <c r="M32" s="47"/>
      <c r="N32" s="48">
        <f t="shared" ref="N32" si="7">LEN(E32)</f>
        <v>19</v>
      </c>
      <c r="O32" s="81" t="str">
        <f>$E$2&amp;"-"&amp;B32&amp;"-0"&amp;COUNTIF($B$10:B51,B32)&amp;"_tw"</f>
        <v>20200206-10201002-012_tw</v>
      </c>
      <c r="P32" s="83" t="str">
        <f>IF(ISNA(VLOOKUP(D32,代號!$N:$O,2,0)),"",(VLOOKUP(D32,代號!$N:$O,2,0)))</f>
        <v/>
      </c>
      <c r="R32" s="1"/>
    </row>
    <row r="33" spans="2:18" s="34" customFormat="1">
      <c r="B33" s="73">
        <f>IF(ISNA(VLOOKUP(D33,代號!$J:$K,2,0)),"",(VLOOKUP(D33,代號!$J:$K,2,0)))</f>
        <v>10209001</v>
      </c>
      <c r="C33" s="1" t="s">
        <v>376</v>
      </c>
      <c r="D33" s="2" t="s">
        <v>100</v>
      </c>
      <c r="E33" s="46" t="s">
        <v>530</v>
      </c>
      <c r="F33" s="47"/>
      <c r="G33" s="47"/>
      <c r="H33" s="47"/>
      <c r="I33" s="47"/>
      <c r="J33" s="47"/>
      <c r="K33" s="47"/>
      <c r="L33" s="47"/>
      <c r="M33" s="47"/>
      <c r="N33" s="48">
        <f t="shared" ref="N33:N44" si="8">LEN(E33)</f>
        <v>17</v>
      </c>
      <c r="O33" s="81" t="str">
        <f>$E$2&amp;"-"&amp;B33&amp;"-0"&amp;COUNTIF($B$10:B51,B33)&amp;"_tw"</f>
        <v>20200206-10209001-012_tw</v>
      </c>
      <c r="P33" s="83" t="str">
        <f>IF(ISNA(VLOOKUP(D33,代號!$N:$O,2,0)),"",(VLOOKUP(D33,代號!$N:$O,2,0)))</f>
        <v/>
      </c>
      <c r="R33" s="1"/>
    </row>
    <row r="34" spans="2:18" s="34" customFormat="1">
      <c r="B34" s="73">
        <f>IF(ISNA(VLOOKUP(D34,代號!$J:$K,2,0)),"",(VLOOKUP(D34,代號!$J:$K,2,0)))</f>
        <v>10201002</v>
      </c>
      <c r="C34" s="75" t="s">
        <v>238</v>
      </c>
      <c r="D34" s="2" t="s">
        <v>303</v>
      </c>
      <c r="E34" s="46" t="s">
        <v>508</v>
      </c>
      <c r="F34" s="47"/>
      <c r="G34" s="47"/>
      <c r="H34" s="47"/>
      <c r="I34" s="47"/>
      <c r="J34" s="47"/>
      <c r="K34" s="47"/>
      <c r="L34" s="47"/>
      <c r="M34" s="47"/>
      <c r="N34" s="48">
        <f t="shared" si="8"/>
        <v>16</v>
      </c>
      <c r="O34" s="81" t="str">
        <f>$E$2&amp;"-"&amp;B34&amp;"-0"&amp;COUNTIF($B$10:B55,B34)&amp;"_tw"</f>
        <v>20200206-10201002-014_tw</v>
      </c>
      <c r="P34" s="83" t="str">
        <f>IF(ISNA(VLOOKUP(D34,代號!$N:$O,2,0)),"",(VLOOKUP(D34,代號!$N:$O,2,0)))</f>
        <v/>
      </c>
      <c r="R34" s="1"/>
    </row>
    <row r="35" spans="2:18" s="34" customFormat="1">
      <c r="B35" s="73">
        <f>IF(ISNA(VLOOKUP(D35,代號!$J:$K,2,0)),"",(VLOOKUP(D35,代號!$J:$K,2,0)))</f>
        <v>10201002</v>
      </c>
      <c r="C35" s="1" t="s">
        <v>376</v>
      </c>
      <c r="D35" s="2" t="s">
        <v>303</v>
      </c>
      <c r="E35" s="46" t="s">
        <v>509</v>
      </c>
      <c r="F35" s="47"/>
      <c r="G35" s="47"/>
      <c r="H35" s="47"/>
      <c r="I35" s="47"/>
      <c r="J35" s="47"/>
      <c r="K35" s="47"/>
      <c r="L35" s="47"/>
      <c r="M35" s="47"/>
      <c r="N35" s="48">
        <f t="shared" si="8"/>
        <v>21</v>
      </c>
      <c r="O35" s="81" t="str">
        <f>$E$2&amp;"-"&amp;B35&amp;"-0"&amp;COUNTIF($B$10:B59,B35)&amp;"_tw"</f>
        <v>20200206-10201002-016_tw</v>
      </c>
      <c r="P35" s="83" t="str">
        <f>IF(ISNA(VLOOKUP(D35,代號!$N:$O,2,0)),"",(VLOOKUP(D35,代號!$N:$O,2,0)))</f>
        <v/>
      </c>
      <c r="R35" s="1"/>
    </row>
    <row r="36" spans="2:18" s="34" customFormat="1">
      <c r="B36" s="73">
        <f>IF(ISNA(VLOOKUP(D36,代號!$J:$K,2,0)),"",(VLOOKUP(D36,代號!$J:$K,2,0)))</f>
        <v>10209001</v>
      </c>
      <c r="C36" s="75" t="s">
        <v>238</v>
      </c>
      <c r="D36" s="2" t="s">
        <v>388</v>
      </c>
      <c r="E36" s="46" t="s">
        <v>515</v>
      </c>
      <c r="F36" s="47"/>
      <c r="G36" s="47"/>
      <c r="H36" s="47"/>
      <c r="I36" s="47"/>
      <c r="J36" s="47"/>
      <c r="K36" s="47"/>
      <c r="L36" s="47"/>
      <c r="M36" s="47"/>
      <c r="N36" s="48">
        <f t="shared" si="8"/>
        <v>30</v>
      </c>
      <c r="O36" s="81" t="str">
        <f>$E$2&amp;"-"&amp;B36&amp;"-0"&amp;COUNTIF($B$10:B52,B36)&amp;"_tw"</f>
        <v>20200206-10209001-012_tw</v>
      </c>
      <c r="P36" s="83" t="str">
        <f>IF(ISNA(VLOOKUP(D36,代號!$N:$O,2,0)),"",(VLOOKUP(D36,代號!$N:$O,2,0)))</f>
        <v/>
      </c>
      <c r="R36" s="1"/>
    </row>
    <row r="37" spans="2:18" s="34" customFormat="1">
      <c r="B37" s="73">
        <f>IF(ISNA(VLOOKUP(D37,代號!$J:$K,2,0)),"",(VLOOKUP(D37,代號!$J:$K,2,0)))</f>
        <v>10201002</v>
      </c>
      <c r="C37" s="75"/>
      <c r="D37" s="2" t="s">
        <v>303</v>
      </c>
      <c r="E37" s="46" t="s">
        <v>514</v>
      </c>
      <c r="F37" s="47"/>
      <c r="G37" s="47"/>
      <c r="H37" s="47"/>
      <c r="I37" s="47"/>
      <c r="J37" s="47"/>
      <c r="K37" s="47"/>
      <c r="L37" s="47"/>
      <c r="M37" s="47"/>
      <c r="N37" s="48">
        <f t="shared" si="8"/>
        <v>5</v>
      </c>
      <c r="O37" s="81" t="str">
        <f>$E$2&amp;"-"&amp;B37&amp;"-0"&amp;COUNTIF($B$10:B51,B37)&amp;"_tw"</f>
        <v>20200206-10201002-012_tw</v>
      </c>
      <c r="P37" s="83" t="str">
        <f>IF(ISNA(VLOOKUP(D37,代號!$N:$O,2,0)),"",(VLOOKUP(D37,代號!$N:$O,2,0)))</f>
        <v/>
      </c>
      <c r="R37" s="1"/>
    </row>
    <row r="38" spans="2:18" s="34" customFormat="1">
      <c r="B38" s="73"/>
      <c r="C38" s="75"/>
      <c r="D38" s="2" t="s">
        <v>100</v>
      </c>
      <c r="E38" s="46" t="s">
        <v>527</v>
      </c>
      <c r="F38" s="47"/>
      <c r="G38" s="47"/>
      <c r="H38" s="47"/>
      <c r="I38" s="47"/>
      <c r="J38" s="47"/>
      <c r="K38" s="47"/>
      <c r="L38" s="47"/>
      <c r="M38" s="47"/>
      <c r="N38" s="48">
        <f t="shared" si="8"/>
        <v>27</v>
      </c>
      <c r="O38" s="81"/>
      <c r="P38" s="83"/>
      <c r="R38" s="1"/>
    </row>
    <row r="39" spans="2:18" s="34" customFormat="1">
      <c r="B39" s="73">
        <f>IF(ISNA(VLOOKUP(D39,代號!$J:$K,2,0)),"",(VLOOKUP(D39,代號!$J:$K,2,0)))</f>
        <v>10209001</v>
      </c>
      <c r="C39" s="75"/>
      <c r="D39" s="2" t="s">
        <v>100</v>
      </c>
      <c r="E39" s="46" t="s">
        <v>533</v>
      </c>
      <c r="F39" s="47"/>
      <c r="G39" s="47"/>
      <c r="H39" s="47"/>
      <c r="I39" s="47"/>
      <c r="J39" s="47"/>
      <c r="K39" s="47"/>
      <c r="L39" s="47"/>
      <c r="M39" s="47"/>
      <c r="N39" s="48">
        <f t="shared" si="8"/>
        <v>30</v>
      </c>
      <c r="O39" s="81" t="str">
        <f>$E$2&amp;"-"&amp;B39&amp;"-0"&amp;COUNTIF($B$10:B65,B39)&amp;"_tw"</f>
        <v>20200206-10209001-015_tw</v>
      </c>
      <c r="P39" s="83" t="str">
        <f>IF(ISNA(VLOOKUP(D39,代號!$N:$O,2,0)),"",(VLOOKUP(D39,代號!$N:$O,2,0)))</f>
        <v/>
      </c>
      <c r="R39" s="1"/>
    </row>
    <row r="40" spans="2:18" s="34" customFormat="1">
      <c r="B40" s="73"/>
      <c r="C40" s="75"/>
      <c r="D40" s="2" t="s">
        <v>513</v>
      </c>
      <c r="E40" s="46" t="s">
        <v>534</v>
      </c>
      <c r="F40" s="47"/>
      <c r="G40" s="47"/>
      <c r="H40" s="47"/>
      <c r="I40" s="47"/>
      <c r="J40" s="47"/>
      <c r="K40" s="47"/>
      <c r="L40" s="47"/>
      <c r="M40" s="47"/>
      <c r="N40" s="48">
        <f t="shared" si="8"/>
        <v>27</v>
      </c>
      <c r="O40" s="81"/>
      <c r="P40" s="83"/>
      <c r="R40" s="1"/>
    </row>
    <row r="41" spans="2:18" s="34" customFormat="1">
      <c r="B41" s="73">
        <f>IF(ISNA(VLOOKUP(D41,代號!$J:$K,2,0)),"",(VLOOKUP(D41,代號!$J:$K,2,0)))</f>
        <v>10201002</v>
      </c>
      <c r="C41" s="75"/>
      <c r="D41" s="2" t="s">
        <v>512</v>
      </c>
      <c r="E41" s="46" t="s">
        <v>516</v>
      </c>
      <c r="F41" s="47"/>
      <c r="G41" s="47"/>
      <c r="H41" s="47"/>
      <c r="I41" s="47"/>
      <c r="J41" s="47"/>
      <c r="K41" s="47"/>
      <c r="L41" s="47"/>
      <c r="M41" s="47"/>
      <c r="N41" s="48">
        <f t="shared" si="8"/>
        <v>16</v>
      </c>
      <c r="O41" s="81" t="str">
        <f>$E$2&amp;"-"&amp;B41&amp;"-0"&amp;COUNTIF($B$10:B62,B41)&amp;"_tw"</f>
        <v>20200206-10201002-017_tw</v>
      </c>
      <c r="P41" s="83" t="str">
        <f>IF(ISNA(VLOOKUP(D41,代號!$N:$O,2,0)),"",(VLOOKUP(D41,代號!$N:$O,2,0)))</f>
        <v/>
      </c>
      <c r="R41" s="1"/>
    </row>
    <row r="42" spans="2:18" s="34" customFormat="1">
      <c r="B42" s="73"/>
      <c r="C42" s="75"/>
      <c r="D42" s="2" t="s">
        <v>100</v>
      </c>
      <c r="E42" s="46" t="s">
        <v>517</v>
      </c>
      <c r="F42" s="47"/>
      <c r="G42" s="47"/>
      <c r="H42" s="47"/>
      <c r="I42" s="47"/>
      <c r="J42" s="47"/>
      <c r="K42" s="47"/>
      <c r="L42" s="47"/>
      <c r="M42" s="47"/>
      <c r="N42" s="48">
        <f t="shared" si="8"/>
        <v>2</v>
      </c>
      <c r="O42" s="81"/>
      <c r="P42" s="83"/>
      <c r="R42" s="1"/>
    </row>
    <row r="43" spans="2:18" s="34" customFormat="1">
      <c r="B43" s="73">
        <f>IF(ISNA(VLOOKUP(D43,代號!$J:$K,2,0)),"",(VLOOKUP(D43,代號!$J:$K,2,0)))</f>
        <v>10201002</v>
      </c>
      <c r="C43" s="75"/>
      <c r="D43" s="2" t="s">
        <v>512</v>
      </c>
      <c r="E43" s="46" t="s">
        <v>518</v>
      </c>
      <c r="F43" s="47"/>
      <c r="G43" s="47"/>
      <c r="H43" s="47"/>
      <c r="I43" s="47"/>
      <c r="J43" s="47"/>
      <c r="K43" s="47"/>
      <c r="L43" s="47"/>
      <c r="M43" s="47"/>
      <c r="N43" s="48">
        <f t="shared" si="8"/>
        <v>15</v>
      </c>
      <c r="O43" s="81" t="str">
        <f>$E$2&amp;"-"&amp;B43&amp;"-0"&amp;COUNTIF($B$10:B63,B43)&amp;"_tw"</f>
        <v>20200206-10201002-017_tw</v>
      </c>
      <c r="P43" s="83" t="str">
        <f>IF(ISNA(VLOOKUP(D43,代號!$N:$O,2,0)),"",(VLOOKUP(D43,代號!$N:$O,2,0)))</f>
        <v/>
      </c>
      <c r="R43" s="1"/>
    </row>
    <row r="44" spans="2:18" s="34" customFormat="1">
      <c r="B44" s="73"/>
      <c r="C44" s="75"/>
      <c r="D44" s="2" t="s">
        <v>512</v>
      </c>
      <c r="E44" s="46" t="s">
        <v>519</v>
      </c>
      <c r="F44" s="47"/>
      <c r="G44" s="47"/>
      <c r="H44" s="47"/>
      <c r="I44" s="47"/>
      <c r="J44" s="47"/>
      <c r="K44" s="47"/>
      <c r="L44" s="47"/>
      <c r="M44" s="47"/>
      <c r="N44" s="48">
        <f t="shared" si="8"/>
        <v>18</v>
      </c>
      <c r="O44" s="81"/>
      <c r="P44" s="83"/>
      <c r="R44" s="1"/>
    </row>
    <row r="45" spans="2:18" s="34" customFormat="1">
      <c r="B45" s="73">
        <f>IF(ISNA(VLOOKUP(D45,代號!$J:$K,2,0)),"",(VLOOKUP(D45,代號!$J:$K,2,0)))</f>
        <v>10209001</v>
      </c>
      <c r="C45" s="1" t="s">
        <v>376</v>
      </c>
      <c r="D45" s="2" t="s">
        <v>513</v>
      </c>
      <c r="E45" s="46" t="s">
        <v>526</v>
      </c>
      <c r="F45" s="47"/>
      <c r="G45" s="47"/>
      <c r="H45" s="47"/>
      <c r="I45" s="47"/>
      <c r="J45" s="47"/>
      <c r="K45" s="47"/>
      <c r="L45" s="47"/>
      <c r="M45" s="47"/>
      <c r="N45" s="48">
        <f t="shared" ref="N45" si="9">LEN(E45)</f>
        <v>25</v>
      </c>
      <c r="O45" s="81" t="str">
        <f>$E$2&amp;"-"&amp;B45&amp;"-0"&amp;COUNTIF($B$10:B60,B45)&amp;"_tw"</f>
        <v>20200206-10209001-015_tw</v>
      </c>
      <c r="P45" s="83" t="str">
        <f>IF(ISNA(VLOOKUP(D45,代號!$N:$O,2,0)),"",(VLOOKUP(D45,代號!$N:$O,2,0)))</f>
        <v/>
      </c>
      <c r="R45" s="1"/>
    </row>
    <row r="46" spans="2:18" s="34" customFormat="1">
      <c r="B46" s="73">
        <f>IF(ISNA(VLOOKUP(D46,代號!$J:$K,2,0)),"",(VLOOKUP(D46,代號!$J:$K,2,0)))</f>
        <v>10209001</v>
      </c>
      <c r="C46" s="75"/>
      <c r="D46" s="2" t="s">
        <v>513</v>
      </c>
      <c r="E46" s="46" t="s">
        <v>531</v>
      </c>
      <c r="F46" s="47"/>
      <c r="G46" s="47"/>
      <c r="H46" s="47"/>
      <c r="I46" s="47"/>
      <c r="J46" s="47"/>
      <c r="K46" s="47"/>
      <c r="L46" s="47"/>
      <c r="M46" s="47"/>
      <c r="N46" s="48">
        <f t="shared" ref="N46:N59" si="10">LEN(E46)</f>
        <v>28</v>
      </c>
      <c r="O46" s="81" t="str">
        <f>$E$2&amp;"-"&amp;B46&amp;"-0"&amp;COUNTIF($B$10:B64,B46)&amp;"_tw"</f>
        <v>20200206-10209001-015_tw</v>
      </c>
      <c r="P46" s="83" t="str">
        <f>IF(ISNA(VLOOKUP(D46,代號!$N:$O,2,0)),"",(VLOOKUP(D46,代號!$N:$O,2,0)))</f>
        <v/>
      </c>
      <c r="R46" s="1"/>
    </row>
    <row r="47" spans="2:18" s="34" customFormat="1">
      <c r="B47" s="73">
        <f>IF(ISNA(VLOOKUP(D47,代號!$J:$K,2,0)),"",(VLOOKUP(D47,代號!$J:$K,2,0)))</f>
        <v>10209001</v>
      </c>
      <c r="C47" s="75"/>
      <c r="D47" s="2" t="s">
        <v>513</v>
      </c>
      <c r="E47" s="46" t="s">
        <v>532</v>
      </c>
      <c r="F47" s="47"/>
      <c r="G47" s="47"/>
      <c r="H47" s="47"/>
      <c r="I47" s="47"/>
      <c r="J47" s="47"/>
      <c r="K47" s="47"/>
      <c r="L47" s="47"/>
      <c r="M47" s="47"/>
      <c r="N47" s="48">
        <f t="shared" si="10"/>
        <v>18</v>
      </c>
      <c r="O47" s="81" t="str">
        <f>$E$2&amp;"-"&amp;B47&amp;"-0"&amp;COUNTIF($B$10:B65,B47)&amp;"_tw"</f>
        <v>20200206-10209001-015_tw</v>
      </c>
      <c r="P47" s="83" t="str">
        <f>IF(ISNA(VLOOKUP(D47,代號!$N:$O,2,0)),"",(VLOOKUP(D47,代號!$N:$O,2,0)))</f>
        <v/>
      </c>
      <c r="R47" s="1"/>
    </row>
    <row r="48" spans="2:18" s="34" customFormat="1">
      <c r="B48" s="73" t="str">
        <f>IF(ISNA(VLOOKUP(D48,代號!$J:$K,2,0)),"",(VLOOKUP(D48,代號!$J:$K,2,0)))</f>
        <v/>
      </c>
      <c r="C48" s="75"/>
      <c r="D48" s="36" t="s">
        <v>520</v>
      </c>
      <c r="E48" s="46" t="s">
        <v>521</v>
      </c>
      <c r="F48" s="47"/>
      <c r="G48" s="47"/>
      <c r="H48" s="47"/>
      <c r="I48" s="47"/>
      <c r="J48" s="47"/>
      <c r="K48" s="47"/>
      <c r="L48" s="47"/>
      <c r="M48" s="47"/>
      <c r="N48" s="48">
        <f t="shared" si="10"/>
        <v>4</v>
      </c>
      <c r="O48" s="81" t="str">
        <f>$E$2&amp;"-"&amp;B48&amp;"-0"&amp;COUNTIF($B$10:B48,B48)&amp;"_tw"</f>
        <v>20200206--016_tw</v>
      </c>
      <c r="P48" s="83" t="str">
        <f>IF(ISNA(VLOOKUP(D48,代號!$N:$O,2,0)),"",(VLOOKUP(D48,代號!$N:$O,2,0)))</f>
        <v>ControlDialogueObject(Show,檔名);</v>
      </c>
      <c r="R48" s="1"/>
    </row>
    <row r="49" spans="2:18" s="34" customFormat="1">
      <c r="B49" s="73"/>
      <c r="C49" s="75"/>
      <c r="D49" s="116" t="s">
        <v>523</v>
      </c>
      <c r="E49" s="46" t="s">
        <v>524</v>
      </c>
      <c r="F49" s="47"/>
      <c r="G49" s="47"/>
      <c r="H49" s="47"/>
      <c r="I49" s="47"/>
      <c r="J49" s="47"/>
      <c r="K49" s="47"/>
      <c r="L49" s="47"/>
      <c r="M49" s="47"/>
      <c r="N49" s="48">
        <f t="shared" si="10"/>
        <v>8</v>
      </c>
      <c r="O49" s="81"/>
      <c r="P49" s="83"/>
      <c r="R49" s="1"/>
    </row>
    <row r="50" spans="2:18" s="34" customFormat="1">
      <c r="B50" s="73"/>
      <c r="C50" s="75"/>
      <c r="D50" s="116" t="s">
        <v>522</v>
      </c>
      <c r="E50" s="46" t="s">
        <v>528</v>
      </c>
      <c r="F50" s="47"/>
      <c r="G50" s="47"/>
      <c r="H50" s="47"/>
      <c r="I50" s="47"/>
      <c r="J50" s="47"/>
      <c r="K50" s="47"/>
      <c r="L50" s="47"/>
      <c r="M50" s="47"/>
      <c r="N50" s="48">
        <f t="shared" si="10"/>
        <v>14</v>
      </c>
      <c r="O50" s="81"/>
      <c r="P50" s="83"/>
      <c r="R50" s="1"/>
    </row>
    <row r="51" spans="2:18" s="34" customFormat="1">
      <c r="B51" s="73">
        <f>IF(ISNA(VLOOKUP(D51,代號!$J:$K,2,0)),"",(VLOOKUP(D51,代號!$J:$K,2,0)))</f>
        <v>10209001</v>
      </c>
      <c r="C51" s="75"/>
      <c r="D51" s="116" t="s">
        <v>523</v>
      </c>
      <c r="E51" s="46" t="s">
        <v>517</v>
      </c>
      <c r="F51" s="47"/>
      <c r="G51" s="47"/>
      <c r="H51" s="47"/>
      <c r="I51" s="47"/>
      <c r="J51" s="47"/>
      <c r="K51" s="47"/>
      <c r="L51" s="47"/>
      <c r="M51" s="47"/>
      <c r="N51" s="48">
        <f t="shared" si="10"/>
        <v>2</v>
      </c>
      <c r="O51" s="81" t="str">
        <f>$E$2&amp;"-"&amp;B51&amp;"-0"&amp;COUNTIF($B$10:B51,B51)&amp;"_tw"</f>
        <v>20200206-10209001-012_tw</v>
      </c>
      <c r="P51" s="83" t="str">
        <f>IF(ISNA(VLOOKUP(D51,代號!$N:$O,2,0)),"",(VLOOKUP(D51,代號!$N:$O,2,0)))</f>
        <v/>
      </c>
      <c r="R51" s="1"/>
    </row>
    <row r="52" spans="2:18" s="34" customFormat="1">
      <c r="B52" s="73">
        <f>IF(ISNA(VLOOKUP(D52,代號!$J:$K,2,0)),"",(VLOOKUP(D52,代號!$J:$K,2,0)))</f>
        <v>10201002</v>
      </c>
      <c r="C52" s="1" t="s">
        <v>375</v>
      </c>
      <c r="D52" s="116" t="s">
        <v>303</v>
      </c>
      <c r="E52" s="46" t="s">
        <v>529</v>
      </c>
      <c r="F52" s="47"/>
      <c r="G52" s="47"/>
      <c r="H52" s="47"/>
      <c r="I52" s="47"/>
      <c r="J52" s="47"/>
      <c r="K52" s="47"/>
      <c r="L52" s="47"/>
      <c r="M52" s="47"/>
      <c r="N52" s="48">
        <f t="shared" si="10"/>
        <v>6</v>
      </c>
      <c r="O52" s="81" t="str">
        <f>$E$2&amp;"-"&amp;B52&amp;"-0"&amp;COUNTIF($B$10:B52,B52)&amp;"_tw"</f>
        <v>20200206-10201002-013_tw</v>
      </c>
      <c r="P52" s="83" t="str">
        <f>IF(ISNA(VLOOKUP(D52,代號!$N:$O,2,0)),"",(VLOOKUP(D52,代號!$N:$O,2,0)))</f>
        <v/>
      </c>
      <c r="R52" s="1"/>
    </row>
    <row r="53" spans="2:18" s="34" customFormat="1">
      <c r="B53" s="73"/>
      <c r="C53" s="1"/>
      <c r="D53" s="36" t="s">
        <v>520</v>
      </c>
      <c r="E53" s="46" t="s">
        <v>537</v>
      </c>
      <c r="F53" s="47"/>
      <c r="G53" s="47"/>
      <c r="H53" s="47"/>
      <c r="I53" s="47"/>
      <c r="J53" s="47"/>
      <c r="K53" s="47"/>
      <c r="L53" s="47"/>
      <c r="M53" s="47"/>
      <c r="N53" s="48">
        <f t="shared" si="10"/>
        <v>5</v>
      </c>
      <c r="O53" s="81" t="str">
        <f>$E$2&amp;"-"&amp;B53&amp;"-0"&amp;COUNTIF($B$10:B53,B53)&amp;"_tw"</f>
        <v>20200206--00_tw</v>
      </c>
      <c r="P53" s="83"/>
      <c r="R53" s="1"/>
    </row>
    <row r="54" spans="2:18" s="34" customFormat="1">
      <c r="B54" s="73" t="str">
        <f>IF(ISNA(VLOOKUP(D54,代號!$J:$K,2,0)),"",(VLOOKUP(D54,代號!$J:$K,2,0)))</f>
        <v/>
      </c>
      <c r="C54" s="1" t="s">
        <v>375</v>
      </c>
      <c r="D54" s="2" t="s">
        <v>102</v>
      </c>
      <c r="E54" s="46" t="s">
        <v>535</v>
      </c>
      <c r="F54" s="47"/>
      <c r="G54" s="47"/>
      <c r="H54" s="47"/>
      <c r="I54" s="47"/>
      <c r="J54" s="47"/>
      <c r="K54" s="47"/>
      <c r="L54" s="47"/>
      <c r="M54" s="47"/>
      <c r="N54" s="48">
        <f t="shared" si="10"/>
        <v>27</v>
      </c>
      <c r="O54" s="81" t="str">
        <f>$E$2&amp;"-"&amp;B54&amp;"-0"&amp;COUNTIF($B$10:B54,B54)&amp;"_tw"</f>
        <v>20200206--020_tw</v>
      </c>
      <c r="P54" s="83" t="str">
        <f>IF(ISNA(VLOOKUP(D54,代號!$N:$O,2,0)),"",(VLOOKUP(D54,代號!$N:$O,2,0)))</f>
        <v/>
      </c>
      <c r="R54" s="1"/>
    </row>
    <row r="55" spans="2:18" s="34" customFormat="1">
      <c r="B55" s="73">
        <f>IF(ISNA(VLOOKUP(D55,代號!$J:$K,2,0)),"",(VLOOKUP(D55,代號!$J:$K,2,0)))</f>
        <v>10201002</v>
      </c>
      <c r="C55" s="75"/>
      <c r="D55" s="116" t="s">
        <v>303</v>
      </c>
      <c r="E55" s="46" t="s">
        <v>538</v>
      </c>
      <c r="F55" s="47"/>
      <c r="G55" s="47"/>
      <c r="H55" s="47"/>
      <c r="I55" s="47"/>
      <c r="J55" s="47"/>
      <c r="K55" s="47"/>
      <c r="L55" s="47"/>
      <c r="M55" s="47"/>
      <c r="N55" s="48">
        <f t="shared" si="10"/>
        <v>23</v>
      </c>
      <c r="O55" s="81" t="str">
        <f>$E$2&amp;"-"&amp;B55&amp;"-0"&amp;COUNTIF($B$10:B55,B55)&amp;"_tw"</f>
        <v>20200206-10201002-014_tw</v>
      </c>
      <c r="P55" s="83" t="str">
        <f>IF(ISNA(VLOOKUP(D55,代號!$N:$O,2,0)),"",(VLOOKUP(D55,代號!$N:$O,2,0)))</f>
        <v/>
      </c>
      <c r="R55" s="1"/>
    </row>
    <row r="56" spans="2:18" s="34" customFormat="1">
      <c r="B56" s="73">
        <f>IF(ISNA(VLOOKUP(D56,代號!$J:$K,2,0)),"",(VLOOKUP(D56,代號!$J:$K,2,0)))</f>
        <v>10209001</v>
      </c>
      <c r="C56" s="1" t="s">
        <v>377</v>
      </c>
      <c r="D56" s="2" t="s">
        <v>388</v>
      </c>
      <c r="E56" s="46" t="s">
        <v>536</v>
      </c>
      <c r="F56" s="47"/>
      <c r="G56" s="47"/>
      <c r="H56" s="47"/>
      <c r="I56" s="47"/>
      <c r="J56" s="47"/>
      <c r="K56" s="47"/>
      <c r="L56" s="47"/>
      <c r="M56" s="47"/>
      <c r="N56" s="48">
        <f t="shared" si="10"/>
        <v>8</v>
      </c>
      <c r="O56" s="81" t="str">
        <f>$E$2&amp;"-"&amp;B56&amp;"-0"&amp;COUNTIF($B$10:B56,B56)&amp;"_tw"</f>
        <v>20200206-10209001-013_tw</v>
      </c>
      <c r="P56" s="83" t="str">
        <f>IF(ISNA(VLOOKUP(D56,代號!$N:$O,2,0)),"",(VLOOKUP(D56,代號!$N:$O,2,0)))</f>
        <v/>
      </c>
      <c r="R56" s="1"/>
    </row>
    <row r="57" spans="2:18" s="34" customFormat="1">
      <c r="B57" s="73">
        <f>IF(ISNA(VLOOKUP(D57,代號!$J:$K,2,0)),"",(VLOOKUP(D57,代號!$J:$K,2,0)))</f>
        <v>10201002</v>
      </c>
      <c r="C57" s="1" t="s">
        <v>375</v>
      </c>
      <c r="D57" s="2" t="s">
        <v>303</v>
      </c>
      <c r="E57" s="46" t="s">
        <v>539</v>
      </c>
      <c r="F57" s="47"/>
      <c r="G57" s="47"/>
      <c r="H57" s="47"/>
      <c r="I57" s="47"/>
      <c r="J57" s="47"/>
      <c r="K57" s="47"/>
      <c r="L57" s="47"/>
      <c r="M57" s="47"/>
      <c r="N57" s="48">
        <f t="shared" si="10"/>
        <v>26</v>
      </c>
      <c r="O57" s="81" t="str">
        <f>$E$2&amp;"-"&amp;B57&amp;"-0"&amp;COUNTIF($B$10:B69,B57)&amp;"_tw"</f>
        <v>20200206-10201002-017_tw</v>
      </c>
      <c r="P57" s="83" t="str">
        <f>IF(ISNA(VLOOKUP(D57,代號!$N:$O,2,0)),"",(VLOOKUP(D57,代號!$N:$O,2,0)))</f>
        <v/>
      </c>
      <c r="R57" s="1"/>
    </row>
    <row r="58" spans="2:18" s="34" customFormat="1">
      <c r="B58" s="73">
        <f>IF(ISNA(VLOOKUP(D58,代號!$J:$K,2,0)),"",(VLOOKUP(D58,代號!$J:$K,2,0)))</f>
        <v>10209001</v>
      </c>
      <c r="C58" s="75"/>
      <c r="D58" s="2" t="s">
        <v>100</v>
      </c>
      <c r="E58" s="46" t="s">
        <v>540</v>
      </c>
      <c r="F58" s="47"/>
      <c r="G58" s="47"/>
      <c r="H58" s="47"/>
      <c r="I58" s="47"/>
      <c r="J58" s="47"/>
      <c r="K58" s="47"/>
      <c r="L58" s="47"/>
      <c r="M58" s="47"/>
      <c r="N58" s="48">
        <f t="shared" si="10"/>
        <v>18</v>
      </c>
      <c r="O58" s="81" t="str">
        <f>$E$2&amp;"-"&amp;B58&amp;"-0"&amp;COUNTIF($B$10:B73,B58)&amp;"_tw"</f>
        <v>20200206-10209001-015_tw</v>
      </c>
      <c r="P58" s="83" t="str">
        <f>IF(ISNA(VLOOKUP(D58,代號!$N:$O,2,0)),"",(VLOOKUP(D58,代號!$N:$O,2,0)))</f>
        <v/>
      </c>
      <c r="R58" s="1"/>
    </row>
    <row r="59" spans="2:18" s="34" customFormat="1">
      <c r="B59" s="73">
        <f>IF(ISNA(VLOOKUP(D59,代號!$J:$K,2,0)),"",(VLOOKUP(D59,代號!$J:$K,2,0)))</f>
        <v>10201002</v>
      </c>
      <c r="C59" s="1" t="s">
        <v>374</v>
      </c>
      <c r="D59" s="2" t="s">
        <v>303</v>
      </c>
      <c r="E59" s="46" t="s">
        <v>541</v>
      </c>
      <c r="F59" s="47"/>
      <c r="G59" s="47"/>
      <c r="H59" s="47"/>
      <c r="I59" s="47"/>
      <c r="J59" s="47"/>
      <c r="K59" s="47"/>
      <c r="L59" s="47"/>
      <c r="M59" s="47"/>
      <c r="N59" s="48">
        <f t="shared" si="10"/>
        <v>26</v>
      </c>
      <c r="O59" s="81" t="str">
        <f>$E$2&amp;"-"&amp;B59&amp;"-0"&amp;COUNTIF($B$10:B68,B59)&amp;"_tw"</f>
        <v>20200206-10201002-017_tw</v>
      </c>
      <c r="P59" s="83" t="str">
        <f>IF(ISNA(VLOOKUP(D59,代號!$N:$O,2,0)),"",(VLOOKUP(D59,代號!$N:$O,2,0)))</f>
        <v/>
      </c>
      <c r="R59" s="1"/>
    </row>
    <row r="60" spans="2:18" s="34" customFormat="1">
      <c r="B60" s="73">
        <f>IF(ISNA(VLOOKUP(D60,代號!$J:$K,2,0)),"",(VLOOKUP(D60,代號!$J:$K,2,0)))</f>
        <v>10209001</v>
      </c>
      <c r="C60" s="75"/>
      <c r="D60" s="2" t="s">
        <v>100</v>
      </c>
      <c r="E60" s="46"/>
      <c r="F60" s="47"/>
      <c r="G60" s="47"/>
      <c r="H60" s="47"/>
      <c r="I60" s="47"/>
      <c r="J60" s="47"/>
      <c r="K60" s="47"/>
      <c r="L60" s="47"/>
      <c r="M60" s="47"/>
      <c r="N60" s="48"/>
      <c r="O60" s="81" t="str">
        <f>$E$2&amp;"-"&amp;B60&amp;"-0"&amp;COUNTIF($B$10:B69,B60)&amp;"_tw"</f>
        <v>20200206-10209001-015_tw</v>
      </c>
      <c r="P60" s="83" t="str">
        <f>IF(ISNA(VLOOKUP(D60,代號!$N:$O,2,0)),"",(VLOOKUP(D60,代號!$N:$O,2,0)))</f>
        <v/>
      </c>
      <c r="R60" s="1"/>
    </row>
    <row r="61" spans="2:18" s="34" customFormat="1">
      <c r="B61" s="73">
        <f>IF(ISNA(VLOOKUP(D61,代號!$J:$K,2,0)),"",(VLOOKUP(D61,代號!$J:$K,2,0)))</f>
        <v>10201002</v>
      </c>
      <c r="C61" s="1" t="s">
        <v>376</v>
      </c>
      <c r="D61" s="2" t="s">
        <v>303</v>
      </c>
      <c r="E61" s="46"/>
      <c r="F61" s="47"/>
      <c r="G61" s="47"/>
      <c r="H61" s="47"/>
      <c r="I61" s="47"/>
      <c r="J61" s="47"/>
      <c r="K61" s="47"/>
      <c r="L61" s="47"/>
      <c r="M61" s="47"/>
      <c r="N61" s="48"/>
      <c r="O61" s="81" t="str">
        <f>$E$2&amp;"-"&amp;B61&amp;"-0"&amp;COUNTIF($B$10:B51,B61)&amp;"_tw"</f>
        <v>20200206-10201002-012_tw</v>
      </c>
      <c r="P61" s="83" t="str">
        <f>IF(ISNA(VLOOKUP(D61,代號!$N:$O,2,0)),"",(VLOOKUP(D61,代號!$N:$O,2,0)))</f>
        <v/>
      </c>
      <c r="R61" s="1"/>
    </row>
    <row r="62" spans="2:18" s="34" customFormat="1">
      <c r="B62" s="73"/>
      <c r="C62" s="75"/>
      <c r="D62" s="2"/>
      <c r="E62" s="46"/>
      <c r="F62" s="47"/>
      <c r="G62" s="47"/>
      <c r="H62" s="47"/>
      <c r="I62" s="47"/>
      <c r="J62" s="47"/>
      <c r="K62" s="47"/>
      <c r="L62" s="47"/>
      <c r="M62" s="47"/>
      <c r="N62" s="48"/>
      <c r="O62" s="81"/>
      <c r="P62" s="83"/>
      <c r="R62" s="1"/>
    </row>
    <row r="63" spans="2:18" s="34" customFormat="1">
      <c r="B63" s="73"/>
      <c r="C63" s="75"/>
      <c r="D63" s="36"/>
      <c r="E63" s="46"/>
      <c r="F63" s="47"/>
      <c r="G63" s="47"/>
      <c r="H63" s="47"/>
      <c r="I63" s="47"/>
      <c r="J63" s="47"/>
      <c r="K63" s="47"/>
      <c r="L63" s="47"/>
      <c r="M63" s="47"/>
      <c r="N63" s="48"/>
      <c r="O63" s="81"/>
      <c r="P63" s="83"/>
      <c r="R63" s="1"/>
    </row>
    <row r="64" spans="2:18" s="34" customFormat="1">
      <c r="B64" s="73"/>
      <c r="C64" s="75"/>
      <c r="D64" s="2"/>
      <c r="E64" s="46"/>
      <c r="F64" s="47"/>
      <c r="G64" s="47"/>
      <c r="H64" s="47"/>
      <c r="I64" s="47"/>
      <c r="J64" s="47"/>
      <c r="K64" s="47"/>
      <c r="L64" s="47"/>
      <c r="M64" s="47"/>
      <c r="N64" s="48"/>
      <c r="O64" s="81"/>
      <c r="P64" s="83"/>
      <c r="R64" s="1"/>
    </row>
    <row r="65" spans="1:19" s="34" customFormat="1">
      <c r="B65" s="73"/>
      <c r="C65" s="75"/>
      <c r="D65" s="36"/>
      <c r="E65" s="46"/>
      <c r="F65" s="47"/>
      <c r="G65" s="47"/>
      <c r="H65" s="47"/>
      <c r="I65" s="47"/>
      <c r="J65" s="47"/>
      <c r="K65" s="47"/>
      <c r="L65" s="47"/>
      <c r="M65" s="47"/>
      <c r="N65" s="48"/>
      <c r="O65" s="81"/>
      <c r="P65" s="83"/>
      <c r="R65" s="1"/>
    </row>
    <row r="67" spans="1:19" s="5" customFormat="1">
      <c r="A67" s="1"/>
      <c r="B67" s="40"/>
      <c r="C67" s="76"/>
      <c r="D67" s="1"/>
      <c r="E67" s="1" t="s">
        <v>374</v>
      </c>
      <c r="F67" s="1"/>
      <c r="G67" s="1"/>
      <c r="H67" s="1"/>
      <c r="I67" s="1"/>
      <c r="J67" s="1"/>
      <c r="K67" s="1"/>
      <c r="L67" s="1"/>
      <c r="M67" s="1"/>
      <c r="N67" s="1"/>
      <c r="O67" s="40"/>
      <c r="P67" s="40"/>
      <c r="R67" s="1"/>
      <c r="S67" s="1"/>
    </row>
    <row r="68" spans="1:19" s="5" customFormat="1">
      <c r="A68" s="1"/>
      <c r="B68" s="40"/>
      <c r="C68" s="76"/>
      <c r="D68" s="1"/>
      <c r="E68" s="1" t="s">
        <v>376</v>
      </c>
      <c r="F68" s="1"/>
      <c r="G68" s="1"/>
      <c r="H68" s="1"/>
      <c r="I68" s="1"/>
      <c r="J68" s="1"/>
      <c r="K68" s="1"/>
      <c r="L68" s="1"/>
      <c r="M68" s="1"/>
      <c r="N68" s="1"/>
      <c r="O68" s="40"/>
      <c r="P68" s="40"/>
      <c r="R68" s="1"/>
      <c r="S68" s="1"/>
    </row>
    <row r="69" spans="1:19" s="5" customFormat="1">
      <c r="A69" s="1"/>
      <c r="B69" s="40"/>
      <c r="C69" s="76"/>
      <c r="D69" s="1"/>
      <c r="E69" s="1" t="s">
        <v>377</v>
      </c>
      <c r="F69" s="1"/>
      <c r="G69" s="1"/>
      <c r="H69" s="1"/>
      <c r="I69" s="1"/>
      <c r="J69" s="1"/>
      <c r="K69" s="1"/>
      <c r="L69" s="1"/>
      <c r="M69" s="1"/>
      <c r="N69" s="1"/>
      <c r="O69" s="40"/>
      <c r="P69" s="40"/>
      <c r="R69" s="1"/>
      <c r="S69" s="1"/>
    </row>
    <row r="70" spans="1:19" s="5" customFormat="1">
      <c r="A70" s="1"/>
      <c r="B70" s="40"/>
      <c r="C70" s="76"/>
      <c r="D70" s="1"/>
      <c r="E70" s="1" t="s">
        <v>375</v>
      </c>
      <c r="F70" s="1"/>
      <c r="G70" s="1"/>
      <c r="H70" s="1"/>
      <c r="I70" s="1"/>
      <c r="J70" s="1"/>
      <c r="K70" s="1"/>
      <c r="L70" s="1"/>
      <c r="M70" s="1"/>
      <c r="N70" s="1"/>
      <c r="O70" s="40"/>
      <c r="P70" s="40"/>
      <c r="R70" s="1"/>
      <c r="S70" s="1"/>
    </row>
    <row r="71" spans="1:19" s="5" customFormat="1">
      <c r="A71" s="1"/>
      <c r="B71" s="40"/>
      <c r="C71" s="76"/>
      <c r="D71" s="1"/>
      <c r="E71" s="1" t="s">
        <v>378</v>
      </c>
      <c r="F71" s="1"/>
      <c r="G71" s="1"/>
      <c r="H71" s="1"/>
      <c r="I71" s="1"/>
      <c r="J71" s="1"/>
      <c r="K71" s="1"/>
      <c r="L71" s="1"/>
      <c r="M71" s="1"/>
      <c r="N71" s="1"/>
      <c r="O71" s="40"/>
      <c r="P71" s="40"/>
      <c r="R71" s="1"/>
      <c r="S71" s="1"/>
    </row>
    <row r="72" spans="1:19">
      <c r="E72" s="1" t="s">
        <v>379</v>
      </c>
    </row>
  </sheetData>
  <autoFilter ref="B6:Q6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C23 C60 C58 C26 C62:C65 C55 C11 C14:C15 C29:C30 C34 C36:C44 C46:C51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zoomScaleNormal="100" workbookViewId="0">
      <pane xSplit="14" ySplit="6" topLeftCell="O19" activePane="bottomRight" state="frozen"/>
      <selection activeCell="J15" sqref="J15"/>
      <selection pane="topRight" activeCell="J15" sqref="J15"/>
      <selection pane="bottomLeft" activeCell="J15" sqref="J15"/>
      <selection pane="bottomRight" activeCell="E43" sqref="E43"/>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290</v>
      </c>
      <c r="C1" s="69"/>
      <c r="D1" s="27"/>
      <c r="E1" s="27"/>
      <c r="F1" s="23"/>
      <c r="G1" s="31"/>
      <c r="H1" s="32"/>
      <c r="I1" s="23"/>
      <c r="N1" s="38"/>
      <c r="O1" s="115" t="s">
        <v>486</v>
      </c>
      <c r="T1" s="1"/>
    </row>
    <row r="2" spans="2:20">
      <c r="B2" s="98" t="s">
        <v>289</v>
      </c>
      <c r="C2" s="98"/>
      <c r="E2" s="162">
        <v>20200202</v>
      </c>
      <c r="F2" s="163"/>
      <c r="G2" s="163"/>
      <c r="H2" s="163"/>
      <c r="I2" s="164"/>
      <c r="M2" s="43" t="s">
        <v>94</v>
      </c>
      <c r="N2" s="43">
        <f>COUNTA(N7:N72)</f>
        <v>48</v>
      </c>
      <c r="O2" s="115" t="s">
        <v>487</v>
      </c>
      <c r="T2" s="1"/>
    </row>
    <row r="3" spans="2:20" ht="15.75" customHeight="1">
      <c r="B3" s="98" t="s">
        <v>291</v>
      </c>
      <c r="C3" s="28"/>
      <c r="E3" s="165" t="s">
        <v>382</v>
      </c>
      <c r="F3" s="166"/>
      <c r="G3" s="166"/>
      <c r="H3" s="166"/>
      <c r="I3" s="167"/>
      <c r="M3" s="43" t="s">
        <v>95</v>
      </c>
      <c r="N3" s="43">
        <f>SUM(N7:N58)</f>
        <v>730</v>
      </c>
      <c r="O3" s="77"/>
      <c r="T3" s="1"/>
    </row>
    <row r="4" spans="2:20" ht="15.75" customHeight="1">
      <c r="B4" s="168" t="s">
        <v>293</v>
      </c>
      <c r="C4" s="169"/>
      <c r="E4" s="165" t="s">
        <v>432</v>
      </c>
      <c r="F4" s="166"/>
      <c r="G4" s="166"/>
      <c r="H4" s="166"/>
      <c r="I4" s="166"/>
      <c r="M4" s="77"/>
      <c r="N4" s="77"/>
      <c r="O4" s="77"/>
      <c r="T4" s="1"/>
    </row>
    <row r="5" spans="2:20" ht="26.25" customHeight="1">
      <c r="B5" s="70"/>
      <c r="C5" s="71"/>
      <c r="E5" s="170" t="s">
        <v>96</v>
      </c>
      <c r="F5" s="171"/>
      <c r="G5" s="171"/>
      <c r="H5" s="171"/>
      <c r="I5" s="171"/>
      <c r="J5" s="171"/>
      <c r="K5" s="171"/>
      <c r="L5" s="171"/>
      <c r="M5" s="171"/>
      <c r="N5" s="172"/>
      <c r="O5" s="77"/>
      <c r="T5" s="1"/>
    </row>
    <row r="6" spans="2:20" s="40" customFormat="1" ht="13.5">
      <c r="B6" s="72" t="s">
        <v>233</v>
      </c>
      <c r="C6" s="72" t="s">
        <v>234</v>
      </c>
      <c r="D6" s="100" t="s">
        <v>292</v>
      </c>
      <c r="E6" s="159" t="s">
        <v>6</v>
      </c>
      <c r="F6" s="160"/>
      <c r="G6" s="160"/>
      <c r="H6" s="160"/>
      <c r="I6" s="160"/>
      <c r="J6" s="160"/>
      <c r="K6" s="160"/>
      <c r="L6" s="160"/>
      <c r="M6" s="161"/>
      <c r="N6" s="109" t="s">
        <v>24</v>
      </c>
      <c r="O6" s="109" t="s">
        <v>236</v>
      </c>
      <c r="P6" s="109" t="s">
        <v>237</v>
      </c>
      <c r="Q6" s="82" t="s">
        <v>5</v>
      </c>
      <c r="T6" s="41"/>
    </row>
    <row r="7" spans="2:20">
      <c r="B7" s="73" t="str">
        <f>IF(ISNA(VLOOKUP(D7,代號!$J:$K,2,0)),"",(VLOOKUP(D7,代號!$J:$K,2,0)))</f>
        <v/>
      </c>
      <c r="C7" s="74"/>
      <c r="D7" s="36" t="s">
        <v>98</v>
      </c>
      <c r="E7" s="49" t="s">
        <v>475</v>
      </c>
      <c r="F7" s="47"/>
      <c r="G7" s="47"/>
      <c r="H7" s="47"/>
      <c r="I7" s="47"/>
      <c r="J7" s="47"/>
      <c r="K7" s="47"/>
      <c r="L7" s="47"/>
      <c r="M7" s="48"/>
      <c r="N7" s="48">
        <f t="shared" ref="N7:N34" si="0">LEN(E7)</f>
        <v>12</v>
      </c>
      <c r="O7" s="79"/>
      <c r="P7" s="83" t="str">
        <f>IF(ISNA(VLOOKUP(D7,代號!$N:$O,2,0)),"",(VLOOKUP(D7,代號!$N:$O,2,0)))</f>
        <v>ChangeBG(100010);</v>
      </c>
    </row>
    <row r="8" spans="2:20">
      <c r="B8" s="73" t="str">
        <f>IF(ISNA(VLOOKUP(D8,代號!$J:$K,2,0)),"",(VLOOKUP(D8,代號!$J:$K,2,0)))</f>
        <v/>
      </c>
      <c r="C8" s="74"/>
      <c r="D8" s="36" t="s">
        <v>99</v>
      </c>
      <c r="E8" s="45" t="s">
        <v>311</v>
      </c>
      <c r="F8" s="47"/>
      <c r="G8" s="47"/>
      <c r="H8" s="47"/>
      <c r="I8" s="47"/>
      <c r="J8" s="47"/>
      <c r="K8" s="47"/>
      <c r="L8" s="47"/>
      <c r="M8" s="47"/>
      <c r="N8" s="48">
        <f t="shared" si="0"/>
        <v>11</v>
      </c>
      <c r="O8" s="80"/>
      <c r="P8" s="83" t="str">
        <f>IF(ISNA(VLOOKUP(D8,代號!$N:$O,2,0)),"",(VLOOKUP(D8,代號!$N:$O,2,0)))</f>
        <v xml:space="preserve">PlayBGM(200001); </v>
      </c>
    </row>
    <row r="9" spans="2:20">
      <c r="B9" s="73"/>
      <c r="C9" s="74"/>
      <c r="D9" s="36" t="s">
        <v>384</v>
      </c>
      <c r="E9" s="45" t="s">
        <v>436</v>
      </c>
      <c r="F9" s="47"/>
      <c r="G9" s="47"/>
      <c r="H9" s="47"/>
      <c r="I9" s="47"/>
      <c r="J9" s="47"/>
      <c r="K9" s="47"/>
      <c r="L9" s="47"/>
      <c r="M9" s="47"/>
      <c r="N9" s="48">
        <f t="shared" si="0"/>
        <v>15</v>
      </c>
      <c r="O9" s="112"/>
      <c r="P9" s="83" t="str">
        <f>IF(ISNA(VLOOKUP(D9,代號!$N:$O,2,0)),"",(VLOOKUP(D9,代號!$N:$O,2,0)))</f>
        <v xml:space="preserve">PlaySE(301001); </v>
      </c>
    </row>
    <row r="10" spans="2:20">
      <c r="B10" s="73"/>
      <c r="C10" s="74"/>
      <c r="D10" s="36" t="s">
        <v>384</v>
      </c>
      <c r="E10" s="45" t="s">
        <v>435</v>
      </c>
      <c r="F10" s="47"/>
      <c r="G10" s="47"/>
      <c r="H10" s="47"/>
      <c r="I10" s="47"/>
      <c r="J10" s="47"/>
      <c r="K10" s="47"/>
      <c r="L10" s="47"/>
      <c r="M10" s="47"/>
      <c r="N10" s="48">
        <f t="shared" si="0"/>
        <v>15</v>
      </c>
      <c r="O10" s="112"/>
      <c r="P10" s="83" t="str">
        <f>IF(ISNA(VLOOKUP(D10,代號!$N:$O,2,0)),"",(VLOOKUP(D10,代號!$N:$O,2,0)))</f>
        <v xml:space="preserve">PlaySE(301001); </v>
      </c>
    </row>
    <row r="11" spans="2:20">
      <c r="B11" s="73" t="str">
        <f>IF(ISNA(VLOOKUP(D11,代號!$J:$K,2,0)),"",(VLOOKUP(D11,代號!$J:$K,2,0)))</f>
        <v/>
      </c>
      <c r="C11" s="74"/>
      <c r="D11" s="2" t="s">
        <v>102</v>
      </c>
      <c r="E11" s="46" t="s">
        <v>438</v>
      </c>
      <c r="F11" s="47"/>
      <c r="G11" s="47"/>
      <c r="H11" s="47"/>
      <c r="I11" s="47"/>
      <c r="J11" s="47"/>
      <c r="K11" s="47"/>
      <c r="L11" s="47"/>
      <c r="M11" s="48"/>
      <c r="N11" s="48">
        <f t="shared" si="0"/>
        <v>27</v>
      </c>
      <c r="O11" s="81"/>
      <c r="P11" s="83" t="str">
        <f>IF(ISNA(VLOOKUP(D11,代號!$N:$O,2,0)),"",(VLOOKUP(D11,代號!$N:$O,2,0)))</f>
        <v/>
      </c>
      <c r="R11" s="39"/>
    </row>
    <row r="12" spans="2:20">
      <c r="B12" s="73" t="str">
        <f>IF(ISNA(VLOOKUP(D12,代號!$J:$K,2,0)),"",(VLOOKUP(D12,代號!$J:$K,2,0)))</f>
        <v/>
      </c>
      <c r="C12" s="74"/>
      <c r="D12" s="2" t="s">
        <v>102</v>
      </c>
      <c r="E12" s="46" t="s">
        <v>437</v>
      </c>
      <c r="F12" s="47"/>
      <c r="G12" s="47"/>
      <c r="H12" s="47"/>
      <c r="I12" s="47"/>
      <c r="J12" s="47"/>
      <c r="K12" s="47"/>
      <c r="L12" s="47"/>
      <c r="M12" s="48"/>
      <c r="N12" s="48">
        <f t="shared" si="0"/>
        <v>17</v>
      </c>
      <c r="O12" s="81"/>
      <c r="P12" s="83" t="str">
        <f>IF(ISNA(VLOOKUP(D12,代號!$N:$O,2,0)),"",(VLOOKUP(D12,代號!$N:$O,2,0)))</f>
        <v/>
      </c>
      <c r="R12" s="39"/>
    </row>
    <row r="13" spans="2:20">
      <c r="B13" s="73" t="str">
        <f>IF(ISNA(VLOOKUP(D13,代號!$J:$K,2,0)),"",(VLOOKUP(D13,代號!$J:$K,2,0)))</f>
        <v/>
      </c>
      <c r="C13" s="74"/>
      <c r="D13" s="36" t="s">
        <v>384</v>
      </c>
      <c r="E13" s="45" t="s">
        <v>434</v>
      </c>
      <c r="F13" s="47"/>
      <c r="G13" s="47"/>
      <c r="H13" s="47"/>
      <c r="I13" s="47"/>
      <c r="J13" s="47"/>
      <c r="K13" s="47"/>
      <c r="L13" s="47"/>
      <c r="M13" s="48"/>
      <c r="N13" s="48">
        <f t="shared" si="0"/>
        <v>12</v>
      </c>
      <c r="O13" s="81"/>
      <c r="P13" s="83" t="str">
        <f>IF(ISNA(VLOOKUP(D13,代號!$N:$O,2,0)),"",(VLOOKUP(D13,代號!$N:$O,2,0)))</f>
        <v xml:space="preserve">PlaySE(301001); </v>
      </c>
      <c r="R13" s="39"/>
    </row>
    <row r="14" spans="2:20">
      <c r="B14" s="73">
        <f>IF(ISNA(VLOOKUP(D14,代號!$J:$K,2,0)),"",(VLOOKUP(D14,代號!$J:$K,2,0)))</f>
        <v>10209001</v>
      </c>
      <c r="C14" s="75"/>
      <c r="D14" s="2" t="s">
        <v>388</v>
      </c>
      <c r="E14" s="46" t="s">
        <v>439</v>
      </c>
      <c r="F14" s="47"/>
      <c r="G14" s="47"/>
      <c r="H14" s="47"/>
      <c r="I14" s="47"/>
      <c r="J14" s="47"/>
      <c r="K14" s="47"/>
      <c r="L14" s="47"/>
      <c r="M14" s="48"/>
      <c r="N14" s="48">
        <f t="shared" si="0"/>
        <v>3</v>
      </c>
      <c r="O14" s="81" t="str">
        <f>$E$2&amp;"-"&amp;B14&amp;"-0"&amp;COUNTIF($B$11:B14,B14)&amp;"_tw"</f>
        <v>20200202-10209001-01_tw</v>
      </c>
      <c r="P14" s="83" t="str">
        <f>IF(ISNA(VLOOKUP(D14,代號!$N:$O,2,0)),"",(VLOOKUP(D14,代號!$N:$O,2,0)))</f>
        <v/>
      </c>
      <c r="R14" s="39"/>
    </row>
    <row r="15" spans="2:20">
      <c r="B15" s="73">
        <f>IF(ISNA(VLOOKUP(D15,代號!$J:$K,2,0)),"",(VLOOKUP(D15,代號!$J:$K,2,0)))</f>
        <v>10209001</v>
      </c>
      <c r="C15" s="75"/>
      <c r="D15" s="2" t="s">
        <v>388</v>
      </c>
      <c r="E15" s="46" t="s">
        <v>440</v>
      </c>
      <c r="F15" s="47"/>
      <c r="G15" s="47"/>
      <c r="H15" s="47"/>
      <c r="I15" s="47"/>
      <c r="J15" s="47"/>
      <c r="K15" s="47"/>
      <c r="L15" s="47"/>
      <c r="M15" s="48"/>
      <c r="N15" s="48">
        <f t="shared" si="0"/>
        <v>18</v>
      </c>
      <c r="O15" s="81" t="str">
        <f>$E$2&amp;"-"&amp;B15&amp;"-0"&amp;COUNTIF($B$11:B15,B15)&amp;"_tw"</f>
        <v>20200202-10209001-02_tw</v>
      </c>
      <c r="P15" s="83" t="str">
        <f>IF(ISNA(VLOOKUP(D15,代號!$N:$O,2,0)),"",(VLOOKUP(D15,代號!$N:$O,2,0)))</f>
        <v/>
      </c>
      <c r="R15" s="39"/>
    </row>
    <row r="16" spans="2:20">
      <c r="B16" s="73"/>
      <c r="C16" s="75"/>
      <c r="D16" s="2" t="s">
        <v>102</v>
      </c>
      <c r="E16" s="46" t="s">
        <v>443</v>
      </c>
      <c r="F16" s="47"/>
      <c r="G16" s="47"/>
      <c r="H16" s="47"/>
      <c r="I16" s="47"/>
      <c r="J16" s="47"/>
      <c r="K16" s="47"/>
      <c r="L16" s="47"/>
      <c r="M16" s="47"/>
      <c r="N16" s="48">
        <f t="shared" si="0"/>
        <v>33</v>
      </c>
      <c r="O16" s="81"/>
      <c r="P16" s="83" t="str">
        <f>IF(ISNA(VLOOKUP(D16,代號!$N:$O,2,0)),"",(VLOOKUP(D16,代號!$N:$O,2,0)))</f>
        <v/>
      </c>
      <c r="R16" s="39"/>
    </row>
    <row r="17" spans="2:18">
      <c r="B17" s="73"/>
      <c r="C17" s="75"/>
      <c r="D17" s="2" t="s">
        <v>388</v>
      </c>
      <c r="E17" s="46" t="s">
        <v>445</v>
      </c>
      <c r="F17" s="47"/>
      <c r="G17" s="47"/>
      <c r="H17" s="47"/>
      <c r="I17" s="47"/>
      <c r="J17" s="47"/>
      <c r="K17" s="47"/>
      <c r="L17" s="47"/>
      <c r="M17" s="47"/>
      <c r="N17" s="48">
        <f t="shared" si="0"/>
        <v>11</v>
      </c>
      <c r="O17" s="81"/>
      <c r="P17" s="83" t="str">
        <f>IF(ISNA(VLOOKUP(D17,代號!$N:$O,2,0)),"",(VLOOKUP(D17,代號!$N:$O,2,0)))</f>
        <v/>
      </c>
      <c r="R17" s="39"/>
    </row>
    <row r="18" spans="2:18" s="34" customFormat="1">
      <c r="B18" s="73" t="str">
        <f>IF(ISNA(VLOOKUP(D18,代號!$J:$K,2,0)),"",(VLOOKUP(D18,代號!$J:$K,2,0)))</f>
        <v/>
      </c>
      <c r="C18" s="75"/>
      <c r="D18" s="36" t="s">
        <v>257</v>
      </c>
      <c r="E18" s="46"/>
      <c r="F18" s="47"/>
      <c r="G18" s="47"/>
      <c r="H18" s="47"/>
      <c r="I18" s="47"/>
      <c r="J18" s="47"/>
      <c r="K18" s="47"/>
      <c r="L18" s="47"/>
      <c r="M18" s="47"/>
      <c r="N18" s="48">
        <f t="shared" si="0"/>
        <v>0</v>
      </c>
      <c r="O18" s="81"/>
      <c r="P18" s="83" t="str">
        <f>IF(ISNA(VLOOKUP(D18,代號!$N:$O,2,0)),"",(VLOOKUP(D18,代號!$N:$O,2,0)))</f>
        <v>ControlNPC(10209002,FadeIn,M);</v>
      </c>
      <c r="R18" s="1"/>
    </row>
    <row r="19" spans="2:18" s="34" customFormat="1">
      <c r="B19" s="73"/>
      <c r="C19" s="75"/>
      <c r="D19" s="36" t="s">
        <v>449</v>
      </c>
      <c r="E19" s="46"/>
      <c r="F19" s="47"/>
      <c r="G19" s="47"/>
      <c r="H19" s="47"/>
      <c r="I19" s="47"/>
      <c r="J19" s="47"/>
      <c r="K19" s="47"/>
      <c r="L19" s="47"/>
      <c r="M19" s="47"/>
      <c r="N19" s="48">
        <f t="shared" si="0"/>
        <v>0</v>
      </c>
      <c r="O19" s="81"/>
      <c r="P19" s="83" t="str">
        <f>IF(ISNA(VLOOKUP(D19,代號!$N:$O,2,0)),"",(VLOOKUP(D19,代號!$N:$O,2,0)))</f>
        <v>Shake(1.5);</v>
      </c>
      <c r="R19" s="1"/>
    </row>
    <row r="20" spans="2:18" s="34" customFormat="1">
      <c r="B20" s="73">
        <f>IF(ISNA(VLOOKUP(D20,代號!$J:$K,2,0)),"",(VLOOKUP(D20,代號!$J:$K,2,0)))</f>
        <v>10201002</v>
      </c>
      <c r="C20" s="1" t="s">
        <v>389</v>
      </c>
      <c r="D20" s="2" t="s">
        <v>303</v>
      </c>
      <c r="E20" s="46" t="s">
        <v>441</v>
      </c>
      <c r="F20" s="47"/>
      <c r="G20" s="47"/>
      <c r="H20" s="47"/>
      <c r="I20" s="47"/>
      <c r="J20" s="47"/>
      <c r="K20" s="47"/>
      <c r="L20" s="47"/>
      <c r="M20" s="47"/>
      <c r="N20" s="48">
        <f t="shared" si="0"/>
        <v>3</v>
      </c>
      <c r="O20" s="81"/>
      <c r="P20" s="83" t="str">
        <f>IF(ISNA(VLOOKUP(D20,代號!$N:$O,2,0)),"",(VLOOKUP(D20,代號!$N:$O,2,0)))</f>
        <v/>
      </c>
      <c r="R20" s="1"/>
    </row>
    <row r="21" spans="2:18" s="34" customFormat="1">
      <c r="B21" s="73" t="str">
        <f>IF(ISNA(VLOOKUP(D21,代號!$J:$K,2,0)),"",(VLOOKUP(D21,代號!$J:$K,2,0)))</f>
        <v/>
      </c>
      <c r="C21" s="75"/>
      <c r="D21" s="36" t="s">
        <v>422</v>
      </c>
      <c r="E21" s="46"/>
      <c r="F21" s="47"/>
      <c r="G21" s="47"/>
      <c r="H21" s="47"/>
      <c r="I21" s="47"/>
      <c r="J21" s="47"/>
      <c r="K21" s="47"/>
      <c r="L21" s="47"/>
      <c r="M21" s="47"/>
      <c r="N21" s="48">
        <f t="shared" si="0"/>
        <v>0</v>
      </c>
      <c r="O21" s="81"/>
      <c r="P21" s="83" t="str">
        <f>IF(ISNA(VLOOKUP(D21,代號!$N:$O,2,0)),"",(VLOOKUP(D21,代號!$N:$O,2,0)))</f>
        <v>ControlNPC(10209002,FadeOut,M);</v>
      </c>
      <c r="R21" s="1"/>
    </row>
    <row r="22" spans="2:18">
      <c r="B22" s="73" t="str">
        <f>IF(ISNA(VLOOKUP(D22,代號!$J:$K,2,0)),"",(VLOOKUP(D22,代號!$J:$K,2,0)))</f>
        <v/>
      </c>
      <c r="C22" s="74"/>
      <c r="D22" s="36" t="s">
        <v>384</v>
      </c>
      <c r="E22" s="45" t="s">
        <v>444</v>
      </c>
      <c r="F22" s="47"/>
      <c r="G22" s="47"/>
      <c r="H22" s="47"/>
      <c r="I22" s="47"/>
      <c r="J22" s="47"/>
      <c r="K22" s="47"/>
      <c r="L22" s="47"/>
      <c r="M22" s="48"/>
      <c r="N22" s="48">
        <f t="shared" si="0"/>
        <v>14</v>
      </c>
      <c r="O22" s="81"/>
      <c r="P22" s="83" t="str">
        <f>IF(ISNA(VLOOKUP(D22,代號!$N:$O,2,0)),"",(VLOOKUP(D22,代號!$N:$O,2,0)))</f>
        <v xml:space="preserve">PlaySE(301001); </v>
      </c>
      <c r="R22" s="39"/>
    </row>
    <row r="23" spans="2:18" s="34" customFormat="1">
      <c r="B23" s="73" t="str">
        <f>IF(ISNA(VLOOKUP(D23,代號!$J:$K,2,0)),"",(VLOOKUP(D23,代號!$J:$K,2,0)))</f>
        <v/>
      </c>
      <c r="C23" s="1" t="s">
        <v>389</v>
      </c>
      <c r="D23" s="2" t="s">
        <v>416</v>
      </c>
      <c r="E23" s="46" t="s">
        <v>474</v>
      </c>
      <c r="F23" s="47"/>
      <c r="G23" s="47"/>
      <c r="H23" s="47"/>
      <c r="I23" s="47"/>
      <c r="J23" s="47"/>
      <c r="K23" s="47"/>
      <c r="L23" s="47"/>
      <c r="M23" s="47"/>
      <c r="N23" s="48">
        <f t="shared" si="0"/>
        <v>23</v>
      </c>
      <c r="O23" s="81"/>
      <c r="P23" s="83" t="str">
        <f>IF(ISNA(VLOOKUP(D23,代號!$N:$O,2,0)),"",(VLOOKUP(D23,代號!$N:$O,2,0)))</f>
        <v/>
      </c>
      <c r="R23" s="1"/>
    </row>
    <row r="24" spans="2:18" s="34" customFormat="1">
      <c r="B24" s="73"/>
      <c r="C24" s="1"/>
      <c r="D24" s="36" t="s">
        <v>384</v>
      </c>
      <c r="E24" s="45" t="s">
        <v>447</v>
      </c>
      <c r="F24" s="47"/>
      <c r="G24" s="47"/>
      <c r="H24" s="47"/>
      <c r="I24" s="47"/>
      <c r="J24" s="47"/>
      <c r="K24" s="47"/>
      <c r="L24" s="47"/>
      <c r="M24" s="47"/>
      <c r="N24" s="48">
        <f t="shared" si="0"/>
        <v>5</v>
      </c>
      <c r="O24" s="81"/>
      <c r="P24" s="83" t="str">
        <f>IF(ISNA(VLOOKUP(D24,代號!$N:$O,2,0)),"",(VLOOKUP(D24,代號!$N:$O,2,0)))</f>
        <v xml:space="preserve">PlaySE(301001); </v>
      </c>
      <c r="R24" s="1"/>
    </row>
    <row r="25" spans="2:18" s="34" customFormat="1">
      <c r="B25" s="73">
        <f>IF(ISNA(VLOOKUP(D25,代號!$J:$K,2,0)),"",(VLOOKUP(D25,代號!$J:$K,2,0)))</f>
        <v>10209001</v>
      </c>
      <c r="C25" s="1" t="s">
        <v>389</v>
      </c>
      <c r="D25" s="2" t="s">
        <v>388</v>
      </c>
      <c r="E25" s="46" t="s">
        <v>446</v>
      </c>
      <c r="F25" s="47"/>
      <c r="G25" s="47"/>
      <c r="H25" s="47"/>
      <c r="I25" s="47"/>
      <c r="J25" s="47"/>
      <c r="K25" s="47"/>
      <c r="L25" s="47"/>
      <c r="M25" s="47"/>
      <c r="N25" s="48">
        <f t="shared" si="0"/>
        <v>5</v>
      </c>
      <c r="O25" s="81"/>
      <c r="P25" s="83" t="str">
        <f>IF(ISNA(VLOOKUP(D25,代號!$N:$O,2,0)),"",(VLOOKUP(D25,代號!$N:$O,2,0)))</f>
        <v/>
      </c>
      <c r="R25" s="1"/>
    </row>
    <row r="26" spans="2:18" s="34" customFormat="1">
      <c r="B26" s="73" t="str">
        <f>IF(ISNA(VLOOKUP(D26,代號!$J:$K,2,0)),"",(VLOOKUP(D26,代號!$J:$K,2,0)))</f>
        <v/>
      </c>
      <c r="C26" s="75"/>
      <c r="D26" s="36" t="s">
        <v>257</v>
      </c>
      <c r="E26" s="46"/>
      <c r="F26" s="47"/>
      <c r="G26" s="47"/>
      <c r="H26" s="47"/>
      <c r="I26" s="47"/>
      <c r="J26" s="47"/>
      <c r="K26" s="47"/>
      <c r="L26" s="47"/>
      <c r="M26" s="47"/>
      <c r="N26" s="48">
        <f t="shared" si="0"/>
        <v>0</v>
      </c>
      <c r="O26" s="81"/>
      <c r="P26" s="83" t="str">
        <f>IF(ISNA(VLOOKUP(D26,代號!$N:$O,2,0)),"",(VLOOKUP(D26,代號!$N:$O,2,0)))</f>
        <v>ControlNPC(10209002,FadeIn,M);</v>
      </c>
      <c r="R26" s="1"/>
    </row>
    <row r="27" spans="2:18" s="34" customFormat="1">
      <c r="B27" s="73">
        <f>IF(ISNA(VLOOKUP(D27,代號!$J:$K,2,0)),"",(VLOOKUP(D27,代號!$J:$K,2,0)))</f>
        <v>10201002</v>
      </c>
      <c r="C27" s="1" t="s">
        <v>389</v>
      </c>
      <c r="D27" s="2" t="s">
        <v>448</v>
      </c>
      <c r="E27" s="46" t="s">
        <v>477</v>
      </c>
      <c r="F27" s="47"/>
      <c r="G27" s="47"/>
      <c r="H27" s="47"/>
      <c r="I27" s="47"/>
      <c r="J27" s="47"/>
      <c r="K27" s="47"/>
      <c r="L27" s="47"/>
      <c r="M27" s="47"/>
      <c r="N27" s="48">
        <f t="shared" si="0"/>
        <v>36</v>
      </c>
      <c r="O27" s="81"/>
      <c r="P27" s="83" t="str">
        <f>IF(ISNA(VLOOKUP(D27,代號!$N:$O,2,0)),"",(VLOOKUP(D27,代號!$N:$O,2,0)))</f>
        <v/>
      </c>
      <c r="R27" s="1"/>
    </row>
    <row r="28" spans="2:18" s="34" customFormat="1">
      <c r="B28" s="73">
        <f>IF(ISNA(VLOOKUP(D28,代號!$J:$K,2,0)),"",(VLOOKUP(D28,代號!$J:$K,2,0)))</f>
        <v>10209001</v>
      </c>
      <c r="C28" s="75" t="s">
        <v>235</v>
      </c>
      <c r="D28" s="2" t="s">
        <v>100</v>
      </c>
      <c r="E28" s="46" t="s">
        <v>450</v>
      </c>
      <c r="F28" s="47"/>
      <c r="G28" s="47"/>
      <c r="H28" s="47"/>
      <c r="I28" s="47"/>
      <c r="J28" s="47"/>
      <c r="K28" s="47"/>
      <c r="L28" s="47"/>
      <c r="M28" s="47"/>
      <c r="N28" s="48">
        <f t="shared" si="0"/>
        <v>21</v>
      </c>
      <c r="O28" s="81" t="str">
        <f>$E$2&amp;"-"&amp;B28&amp;"-0"&amp;COUNTIF($B$11:B28,B28)&amp;"_tw"</f>
        <v>20200202-10209001-04_tw</v>
      </c>
      <c r="P28" s="83" t="str">
        <f>IF(ISNA(VLOOKUP(D28,代號!$N:$O,2,0)),"",(VLOOKUP(D28,代號!$N:$O,2,0)))</f>
        <v/>
      </c>
      <c r="R28" s="1"/>
    </row>
    <row r="29" spans="2:18" s="34" customFormat="1">
      <c r="B29" s="73">
        <f>IF(ISNA(VLOOKUP(D29,代號!$J:$K,2,0)),"",(VLOOKUP(D29,代號!$J:$K,2,0)))</f>
        <v>10201002</v>
      </c>
      <c r="C29" s="1" t="s">
        <v>375</v>
      </c>
      <c r="D29" s="2" t="s">
        <v>303</v>
      </c>
      <c r="E29" s="46" t="s">
        <v>451</v>
      </c>
      <c r="F29" s="47"/>
      <c r="G29" s="47"/>
      <c r="H29" s="47"/>
      <c r="I29" s="47"/>
      <c r="J29" s="47"/>
      <c r="K29" s="47"/>
      <c r="L29" s="47"/>
      <c r="M29" s="47"/>
      <c r="N29" s="48">
        <f t="shared" si="0"/>
        <v>22</v>
      </c>
      <c r="O29" s="81" t="str">
        <f>$E$2&amp;"-"&amp;B29&amp;"-0"&amp;COUNTIF($B$11:B29,B29)&amp;"_tw"</f>
        <v>20200202-10201002-03_tw</v>
      </c>
      <c r="P29" s="83" t="str">
        <f>IF(ISNA(VLOOKUP(D29,代號!$N:$O,2,0)),"",(VLOOKUP(D29,代號!$N:$O,2,0)))</f>
        <v/>
      </c>
      <c r="R29" s="1"/>
    </row>
    <row r="30" spans="2:18" s="34" customFormat="1">
      <c r="B30" s="73" t="str">
        <f>IF(ISNA(VLOOKUP(D30,代號!$J:$K,2,0)),"",(VLOOKUP(D30,代號!$J:$K,2,0)))</f>
        <v/>
      </c>
      <c r="C30" s="75"/>
      <c r="D30" s="36" t="s">
        <v>422</v>
      </c>
      <c r="E30" s="46"/>
      <c r="F30" s="47"/>
      <c r="G30" s="47"/>
      <c r="H30" s="47"/>
      <c r="I30" s="47"/>
      <c r="J30" s="47"/>
      <c r="K30" s="47"/>
      <c r="L30" s="47"/>
      <c r="M30" s="47"/>
      <c r="N30" s="48">
        <f t="shared" si="0"/>
        <v>0</v>
      </c>
      <c r="O30" s="81"/>
      <c r="P30" s="83" t="str">
        <f>IF(ISNA(VLOOKUP(D30,代號!$N:$O,2,0)),"",(VLOOKUP(D30,代號!$N:$O,2,0)))</f>
        <v>ControlNPC(10209002,FadeOut,M);</v>
      </c>
      <c r="R30" s="1"/>
    </row>
    <row r="31" spans="2:18" s="34" customFormat="1">
      <c r="B31" s="73" t="str">
        <f>IF(ISNA(VLOOKUP(D31,代號!$J:$K,2,0)),"",(VLOOKUP(D31,代號!$J:$K,2,0)))</f>
        <v/>
      </c>
      <c r="C31" s="75"/>
      <c r="D31" s="2" t="s">
        <v>416</v>
      </c>
      <c r="E31" s="46" t="s">
        <v>452</v>
      </c>
      <c r="F31" s="47"/>
      <c r="G31" s="47"/>
      <c r="H31" s="47"/>
      <c r="I31" s="47"/>
      <c r="J31" s="47"/>
      <c r="K31" s="47"/>
      <c r="L31" s="47"/>
      <c r="M31" s="47"/>
      <c r="N31" s="48">
        <f t="shared" si="0"/>
        <v>33</v>
      </c>
      <c r="O31" s="81" t="str">
        <f>$E$2&amp;"-"&amp;B31&amp;"-0"&amp;COUNTIF($B$11:B38,B31)&amp;"_tw"</f>
        <v>20200202--016_tw</v>
      </c>
      <c r="P31" s="83" t="str">
        <f>IF(ISNA(VLOOKUP(D31,代號!$N:$O,2,0)),"",(VLOOKUP(D31,代號!$N:$O,2,0)))</f>
        <v/>
      </c>
      <c r="R31" s="1"/>
    </row>
    <row r="32" spans="2:18" s="34" customFormat="1">
      <c r="B32" s="73" t="str">
        <f>IF(ISNA(VLOOKUP(D32,代號!$J:$K,2,0)),"",(VLOOKUP(D32,代號!$J:$K,2,0)))</f>
        <v/>
      </c>
      <c r="C32" s="75"/>
      <c r="D32" s="2" t="s">
        <v>416</v>
      </c>
      <c r="E32" s="46" t="s">
        <v>454</v>
      </c>
      <c r="F32" s="47"/>
      <c r="G32" s="47"/>
      <c r="H32" s="47"/>
      <c r="I32" s="47"/>
      <c r="J32" s="47"/>
      <c r="K32" s="47"/>
      <c r="L32" s="47"/>
      <c r="M32" s="47"/>
      <c r="N32" s="48">
        <f t="shared" si="0"/>
        <v>19</v>
      </c>
      <c r="O32" s="81" t="str">
        <f>$E$2&amp;"-"&amp;B32&amp;"-0"&amp;COUNTIF($B$11:B39,B32)&amp;"_tw"</f>
        <v>20200202--017_tw</v>
      </c>
      <c r="P32" s="83" t="str">
        <f>IF(ISNA(VLOOKUP(D32,代號!$N:$O,2,0)),"",(VLOOKUP(D32,代號!$N:$O,2,0)))</f>
        <v/>
      </c>
      <c r="R32" s="1"/>
    </row>
    <row r="33" spans="2:18" s="34" customFormat="1">
      <c r="B33" s="73">
        <f>IF(ISNA(VLOOKUP(D33,代號!$J:$K,2,0)),"",(VLOOKUP(D33,代號!$J:$K,2,0)))</f>
        <v>10209001</v>
      </c>
      <c r="C33" s="1" t="s">
        <v>376</v>
      </c>
      <c r="D33" s="2" t="s">
        <v>100</v>
      </c>
      <c r="E33" s="46" t="s">
        <v>453</v>
      </c>
      <c r="F33" s="47"/>
      <c r="G33" s="47"/>
      <c r="H33" s="47"/>
      <c r="I33" s="47"/>
      <c r="J33" s="47"/>
      <c r="K33" s="47"/>
      <c r="L33" s="47"/>
      <c r="M33" s="47"/>
      <c r="N33" s="48">
        <f t="shared" si="0"/>
        <v>21</v>
      </c>
      <c r="O33" s="81" t="str">
        <f>$E$2&amp;"-"&amp;B33&amp;"-0"&amp;COUNTIF($B$11:B40,B33)&amp;"_tw"</f>
        <v>20200202-10209001-08_tw</v>
      </c>
      <c r="P33" s="83" t="str">
        <f>IF(ISNA(VLOOKUP(D33,代號!$N:$O,2,0)),"",(VLOOKUP(D33,代號!$N:$O,2,0)))</f>
        <v/>
      </c>
      <c r="R33" s="1"/>
    </row>
    <row r="34" spans="2:18" s="34" customFormat="1">
      <c r="B34" s="73" t="str">
        <f>IF(ISNA(VLOOKUP(D34,代號!$J:$K,2,0)),"",(VLOOKUP(D34,代號!$J:$K,2,0)))</f>
        <v/>
      </c>
      <c r="C34" s="75"/>
      <c r="D34" s="2" t="s">
        <v>416</v>
      </c>
      <c r="E34" s="46" t="s">
        <v>455</v>
      </c>
      <c r="F34" s="47"/>
      <c r="G34" s="47"/>
      <c r="H34" s="47"/>
      <c r="I34" s="47"/>
      <c r="J34" s="47"/>
      <c r="K34" s="47"/>
      <c r="L34" s="47"/>
      <c r="M34" s="47"/>
      <c r="N34" s="48">
        <f t="shared" si="0"/>
        <v>28</v>
      </c>
      <c r="O34" s="81" t="str">
        <f>$E$2&amp;"-"&amp;B34&amp;"-0"&amp;COUNTIF($B$11:B41,B34)&amp;"_tw"</f>
        <v>20200202--017_tw</v>
      </c>
      <c r="P34" s="83" t="str">
        <f>IF(ISNA(VLOOKUP(D34,代號!$N:$O,2,0)),"",(VLOOKUP(D34,代號!$N:$O,2,0)))</f>
        <v/>
      </c>
      <c r="R34" s="1"/>
    </row>
    <row r="35" spans="2:18" s="34" customFormat="1">
      <c r="B35" s="73">
        <f>IF(ISNA(VLOOKUP(D35,代號!$J:$K,2,0)),"",(VLOOKUP(D35,代號!$J:$K,2,0)))</f>
        <v>10209001</v>
      </c>
      <c r="C35" s="75" t="s">
        <v>238</v>
      </c>
      <c r="D35" s="2" t="s">
        <v>388</v>
      </c>
      <c r="E35" s="46" t="s">
        <v>456</v>
      </c>
      <c r="F35" s="47"/>
      <c r="G35" s="47"/>
      <c r="H35" s="47"/>
      <c r="I35" s="47"/>
      <c r="J35" s="47"/>
      <c r="K35" s="47"/>
      <c r="L35" s="47"/>
      <c r="M35" s="47"/>
      <c r="N35" s="48">
        <f>LEN(E35)</f>
        <v>4</v>
      </c>
      <c r="O35" s="81" t="str">
        <f>$E$2&amp;"-"&amp;B35&amp;"-0"&amp;COUNTIF($B$11:B46,B35)&amp;"_tw"</f>
        <v>20200202-10209001-09_tw</v>
      </c>
      <c r="P35" s="83" t="str">
        <f>IF(ISNA(VLOOKUP(D35,代號!$N:$O,2,0)),"",(VLOOKUP(D35,代號!$N:$O,2,0)))</f>
        <v/>
      </c>
      <c r="R35" s="1"/>
    </row>
    <row r="36" spans="2:18" s="34" customFormat="1">
      <c r="B36" s="73">
        <f>IF(ISNA(VLOOKUP(D36,代號!$J:$K,2,0)),"",(VLOOKUP(D36,代號!$J:$K,2,0)))</f>
        <v>10201002</v>
      </c>
      <c r="C36" s="75" t="s">
        <v>238</v>
      </c>
      <c r="D36" s="2" t="s">
        <v>448</v>
      </c>
      <c r="E36" s="46" t="s">
        <v>457</v>
      </c>
      <c r="F36" s="47"/>
      <c r="G36" s="47"/>
      <c r="H36" s="47"/>
      <c r="I36" s="47"/>
      <c r="J36" s="47"/>
      <c r="K36" s="47"/>
      <c r="L36" s="47"/>
      <c r="M36" s="47"/>
      <c r="N36" s="48">
        <f>LEN(E36)</f>
        <v>30</v>
      </c>
      <c r="O36" s="81" t="str">
        <f>$E$2&amp;"-"&amp;B36&amp;"-0"&amp;COUNTIF($B$11:B48,B36)&amp;"_tw"</f>
        <v>20200202-10201002-08_tw</v>
      </c>
      <c r="P36" s="83" t="str">
        <f>IF(ISNA(VLOOKUP(D36,代號!$N:$O,2,0)),"",(VLOOKUP(D36,代號!$N:$O,2,0)))</f>
        <v/>
      </c>
      <c r="R36" s="1"/>
    </row>
    <row r="37" spans="2:18" s="34" customFormat="1">
      <c r="B37" s="73">
        <f>IF(ISNA(VLOOKUP(D37,代號!$J:$K,2,0)),"",(VLOOKUP(D37,代號!$J:$K,2,0)))</f>
        <v>10201002</v>
      </c>
      <c r="C37" s="1" t="s">
        <v>376</v>
      </c>
      <c r="D37" s="2" t="s">
        <v>303</v>
      </c>
      <c r="E37" s="46" t="s">
        <v>460</v>
      </c>
      <c r="F37" s="47"/>
      <c r="G37" s="47"/>
      <c r="H37" s="47"/>
      <c r="I37" s="47"/>
      <c r="J37" s="47"/>
      <c r="K37" s="47"/>
      <c r="L37" s="47"/>
      <c r="M37" s="47"/>
      <c r="N37" s="48">
        <f t="shared" ref="N37:N38" si="1">LEN(E37)</f>
        <v>17</v>
      </c>
      <c r="O37" s="81" t="str">
        <f>$E$2&amp;"-"&amp;B37&amp;"-0"&amp;COUNTIF($B$11:B52,B37)&amp;"_tw"</f>
        <v>20200202-10201002-010_tw</v>
      </c>
      <c r="P37" s="83" t="str">
        <f>IF(ISNA(VLOOKUP(D37,代號!$N:$O,2,0)),"",(VLOOKUP(D37,代號!$N:$O,2,0)))</f>
        <v/>
      </c>
      <c r="R37" s="1"/>
    </row>
    <row r="38" spans="2:18" s="34" customFormat="1">
      <c r="B38" s="73">
        <f>IF(ISNA(VLOOKUP(D38,代號!$J:$K,2,0)),"",(VLOOKUP(D38,代號!$J:$K,2,0)))</f>
        <v>10209001</v>
      </c>
      <c r="C38" s="1" t="s">
        <v>400</v>
      </c>
      <c r="D38" s="2" t="s">
        <v>388</v>
      </c>
      <c r="E38" s="46" t="s">
        <v>458</v>
      </c>
      <c r="F38" s="47"/>
      <c r="G38" s="47"/>
      <c r="H38" s="47"/>
      <c r="I38" s="47"/>
      <c r="J38" s="47"/>
      <c r="K38" s="47"/>
      <c r="L38" s="47"/>
      <c r="M38" s="47"/>
      <c r="N38" s="48">
        <f t="shared" si="1"/>
        <v>21</v>
      </c>
      <c r="O38" s="81" t="str">
        <f>$E$2&amp;"-"&amp;B38&amp;"-0"&amp;COUNTIF($B$11:B53,B38)&amp;"_tw"</f>
        <v>20200202-10209001-012_tw</v>
      </c>
      <c r="P38" s="83" t="str">
        <f>IF(ISNA(VLOOKUP(D38,代號!$N:$O,2,0)),"",(VLOOKUP(D38,代號!$N:$O,2,0)))</f>
        <v/>
      </c>
      <c r="R38" s="1"/>
    </row>
    <row r="39" spans="2:18" s="34" customFormat="1">
      <c r="B39" s="73" t="str">
        <f>IF(ISNA(VLOOKUP(D39,代號!$J:$K,2,0)),"",(VLOOKUP(D39,代號!$J:$K,2,0)))</f>
        <v/>
      </c>
      <c r="C39" s="75" t="s">
        <v>238</v>
      </c>
      <c r="D39" s="2" t="s">
        <v>416</v>
      </c>
      <c r="E39" s="46" t="s">
        <v>459</v>
      </c>
      <c r="F39" s="47"/>
      <c r="G39" s="47"/>
      <c r="H39" s="47"/>
      <c r="I39" s="47"/>
      <c r="J39" s="47"/>
      <c r="K39" s="47"/>
      <c r="L39" s="47"/>
      <c r="M39" s="47"/>
      <c r="N39" s="48">
        <f>LEN(E39)</f>
        <v>17</v>
      </c>
      <c r="O39" s="81" t="str">
        <f>$E$2&amp;"-"&amp;B39&amp;"-0"&amp;COUNTIF($B$11:B54,B39)&amp;"_tw"</f>
        <v>20200202--021_tw</v>
      </c>
      <c r="P39" s="83" t="str">
        <f>IF(ISNA(VLOOKUP(D39,代號!$N:$O,2,0)),"",(VLOOKUP(D39,代號!$N:$O,2,0)))</f>
        <v/>
      </c>
      <c r="R39" s="1"/>
    </row>
    <row r="40" spans="2:18" s="34" customFormat="1">
      <c r="B40" s="73">
        <f>IF(ISNA(VLOOKUP(D40,代號!$J:$K,2,0)),"",(VLOOKUP(D40,代號!$J:$K,2,0)))</f>
        <v>10209001</v>
      </c>
      <c r="C40" s="1" t="s">
        <v>375</v>
      </c>
      <c r="D40" s="2" t="s">
        <v>100</v>
      </c>
      <c r="E40" s="46" t="s">
        <v>620</v>
      </c>
      <c r="F40" s="47"/>
      <c r="G40" s="47"/>
      <c r="H40" s="47"/>
      <c r="I40" s="47"/>
      <c r="J40" s="47"/>
      <c r="K40" s="47"/>
      <c r="L40" s="47"/>
      <c r="M40" s="47"/>
      <c r="N40" s="48">
        <f>LEN(E40)</f>
        <v>23</v>
      </c>
      <c r="O40" s="81" t="str">
        <f>$E$2&amp;"-"&amp;B40&amp;"-0"&amp;COUNTIF($B$11:B54,B40)&amp;"_tw"</f>
        <v>20200202-10209001-012_tw</v>
      </c>
      <c r="P40" s="83" t="str">
        <f>IF(ISNA(VLOOKUP(D40,代號!$N:$O,2,0)),"",(VLOOKUP(D40,代號!$N:$O,2,0)))</f>
        <v/>
      </c>
      <c r="R40" s="1"/>
    </row>
    <row r="41" spans="2:18" s="34" customFormat="1">
      <c r="B41" s="73">
        <f>IF(ISNA(VLOOKUP(D41,代號!$J:$K,2,0)),"",(VLOOKUP(D41,代號!$J:$K,2,0)))</f>
        <v>10201002</v>
      </c>
      <c r="C41" s="75"/>
      <c r="D41" s="2" t="s">
        <v>303</v>
      </c>
      <c r="E41" s="108" t="s">
        <v>461</v>
      </c>
      <c r="F41" s="47"/>
      <c r="G41" s="47"/>
      <c r="H41" s="47"/>
      <c r="I41" s="47"/>
      <c r="J41" s="47"/>
      <c r="K41" s="47"/>
      <c r="L41" s="47"/>
      <c r="M41" s="47"/>
      <c r="N41" s="48">
        <f t="shared" ref="N41:N54" si="2">LEN(E41)</f>
        <v>21</v>
      </c>
      <c r="O41" s="81" t="str">
        <f>$E$2&amp;"-"&amp;B41&amp;"-0"&amp;COUNTIF($B$11:B55,B41)&amp;"_tw"</f>
        <v>20200202-10201002-011_tw</v>
      </c>
      <c r="P41" s="83" t="str">
        <f>IF(ISNA(VLOOKUP(D41,代號!$N:$O,2,0)),"",(VLOOKUP(D41,代號!$N:$O,2,0)))</f>
        <v/>
      </c>
      <c r="R41" s="1"/>
    </row>
    <row r="42" spans="2:18" s="34" customFormat="1">
      <c r="B42" s="73" t="str">
        <f>IF(ISNA(VLOOKUP(D42,代號!$J:$K,2,0)),"",(VLOOKUP(D42,代號!$J:$K,2,0)))</f>
        <v/>
      </c>
      <c r="C42" s="75"/>
      <c r="D42" s="36" t="s">
        <v>422</v>
      </c>
      <c r="E42" s="46"/>
      <c r="F42" s="47"/>
      <c r="G42" s="47"/>
      <c r="H42" s="47"/>
      <c r="I42" s="47"/>
      <c r="J42" s="47"/>
      <c r="K42" s="47"/>
      <c r="L42" s="47"/>
      <c r="M42" s="47"/>
      <c r="N42" s="48">
        <f t="shared" si="2"/>
        <v>0</v>
      </c>
      <c r="O42" s="81"/>
      <c r="P42" s="83" t="str">
        <f>IF(ISNA(VLOOKUP(D42,代號!$N:$O,2,0)),"",(VLOOKUP(D42,代號!$N:$O,2,0)))</f>
        <v>ControlNPC(10209002,FadeOut,M);</v>
      </c>
      <c r="R42" s="1"/>
    </row>
    <row r="43" spans="2:18" s="34" customFormat="1">
      <c r="B43" s="73"/>
      <c r="C43" s="113"/>
      <c r="D43" s="2" t="s">
        <v>102</v>
      </c>
      <c r="E43" s="46" t="s">
        <v>621</v>
      </c>
      <c r="F43" s="47"/>
      <c r="G43" s="47"/>
      <c r="H43" s="47"/>
      <c r="I43" s="47"/>
      <c r="J43" s="47"/>
      <c r="K43" s="47"/>
      <c r="L43" s="47"/>
      <c r="M43" s="47"/>
      <c r="N43" s="48">
        <f>LEN(E43)</f>
        <v>33</v>
      </c>
      <c r="O43" s="81" t="str">
        <f>$E$2&amp;"-"&amp;B43&amp;"-0"&amp;COUNTIF($B$11:B57,B43)&amp;"_tw"</f>
        <v>20200202--00_tw</v>
      </c>
      <c r="P43" s="83"/>
      <c r="R43" s="1"/>
    </row>
    <row r="44" spans="2:18" s="34" customFormat="1">
      <c r="B44" s="73">
        <f>IF(ISNA(VLOOKUP(D44,代號!$J:$K,2,0)),"",(VLOOKUP(D44,代號!$J:$K,2,0)))</f>
        <v>10209001</v>
      </c>
      <c r="C44" s="75" t="s">
        <v>370</v>
      </c>
      <c r="D44" s="2" t="s">
        <v>388</v>
      </c>
      <c r="E44" s="46" t="s">
        <v>442</v>
      </c>
      <c r="F44" s="47"/>
      <c r="G44" s="47"/>
      <c r="H44" s="47"/>
      <c r="I44" s="47"/>
      <c r="J44" s="47"/>
      <c r="K44" s="47"/>
      <c r="L44" s="47"/>
      <c r="M44" s="47"/>
      <c r="N44" s="48">
        <f>LEN(E44)</f>
        <v>7</v>
      </c>
      <c r="O44" s="81" t="str">
        <f>$E$2&amp;"-"&amp;B44&amp;"-0"&amp;COUNTIF($B$11:B58,B44)&amp;"_tw"</f>
        <v>20200202-10209001-012_tw</v>
      </c>
      <c r="P44" s="83" t="str">
        <f>IF(ISNA(VLOOKUP(D44,代號!$N:$O,2,0)),"",(VLOOKUP(D44,代號!$N:$O,2,0)))</f>
        <v/>
      </c>
      <c r="R44" s="1"/>
    </row>
    <row r="45" spans="2:18" s="34" customFormat="1">
      <c r="B45" s="73" t="str">
        <f>IF(ISNA(VLOOKUP(D45,代號!$J:$K,2,0)),"",(VLOOKUP(D45,代號!$J:$K,2,0)))</f>
        <v/>
      </c>
      <c r="C45" s="75"/>
      <c r="D45" s="36" t="s">
        <v>257</v>
      </c>
      <c r="E45" s="46"/>
      <c r="F45" s="47"/>
      <c r="G45" s="47"/>
      <c r="H45" s="47"/>
      <c r="I45" s="47"/>
      <c r="J45" s="47"/>
      <c r="K45" s="47"/>
      <c r="L45" s="47"/>
      <c r="M45" s="47"/>
      <c r="N45" s="48">
        <f t="shared" ref="N45" si="3">LEN(E45)</f>
        <v>0</v>
      </c>
      <c r="O45" s="81"/>
      <c r="P45" s="83" t="str">
        <f>IF(ISNA(VLOOKUP(D45,代號!$N:$O,2,0)),"",(VLOOKUP(D45,代號!$N:$O,2,0)))</f>
        <v>ControlNPC(10209002,FadeIn,M);</v>
      </c>
      <c r="R45" s="1"/>
    </row>
    <row r="46" spans="2:18" s="34" customFormat="1">
      <c r="B46" s="73">
        <f>IF(ISNA(VLOOKUP(D46,代號!$J:$K,2,0)),"",(VLOOKUP(D46,代號!$J:$K,2,0)))</f>
        <v>10201002</v>
      </c>
      <c r="C46" s="1" t="s">
        <v>375</v>
      </c>
      <c r="D46" s="2" t="s">
        <v>448</v>
      </c>
      <c r="E46" s="46" t="s">
        <v>469</v>
      </c>
      <c r="F46" s="47"/>
      <c r="G46" s="47"/>
      <c r="H46" s="47"/>
      <c r="I46" s="47"/>
      <c r="J46" s="47"/>
      <c r="K46" s="47"/>
      <c r="L46" s="47"/>
      <c r="M46" s="47"/>
      <c r="N46" s="48">
        <f t="shared" si="2"/>
        <v>28</v>
      </c>
      <c r="O46" s="81" t="str">
        <f>$E$2&amp;"-"&amp;B46&amp;"-0"&amp;COUNTIF($B$11:B58,B46)&amp;"_tw"</f>
        <v>20200202-10201002-011_tw</v>
      </c>
      <c r="P46" s="83" t="str">
        <f>IF(ISNA(VLOOKUP(D46,代號!$N:$O,2,0)),"",(VLOOKUP(D46,代號!$N:$O,2,0)))</f>
        <v/>
      </c>
      <c r="R46" s="1"/>
    </row>
    <row r="47" spans="2:18" s="34" customFormat="1">
      <c r="B47" s="73">
        <f>IF(ISNA(VLOOKUP(D47,代號!$J:$K,2,0)),"",(VLOOKUP(D47,代號!$J:$K,2,0)))</f>
        <v>10201002</v>
      </c>
      <c r="C47" s="1" t="s">
        <v>375</v>
      </c>
      <c r="D47" s="2" t="s">
        <v>448</v>
      </c>
      <c r="E47" s="46" t="s">
        <v>470</v>
      </c>
      <c r="F47" s="47"/>
      <c r="G47" s="47"/>
      <c r="H47" s="47"/>
      <c r="I47" s="47"/>
      <c r="J47" s="47"/>
      <c r="K47" s="47"/>
      <c r="L47" s="47"/>
      <c r="M47" s="47"/>
      <c r="N47" s="48">
        <f t="shared" ref="N47" si="4">LEN(E47)</f>
        <v>12</v>
      </c>
      <c r="O47" s="81" t="str">
        <f>$E$2&amp;"-"&amp;B47&amp;"-0"&amp;COUNTIF($B$11:B59,B47)&amp;"_tw"</f>
        <v>20200202-10201002-011_tw</v>
      </c>
      <c r="P47" s="83" t="str">
        <f>IF(ISNA(VLOOKUP(D47,代號!$N:$O,2,0)),"",(VLOOKUP(D47,代號!$N:$O,2,0)))</f>
        <v/>
      </c>
      <c r="R47" s="1"/>
    </row>
    <row r="48" spans="2:18" s="34" customFormat="1">
      <c r="B48" s="73">
        <f>IF(ISNA(VLOOKUP(D48,代號!$J:$K,2,0)),"",(VLOOKUP(D48,代號!$J:$K,2,0)))</f>
        <v>10209001</v>
      </c>
      <c r="C48" s="75"/>
      <c r="D48" s="2" t="s">
        <v>388</v>
      </c>
      <c r="E48" s="46" t="s">
        <v>466</v>
      </c>
      <c r="F48" s="47"/>
      <c r="G48" s="47"/>
      <c r="H48" s="47"/>
      <c r="I48" s="47"/>
      <c r="J48" s="47"/>
      <c r="K48" s="47"/>
      <c r="L48" s="47"/>
      <c r="M48" s="47"/>
      <c r="N48" s="48">
        <f t="shared" si="2"/>
        <v>17</v>
      </c>
      <c r="O48" s="81" t="str">
        <f>$E$2&amp;"-"&amp;B48&amp;"-0"&amp;COUNTIF($B$11:B60,B48)&amp;"_tw"</f>
        <v>20200202-10209001-012_tw</v>
      </c>
      <c r="P48" s="83" t="str">
        <f>IF(ISNA(VLOOKUP(D48,代號!$N:$O,2,0)),"",(VLOOKUP(D48,代號!$N:$O,2,0)))</f>
        <v/>
      </c>
      <c r="R48" s="1"/>
    </row>
    <row r="49" spans="1:19" s="34" customFormat="1">
      <c r="B49" s="73">
        <f>IF(ISNA(VLOOKUP(D49,代號!$J:$K,2,0)),"",(VLOOKUP(D49,代號!$J:$K,2,0)))</f>
        <v>10209001</v>
      </c>
      <c r="C49" s="1" t="s">
        <v>377</v>
      </c>
      <c r="D49" s="2" t="s">
        <v>388</v>
      </c>
      <c r="E49" s="46" t="s">
        <v>467</v>
      </c>
      <c r="F49" s="47"/>
      <c r="G49" s="47"/>
      <c r="H49" s="47"/>
      <c r="I49" s="47"/>
      <c r="J49" s="47"/>
      <c r="K49" s="47"/>
      <c r="L49" s="47"/>
      <c r="M49" s="47"/>
      <c r="N49" s="48">
        <f>LEN(E49)</f>
        <v>22</v>
      </c>
      <c r="O49" s="81" t="str">
        <f>$E$2&amp;"-"&amp;B49&amp;"-0"&amp;COUNTIF($B$11:B59,B49)&amp;"_tw"</f>
        <v>20200202-10209001-012_tw</v>
      </c>
      <c r="P49" s="83" t="str">
        <f>IF(ISNA(VLOOKUP(D49,代號!$N:$O,2,0)),"",(VLOOKUP(D49,代號!$N:$O,2,0)))</f>
        <v/>
      </c>
      <c r="R49" s="1"/>
    </row>
    <row r="50" spans="1:19" s="34" customFormat="1">
      <c r="B50" s="73">
        <f>IF(ISNA(VLOOKUP(D50,代號!$J:$K,2,0)),"",(VLOOKUP(D50,代號!$J:$K,2,0)))</f>
        <v>10201002</v>
      </c>
      <c r="C50" s="1" t="s">
        <v>375</v>
      </c>
      <c r="D50" s="2" t="s">
        <v>448</v>
      </c>
      <c r="E50" s="46" t="s">
        <v>468</v>
      </c>
      <c r="F50" s="47"/>
      <c r="G50" s="47"/>
      <c r="H50" s="47"/>
      <c r="I50" s="47"/>
      <c r="J50" s="47"/>
      <c r="K50" s="47"/>
      <c r="L50" s="47"/>
      <c r="M50" s="47"/>
      <c r="N50" s="48">
        <f t="shared" ref="N50" si="5">LEN(E50)</f>
        <v>2</v>
      </c>
      <c r="O50" s="81" t="str">
        <f>$E$2&amp;"-"&amp;B50&amp;"-0"&amp;COUNTIF($B$11:B62,B50)&amp;"_tw"</f>
        <v>20200202-10201002-011_tw</v>
      </c>
      <c r="P50" s="83" t="str">
        <f>IF(ISNA(VLOOKUP(D50,代號!$N:$O,2,0)),"",(VLOOKUP(D50,代號!$N:$O,2,0)))</f>
        <v/>
      </c>
      <c r="R50" s="1"/>
    </row>
    <row r="51" spans="1:19" s="34" customFormat="1">
      <c r="B51" s="73" t="str">
        <f>IF(ISNA(VLOOKUP(D51,代號!$J:$K,2,0)),"",(VLOOKUP(D51,代號!$J:$K,2,0)))</f>
        <v/>
      </c>
      <c r="C51" s="75"/>
      <c r="D51" s="2" t="s">
        <v>416</v>
      </c>
      <c r="E51" s="46" t="s">
        <v>465</v>
      </c>
      <c r="F51" s="47"/>
      <c r="G51" s="47"/>
      <c r="H51" s="47"/>
      <c r="I51" s="47"/>
      <c r="J51" s="47"/>
      <c r="K51" s="47"/>
      <c r="L51" s="47"/>
      <c r="M51" s="47"/>
      <c r="N51" s="48">
        <f>LEN(E51)</f>
        <v>16</v>
      </c>
      <c r="O51" s="81" t="str">
        <f>$E$2&amp;"-"&amp;B51&amp;"-0"&amp;COUNTIF($B$11:B66,B51)&amp;"_tw"</f>
        <v>20200202--033_tw</v>
      </c>
      <c r="P51" s="83" t="str">
        <f>IF(ISNA(VLOOKUP(D51,代號!$N:$O,2,0)),"",(VLOOKUP(D51,代號!$N:$O,2,0)))</f>
        <v/>
      </c>
      <c r="R51" s="1"/>
    </row>
    <row r="52" spans="1:19" s="34" customFormat="1">
      <c r="B52" s="73">
        <f>IF(ISNA(VLOOKUP(D52,代號!$J:$K,2,0)),"",(VLOOKUP(D52,代號!$J:$K,2,0)))</f>
        <v>10201002</v>
      </c>
      <c r="C52" s="1" t="s">
        <v>374</v>
      </c>
      <c r="D52" s="2" t="s">
        <v>448</v>
      </c>
      <c r="E52" s="46" t="s">
        <v>462</v>
      </c>
      <c r="F52" s="47"/>
      <c r="G52" s="47"/>
      <c r="H52" s="47"/>
      <c r="I52" s="47"/>
      <c r="J52" s="47"/>
      <c r="K52" s="47"/>
      <c r="L52" s="47"/>
      <c r="M52" s="47"/>
      <c r="N52" s="48">
        <f t="shared" si="2"/>
        <v>18</v>
      </c>
      <c r="O52" s="81" t="str">
        <f>$E$2&amp;"-"&amp;B52&amp;"-0"&amp;COUNTIF($B$11:B61,B52)&amp;"_tw"</f>
        <v>20200202-10201002-011_tw</v>
      </c>
      <c r="P52" s="83" t="str">
        <f>IF(ISNA(VLOOKUP(D52,代號!$N:$O,2,0)),"",(VLOOKUP(D52,代號!$N:$O,2,0)))</f>
        <v/>
      </c>
      <c r="R52" s="1"/>
    </row>
    <row r="53" spans="1:19" s="34" customFormat="1">
      <c r="B53" s="73">
        <f>IF(ISNA(VLOOKUP(D53,代號!$J:$K,2,0)),"",(VLOOKUP(D53,代號!$J:$K,2,0)))</f>
        <v>10209001</v>
      </c>
      <c r="C53" s="75"/>
      <c r="D53" s="2" t="s">
        <v>100</v>
      </c>
      <c r="E53" s="108" t="s">
        <v>463</v>
      </c>
      <c r="F53" s="47"/>
      <c r="G53" s="47"/>
      <c r="H53" s="47"/>
      <c r="I53" s="47"/>
      <c r="J53" s="47"/>
      <c r="K53" s="47"/>
      <c r="L53" s="47"/>
      <c r="M53" s="47"/>
      <c r="N53" s="48">
        <f t="shared" si="2"/>
        <v>25</v>
      </c>
      <c r="O53" s="81" t="str">
        <f>$E$2&amp;"-"&amp;B53&amp;"-0"&amp;COUNTIF($B$11:B62,B53)&amp;"_tw"</f>
        <v>20200202-10209001-012_tw</v>
      </c>
      <c r="P53" s="83" t="str">
        <f>IF(ISNA(VLOOKUP(D53,代號!$N:$O,2,0)),"",(VLOOKUP(D53,代號!$N:$O,2,0)))</f>
        <v/>
      </c>
      <c r="R53" s="1"/>
    </row>
    <row r="54" spans="1:19" s="34" customFormat="1">
      <c r="B54" s="73">
        <f>IF(ISNA(VLOOKUP(D54,代號!$J:$K,2,0)),"",(VLOOKUP(D54,代號!$J:$K,2,0)))</f>
        <v>10201002</v>
      </c>
      <c r="C54" s="1" t="s">
        <v>376</v>
      </c>
      <c r="D54" s="2" t="s">
        <v>448</v>
      </c>
      <c r="E54" s="46" t="s">
        <v>464</v>
      </c>
      <c r="F54" s="47"/>
      <c r="G54" s="47"/>
      <c r="H54" s="47"/>
      <c r="I54" s="47"/>
      <c r="J54" s="47"/>
      <c r="K54" s="47"/>
      <c r="L54" s="47"/>
      <c r="M54" s="47"/>
      <c r="N54" s="48">
        <f t="shared" si="2"/>
        <v>13</v>
      </c>
      <c r="O54" s="81" t="str">
        <f>$E$2&amp;"-"&amp;B54&amp;"-0"&amp;COUNTIF($B$11:B43,B54)&amp;"_tw"</f>
        <v>20200202-10201002-06_tw</v>
      </c>
      <c r="P54" s="83" t="str">
        <f>IF(ISNA(VLOOKUP(D54,代號!$N:$O,2,0)),"",(VLOOKUP(D54,代號!$N:$O,2,0)))</f>
        <v/>
      </c>
      <c r="R54" s="1"/>
    </row>
    <row r="55" spans="1:19" s="34" customFormat="1">
      <c r="B55" s="73"/>
      <c r="C55" s="75"/>
      <c r="D55" s="2"/>
      <c r="E55" s="46"/>
      <c r="F55" s="47"/>
      <c r="G55" s="47"/>
      <c r="H55" s="47"/>
      <c r="I55" s="47"/>
      <c r="J55" s="47"/>
      <c r="K55" s="47"/>
      <c r="L55" s="47"/>
      <c r="M55" s="47"/>
      <c r="N55" s="48"/>
      <c r="O55" s="81"/>
      <c r="P55" s="83"/>
      <c r="R55" s="1"/>
    </row>
    <row r="56" spans="1:19" s="34" customFormat="1">
      <c r="B56" s="73"/>
      <c r="C56" s="75"/>
      <c r="D56" s="36"/>
      <c r="E56" s="46"/>
      <c r="F56" s="47"/>
      <c r="G56" s="47"/>
      <c r="H56" s="47"/>
      <c r="I56" s="47"/>
      <c r="J56" s="47"/>
      <c r="K56" s="47"/>
      <c r="L56" s="47"/>
      <c r="M56" s="47"/>
      <c r="N56" s="48"/>
      <c r="O56" s="81"/>
      <c r="P56" s="83"/>
      <c r="R56" s="1"/>
    </row>
    <row r="57" spans="1:19" s="34" customFormat="1">
      <c r="B57" s="73"/>
      <c r="C57" s="75"/>
      <c r="D57" s="2"/>
      <c r="E57" s="46"/>
      <c r="F57" s="47"/>
      <c r="G57" s="47"/>
      <c r="H57" s="47"/>
      <c r="I57" s="47"/>
      <c r="J57" s="47"/>
      <c r="K57" s="47"/>
      <c r="L57" s="47"/>
      <c r="M57" s="47"/>
      <c r="N57" s="48"/>
      <c r="O57" s="81"/>
      <c r="P57" s="83"/>
      <c r="R57" s="1"/>
    </row>
    <row r="58" spans="1:19" s="34" customFormat="1">
      <c r="B58" s="73"/>
      <c r="C58" s="75"/>
      <c r="D58" s="36"/>
      <c r="E58" s="46"/>
      <c r="F58" s="47"/>
      <c r="G58" s="47"/>
      <c r="H58" s="47"/>
      <c r="I58" s="47"/>
      <c r="J58" s="47"/>
      <c r="K58" s="47"/>
      <c r="L58" s="47"/>
      <c r="M58" s="47"/>
      <c r="N58" s="48"/>
      <c r="O58" s="81"/>
      <c r="P58" s="83"/>
      <c r="R58" s="1"/>
    </row>
    <row r="60" spans="1:19" s="5" customFormat="1">
      <c r="A60" s="1"/>
      <c r="B60" s="40"/>
      <c r="C60" s="76"/>
      <c r="D60" s="1"/>
      <c r="E60" s="1" t="s">
        <v>374</v>
      </c>
      <c r="F60" s="1"/>
      <c r="G60" s="1"/>
      <c r="H60" s="1"/>
      <c r="I60" s="1"/>
      <c r="J60" s="1"/>
      <c r="K60" s="1"/>
      <c r="L60" s="1"/>
      <c r="M60" s="1"/>
      <c r="N60" s="1"/>
      <c r="O60" s="40"/>
      <c r="P60" s="40"/>
      <c r="R60" s="1"/>
      <c r="S60" s="1"/>
    </row>
    <row r="61" spans="1:19" s="5" customFormat="1">
      <c r="A61" s="1"/>
      <c r="B61" s="40"/>
      <c r="C61" s="76"/>
      <c r="D61" s="1"/>
      <c r="E61" s="1" t="s">
        <v>376</v>
      </c>
      <c r="F61" s="1"/>
      <c r="G61" s="1"/>
      <c r="H61" s="1"/>
      <c r="I61" s="1"/>
      <c r="J61" s="1"/>
      <c r="K61" s="1"/>
      <c r="L61" s="1"/>
      <c r="M61" s="1"/>
      <c r="N61" s="1"/>
      <c r="O61" s="40"/>
      <c r="P61" s="40"/>
      <c r="R61" s="1"/>
      <c r="S61" s="1"/>
    </row>
    <row r="62" spans="1:19" s="5" customFormat="1">
      <c r="A62" s="1"/>
      <c r="B62" s="40"/>
      <c r="C62" s="76"/>
      <c r="D62" s="1"/>
      <c r="E62" s="1" t="s">
        <v>377</v>
      </c>
      <c r="F62" s="1"/>
      <c r="G62" s="1"/>
      <c r="H62" s="1"/>
      <c r="I62" s="1"/>
      <c r="J62" s="1"/>
      <c r="K62" s="1"/>
      <c r="L62" s="1"/>
      <c r="M62" s="1"/>
      <c r="N62" s="1"/>
      <c r="O62" s="40"/>
      <c r="P62" s="40"/>
      <c r="R62" s="1"/>
      <c r="S62" s="1"/>
    </row>
    <row r="63" spans="1:19" s="5" customFormat="1">
      <c r="A63" s="1"/>
      <c r="B63" s="40"/>
      <c r="C63" s="76"/>
      <c r="D63" s="1"/>
      <c r="E63" s="1" t="s">
        <v>375</v>
      </c>
      <c r="F63" s="1"/>
      <c r="G63" s="1"/>
      <c r="H63" s="1"/>
      <c r="I63" s="1"/>
      <c r="J63" s="1"/>
      <c r="K63" s="1"/>
      <c r="L63" s="1"/>
      <c r="M63" s="1"/>
      <c r="N63" s="1"/>
      <c r="O63" s="40"/>
      <c r="P63" s="40"/>
      <c r="R63" s="1"/>
      <c r="S63" s="1"/>
    </row>
    <row r="64" spans="1:19">
      <c r="E64" s="1" t="s">
        <v>378</v>
      </c>
    </row>
    <row r="65" spans="5:5">
      <c r="E65" s="1" t="s">
        <v>379</v>
      </c>
    </row>
  </sheetData>
  <autoFilter ref="B6:Q58">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C41:C42 C44:C45 C28 C34:C36 C53 C14:C19 C39 C21 C26 C30:C32 C55:C58 C48 C51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歷程</vt:lpstr>
      <vt:lpstr>大綱</vt:lpstr>
      <vt:lpstr>出遊劇情列表</vt:lpstr>
      <vt:lpstr>20200200</vt:lpstr>
      <vt:lpstr>20200201</vt:lpstr>
      <vt:lpstr>20200202</vt:lpstr>
      <vt:lpstr>代號</vt:lpstr>
      <vt:lpstr>20200206old</vt:lpstr>
      <vt:lpstr>20200202old</vt:lpstr>
      <vt:lpstr>20200201old</vt:lpstr>
      <vt:lpstr>20200200old</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2019-05-24T11:38:06Z</dcterms:modified>
</cp:coreProperties>
</file>