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8800" windowHeight="12885" tabRatio="744"/>
  </bookViews>
  <sheets>
    <sheet name="歷程" sheetId="18" r:id="rId1"/>
    <sheet name="劇情列表" sheetId="24" r:id="rId2"/>
    <sheet name="大綱" sheetId="1" state="hidden" r:id="rId3"/>
    <sheet name="1-1" sheetId="19" r:id="rId4"/>
    <sheet name="代號" sheetId="23" r:id="rId5"/>
  </sheets>
  <externalReferences>
    <externalReference r:id="rId6"/>
    <externalReference r:id="rId7"/>
  </externalReferences>
  <definedNames>
    <definedName name="_xlnm._FilterDatabase" localSheetId="3" hidden="1">'1-1'!$B$6:$Q$70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3" i="19" l="1"/>
  <c r="N2" i="19"/>
  <c r="C11" i="24"/>
  <c r="C12" i="24"/>
  <c r="C13" i="24"/>
  <c r="C14" i="24"/>
  <c r="C15" i="24"/>
  <c r="C16" i="24"/>
  <c r="C17" i="24"/>
  <c r="C18" i="24"/>
  <c r="C19" i="24"/>
  <c r="C4" i="24" l="1"/>
  <c r="C5" i="24"/>
  <c r="C6" i="24"/>
  <c r="C7" i="24" l="1"/>
  <c r="C8" i="24"/>
  <c r="C9" i="24"/>
  <c r="C10" i="24"/>
  <c r="P55" i="19" l="1"/>
  <c r="P56" i="19"/>
  <c r="P57" i="19"/>
  <c r="P58" i="19"/>
  <c r="P59" i="19"/>
  <c r="P60" i="19"/>
  <c r="P61" i="19"/>
  <c r="P62" i="19"/>
  <c r="P43" i="19"/>
  <c r="P44" i="19"/>
  <c r="P45" i="19"/>
  <c r="P11" i="19"/>
  <c r="P12" i="19"/>
  <c r="P13" i="19"/>
  <c r="P9" i="19"/>
  <c r="P10"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40" i="19"/>
  <c r="P41" i="19"/>
  <c r="P42" i="19"/>
  <c r="P46" i="19"/>
  <c r="P47" i="19"/>
  <c r="P48" i="19"/>
  <c r="P49" i="19"/>
  <c r="P50" i="19"/>
  <c r="P51" i="19"/>
  <c r="P52" i="19"/>
  <c r="P53" i="19"/>
  <c r="P54" i="19"/>
  <c r="P63" i="19"/>
  <c r="P64" i="19"/>
  <c r="P65" i="19"/>
  <c r="P66" i="19"/>
  <c r="P67" i="19"/>
  <c r="P68" i="19"/>
  <c r="P69" i="19"/>
  <c r="P70" i="19"/>
  <c r="P8" i="19"/>
  <c r="P7" i="19"/>
  <c r="C53" i="19" l="1"/>
  <c r="C45" i="19"/>
  <c r="C26" i="19"/>
  <c r="C17" i="19"/>
  <c r="C13" i="19"/>
  <c r="C61" i="19"/>
  <c r="C24" i="19"/>
  <c r="C60" i="19"/>
  <c r="C55" i="19"/>
  <c r="C51" i="19"/>
  <c r="C38" i="19"/>
  <c r="C37" i="19"/>
  <c r="C36" i="19"/>
  <c r="C32" i="19"/>
  <c r="C31" i="19"/>
  <c r="C30" i="19"/>
  <c r="C28" i="19"/>
  <c r="C25" i="19"/>
  <c r="C23" i="19"/>
  <c r="C22" i="19"/>
  <c r="C20" i="19"/>
  <c r="C18" i="19"/>
  <c r="C16" i="19"/>
  <c r="C14" i="19"/>
  <c r="C11" i="19"/>
  <c r="C10" i="19"/>
  <c r="O10" i="19" s="1"/>
  <c r="O62" i="19" l="1"/>
  <c r="O26" i="19"/>
  <c r="O13" i="19"/>
  <c r="O17" i="19"/>
  <c r="O23" i="19"/>
  <c r="O37" i="19"/>
  <c r="O55" i="19"/>
  <c r="O45" i="19"/>
  <c r="O18" i="19"/>
  <c r="O14" i="19"/>
  <c r="O30" i="19"/>
  <c r="O60" i="19"/>
  <c r="O47" i="19"/>
  <c r="O16" i="19"/>
  <c r="O22" i="19"/>
  <c r="O53" i="19"/>
  <c r="O11" i="19"/>
  <c r="O32" i="19"/>
  <c r="O36" i="19"/>
  <c r="O24" i="19"/>
  <c r="O61" i="19"/>
  <c r="O20" i="19"/>
  <c r="O25" i="19"/>
  <c r="O31" i="19"/>
  <c r="O51" i="19"/>
  <c r="O38" i="19"/>
  <c r="O52" i="19"/>
  <c r="O54" i="19"/>
  <c r="O41" i="19"/>
  <c r="O56" i="19"/>
  <c r="O44" i="19"/>
  <c r="O59" i="19"/>
  <c r="O28" i="19"/>
  <c r="N62" i="19" l="1"/>
  <c r="N61" i="19"/>
  <c r="N52" i="19"/>
  <c r="N51" i="19"/>
  <c r="N60" i="19"/>
  <c r="N59" i="19"/>
  <c r="N57" i="19"/>
  <c r="N56" i="19"/>
  <c r="N55" i="19"/>
  <c r="N54" i="19"/>
  <c r="N53" i="19"/>
  <c r="N50" i="19"/>
  <c r="N47" i="19"/>
  <c r="N46" i="19"/>
  <c r="N45" i="19"/>
  <c r="N44" i="19"/>
  <c r="N39" i="19" l="1"/>
  <c r="N36" i="19"/>
  <c r="N34" i="19"/>
  <c r="N32" i="19"/>
  <c r="N31" i="19"/>
  <c r="N30" i="19"/>
  <c r="N23" i="19"/>
  <c r="N9" i="19"/>
  <c r="N14" i="19"/>
  <c r="N13" i="19"/>
  <c r="N11" i="19"/>
  <c r="N10" i="19"/>
  <c r="N8" i="19"/>
  <c r="N22" i="19" l="1"/>
  <c r="N41" i="19" l="1"/>
  <c r="N18" i="19"/>
  <c r="N20" i="19"/>
  <c r="N21" i="19"/>
  <c r="N24" i="19"/>
  <c r="N25" i="19"/>
  <c r="N26" i="19"/>
  <c r="N28" i="19"/>
  <c r="N29" i="19"/>
  <c r="N35" i="19"/>
  <c r="N37" i="19"/>
  <c r="N38" i="19"/>
  <c r="N16" i="19" l="1"/>
  <c r="N17" i="19"/>
</calcChain>
</file>

<file path=xl/sharedStrings.xml><?xml version="1.0" encoding="utf-8"?>
<sst xmlns="http://schemas.openxmlformats.org/spreadsheetml/2006/main" count="505" uniqueCount="386">
  <si>
    <t>場次</t>
  </si>
  <si>
    <t>時間：</t>
  </si>
  <si>
    <t>場景</t>
  </si>
  <si>
    <t>人物</t>
  </si>
  <si>
    <t>主題</t>
    <phoneticPr fontId="5" type="noConversion"/>
  </si>
  <si>
    <t>說明</t>
    <phoneticPr fontId="5" type="noConversion"/>
  </si>
  <si>
    <t>角色動態/emoji/對話/△描述</t>
    <phoneticPr fontId="5" type="noConversion"/>
  </si>
  <si>
    <t>怒</t>
    <phoneticPr fontId="5" type="noConversion"/>
  </si>
  <si>
    <t>樂</t>
    <phoneticPr fontId="5" type="noConversion"/>
  </si>
  <si>
    <t>emo_exclamation</t>
  </si>
  <si>
    <t>emo_question</t>
  </si>
  <si>
    <t>emo_munote</t>
  </si>
  <si>
    <t>emo_heart</t>
  </si>
  <si>
    <t>emo_shy</t>
  </si>
  <si>
    <t>emo_angry</t>
  </si>
  <si>
    <t>emo_speechless</t>
  </si>
  <si>
    <t>emo_fretful</t>
  </si>
  <si>
    <t>emo_sigh</t>
  </si>
  <si>
    <t>emo_attention</t>
  </si>
  <si>
    <t>emo_evil</t>
  </si>
  <si>
    <t>emo_sweat</t>
  </si>
  <si>
    <t>奇米</t>
  </si>
  <si>
    <t>亞瑟‧伊文</t>
  </si>
  <si>
    <r>
      <t>s</t>
    </r>
    <r>
      <rPr>
        <sz val="12"/>
        <color theme="1"/>
        <rFont val="微軟正黑體"/>
        <family val="2"/>
        <charset val="136"/>
      </rPr>
      <t>mile</t>
    </r>
    <phoneticPr fontId="5" type="noConversion"/>
  </si>
  <si>
    <t>字數</t>
    <phoneticPr fontId="5" type="noConversion"/>
  </si>
  <si>
    <t>日</t>
  </si>
  <si>
    <t>霍伯特的書房</t>
  </si>
  <si>
    <t>奇米、研究員A</t>
    <phoneticPr fontId="5" type="noConversion"/>
  </si>
  <si>
    <t>發現霍伯特不在家。</t>
  </si>
  <si>
    <t>1-1</t>
    <phoneticPr fontId="5" type="noConversion"/>
  </si>
  <si>
    <t>1-3</t>
    <phoneticPr fontId="5" type="noConversion"/>
  </si>
  <si>
    <t>奇米到霍伯特研究室中翻找資料，想查閱是否有關於黑衣人的線索，</t>
    <phoneticPr fontId="5" type="noConversion"/>
  </si>
  <si>
    <t>卻一無所獲，放在書櫃上方的箱子突然掉了下來，</t>
    <phoneticPr fontId="5" type="noConversion"/>
  </si>
  <si>
    <t>奇米將鳥類生物鬆綁，沒想到這生物竟然還會說話，不等奇米問話，</t>
    <phoneticPr fontId="5" type="noConversion"/>
  </si>
  <si>
    <t>他急著先開口，喊的是媽媽的名字，告訴她霍伯特被雪沃茲氏族的人帶走了</t>
    <phoneticPr fontId="5" type="noConversion"/>
  </si>
  <si>
    <t>，要趕快去救他，講完就逕自從窗戶飛走。</t>
  </si>
  <si>
    <t>詢問了研究院內的同仁，他們說清晨時來了一位神祕的黑衣人，</t>
    <phoneticPr fontId="5" type="noConversion"/>
  </si>
  <si>
    <t>和霍伯特說完話之後，兩人就一同離開，什麼也沒交代。</t>
    <phoneticPr fontId="5" type="noConversion"/>
  </si>
  <si>
    <t>根據研究員描述的黑衣人特徵，奇米想起幼年時那位接近媽媽的黑衣人。</t>
    <phoneticPr fontId="5" type="noConversion"/>
  </si>
  <si>
    <t>滾出來的是一隻鳥類生物，僅約兩個手掌大小，但整隻被卡在一個盒子裡</t>
    <phoneticPr fontId="5" type="noConversion"/>
  </si>
  <si>
    <t>，一直在掙扎著，模樣有點滑稽好笑。</t>
  </si>
  <si>
    <t>奇米順著鳥類生物飛走的方向追趕，來到一處種滿各色玫瑰花的花園廣場，</t>
    <phoneticPr fontId="5" type="noConversion"/>
  </si>
  <si>
    <t>北方王國花園廣場</t>
  </si>
  <si>
    <t>奇米、亞瑟、巴特婁</t>
  </si>
  <si>
    <t>1-9</t>
    <phoneticPr fontId="5" type="noConversion"/>
  </si>
  <si>
    <t>1-10</t>
    <phoneticPr fontId="5" type="noConversion"/>
  </si>
  <si>
    <t>1-7</t>
    <phoneticPr fontId="5" type="noConversion"/>
  </si>
  <si>
    <t>奇米、亞瑟</t>
  </si>
  <si>
    <t>1-5</t>
    <phoneticPr fontId="5" type="noConversion"/>
  </si>
  <si>
    <t>1-4</t>
    <phoneticPr fontId="5" type="noConversion"/>
  </si>
  <si>
    <t>旁白</t>
    <phoneticPr fontId="5" type="noConversion"/>
  </si>
  <si>
    <t>plus</t>
    <phoneticPr fontId="5" type="noConversion"/>
  </si>
  <si>
    <t>CG圖1</t>
    <phoneticPr fontId="5" type="noConversion"/>
  </si>
  <si>
    <t>1-2</t>
    <phoneticPr fontId="5" type="noConversion"/>
  </si>
  <si>
    <t>1-6</t>
    <phoneticPr fontId="5" type="noConversion"/>
  </si>
  <si>
    <t>第一章</t>
    <phoneticPr fontId="5" type="noConversion"/>
  </si>
  <si>
    <t>王國聯姻</t>
    <phoneticPr fontId="5" type="noConversion"/>
  </si>
  <si>
    <t>藝術研究院大廳</t>
    <phoneticPr fontId="5" type="noConversion"/>
  </si>
  <si>
    <t>奇米、霍伯特</t>
    <phoneticPr fontId="5" type="noConversion"/>
  </si>
  <si>
    <t xml:space="preserve">北方王國和西方共和國即將舉行政治聯姻，在大典前忙碌籌備慶典。
藝術館教授霍伯特受邀前往參與盛宴，並準備在當天展示的藝術品，各國所屬的國家代表藝術館均會在當天以藝品展現自身國家的藝術地位。
奇米受到霍伯特的委託前往藝廊街添購修補藝術品的材料。
</t>
    <phoneticPr fontId="5" type="noConversion"/>
  </si>
  <si>
    <t>花園商店廣場</t>
    <phoneticPr fontId="5" type="noConversion"/>
  </si>
  <si>
    <t>尚、海斗、洛斯</t>
    <phoneticPr fontId="5" type="noConversion"/>
  </si>
  <si>
    <t xml:space="preserve">在路上遇到尚、海斗以及洛斯。
尚的貓咪吉莉叼著小魚乾衝撞過來，奇米被嚇到而將採買的材料散落一地，
隨之追過來的人是海斗，邊說抱歉邊幫忙撿起掉落的物品。
奇米正在撿拾物品時，一輛奔馳的馬車就要撞上奇米，在危及之際海斗迅速地將奇米抱到街道另一側。
</t>
    <phoneticPr fontId="5" type="noConversion"/>
  </si>
  <si>
    <t>1-8</t>
    <phoneticPr fontId="5" type="noConversion"/>
  </si>
  <si>
    <t>巴特婁摟住奇米（CG須收入圖鑑）</t>
    <phoneticPr fontId="5" type="noConversion"/>
  </si>
  <si>
    <t>奇米扮裝後打算穿越貴婦群找到亞瑟和巴特婁，卻被貴婦群以為是新來的可愛侍衛而纏住奇米，</t>
    <phoneticPr fontId="5" type="noConversion"/>
  </si>
  <si>
    <t>巴特婁適時解危，並識破奇米為女生，</t>
    <phoneticPr fontId="5" type="noConversion"/>
  </si>
  <si>
    <t>亞瑟表示巴特婁就是他門要找的人，要奇米快拿出筆記本收服巴特婁，但筆記本沒什麼反應</t>
    <phoneticPr fontId="5" type="noConversion"/>
  </si>
  <si>
    <t>巴特婁一頭霧水，但覺得很有趣，故意提出約會，打算看看奇米和亞瑟葫蘆裡賣什麼藥，</t>
    <phoneticPr fontId="5" type="noConversion"/>
  </si>
  <si>
    <t>奇米被突如其來的邀約嚇到差點跌倒，巴特婁趕緊摟住奇米……</t>
    <phoneticPr fontId="5" type="noConversion"/>
  </si>
  <si>
    <t>換裝關卡</t>
    <phoneticPr fontId="5" type="noConversion"/>
  </si>
  <si>
    <t>廣場中央站著被一群貴婦包圍的帥氣侍衛（騎士）—巴特婁登場。</t>
    <phoneticPr fontId="5" type="noConversion"/>
  </si>
  <si>
    <t>亞瑟的回憶（懷絲家的嬰兒）</t>
    <phoneticPr fontId="5" type="noConversion"/>
  </si>
  <si>
    <t>亞瑟也飛在其左右，奇米想越過人群找亞瑟，</t>
    <phoneticPr fontId="5" type="noConversion"/>
  </si>
  <si>
    <t>卻被巴特婁後援會（貴婦群）誤以為奇米想找機會接近巴特婁所以阻擋，</t>
    <phoneticPr fontId="5" type="noConversion"/>
  </si>
  <si>
    <t>奇米想到扮裝成侍衛，好穿越過她們。</t>
    <phoneticPr fontId="5" type="noConversion"/>
  </si>
  <si>
    <t>扮成侍衛</t>
    <phoneticPr fontId="5" type="noConversion"/>
  </si>
  <si>
    <t>巴特婁後援會</t>
    <phoneticPr fontId="5" type="noConversion"/>
  </si>
  <si>
    <t>適合行動的衣服</t>
    <phoneticPr fontId="5" type="noConversion"/>
  </si>
  <si>
    <t>出門採購的衣服</t>
    <phoneticPr fontId="5" type="noConversion"/>
  </si>
  <si>
    <t>埃文斯夫人</t>
  </si>
  <si>
    <t>建檔日期</t>
    <phoneticPr fontId="20" type="noConversion"/>
  </si>
  <si>
    <t>內容</t>
    <phoneticPr fontId="20" type="noConversion"/>
  </si>
  <si>
    <t>人員</t>
    <phoneticPr fontId="20" type="noConversion"/>
  </si>
  <si>
    <t>德瑞克</t>
  </si>
  <si>
    <t>葛麗葉</t>
  </si>
  <si>
    <t>蘭廷</t>
  </si>
  <si>
    <t>小妹妹</t>
  </si>
  <si>
    <t>侍者</t>
  </si>
  <si>
    <t>公主</t>
  </si>
  <si>
    <t>店員</t>
  </si>
  <si>
    <t>侍衛</t>
  </si>
  <si>
    <t>貴婦A</t>
  </si>
  <si>
    <t>貴婦B</t>
  </si>
  <si>
    <t>貴婦C</t>
  </si>
  <si>
    <t>句數</t>
    <phoneticPr fontId="5" type="noConversion"/>
  </si>
  <si>
    <t>字數</t>
    <phoneticPr fontId="5" type="noConversion"/>
  </si>
  <si>
    <t>1.為求版面舒適度，字數盡量不超過40字，超過就換下一句。
2.每節句數不大於50句</t>
    <phoneticPr fontId="5" type="noConversion"/>
  </si>
  <si>
    <t>尚</t>
    <phoneticPr fontId="5" type="noConversion"/>
  </si>
  <si>
    <t>背景</t>
    <phoneticPr fontId="5" type="noConversion"/>
  </si>
  <si>
    <t>旁白</t>
    <phoneticPr fontId="5" type="noConversion"/>
  </si>
  <si>
    <t>音樂</t>
    <phoneticPr fontId="5" type="noConversion"/>
  </si>
  <si>
    <t>奇米</t>
    <phoneticPr fontId="5" type="noConversion"/>
  </si>
  <si>
    <t>奇米</t>
    <phoneticPr fontId="5" type="noConversion"/>
  </si>
  <si>
    <t>繆思女神啊～請保佑我找到厲害的作品！</t>
    <phoneticPr fontId="5" type="noConversion"/>
  </si>
  <si>
    <t>亞瑟</t>
    <phoneticPr fontId="5" type="noConversion"/>
  </si>
  <si>
    <t>咕咕……繆思女神啊～請保佑我找到藝品之靈。</t>
    <phoneticPr fontId="5" type="noConversion"/>
  </si>
  <si>
    <t>亞瑟，你覺得這幅怎樣？</t>
    <phoneticPr fontId="5" type="noConversion"/>
  </si>
  <si>
    <t>不覺得有種質樸之美嗎？</t>
    <phoneticPr fontId="5" type="noConversion"/>
  </si>
  <si>
    <t>那這幅呢？</t>
    <phoneticPr fontId="5" type="noConversion"/>
  </si>
  <si>
    <t>這是贗品！</t>
    <phoneticPr fontId="5" type="noConversion"/>
  </si>
  <si>
    <t>我和亞瑟在畫家村轉了幾圈，都沒有看到滿意的畫作。</t>
    <phoneticPr fontId="5" type="noConversion"/>
  </si>
  <si>
    <t>哇～好久沒來了，好懷念呀！</t>
    <phoneticPr fontId="5" type="noConversion"/>
  </si>
  <si>
    <t>旁白</t>
    <phoneticPr fontId="5" type="noConversion"/>
  </si>
  <si>
    <t>這裡聚集了來自各地的藝術家，是遠近馳名的畫家村。</t>
    <phoneticPr fontId="5" type="noConversion"/>
  </si>
  <si>
    <t>不過參觀買畫的人潮和之前相比，少了很多呢。</t>
    <phoneticPr fontId="5" type="noConversion"/>
  </si>
  <si>
    <t>嗚，逛到我腿都快斷了。</t>
    <phoneticPr fontId="5" type="noConversion"/>
  </si>
  <si>
    <t>人們對藝術的感受越來越薄弱。</t>
    <phoneticPr fontId="5" type="noConversion"/>
  </si>
  <si>
    <t>畫攤近景</t>
  </si>
  <si>
    <t>老先生</t>
    <phoneticPr fontId="5" type="noConversion"/>
  </si>
  <si>
    <t>美麗的小姐，要不要來張肖像畫呢？</t>
    <phoneticPr fontId="5" type="noConversion"/>
  </si>
  <si>
    <t>我正想拒絕老先生的邀請，但他背後的作品中，有幅畫吸引了我的視線。</t>
    <phoneticPr fontId="5" type="noConversion"/>
  </si>
  <si>
    <t>老先生，那幅畫……</t>
    <phoneticPr fontId="5" type="noConversion"/>
  </si>
  <si>
    <t>畫得真好，能借我看看嗎？</t>
    <phoneticPr fontId="5" type="noConversion"/>
  </si>
  <si>
    <t>我彷彿就坐在池邊，感受著風和日麗下睡蓮帶來的平靜。</t>
    <phoneticPr fontId="5" type="noConversion"/>
  </si>
  <si>
    <t>亞瑟</t>
    <phoneticPr fontId="5" type="noConversion"/>
  </si>
  <si>
    <t>老先生，你可以幫我引薦這幅畫的作者嗎？</t>
    <phoneticPr fontId="5" type="noConversion"/>
  </si>
  <si>
    <t>正想更進一步打聽，急促的腳步聲和一聲吆喝打斷了我的思路。</t>
    <phoneticPr fontId="5" type="noConversion"/>
  </si>
  <si>
    <t>？？？（海斗）</t>
    <phoneticPr fontId="5" type="noConversion"/>
  </si>
  <si>
    <t>音效</t>
    <phoneticPr fontId="5" type="noConversion"/>
  </si>
  <si>
    <t>雜亂的奔跑聲音</t>
    <phoneticPr fontId="5" type="noConversion"/>
  </si>
  <si>
    <t>臭貓咪，把烤魚還來！</t>
    <phoneticPr fontId="5" type="noConversion"/>
  </si>
  <si>
    <t>畫裡的睡蓮，每一株都有它獨特的姿態，在光影交錯中呈現不同的色彩。</t>
    <phoneticPr fontId="5" type="noConversion"/>
  </si>
  <si>
    <t>無法想像沒有藝術的生活……</t>
    <phoneticPr fontId="5" type="noConversion"/>
  </si>
  <si>
    <t>奇米</t>
    <phoneticPr fontId="5" type="noConversion"/>
  </si>
  <si>
    <t>哇啊！</t>
    <phoneticPr fontId="5" type="noConversion"/>
  </si>
  <si>
    <t>特效</t>
    <phoneticPr fontId="5" type="noConversion"/>
  </si>
  <si>
    <t>海斗</t>
  </si>
  <si>
    <t>那邊的女孩～快幫我抓住牠！</t>
    <phoneticPr fontId="5" type="noConversion"/>
  </si>
  <si>
    <t>追著貓的男子一時停不下來，竟撞翻了一桶顏料。</t>
    <phoneticPr fontId="5" type="noConversion"/>
  </si>
  <si>
    <t>？？？（海斗不現身）</t>
    <phoneticPr fontId="5" type="noConversion"/>
  </si>
  <si>
    <t>沒事，抱歉，沒能幫你抓住貓咪。</t>
    <phoneticPr fontId="5" type="noConversion"/>
  </si>
  <si>
    <t>唉，又要餓肚子了。</t>
    <phoneticPr fontId="5" type="noConversion"/>
  </si>
  <si>
    <t>說不定貓咪比你還餓呢，你的烤魚剛剛救了牠一命。</t>
    <phoneticPr fontId="5" type="noConversion"/>
  </si>
  <si>
    <t>那一定是你不知道我有多餓，才這麼說的。</t>
    <phoneticPr fontId="5" type="noConversion"/>
  </si>
  <si>
    <t>旁白</t>
    <phoneticPr fontId="5" type="noConversion"/>
  </si>
  <si>
    <t>男子委屈的模樣讓我忍不住笑出聲來。</t>
    <phoneticPr fontId="5" type="noConversion"/>
  </si>
  <si>
    <t>我是海斗，正旅行到此地。</t>
    <phoneticPr fontId="5" type="noConversion"/>
  </si>
  <si>
    <t>奇米</t>
    <phoneticPr fontId="5" type="noConversion"/>
  </si>
  <si>
    <t>老先生</t>
    <phoneticPr fontId="5" type="noConversion"/>
  </si>
  <si>
    <t>哎，你這年輕人真莽撞，這小姐漂亮的衣服都被沾上顏料了。</t>
    <phoneticPr fontId="5" type="noConversion"/>
  </si>
  <si>
    <t>對不起～是我不小心。我、我賠！很……很貴嗎？</t>
    <phoneticPr fontId="5" type="noConversion"/>
  </si>
  <si>
    <t>亞瑟</t>
    <phoneticPr fontId="5" type="noConversion"/>
  </si>
  <si>
    <t>我是亞瑟。</t>
    <phoneticPr fontId="5" type="noConversion"/>
  </si>
  <si>
    <t>海斗</t>
    <phoneticPr fontId="5" type="noConversion"/>
  </si>
  <si>
    <t>欸？！貓、貓頭鷹會講話？</t>
    <phoneticPr fontId="5" type="noConversion"/>
  </si>
  <si>
    <t>震動</t>
    <phoneticPr fontId="5" type="noConversion"/>
  </si>
  <si>
    <t>叼著烤魚的沙黃色貓咪敏捷的竄過我腳邊，一溜煙就不見了。</t>
    <phoneticPr fontId="5" type="noConversion"/>
  </si>
  <si>
    <t>好醜～</t>
    <phoneticPr fontId="5" type="noConversion"/>
  </si>
  <si>
    <t>哦！小姐妳眼光真好，這是一個朋友給我的，非賣品。</t>
    <phoneticPr fontId="5" type="noConversion"/>
  </si>
  <si>
    <t>抱歉啊，我那位朋友為人低調，不喜歡被打擾。</t>
    <phoneticPr fontId="5" type="noConversion"/>
  </si>
  <si>
    <t>一幅仿製名畫</t>
    <phoneticPr fontId="5" type="noConversion"/>
  </si>
  <si>
    <t>二創莫內的睡蓮畫作</t>
    <phoneticPr fontId="5" type="noConversion"/>
  </si>
  <si>
    <t>海斗登場CG-海斗追貓</t>
    <phoneticPr fontId="5" type="noConversion"/>
  </si>
  <si>
    <t>顏料桶被撞翻，顏料四濺的樣子。</t>
    <phoneticPr fontId="5" type="noConversion"/>
  </si>
  <si>
    <t>很高興認識你。</t>
    <phoneticPr fontId="5" type="noConversion"/>
  </si>
  <si>
    <t>亞瑟</t>
  </si>
  <si>
    <t>連恩</t>
  </si>
  <si>
    <t>滝崎家僕2</t>
  </si>
  <si>
    <t>尚</t>
  </si>
  <si>
    <t>表情總覽</t>
    <phoneticPr fontId="5" type="noConversion"/>
  </si>
  <si>
    <t>Emoji總覽</t>
    <phoneticPr fontId="5" type="noConversion"/>
  </si>
  <si>
    <t>角色姓名對照（程式不讀）</t>
  </si>
  <si>
    <t>NPC ID
流水號：10200000-10299999
角色：10201000-10201999
小怪：10202000-10202999
精英：10203000-10203999
Boss：10204000-10204999
劇情NPC：10209000-10209999</t>
  </si>
  <si>
    <t>常用指令</t>
    <phoneticPr fontId="5" type="noConversion"/>
  </si>
  <si>
    <t>編號</t>
    <phoneticPr fontId="5" type="noConversion"/>
  </si>
  <si>
    <t>表情名稱</t>
    <phoneticPr fontId="5" type="noConversion"/>
  </si>
  <si>
    <t>表情檔名</t>
    <phoneticPr fontId="5" type="noConversion"/>
  </si>
  <si>
    <t>gid</t>
  </si>
  <si>
    <t>色碼表</t>
    <phoneticPr fontId="5" type="noConversion"/>
  </si>
  <si>
    <t>https://www.toodoo.com/db/color.html</t>
    <phoneticPr fontId="5" type="noConversion"/>
  </si>
  <si>
    <t>無表情</t>
    <phoneticPr fontId="5" type="noConversion"/>
  </si>
  <si>
    <r>
      <t>i</t>
    </r>
    <r>
      <rPr>
        <sz val="12"/>
        <color theme="1"/>
        <rFont val="微軟正黑體"/>
        <family val="2"/>
        <charset val="136"/>
      </rPr>
      <t>dle</t>
    </r>
    <phoneticPr fontId="5" type="noConversion"/>
  </si>
  <si>
    <t>驚嘆號</t>
    <phoneticPr fontId="5" type="noConversion"/>
  </si>
  <si>
    <t>DWORD</t>
  </si>
  <si>
    <t>喜</t>
    <phoneticPr fontId="5" type="noConversion"/>
  </si>
  <si>
    <t>問號</t>
    <phoneticPr fontId="5" type="noConversion"/>
  </si>
  <si>
    <t>CS</t>
  </si>
  <si>
    <t>ControlNPC(10209002,FadeIn,M);</t>
    <phoneticPr fontId="5" type="noConversion"/>
  </si>
  <si>
    <r>
      <t>a</t>
    </r>
    <r>
      <rPr>
        <sz val="12"/>
        <color theme="1"/>
        <rFont val="微軟正黑體"/>
        <family val="2"/>
        <charset val="136"/>
      </rPr>
      <t>ngry</t>
    </r>
    <phoneticPr fontId="5" type="noConversion"/>
  </si>
  <si>
    <t>愉悅</t>
    <phoneticPr fontId="5" type="noConversion"/>
  </si>
  <si>
    <t>巴特婁</t>
  </si>
  <si>
    <t>哀</t>
    <phoneticPr fontId="5" type="noConversion"/>
  </si>
  <si>
    <r>
      <t>s</t>
    </r>
    <r>
      <rPr>
        <sz val="12"/>
        <color theme="1"/>
        <rFont val="微軟正黑體"/>
        <family val="2"/>
        <charset val="136"/>
      </rPr>
      <t>ad</t>
    </r>
    <phoneticPr fontId="5" type="noConversion"/>
  </si>
  <si>
    <t>愛心</t>
    <phoneticPr fontId="5" type="noConversion"/>
  </si>
  <si>
    <t>霍伯特</t>
  </si>
  <si>
    <r>
      <t>h</t>
    </r>
    <r>
      <rPr>
        <sz val="12"/>
        <color theme="1"/>
        <rFont val="微軟正黑體"/>
        <family val="2"/>
        <charset val="136"/>
      </rPr>
      <t>appy</t>
    </r>
    <phoneticPr fontId="5" type="noConversion"/>
  </si>
  <si>
    <t>害羞</t>
    <phoneticPr fontId="5" type="noConversion"/>
  </si>
  <si>
    <t>驚</t>
    <phoneticPr fontId="5" type="noConversion"/>
  </si>
  <si>
    <r>
      <t>s</t>
    </r>
    <r>
      <rPr>
        <sz val="12"/>
        <color theme="1"/>
        <rFont val="微軟正黑體"/>
        <family val="2"/>
        <charset val="136"/>
      </rPr>
      <t>hock</t>
    </r>
    <phoneticPr fontId="5" type="noConversion"/>
  </si>
  <si>
    <t>生氣</t>
    <phoneticPr fontId="5" type="noConversion"/>
  </si>
  <si>
    <t>羞</t>
    <phoneticPr fontId="5" type="noConversion"/>
  </si>
  <si>
    <r>
      <t>s</t>
    </r>
    <r>
      <rPr>
        <sz val="12"/>
        <color theme="1"/>
        <rFont val="微軟正黑體"/>
        <family val="2"/>
        <charset val="136"/>
      </rPr>
      <t>hy</t>
    </r>
    <phoneticPr fontId="5" type="noConversion"/>
  </si>
  <si>
    <t>無言</t>
    <phoneticPr fontId="5" type="noConversion"/>
  </si>
  <si>
    <t>洛斯</t>
  </si>
  <si>
    <t>懊惱</t>
    <phoneticPr fontId="5" type="noConversion"/>
  </si>
  <si>
    <t>嘆氣</t>
    <phoneticPr fontId="5" type="noConversion"/>
  </si>
  <si>
    <t>娜塔莉</t>
  </si>
  <si>
    <t>注意</t>
    <phoneticPr fontId="5" type="noConversion"/>
  </si>
  <si>
    <t>奸笑</t>
    <phoneticPr fontId="5" type="noConversion"/>
  </si>
  <si>
    <t>汗顏</t>
    <phoneticPr fontId="5" type="noConversion"/>
  </si>
  <si>
    <t>流浪兒</t>
  </si>
  <si>
    <t>草地上的聖母</t>
  </si>
  <si>
    <t>歐洛戰神像</t>
  </si>
  <si>
    <t>主角表情</t>
    <phoneticPr fontId="5" type="noConversion"/>
  </si>
  <si>
    <t>https://trello.com/c/fBcl503o 主角表情圖看這</t>
  </si>
  <si>
    <t>雨神特勒洛克像</t>
  </si>
  <si>
    <t>編號</t>
    <phoneticPr fontId="5" type="noConversion"/>
  </si>
  <si>
    <t>表情名稱</t>
    <phoneticPr fontId="5" type="noConversion"/>
  </si>
  <si>
    <t>代碼</t>
    <phoneticPr fontId="5" type="noConversion"/>
  </si>
  <si>
    <t>死者之書</t>
  </si>
  <si>
    <t>一般</t>
    <phoneticPr fontId="5" type="noConversion"/>
  </si>
  <si>
    <t>SetEmotion(Idle);</t>
    <phoneticPr fontId="5" type="noConversion"/>
  </si>
  <si>
    <t xml:space="preserve">PlayAnim(NPC的GID,Idle); </t>
    <phoneticPr fontId="5" type="noConversion"/>
  </si>
  <si>
    <t>巴特農神殿</t>
  </si>
  <si>
    <t>SetEmotion(Angry);</t>
    <phoneticPr fontId="5" type="noConversion"/>
  </si>
  <si>
    <t xml:space="preserve">PlayAnim(NPC的GID,Angry); </t>
    <phoneticPr fontId="5" type="noConversion"/>
  </si>
  <si>
    <t>擲鐵餅者</t>
  </si>
  <si>
    <t>開心</t>
    <phoneticPr fontId="5" type="noConversion"/>
  </si>
  <si>
    <t>SetEmotion(Happy);</t>
    <phoneticPr fontId="5" type="noConversion"/>
  </si>
  <si>
    <t xml:space="preserve">PlayAnim(NPC的GID,Happy); </t>
    <phoneticPr fontId="5" type="noConversion"/>
  </si>
  <si>
    <t>使神漢彌士與幼年的酒神戴奧尼西斯</t>
  </si>
  <si>
    <t>難過</t>
    <phoneticPr fontId="5" type="noConversion"/>
  </si>
  <si>
    <t>SetEmotion(Sad);</t>
    <phoneticPr fontId="5" type="noConversion"/>
  </si>
  <si>
    <t xml:space="preserve">PlayAnim(NPC的GID,Sad); </t>
    <phoneticPr fontId="5" type="noConversion"/>
  </si>
  <si>
    <t>勞孔父子群像</t>
  </si>
  <si>
    <t>驚嚇</t>
    <phoneticPr fontId="5" type="noConversion"/>
  </si>
  <si>
    <t>SetEmotion(Shock);</t>
    <phoneticPr fontId="5" type="noConversion"/>
  </si>
  <si>
    <t xml:space="preserve">PlayAnim(NPC的GID,Shock); </t>
    <phoneticPr fontId="5" type="noConversion"/>
  </si>
  <si>
    <t>羅馬競技場</t>
  </si>
  <si>
    <t>SetEmotion(Shy);</t>
    <phoneticPr fontId="5" type="noConversion"/>
  </si>
  <si>
    <t xml:space="preserve">PlayAnim(NPC的GID,Shy); </t>
    <phoneticPr fontId="5" type="noConversion"/>
  </si>
  <si>
    <t>有翼的獅子</t>
  </si>
  <si>
    <t>諾坦普頓夏郡教堂</t>
  </si>
  <si>
    <t>格洛斯特大教堂的燭台</t>
  </si>
  <si>
    <t>第一章全出場人物</t>
    <phoneticPr fontId="5" type="noConversion"/>
  </si>
  <si>
    <t>維納斯的誕生</t>
  </si>
  <si>
    <t>幾個人</t>
    <phoneticPr fontId="5" type="noConversion"/>
  </si>
  <si>
    <t>角色</t>
    <phoneticPr fontId="5" type="noConversion"/>
  </si>
  <si>
    <t>蒙娜麗莎</t>
  </si>
  <si>
    <t>巴特婁‧瓦爾迦斯</t>
    <phoneticPr fontId="5" type="noConversion"/>
  </si>
  <si>
    <t>麥可里像</t>
  </si>
  <si>
    <t>霍伯特‧海爾</t>
    <phoneticPr fontId="5" type="noConversion"/>
  </si>
  <si>
    <t>宮女</t>
  </si>
  <si>
    <t>大倉海斗</t>
    <phoneticPr fontId="5" type="noConversion"/>
  </si>
  <si>
    <t>聖女泰瑞莎的幻象</t>
  </si>
  <si>
    <t>滝崎連恩</t>
    <phoneticPr fontId="5" type="noConversion"/>
  </si>
  <si>
    <t>維也納望樓</t>
  </si>
  <si>
    <t>洛斯‧佛德里克</t>
    <phoneticPr fontId="5" type="noConversion"/>
  </si>
  <si>
    <t>阿拉伯幻想</t>
  </si>
  <si>
    <t>拾穗者</t>
  </si>
  <si>
    <t>娜塔莉‧埃文斯</t>
    <phoneticPr fontId="5" type="noConversion"/>
  </si>
  <si>
    <t>人物雕刻</t>
  </si>
  <si>
    <t>兵馬俑</t>
  </si>
  <si>
    <t>馴悍記</t>
  </si>
  <si>
    <t>參孫與達莉拉</t>
  </si>
  <si>
    <t>黑衣人</t>
    <phoneticPr fontId="5" type="noConversion"/>
  </si>
  <si>
    <t>吶喊</t>
  </si>
  <si>
    <t>小偷</t>
    <phoneticPr fontId="5" type="noConversion"/>
  </si>
  <si>
    <t>大衛像全名</t>
  </si>
  <si>
    <t>芭蕾教室接待員</t>
    <phoneticPr fontId="5" type="noConversion"/>
  </si>
  <si>
    <t>歌劇魅影</t>
  </si>
  <si>
    <t>畫攤老先生</t>
    <phoneticPr fontId="5" type="noConversion"/>
  </si>
  <si>
    <t>吉思夢妲</t>
  </si>
  <si>
    <t>家僕A</t>
    <phoneticPr fontId="5" type="noConversion"/>
  </si>
  <si>
    <t>月光下的羊欄</t>
  </si>
  <si>
    <t>家僕B</t>
    <phoneticPr fontId="5" type="noConversion"/>
  </si>
  <si>
    <t>星夜</t>
  </si>
  <si>
    <t>斯芬克斯獅身人面像</t>
  </si>
  <si>
    <t>楔形文字泥板</t>
  </si>
  <si>
    <t>漢摩拉比法典碑</t>
  </si>
  <si>
    <t>貝多芬命運交響曲</t>
  </si>
  <si>
    <t>貝多芬歡樂頌</t>
  </si>
  <si>
    <t>氣球狗</t>
  </si>
  <si>
    <t>創世紀</t>
  </si>
  <si>
    <t>圖坦卡門黃金面具</t>
  </si>
  <si>
    <t>水晶骷髏頭</t>
  </si>
  <si>
    <t>清明上河圖</t>
  </si>
  <si>
    <t>快雪時晴帖</t>
  </si>
  <si>
    <t>我</t>
  </si>
  <si>
    <t>迪莉婭</t>
  </si>
  <si>
    <t>黑衣人</t>
  </si>
  <si>
    <t>小偷</t>
  </si>
  <si>
    <t>接待員</t>
  </si>
  <si>
    <t>滝崎家僕1</t>
    <phoneticPr fontId="20" type="noConversion"/>
  </si>
  <si>
    <t>老先生</t>
  </si>
  <si>
    <t>NPC編號</t>
    <phoneticPr fontId="5" type="noConversion"/>
  </si>
  <si>
    <t>表情</t>
    <phoneticPr fontId="5" type="noConversion"/>
  </si>
  <si>
    <t>SetEmotion(Shock);</t>
  </si>
  <si>
    <t>SetEmotion(Idle);</t>
  </si>
  <si>
    <t>SetEmotion(Sad);</t>
  </si>
  <si>
    <t>voice編號</t>
    <phoneticPr fontId="5" type="noConversion"/>
  </si>
  <si>
    <t>其他指令編號</t>
    <phoneticPr fontId="5" type="noConversion"/>
  </si>
  <si>
    <t>SetEmotion(Happy);</t>
  </si>
  <si>
    <t>場景名稱</t>
    <phoneticPr fontId="22" type="noConversion"/>
  </si>
  <si>
    <t>繆思藝術館</t>
    <phoneticPr fontId="20" type="noConversion"/>
  </si>
  <si>
    <t>藝術館外街道</t>
    <phoneticPr fontId="20" type="noConversion"/>
  </si>
  <si>
    <t>房間</t>
    <phoneticPr fontId="20" type="noConversion"/>
  </si>
  <si>
    <t>繆思藝術館大廳</t>
    <phoneticPr fontId="20" type="noConversion"/>
  </si>
  <si>
    <t>藝術館倉庫</t>
    <phoneticPr fontId="20" type="noConversion"/>
  </si>
  <si>
    <t>館長辦公室</t>
    <phoneticPr fontId="20" type="noConversion"/>
  </si>
  <si>
    <t>街道</t>
    <phoneticPr fontId="22" type="noConversion"/>
  </si>
  <si>
    <t>芭蕾教室</t>
    <phoneticPr fontId="22" type="noConversion"/>
  </si>
  <si>
    <t>走廊</t>
    <phoneticPr fontId="22" type="noConversion"/>
  </si>
  <si>
    <t>畫家村</t>
    <phoneticPr fontId="22" type="noConversion"/>
  </si>
  <si>
    <t>攤位前</t>
    <phoneticPr fontId="20" type="noConversion"/>
  </si>
  <si>
    <t>露天咖啡座</t>
    <phoneticPr fontId="20" type="noConversion"/>
  </si>
  <si>
    <t>鄉間小屋外</t>
    <phoneticPr fontId="22" type="noConversion"/>
  </si>
  <si>
    <t>鄉間小屋內</t>
    <phoneticPr fontId="22" type="noConversion"/>
  </si>
  <si>
    <t>暗巷</t>
    <phoneticPr fontId="22" type="noConversion"/>
  </si>
  <si>
    <t>第一二章全場景名稱</t>
    <phoneticPr fontId="5" type="noConversion"/>
  </si>
  <si>
    <t>字串編號</t>
    <phoneticPr fontId="5" type="noConversion"/>
  </si>
  <si>
    <t>不快點找回藝品之靈，恐怕藝術會在我們生活中逐漸消失……咕。</t>
    <phoneticPr fontId="5" type="noConversion"/>
  </si>
  <si>
    <t>咕……咕咕，好棒的畫！這幅畫似乎有藝品之靈的線索……</t>
    <phoneticPr fontId="5" type="noConversion"/>
  </si>
  <si>
    <t>咦？！那隻貓不是……</t>
    <phoneticPr fontId="5" type="noConversion"/>
  </si>
  <si>
    <t>NPC淡入</t>
    <phoneticPr fontId="5" type="noConversion"/>
  </si>
  <si>
    <t>NPC淡出</t>
    <phoneticPr fontId="5" type="noConversion"/>
  </si>
  <si>
    <t>NPC滑入</t>
    <phoneticPr fontId="5" type="noConversion"/>
  </si>
  <si>
    <t>NPC滑出</t>
    <phoneticPr fontId="5" type="noConversion"/>
  </si>
  <si>
    <t>NPC換表情</t>
    <phoneticPr fontId="5" type="noConversion"/>
  </si>
  <si>
    <t xml:space="preserve">PlayAnim(10209002,Happy); </t>
    <phoneticPr fontId="5" type="noConversion"/>
  </si>
  <si>
    <t>ChangeBG(100010);</t>
    <phoneticPr fontId="5" type="noConversion"/>
  </si>
  <si>
    <t xml:space="preserve">PlayBGM(200001); </t>
    <phoneticPr fontId="5" type="noConversion"/>
  </si>
  <si>
    <t xml:space="preserve">PlaySE(301001); </t>
    <phoneticPr fontId="5" type="noConversion"/>
  </si>
  <si>
    <t>ControlNPC(10209002,MoveIn,M,4);</t>
    <phoneticPr fontId="5" type="noConversion"/>
  </si>
  <si>
    <t>ControlNPC(10209002,FadeOut,M);</t>
    <phoneticPr fontId="5" type="noConversion"/>
  </si>
  <si>
    <t>ControlNPC(10209002,MoveOut,M,4);</t>
    <phoneticPr fontId="5" type="noConversion"/>
  </si>
  <si>
    <t>對話框震動</t>
    <phoneticPr fontId="5" type="noConversion"/>
  </si>
  <si>
    <t>Shake(1.5);</t>
    <phoneticPr fontId="5" type="noConversion"/>
  </si>
  <si>
    <t>鏡頭震動</t>
    <phoneticPr fontId="5" type="noConversion"/>
  </si>
  <si>
    <t>音樂停止</t>
    <phoneticPr fontId="5" type="noConversion"/>
  </si>
  <si>
    <t>ControlCamera(Shake,1.5);</t>
    <phoneticPr fontId="5" type="noConversion"/>
  </si>
  <si>
    <t>StopBGM();</t>
    <phoneticPr fontId="5" type="noConversion"/>
  </si>
  <si>
    <t>？？？名字</t>
    <phoneticPr fontId="5" type="noConversion"/>
  </si>
  <si>
    <t>SetNpcName(10209011,40009999);</t>
    <phoneticPr fontId="5" type="noConversion"/>
  </si>
  <si>
    <t>特效</t>
    <phoneticPr fontId="5" type="noConversion"/>
  </si>
  <si>
    <t>背景</t>
    <phoneticPr fontId="5" type="noConversion"/>
  </si>
  <si>
    <t>音樂</t>
    <phoneticPr fontId="5" type="noConversion"/>
  </si>
  <si>
    <t>ControlDialogueObject(Show,檔名);</t>
    <phoneticPr fontId="5" type="noConversion"/>
  </si>
  <si>
    <t>音效</t>
    <phoneticPr fontId="5" type="noConversion"/>
  </si>
  <si>
    <t>？？？名字</t>
    <phoneticPr fontId="5" type="noConversion"/>
  </si>
  <si>
    <t>海斗</t>
    <phoneticPr fontId="5" type="noConversion"/>
  </si>
  <si>
    <t>？？？關閉</t>
    <phoneticPr fontId="5" type="noConversion"/>
  </si>
  <si>
    <t>SetNpcName(10209011,0);</t>
    <phoneticPr fontId="5" type="noConversion"/>
  </si>
  <si>
    <t>範本建立</t>
    <phoneticPr fontId="5" type="noConversion"/>
  </si>
  <si>
    <t>米粒</t>
    <phoneticPr fontId="5" type="noConversion"/>
  </si>
  <si>
    <t>NPC ID</t>
    <phoneticPr fontId="5" type="noConversion"/>
  </si>
  <si>
    <t>好感第一章</t>
    <phoneticPr fontId="5" type="noConversion"/>
  </si>
  <si>
    <t>好感第二章</t>
    <phoneticPr fontId="5" type="noConversion"/>
  </si>
  <si>
    <t>好感第三章</t>
    <phoneticPr fontId="5" type="noConversion"/>
  </si>
  <si>
    <t>StageID</t>
    <phoneticPr fontId="5" type="noConversion"/>
  </si>
  <si>
    <t>NPC名字</t>
    <phoneticPr fontId="5" type="noConversion"/>
  </si>
  <si>
    <t>1-1巴特婁團長</t>
    <phoneticPr fontId="5" type="noConversion"/>
  </si>
  <si>
    <t>1-2巴特婁團長</t>
  </si>
  <si>
    <t>1-3巴特婁團長</t>
  </si>
  <si>
    <t>1-4巴特婁團長</t>
  </si>
  <si>
    <t>第N章、第N節</t>
    <phoneticPr fontId="5" type="noConversion"/>
  </si>
  <si>
    <t>奇米、亞瑟、老先生</t>
    <phoneticPr fontId="5" type="noConversion"/>
  </si>
  <si>
    <t>此處填寫這個stage會用到的素材</t>
    <phoneticPr fontId="5" type="noConversion"/>
  </si>
  <si>
    <t>登場人物(填寫Npc編號)</t>
    <phoneticPr fontId="5" type="noConversion"/>
  </si>
  <si>
    <t>角色劇情名</t>
    <phoneticPr fontId="5" type="noConversion"/>
  </si>
  <si>
    <t>背景名稱</t>
    <phoneticPr fontId="5" type="noConversion"/>
  </si>
  <si>
    <t>畫家村白天、畫攤近景白天</t>
    <phoneticPr fontId="5" type="noConversion"/>
  </si>
  <si>
    <t>一幅拙劣的畫作-MuseNote_Rotate(填寫名稱和檔名)</t>
    <phoneticPr fontId="5" type="noConversion"/>
  </si>
  <si>
    <t>畫家村-100037(填寫名稱和串檔編號)</t>
    <phoneticPr fontId="5" type="noConversion"/>
  </si>
  <si>
    <t>一般情境-200001(填寫名稱和串檔編號)</t>
    <phoneticPr fontId="5" type="noConversion"/>
  </si>
  <si>
    <t>2-1騎士團</t>
    <phoneticPr fontId="5" type="noConversion"/>
  </si>
  <si>
    <t>關卡名</t>
    <phoneticPr fontId="5" type="noConversion"/>
  </si>
  <si>
    <t>2-2騎士團</t>
  </si>
  <si>
    <t>2-3騎士團</t>
  </si>
  <si>
    <t>2-4騎士團</t>
  </si>
  <si>
    <t>2007-01-01=固定序號-NpcID最後兩碼-關卡序號</t>
    <phoneticPr fontId="5" type="noConversion"/>
  </si>
  <si>
    <t>章名</t>
    <phoneticPr fontId="5" type="noConversion"/>
  </si>
  <si>
    <t>好感第四章</t>
    <phoneticPr fontId="5" type="noConversion"/>
  </si>
  <si>
    <t>StageID同對話assetID</t>
    <phoneticPr fontId="5" type="noConversion"/>
  </si>
  <si>
    <t>0101</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</si>
</sst>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36">
    <font>
      <sz val="11"/>
      <color theme="1"/>
      <name val="新細明體"/>
      <family val="2"/>
      <scheme val="minor"/>
    </font>
    <font>
      <sz val="12"/>
      <color theme="1"/>
      <name val="微軟正黑體"/>
      <family val="2"/>
      <charset val="136"/>
    </font>
    <font>
      <sz val="12"/>
      <color theme="1"/>
      <name val="微軟正黑體"/>
      <family val="2"/>
      <charset val="136"/>
    </font>
    <font>
      <sz val="12"/>
      <color theme="1"/>
      <name val="微軟正黑體"/>
      <family val="2"/>
      <charset val="136"/>
    </font>
    <font>
      <sz val="12"/>
      <color theme="1"/>
      <name val="微軟正黑體"/>
      <family val="2"/>
      <charset val="136"/>
    </font>
    <font>
      <sz val="9"/>
      <name val="新細明體"/>
      <family val="3"/>
      <charset val="136"/>
      <scheme val="minor"/>
    </font>
    <font>
      <sz val="11"/>
      <color theme="1"/>
      <name val="微軟正黑體"/>
      <family val="2"/>
      <charset val="136"/>
    </font>
    <font>
      <sz val="12"/>
      <color rgb="FF000000"/>
      <name val="微軟正黑體"/>
      <family val="2"/>
      <charset val="136"/>
    </font>
    <font>
      <sz val="12"/>
      <color rgb="FFFF0000"/>
      <name val="微軟正黑體"/>
      <family val="2"/>
      <charset val="136"/>
    </font>
    <font>
      <sz val="12"/>
      <name val="微軟正黑體"/>
      <family val="2"/>
      <charset val="136"/>
    </font>
    <font>
      <b/>
      <sz val="12"/>
      <name val="微軟正黑體"/>
      <family val="2"/>
      <charset val="136"/>
    </font>
    <font>
      <sz val="12"/>
      <color theme="8" tint="-0.249977111117893"/>
      <name val="微軟正黑體"/>
      <family val="2"/>
      <charset val="136"/>
    </font>
    <font>
      <sz val="12"/>
      <color rgb="FF0070C0"/>
      <name val="微軟正黑體"/>
      <family val="2"/>
      <charset val="136"/>
    </font>
    <font>
      <sz val="9"/>
      <name val="微軟正黑體"/>
      <family val="2"/>
      <charset val="136"/>
    </font>
    <font>
      <sz val="12"/>
      <color theme="0"/>
      <name val="微軟正黑體"/>
      <family val="2"/>
      <charset val="136"/>
    </font>
    <font>
      <b/>
      <sz val="12"/>
      <color rgb="FF000000"/>
      <name val="微軟正黑體"/>
      <family val="2"/>
      <charset val="136"/>
    </font>
    <font>
      <u/>
      <sz val="11"/>
      <color theme="10"/>
      <name val="新細明體"/>
      <family val="2"/>
      <scheme val="minor"/>
    </font>
    <font>
      <sz val="12"/>
      <color theme="8"/>
      <name val="微軟正黑體"/>
      <family val="2"/>
      <charset val="136"/>
    </font>
    <font>
      <sz val="10"/>
      <color rgb="FF000000"/>
      <name val="Arial"/>
      <family val="2"/>
    </font>
    <font>
      <b/>
      <sz val="12"/>
      <color theme="0"/>
      <name val="微軟正黑體"/>
      <family val="2"/>
      <charset val="136"/>
    </font>
    <font>
      <sz val="9"/>
      <name val="新細明體"/>
      <family val="2"/>
      <charset val="136"/>
      <scheme val="minor"/>
    </font>
    <font>
      <sz val="10"/>
      <name val="微軟正黑體"/>
      <family val="2"/>
      <charset val="136"/>
    </font>
    <font>
      <sz val="9"/>
      <name val="細明體"/>
      <family val="3"/>
      <charset val="136"/>
    </font>
    <font>
      <sz val="10"/>
      <color theme="0" tint="-0.34998626667073579"/>
      <name val="微軟正黑體"/>
      <family val="2"/>
      <charset val="136"/>
    </font>
    <font>
      <sz val="12"/>
      <color theme="0"/>
      <name val="微软雅黑"/>
      <family val="2"/>
      <charset val="134"/>
    </font>
    <font>
      <sz val="12"/>
      <color rgb="FF000000"/>
      <name val="微软雅黑"/>
      <family val="2"/>
      <charset val="134"/>
    </font>
    <font>
      <sz val="10"/>
      <color theme="1"/>
      <name val="新細明體"/>
      <family val="2"/>
      <scheme val="minor"/>
    </font>
    <font>
      <sz val="10"/>
      <color theme="1"/>
      <name val="微軟正黑體"/>
      <family val="2"/>
      <charset val="136"/>
    </font>
    <font>
      <sz val="15"/>
      <color rgb="FF000000"/>
      <name val="微软雅黑"/>
      <family val="2"/>
      <charset val="134"/>
    </font>
    <font>
      <b/>
      <sz val="10"/>
      <name val="微軟正黑體"/>
      <family val="2"/>
      <charset val="136"/>
    </font>
    <font>
      <sz val="10"/>
      <color theme="8"/>
      <name val="微軟正黑體"/>
      <family val="2"/>
      <charset val="136"/>
    </font>
    <font>
      <sz val="10"/>
      <color theme="8" tint="-0.249977111117893"/>
      <name val="微軟正黑體"/>
      <family val="2"/>
      <charset val="136"/>
    </font>
    <font>
      <sz val="10"/>
      <color rgb="FF0070C0"/>
      <name val="微軟正黑體"/>
      <family val="2"/>
      <charset val="136"/>
    </font>
    <font>
      <b/>
      <sz val="12"/>
      <color theme="1"/>
      <name val="微軟正黑體"/>
      <family val="2"/>
      <charset val="136"/>
    </font>
    <font>
      <b/>
      <sz val="10"/>
      <color theme="5"/>
      <name val="微軟正黑體"/>
      <family val="2"/>
      <charset val="136"/>
    </font>
    <font>
      <sz val="12"/>
      <color theme="9"/>
      <name val="微軟正黑體"/>
      <family val="2"/>
      <charset val="136"/>
    </font>
  </fonts>
  <fills count="19">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theme="4" tint="-0.499984740745262"/>
        <bgColor indexed="64"/>
      </patternFill>
    </fill>
    <fill>
      <patternFill patternType="solid">
        <fgColor theme="9" tint="-0.499984740745262"/>
        <bgColor indexed="64"/>
      </patternFill>
    </fill>
    <fill>
      <patternFill patternType="solid">
        <fgColor theme="3" tint="-0.499984740745262"/>
        <bgColor indexed="64"/>
      </patternFill>
    </fill>
    <fill>
      <patternFill patternType="solid">
        <fgColor theme="3"/>
        <bgColor indexed="64"/>
      </patternFill>
    </fill>
    <fill>
      <patternFill patternType="solid">
        <fgColor theme="5" tint="0.79998168889431442"/>
        <bgColor indexed="64"/>
      </patternFill>
    </fill>
    <fill>
      <patternFill patternType="solid">
        <fgColor theme="9" tint="0.39997558519241921"/>
        <bgColor indexed="64"/>
      </patternFill>
    </fill>
  </fills>
  <borders count="8">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0"/>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6" fillId="0" borderId="0" applyNumberFormat="0" applyFill="0" applyBorder="0" applyAlignment="0" applyProtection="0"/>
    <xf numFmtId="0" fontId="18" fillId="0" borderId="0"/>
  </cellStyleXfs>
  <cellXfs count="147">
    <xf numFmtId="0" fontId="0" fillId="0" borderId="0" xfId="0"/>
    <xf numFmtId="0" fontId="9" fillId="0" borderId="1" xfId="0" applyFont="1" applyBorder="1"/>
    <xf numFmtId="0" fontId="9" fillId="0" borderId="1" xfId="0" applyFont="1" applyBorder="1" applyAlignment="1">
      <alignment horizontal="right" vertical="center"/>
    </xf>
    <xf numFmtId="0" fontId="0" fillId="6" borderId="1" xfId="0" applyFill="1" applyBorder="1"/>
    <xf numFmtId="0" fontId="6" fillId="5" borderId="1" xfId="0" applyFont="1" applyFill="1" applyBorder="1" applyAlignment="1">
      <alignment horizontal="center" vertical="center"/>
    </xf>
    <xf numFmtId="0" fontId="9" fillId="0" borderId="1" xfId="0" applyFont="1" applyBorder="1" applyAlignment="1">
      <alignment horizontal="left"/>
    </xf>
    <xf numFmtId="0" fontId="11" fillId="5" borderId="5" xfId="0" applyFont="1" applyFill="1" applyBorder="1" applyAlignment="1">
      <alignment horizontal="right" vertical="top"/>
    </xf>
    <xf numFmtId="0" fontId="11" fillId="5" borderId="3" xfId="0" applyFont="1" applyFill="1" applyBorder="1" applyAlignment="1">
      <alignment horizontal="right" vertical="top"/>
    </xf>
    <xf numFmtId="0" fontId="9" fillId="5" borderId="2" xfId="0" applyFont="1" applyFill="1" applyBorder="1" applyAlignment="1">
      <alignment vertical="top"/>
    </xf>
    <xf numFmtId="0" fontId="9" fillId="5" borderId="5" xfId="0" applyFont="1" applyFill="1" applyBorder="1" applyAlignment="1">
      <alignment vertical="top"/>
    </xf>
    <xf numFmtId="0" fontId="9" fillId="5" borderId="3" xfId="0" applyFont="1" applyFill="1" applyBorder="1" applyAlignment="1">
      <alignment vertical="top"/>
    </xf>
    <xf numFmtId="0" fontId="11" fillId="5" borderId="5" xfId="0" applyFont="1" applyFill="1" applyBorder="1" applyAlignment="1">
      <alignment vertical="top"/>
    </xf>
    <xf numFmtId="0" fontId="12" fillId="5" borderId="5" xfId="0" applyFont="1" applyFill="1" applyBorder="1" applyAlignment="1">
      <alignment vertical="top"/>
    </xf>
    <xf numFmtId="0" fontId="12" fillId="5" borderId="3" xfId="0" applyFont="1" applyFill="1" applyBorder="1" applyAlignment="1">
      <alignment vertical="top"/>
    </xf>
    <xf numFmtId="0" fontId="12" fillId="5" borderId="3" xfId="0" applyFont="1" applyFill="1" applyBorder="1" applyAlignment="1">
      <alignment vertical="top" wrapText="1"/>
    </xf>
    <xf numFmtId="0" fontId="11" fillId="5" borderId="3" xfId="0" applyFont="1" applyFill="1" applyBorder="1" applyAlignment="1">
      <alignment vertical="top"/>
    </xf>
    <xf numFmtId="49" fontId="7" fillId="2" borderId="1" xfId="0" applyNumberFormat="1" applyFont="1" applyFill="1" applyBorder="1" applyAlignment="1">
      <alignment vertical="center" wrapText="1"/>
    </xf>
    <xf numFmtId="49" fontId="7" fillId="3" borderId="1" xfId="0" applyNumberFormat="1" applyFont="1" applyFill="1" applyBorder="1" applyAlignment="1">
      <alignment vertical="center" wrapText="1"/>
    </xf>
    <xf numFmtId="49" fontId="7" fillId="3" borderId="2" xfId="0" applyNumberFormat="1" applyFont="1" applyFill="1" applyBorder="1" applyAlignment="1">
      <alignment vertical="center"/>
    </xf>
    <xf numFmtId="49" fontId="7" fillId="3" borderId="5" xfId="0" applyNumberFormat="1" applyFont="1" applyFill="1" applyBorder="1" applyAlignment="1">
      <alignment vertical="center" wrapText="1"/>
    </xf>
    <xf numFmtId="49" fontId="7" fillId="3" borderId="3" xfId="0" applyNumberFormat="1" applyFont="1" applyFill="1" applyBorder="1" applyAlignment="1">
      <alignment vertical="center" wrapText="1"/>
    </xf>
    <xf numFmtId="49" fontId="9" fillId="0" borderId="1" xfId="0" applyNumberFormat="1" applyFont="1" applyBorder="1" applyAlignment="1">
      <alignment vertical="center"/>
    </xf>
    <xf numFmtId="49" fontId="7" fillId="0" borderId="1" xfId="0" applyNumberFormat="1" applyFont="1" applyBorder="1" applyAlignment="1">
      <alignment vertical="center"/>
    </xf>
    <xf numFmtId="49" fontId="4" fillId="0" borderId="1" xfId="0" applyNumberFormat="1" applyFont="1" applyBorder="1" applyAlignment="1">
      <alignment vertical="center"/>
    </xf>
    <xf numFmtId="49" fontId="14" fillId="0" borderId="2" xfId="0" applyNumberFormat="1" applyFont="1" applyBorder="1"/>
    <xf numFmtId="49" fontId="15" fillId="0" borderId="1" xfId="0" applyNumberFormat="1" applyFont="1" applyBorder="1" applyAlignment="1">
      <alignment vertical="center"/>
    </xf>
    <xf numFmtId="49" fontId="4" fillId="0" borderId="1" xfId="0" applyNumberFormat="1" applyFont="1" applyBorder="1"/>
    <xf numFmtId="49" fontId="14" fillId="0" borderId="3" xfId="0" applyNumberFormat="1" applyFont="1" applyBorder="1"/>
    <xf numFmtId="49" fontId="14" fillId="0" borderId="1" xfId="0" applyNumberFormat="1" applyFont="1" applyBorder="1"/>
    <xf numFmtId="49" fontId="9" fillId="0" borderId="2" xfId="0" applyNumberFormat="1" applyFont="1" applyBorder="1"/>
    <xf numFmtId="49" fontId="9" fillId="0" borderId="1" xfId="0" applyNumberFormat="1" applyFont="1" applyBorder="1"/>
    <xf numFmtId="49" fontId="9" fillId="0" borderId="3" xfId="0" applyNumberFormat="1" applyFont="1" applyBorder="1"/>
    <xf numFmtId="49" fontId="14" fillId="0" borderId="4" xfId="0" applyNumberFormat="1" applyFont="1" applyBorder="1"/>
    <xf numFmtId="49" fontId="7" fillId="3" borderId="2" xfId="0" applyNumberFormat="1" applyFont="1" applyFill="1" applyBorder="1" applyAlignment="1">
      <alignment vertical="center" wrapText="1"/>
    </xf>
    <xf numFmtId="49" fontId="10" fillId="0" borderId="1" xfId="0" applyNumberFormat="1" applyFont="1" applyBorder="1"/>
    <xf numFmtId="49" fontId="9" fillId="2" borderId="1" xfId="0" applyNumberFormat="1" applyFont="1" applyFill="1" applyBorder="1" applyAlignment="1">
      <alignment vertical="center" wrapText="1"/>
    </xf>
    <xf numFmtId="0" fontId="16" fillId="6" borderId="1" xfId="1" applyFill="1" applyBorder="1"/>
    <xf numFmtId="0" fontId="17" fillId="0" borderId="1" xfId="0" applyFont="1" applyBorder="1" applyAlignment="1">
      <alignment horizontal="right" vertical="center"/>
    </xf>
    <xf numFmtId="0" fontId="17" fillId="5" borderId="2" xfId="0" applyFont="1" applyFill="1" applyBorder="1" applyAlignment="1">
      <alignment vertical="top"/>
    </xf>
    <xf numFmtId="0" fontId="11" fillId="5" borderId="1" xfId="0" applyFont="1" applyFill="1" applyBorder="1" applyAlignment="1">
      <alignment horizontal="left"/>
    </xf>
    <xf numFmtId="0" fontId="9" fillId="5" borderId="3" xfId="0" applyFont="1" applyFill="1" applyBorder="1" applyAlignment="1">
      <alignment horizontal="right" vertical="top"/>
    </xf>
    <xf numFmtId="49" fontId="8" fillId="0" borderId="2" xfId="0" applyNumberFormat="1" applyFont="1" applyBorder="1" applyAlignment="1"/>
    <xf numFmtId="49" fontId="8" fillId="0" borderId="3" xfId="0" applyNumberFormat="1" applyFont="1" applyBorder="1" applyAlignment="1"/>
    <xf numFmtId="0" fontId="12" fillId="5" borderId="2" xfId="0" applyFont="1" applyFill="1" applyBorder="1" applyAlignment="1">
      <alignment vertical="top"/>
    </xf>
    <xf numFmtId="49" fontId="7" fillId="7" borderId="2" xfId="0" applyNumberFormat="1" applyFont="1" applyFill="1" applyBorder="1" applyAlignment="1">
      <alignment vertical="center"/>
    </xf>
    <xf numFmtId="0" fontId="3" fillId="6" borderId="1" xfId="0" applyFont="1" applyFill="1" applyBorder="1"/>
    <xf numFmtId="0" fontId="3" fillId="0" borderId="1" xfId="0" applyFont="1" applyFill="1" applyBorder="1" applyAlignment="1">
      <alignment horizontal="right"/>
    </xf>
    <xf numFmtId="0" fontId="0" fillId="6" borderId="1" xfId="0" applyFill="1" applyBorder="1" applyAlignment="1">
      <alignment horizontal="left"/>
    </xf>
    <xf numFmtId="49" fontId="3" fillId="0" borderId="1" xfId="0" applyNumberFormat="1" applyFont="1" applyBorder="1"/>
    <xf numFmtId="0" fontId="8" fillId="0" borderId="1" xfId="0" applyFont="1" applyBorder="1"/>
    <xf numFmtId="0" fontId="12" fillId="0" borderId="1" xfId="0" applyFont="1" applyBorder="1" applyAlignment="1">
      <alignment horizontal="right" vertical="center"/>
    </xf>
    <xf numFmtId="0" fontId="9" fillId="0" borderId="1" xfId="0" applyFont="1" applyBorder="1" applyAlignment="1">
      <alignment horizontal="right"/>
    </xf>
    <xf numFmtId="0" fontId="19" fillId="9" borderId="7" xfId="2" applyFont="1" applyFill="1" applyBorder="1" applyAlignment="1">
      <alignment vertical="center"/>
    </xf>
    <xf numFmtId="0" fontId="13" fillId="0" borderId="6" xfId="0" applyFont="1" applyBorder="1" applyAlignment="1">
      <alignment horizontal="center" wrapText="1"/>
    </xf>
    <xf numFmtId="0" fontId="11" fillId="5" borderId="5" xfId="0" applyFont="1" applyFill="1" applyBorder="1" applyAlignment="1">
      <alignment horizontal="left" vertical="top"/>
    </xf>
    <xf numFmtId="0" fontId="11" fillId="5" borderId="3" xfId="0" applyFont="1" applyFill="1" applyBorder="1" applyAlignment="1">
      <alignment horizontal="left" vertical="top"/>
    </xf>
    <xf numFmtId="0" fontId="0" fillId="6" borderId="1" xfId="0" applyFill="1" applyBorder="1" applyAlignment="1"/>
    <xf numFmtId="0" fontId="21" fillId="0" borderId="1" xfId="0" applyFont="1" applyBorder="1"/>
    <xf numFmtId="0" fontId="21" fillId="0" borderId="1" xfId="0" applyFont="1" applyBorder="1" applyAlignment="1">
      <alignment horizontal="left"/>
    </xf>
    <xf numFmtId="0" fontId="2" fillId="5" borderId="1" xfId="0" applyFont="1" applyFill="1" applyBorder="1" applyAlignment="1">
      <alignment horizontal="left" vertical="center"/>
    </xf>
    <xf numFmtId="0" fontId="9" fillId="11" borderId="1" xfId="0" applyFont="1" applyFill="1" applyBorder="1"/>
    <xf numFmtId="0" fontId="12" fillId="5" borderId="5" xfId="0" applyFont="1" applyFill="1" applyBorder="1" applyAlignment="1">
      <alignment vertical="top" wrapText="1"/>
    </xf>
    <xf numFmtId="0" fontId="2" fillId="7" borderId="1" xfId="0" applyFont="1" applyFill="1" applyBorder="1" applyAlignment="1">
      <alignment horizontal="center" vertical="center"/>
    </xf>
    <xf numFmtId="0" fontId="9" fillId="5" borderId="2" xfId="0" applyFont="1" applyFill="1" applyBorder="1" applyAlignment="1">
      <alignment vertical="top"/>
    </xf>
    <xf numFmtId="0" fontId="9" fillId="5" borderId="5" xfId="0" applyFont="1" applyFill="1" applyBorder="1" applyAlignment="1">
      <alignment vertical="top"/>
    </xf>
    <xf numFmtId="0" fontId="12" fillId="5" borderId="5" xfId="0" applyFont="1" applyFill="1" applyBorder="1" applyAlignment="1">
      <alignment vertical="top"/>
    </xf>
    <xf numFmtId="0" fontId="12" fillId="5" borderId="3" xfId="0" applyFont="1" applyFill="1" applyBorder="1" applyAlignment="1">
      <alignment vertical="top"/>
    </xf>
    <xf numFmtId="0" fontId="9" fillId="5" borderId="2" xfId="0" applyFont="1" applyFill="1" applyBorder="1" applyAlignment="1">
      <alignment vertical="top"/>
    </xf>
    <xf numFmtId="0" fontId="9" fillId="5" borderId="5" xfId="0" applyFont="1" applyFill="1" applyBorder="1" applyAlignment="1">
      <alignment vertical="top"/>
    </xf>
    <xf numFmtId="0" fontId="9" fillId="5" borderId="3" xfId="0" applyFont="1" applyFill="1" applyBorder="1" applyAlignment="1">
      <alignment vertical="top"/>
    </xf>
    <xf numFmtId="0" fontId="11" fillId="5" borderId="5" xfId="0" applyFont="1" applyFill="1" applyBorder="1" applyAlignment="1">
      <alignment vertical="top"/>
    </xf>
    <xf numFmtId="0" fontId="11" fillId="5" borderId="3" xfId="0" applyFont="1" applyFill="1" applyBorder="1" applyAlignment="1">
      <alignment vertical="top"/>
    </xf>
    <xf numFmtId="0" fontId="12" fillId="5" borderId="2" xfId="0" applyFont="1" applyFill="1" applyBorder="1" applyAlignment="1">
      <alignment vertical="top"/>
    </xf>
    <xf numFmtId="0" fontId="11" fillId="5" borderId="1" xfId="0" applyFont="1" applyFill="1" applyBorder="1" applyAlignment="1">
      <alignment vertical="top"/>
    </xf>
    <xf numFmtId="0" fontId="8" fillId="5" borderId="2" xfId="0" applyFont="1" applyFill="1" applyBorder="1" applyAlignment="1">
      <alignment vertical="top"/>
    </xf>
    <xf numFmtId="0" fontId="8" fillId="0" borderId="1" xfId="0" applyFont="1" applyBorder="1" applyAlignment="1">
      <alignment horizontal="right" vertical="center"/>
    </xf>
    <xf numFmtId="0" fontId="11" fillId="5" borderId="3" xfId="0" applyFont="1" applyFill="1" applyBorder="1" applyAlignment="1">
      <alignment horizontal="left" vertical="top"/>
    </xf>
    <xf numFmtId="0" fontId="24" fillId="12" borderId="1" xfId="2" applyFont="1" applyFill="1" applyBorder="1" applyAlignment="1">
      <alignment wrapText="1"/>
    </xf>
    <xf numFmtId="0" fontId="24" fillId="13" borderId="1" xfId="2" applyFont="1" applyFill="1" applyBorder="1" applyAlignment="1">
      <alignment wrapText="1"/>
    </xf>
    <xf numFmtId="0" fontId="24" fillId="12" borderId="1" xfId="0" applyFont="1" applyFill="1" applyBorder="1" applyAlignment="1"/>
    <xf numFmtId="0" fontId="24" fillId="14" borderId="1" xfId="0" applyFont="1" applyFill="1" applyBorder="1" applyAlignment="1"/>
    <xf numFmtId="0" fontId="2" fillId="5" borderId="1" xfId="0" applyFont="1" applyFill="1" applyBorder="1" applyAlignment="1">
      <alignment horizontal="center" vertical="center"/>
    </xf>
    <xf numFmtId="0" fontId="24" fillId="15" borderId="1" xfId="0" applyFont="1" applyFill="1" applyBorder="1" applyAlignment="1"/>
    <xf numFmtId="0" fontId="24" fillId="16" borderId="1" xfId="0" applyFont="1" applyFill="1" applyBorder="1" applyAlignment="1"/>
    <xf numFmtId="0" fontId="25" fillId="17" borderId="1" xfId="2" applyFont="1" applyFill="1" applyBorder="1"/>
    <xf numFmtId="0" fontId="25" fillId="8" borderId="1" xfId="2" applyFont="1" applyFill="1" applyBorder="1"/>
    <xf numFmtId="0" fontId="0" fillId="5" borderId="0" xfId="0" applyFill="1"/>
    <xf numFmtId="0" fontId="26" fillId="6" borderId="1" xfId="0" applyFont="1" applyFill="1" applyBorder="1"/>
    <xf numFmtId="0" fontId="27" fillId="5" borderId="1" xfId="0" applyFont="1" applyFill="1" applyBorder="1" applyAlignment="1">
      <alignment horizontal="center" vertical="center"/>
    </xf>
    <xf numFmtId="0" fontId="27" fillId="5" borderId="1" xfId="0" applyFont="1" applyFill="1" applyBorder="1" applyAlignment="1">
      <alignment horizontal="left" vertical="center"/>
    </xf>
    <xf numFmtId="0" fontId="27" fillId="5" borderId="1" xfId="0" applyFont="1" applyFill="1" applyBorder="1" applyAlignment="1">
      <alignment horizontal="center"/>
    </xf>
    <xf numFmtId="0" fontId="26" fillId="5" borderId="1" xfId="0" applyFont="1" applyFill="1" applyBorder="1" applyAlignment="1">
      <alignment horizontal="left"/>
    </xf>
    <xf numFmtId="0" fontId="25" fillId="0" borderId="1" xfId="0" applyFont="1" applyBorder="1" applyAlignment="1"/>
    <xf numFmtId="0" fontId="28" fillId="0" borderId="1" xfId="0" applyFont="1" applyBorder="1" applyAlignment="1"/>
    <xf numFmtId="49" fontId="29" fillId="0" borderId="1" xfId="0" applyNumberFormat="1" applyFont="1" applyBorder="1" applyAlignment="1"/>
    <xf numFmtId="0" fontId="21" fillId="0" borderId="2" xfId="0" applyFont="1" applyBorder="1"/>
    <xf numFmtId="0" fontId="21" fillId="0" borderId="2" xfId="0" applyFont="1" applyBorder="1" applyAlignment="1"/>
    <xf numFmtId="0" fontId="21" fillId="4" borderId="2" xfId="0" applyFont="1" applyFill="1" applyBorder="1" applyAlignment="1"/>
    <xf numFmtId="0" fontId="21" fillId="0" borderId="1" xfId="0" applyFont="1" applyFill="1" applyBorder="1" applyAlignment="1">
      <alignment horizontal="left" vertical="top"/>
    </xf>
    <xf numFmtId="0" fontId="30" fillId="0" borderId="2" xfId="0" applyFont="1" applyBorder="1" applyAlignment="1">
      <alignment horizontal="right"/>
    </xf>
    <xf numFmtId="0" fontId="21" fillId="3" borderId="2" xfId="0" applyFont="1" applyFill="1" applyBorder="1" applyAlignment="1">
      <alignment horizontal="right" vertical="top"/>
    </xf>
    <xf numFmtId="0" fontId="21" fillId="0" borderId="1" xfId="0" applyFont="1" applyBorder="1" applyAlignment="1"/>
    <xf numFmtId="0" fontId="21" fillId="0" borderId="6" xfId="0" applyFont="1" applyBorder="1"/>
    <xf numFmtId="0" fontId="21" fillId="4" borderId="3" xfId="0" applyFont="1" applyFill="1" applyBorder="1" applyAlignment="1">
      <alignment horizontal="left" vertical="center"/>
    </xf>
    <xf numFmtId="0" fontId="31" fillId="5" borderId="3" xfId="0" applyFont="1" applyFill="1" applyBorder="1" applyAlignment="1">
      <alignment vertical="top"/>
    </xf>
    <xf numFmtId="0" fontId="31" fillId="5" borderId="5" xfId="0" applyFont="1" applyFill="1" applyBorder="1" applyAlignment="1">
      <alignment vertical="top"/>
    </xf>
    <xf numFmtId="0" fontId="21" fillId="5" borderId="0" xfId="0" applyFont="1" applyFill="1" applyAlignment="1">
      <alignment horizontal="left" vertical="center"/>
    </xf>
    <xf numFmtId="0" fontId="21" fillId="4" borderId="1" xfId="0" applyFont="1" applyFill="1" applyBorder="1" applyAlignment="1">
      <alignment horizontal="left"/>
    </xf>
    <xf numFmtId="0" fontId="32" fillId="5" borderId="3" xfId="0" applyFont="1" applyFill="1" applyBorder="1" applyAlignment="1">
      <alignment horizontal="right" vertical="top"/>
    </xf>
    <xf numFmtId="0" fontId="7" fillId="18" borderId="0" xfId="0" applyFont="1" applyFill="1" applyAlignment="1"/>
    <xf numFmtId="0" fontId="7" fillId="4" borderId="1" xfId="0" applyFont="1" applyFill="1" applyBorder="1" applyAlignment="1"/>
    <xf numFmtId="0" fontId="9" fillId="4" borderId="1" xfId="0" applyFont="1" applyFill="1" applyBorder="1" applyAlignment="1"/>
    <xf numFmtId="0" fontId="11" fillId="5" borderId="3" xfId="0" applyFont="1" applyFill="1" applyBorder="1" applyAlignment="1">
      <alignment horizontal="left" vertical="top"/>
    </xf>
    <xf numFmtId="0" fontId="6" fillId="6" borderId="1" xfId="0" applyFont="1" applyFill="1" applyBorder="1"/>
    <xf numFmtId="49" fontId="7" fillId="7" borderId="5" xfId="0" applyNumberFormat="1" applyFont="1" applyFill="1" applyBorder="1" applyAlignment="1">
      <alignment horizontal="left" vertical="center"/>
    </xf>
    <xf numFmtId="49" fontId="7" fillId="7" borderId="3" xfId="0" applyNumberFormat="1" applyFont="1" applyFill="1" applyBorder="1" applyAlignment="1">
      <alignment horizontal="left" vertical="center"/>
    </xf>
    <xf numFmtId="49" fontId="3" fillId="0" borderId="2" xfId="0" applyNumberFormat="1" applyFont="1" applyBorder="1" applyAlignment="1">
      <alignment horizontal="left" vertical="top" wrapText="1"/>
    </xf>
    <xf numFmtId="49" fontId="3" fillId="0" borderId="5" xfId="0" applyNumberFormat="1" applyFont="1" applyBorder="1" applyAlignment="1">
      <alignment horizontal="left" vertical="top" wrapText="1"/>
    </xf>
    <xf numFmtId="49" fontId="3" fillId="0" borderId="3" xfId="0" applyNumberFormat="1" applyFont="1" applyBorder="1" applyAlignment="1">
      <alignment horizontal="left" vertical="top" wrapText="1"/>
    </xf>
    <xf numFmtId="0" fontId="21" fillId="4" borderId="2" xfId="0" applyFont="1" applyFill="1" applyBorder="1" applyAlignment="1">
      <alignment horizontal="left" vertical="center"/>
    </xf>
    <xf numFmtId="0" fontId="21" fillId="4" borderId="5" xfId="0" applyFont="1" applyFill="1" applyBorder="1" applyAlignment="1">
      <alignment horizontal="left" vertical="center"/>
    </xf>
    <xf numFmtId="0" fontId="21" fillId="4" borderId="3" xfId="0" applyFont="1" applyFill="1" applyBorder="1" applyAlignment="1">
      <alignment horizontal="left" vertical="center"/>
    </xf>
    <xf numFmtId="0" fontId="23" fillId="0" borderId="2" xfId="0" applyFont="1" applyBorder="1" applyAlignment="1">
      <alignment horizontal="left" vertical="top" wrapText="1"/>
    </xf>
    <xf numFmtId="0" fontId="23" fillId="0" borderId="5" xfId="0" applyFont="1" applyBorder="1" applyAlignment="1">
      <alignment horizontal="left" vertical="top" wrapText="1"/>
    </xf>
    <xf numFmtId="0" fontId="23" fillId="0" borderId="3" xfId="0" applyFont="1" applyBorder="1" applyAlignment="1">
      <alignment horizontal="left" vertical="top" wrapText="1"/>
    </xf>
    <xf numFmtId="14" fontId="1" fillId="10" borderId="7" xfId="2" applyNumberFormat="1" applyFont="1" applyFill="1" applyBorder="1" applyAlignment="1">
      <alignment vertical="center"/>
    </xf>
    <xf numFmtId="0" fontId="1" fillId="10" borderId="7" xfId="2" applyFont="1" applyFill="1" applyBorder="1" applyAlignment="1">
      <alignment vertical="center"/>
    </xf>
    <xf numFmtId="0" fontId="1" fillId="10" borderId="7" xfId="2" applyFont="1" applyFill="1" applyBorder="1" applyAlignment="1">
      <alignment vertical="center" wrapText="1"/>
    </xf>
    <xf numFmtId="0" fontId="1" fillId="0" borderId="0" xfId="0" applyFont="1"/>
    <xf numFmtId="0" fontId="33" fillId="0" borderId="0" xfId="0" applyFont="1"/>
    <xf numFmtId="0" fontId="15" fillId="0" borderId="0" xfId="0" applyFont="1"/>
    <xf numFmtId="0" fontId="0" fillId="0" borderId="0" xfId="0" applyAlignment="1">
      <alignment horizontal="center"/>
    </xf>
    <xf numFmtId="0" fontId="1" fillId="0" borderId="0" xfId="0" applyFont="1" applyAlignment="1">
      <alignment horizontal="center" vertical="center"/>
    </xf>
    <xf numFmtId="0" fontId="1" fillId="0" borderId="0" xfId="0" applyFont="1" applyAlignment="1">
      <alignment vertical="center"/>
    </xf>
    <xf numFmtId="176" fontId="1" fillId="0" borderId="0" xfId="0" applyNumberFormat="1" applyFont="1" applyAlignment="1">
      <alignment horizontal="center" vertical="center"/>
    </xf>
    <xf numFmtId="49" fontId="9" fillId="2" borderId="1" xfId="0" applyNumberFormat="1" applyFont="1" applyFill="1" applyBorder="1" applyAlignment="1">
      <alignment vertical="center"/>
    </xf>
    <xf numFmtId="49" fontId="34" fillId="0" borderId="1" xfId="0" applyNumberFormat="1" applyFont="1" applyBorder="1"/>
    <xf numFmtId="0" fontId="21" fillId="4" borderId="1" xfId="0" applyFont="1" applyFill="1" applyBorder="1" applyAlignment="1">
      <alignment horizontal="center"/>
    </xf>
    <xf numFmtId="49" fontId="9" fillId="2" borderId="2" xfId="0" applyNumberFormat="1" applyFont="1" applyFill="1" applyBorder="1" applyAlignment="1">
      <alignment horizontal="left" vertical="center"/>
    </xf>
    <xf numFmtId="49" fontId="9" fillId="2" borderId="3" xfId="0" applyNumberFormat="1" applyFont="1" applyFill="1" applyBorder="1" applyAlignment="1">
      <alignment horizontal="left" vertical="center"/>
    </xf>
    <xf numFmtId="49" fontId="9" fillId="3" borderId="2" xfId="0" applyNumberFormat="1" applyFont="1" applyFill="1" applyBorder="1" applyAlignment="1">
      <alignment horizontal="left" vertical="center" wrapText="1"/>
    </xf>
    <xf numFmtId="49" fontId="9" fillId="3" borderId="5" xfId="0" applyNumberFormat="1" applyFont="1" applyFill="1" applyBorder="1" applyAlignment="1">
      <alignment horizontal="left" vertical="center" wrapText="1"/>
    </xf>
    <xf numFmtId="49" fontId="9" fillId="3" borderId="3" xfId="0" applyNumberFormat="1" applyFont="1" applyFill="1" applyBorder="1" applyAlignment="1">
      <alignment horizontal="left" vertical="center" wrapText="1"/>
    </xf>
    <xf numFmtId="49" fontId="9" fillId="3" borderId="2" xfId="0" applyNumberFormat="1" applyFont="1" applyFill="1" applyBorder="1" applyAlignment="1">
      <alignment horizontal="left" vertical="center"/>
    </xf>
    <xf numFmtId="49" fontId="9" fillId="3" borderId="5" xfId="0" applyNumberFormat="1" applyFont="1" applyFill="1" applyBorder="1" applyAlignment="1">
      <alignment horizontal="left" vertical="center"/>
    </xf>
    <xf numFmtId="49" fontId="9" fillId="3" borderId="3" xfId="0" applyNumberFormat="1" applyFont="1" applyFill="1" applyBorder="1" applyAlignment="1">
      <alignment horizontal="left" vertical="center"/>
    </xf>
    <xf numFmtId="0" fontId="35" fillId="0" borderId="0" xfId="0" applyFont="1"/>
  </cellXfs>
  <cellStyles count="3">
    <cellStyle name="一般" xfId="0" builtinId="0"/>
    <cellStyle name="一般 2" xfId="2"/>
    <cellStyle name="超連結" xfId="1" builtinId="8"/>
  </cellStyles>
  <dxfs count="7">
    <dxf>
      <font>
        <b val="0"/>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numFmt numFmtId="176" formatCode="m&quot;月&quot;d&quot;日&quot;"/>
      <alignment horizontal="center" vertical="center" textRotation="0" wrapText="0" indent="0" justifyLastLine="0" shrinkToFit="0" readingOrder="0"/>
    </dxf>
    <dxf>
      <font>
        <b val="0"/>
        <i val="0"/>
        <strike val="0"/>
        <condense val="0"/>
        <extend val="0"/>
        <outline val="0"/>
        <shadow val="0"/>
        <u val="none"/>
        <vertAlign val="baseline"/>
        <sz val="12"/>
        <color theme="1"/>
        <name val="微軟正黑體"/>
        <scheme val="none"/>
      </font>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User\Google%20&#38642;&#31471;&#30828;&#30879;\&#33406;&#24040;&#30740;&#19977;\MN&#21127;&#24773;&#31532;&#19968;&#31456;-&#32232;&#36655;&#22120;&#29992;(&#24207;&#31456;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IgeeProject\kimmie\KimmieDoc\&#20018;&#27284;&#25991;&#20214;&#21312;\NPCSett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歷程"/>
      <sheetName val="大綱"/>
      <sheetName val="序章(C版）"/>
      <sheetName val="1-1我的生日禮物呢"/>
      <sheetName val="1-2亞瑟好嚴格"/>
      <sheetName val="1-3換裝"/>
      <sheetName val="1-4騎士來訪"/>
      <sheetName val="1-5偵查失蹤案"/>
      <sheetName val="1-6換裝"/>
      <sheetName val="1-7舞蹈教室的邂逅"/>
      <sheetName val="1-8不速之客"/>
      <sheetName val="1-9換裝"/>
      <sheetName val="1-10暗夜驚魂"/>
      <sheetName val="代號"/>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
          <cell r="J1" t="str">
            <v>角色姓名對照（程式不讀）</v>
          </cell>
          <cell r="K1" t="str">
            <v>NPC ID
流水號：10200000-10299999
角色：10201000-10201999
小怪：10202000-10202999
精英：10203000-10203999
Boss：10204000-10204999
劇情NPC：10209000-10209999</v>
          </cell>
        </row>
        <row r="2">
          <cell r="K2" t="str">
            <v>gid</v>
          </cell>
        </row>
        <row r="3">
          <cell r="K3" t="str">
            <v>DWORD</v>
          </cell>
        </row>
        <row r="4">
          <cell r="K4" t="str">
            <v>CS</v>
          </cell>
        </row>
        <row r="5">
          <cell r="J5" t="str">
            <v>巴特婁</v>
          </cell>
          <cell r="K5">
            <v>10201000</v>
          </cell>
        </row>
        <row r="6">
          <cell r="J6" t="str">
            <v>霍伯特</v>
          </cell>
          <cell r="K6">
            <v>10201001</v>
          </cell>
        </row>
        <row r="7">
          <cell r="J7" t="str">
            <v>海斗</v>
          </cell>
          <cell r="K7">
            <v>10201002</v>
          </cell>
        </row>
        <row r="8">
          <cell r="J8" t="str">
            <v>連恩</v>
          </cell>
          <cell r="K8">
            <v>10201003</v>
          </cell>
        </row>
        <row r="9">
          <cell r="J9" t="str">
            <v>洛斯</v>
          </cell>
          <cell r="K9">
            <v>10201004</v>
          </cell>
        </row>
        <row r="10">
          <cell r="J10" t="str">
            <v>尚</v>
          </cell>
          <cell r="K10">
            <v>10201005</v>
          </cell>
        </row>
        <row r="11">
          <cell r="J11" t="str">
            <v>娜塔莉</v>
          </cell>
          <cell r="K11">
            <v>10201006</v>
          </cell>
        </row>
        <row r="12">
          <cell r="J12" t="str">
            <v>葛麗葉</v>
          </cell>
          <cell r="K12">
            <v>10201007</v>
          </cell>
        </row>
        <row r="13">
          <cell r="J13" t="str">
            <v>蘭廷</v>
          </cell>
          <cell r="K13">
            <v>10201008</v>
          </cell>
        </row>
        <row r="14">
          <cell r="J14" t="str">
            <v>流浪兒</v>
          </cell>
          <cell r="K14">
            <v>10201009</v>
          </cell>
        </row>
        <row r="15">
          <cell r="J15" t="str">
            <v>草地上的聖母</v>
          </cell>
          <cell r="K15">
            <v>10201010</v>
          </cell>
        </row>
        <row r="16">
          <cell r="J16" t="str">
            <v>歐洛戰神像</v>
          </cell>
          <cell r="K16">
            <v>10201011</v>
          </cell>
        </row>
        <row r="17">
          <cell r="J17" t="str">
            <v>雨神特勒洛克像</v>
          </cell>
          <cell r="K17">
            <v>10201012</v>
          </cell>
        </row>
        <row r="18">
          <cell r="J18" t="str">
            <v>死者之書</v>
          </cell>
          <cell r="K18">
            <v>10201013</v>
          </cell>
        </row>
        <row r="19">
          <cell r="J19" t="str">
            <v>巴特農神殿</v>
          </cell>
          <cell r="K19">
            <v>10201014</v>
          </cell>
        </row>
        <row r="20">
          <cell r="J20" t="str">
            <v>擲鐵餅者</v>
          </cell>
          <cell r="K20">
            <v>10201015</v>
          </cell>
        </row>
        <row r="21">
          <cell r="J21" t="str">
            <v>使神漢彌士與幼年的酒神戴奧尼西斯</v>
          </cell>
          <cell r="K21">
            <v>10201016</v>
          </cell>
        </row>
        <row r="22">
          <cell r="J22" t="str">
            <v>勞孔父子群像</v>
          </cell>
          <cell r="K22">
            <v>10201017</v>
          </cell>
        </row>
        <row r="23">
          <cell r="J23" t="str">
            <v>羅馬競技場</v>
          </cell>
          <cell r="K23">
            <v>10201018</v>
          </cell>
        </row>
        <row r="24">
          <cell r="J24" t="str">
            <v>有翼的獅子</v>
          </cell>
          <cell r="K24">
            <v>10201019</v>
          </cell>
        </row>
        <row r="25">
          <cell r="J25" t="str">
            <v>諾坦普頓夏郡教堂</v>
          </cell>
          <cell r="K25">
            <v>10201020</v>
          </cell>
        </row>
        <row r="26">
          <cell r="J26" t="str">
            <v>格洛斯特大教堂的燭台</v>
          </cell>
          <cell r="K26">
            <v>10201021</v>
          </cell>
        </row>
        <row r="27">
          <cell r="J27" t="str">
            <v>維納斯的誕生</v>
          </cell>
          <cell r="K27">
            <v>10201022</v>
          </cell>
        </row>
        <row r="28">
          <cell r="J28" t="str">
            <v>蒙娜麗莎</v>
          </cell>
          <cell r="K28">
            <v>10201023</v>
          </cell>
        </row>
        <row r="29">
          <cell r="J29" t="str">
            <v>麥可里像</v>
          </cell>
          <cell r="K29">
            <v>10201024</v>
          </cell>
        </row>
        <row r="30">
          <cell r="J30" t="str">
            <v>宮女</v>
          </cell>
          <cell r="K30">
            <v>10201025</v>
          </cell>
        </row>
        <row r="31">
          <cell r="J31" t="str">
            <v>聖女泰瑞莎的幻象</v>
          </cell>
          <cell r="K31">
            <v>10201026</v>
          </cell>
        </row>
        <row r="32">
          <cell r="J32" t="str">
            <v>維也納望樓</v>
          </cell>
          <cell r="K32">
            <v>10201027</v>
          </cell>
        </row>
        <row r="33">
          <cell r="J33" t="str">
            <v>阿拉伯幻想</v>
          </cell>
          <cell r="K33">
            <v>10201028</v>
          </cell>
        </row>
        <row r="34">
          <cell r="J34" t="str">
            <v>拾穗者</v>
          </cell>
          <cell r="K34">
            <v>10201029</v>
          </cell>
        </row>
        <row r="35">
          <cell r="J35" t="str">
            <v>人物雕刻</v>
          </cell>
          <cell r="K35">
            <v>10201030</v>
          </cell>
        </row>
        <row r="36">
          <cell r="J36" t="str">
            <v>兵馬俑</v>
          </cell>
          <cell r="K36">
            <v>10201031</v>
          </cell>
        </row>
        <row r="37">
          <cell r="J37" t="str">
            <v>馴悍記</v>
          </cell>
          <cell r="K37">
            <v>10201032</v>
          </cell>
        </row>
        <row r="38">
          <cell r="J38" t="str">
            <v>參孫與達莉拉</v>
          </cell>
          <cell r="K38">
            <v>10201033</v>
          </cell>
        </row>
        <row r="39">
          <cell r="J39" t="str">
            <v>吶喊</v>
          </cell>
          <cell r="K39">
            <v>10201034</v>
          </cell>
        </row>
        <row r="40">
          <cell r="J40" t="str">
            <v>大衛像全名</v>
          </cell>
          <cell r="K40">
            <v>10201035</v>
          </cell>
        </row>
        <row r="41">
          <cell r="J41" t="str">
            <v>歌劇魅影</v>
          </cell>
          <cell r="K41">
            <v>10201036</v>
          </cell>
        </row>
        <row r="42">
          <cell r="J42" t="str">
            <v>吉思夢妲</v>
          </cell>
          <cell r="K42">
            <v>10201037</v>
          </cell>
        </row>
        <row r="43">
          <cell r="J43" t="str">
            <v>月光下的羊欄</v>
          </cell>
          <cell r="K43">
            <v>10201038</v>
          </cell>
        </row>
        <row r="44">
          <cell r="J44" t="str">
            <v>星夜</v>
          </cell>
          <cell r="K44">
            <v>10201039</v>
          </cell>
        </row>
        <row r="45">
          <cell r="J45" t="str">
            <v>斯芬克斯獅身人面像</v>
          </cell>
          <cell r="K45">
            <v>10201040</v>
          </cell>
        </row>
        <row r="46">
          <cell r="J46" t="str">
            <v>楔形文字泥板</v>
          </cell>
          <cell r="K46">
            <v>10201041</v>
          </cell>
        </row>
        <row r="47">
          <cell r="J47" t="str">
            <v>漢摩拉比法典碑</v>
          </cell>
          <cell r="K47">
            <v>10201042</v>
          </cell>
        </row>
        <row r="48">
          <cell r="J48" t="str">
            <v>貝多芬命運交響曲</v>
          </cell>
          <cell r="K48">
            <v>10201043</v>
          </cell>
        </row>
        <row r="49">
          <cell r="J49" t="str">
            <v>貝多芬歡樂頌</v>
          </cell>
          <cell r="K49">
            <v>10201044</v>
          </cell>
        </row>
        <row r="50">
          <cell r="J50" t="str">
            <v>氣球狗</v>
          </cell>
          <cell r="K50">
            <v>10201045</v>
          </cell>
        </row>
        <row r="51">
          <cell r="J51" t="str">
            <v>創世紀</v>
          </cell>
          <cell r="K51">
            <v>10201046</v>
          </cell>
        </row>
        <row r="52">
          <cell r="J52" t="str">
            <v>圖坦卡門黃金面具</v>
          </cell>
          <cell r="K52">
            <v>10201047</v>
          </cell>
        </row>
        <row r="53">
          <cell r="J53" t="str">
            <v>水晶骷髏頭</v>
          </cell>
          <cell r="K53">
            <v>10201048</v>
          </cell>
        </row>
        <row r="54">
          <cell r="J54" t="str">
            <v>清明上河圖</v>
          </cell>
          <cell r="K54">
            <v>10201049</v>
          </cell>
        </row>
        <row r="55">
          <cell r="J55" t="str">
            <v>快雪時晴帖</v>
          </cell>
          <cell r="K55">
            <v>10201050</v>
          </cell>
        </row>
        <row r="56">
          <cell r="J56" t="e">
            <v>#N/A</v>
          </cell>
          <cell r="K56">
            <v>10201051</v>
          </cell>
        </row>
        <row r="57">
          <cell r="J57" t="str">
            <v>我</v>
          </cell>
          <cell r="K57">
            <v>10209000</v>
          </cell>
        </row>
        <row r="58">
          <cell r="J58" t="str">
            <v>奇米</v>
          </cell>
          <cell r="K58">
            <v>10209001</v>
          </cell>
        </row>
        <row r="59">
          <cell r="J59" t="str">
            <v>迪莉婭</v>
          </cell>
          <cell r="K59">
            <v>10209002</v>
          </cell>
        </row>
        <row r="60">
          <cell r="J60" t="str">
            <v>亞瑟</v>
          </cell>
          <cell r="K60">
            <v>10209003</v>
          </cell>
        </row>
        <row r="61">
          <cell r="J61" t="e">
            <v>#N/A</v>
          </cell>
          <cell r="K61">
            <v>10209004</v>
          </cell>
        </row>
        <row r="62">
          <cell r="J62" t="str">
            <v>小妹妹</v>
          </cell>
          <cell r="K62">
            <v>10209005</v>
          </cell>
        </row>
        <row r="63">
          <cell r="J63" t="str">
            <v>侍者</v>
          </cell>
          <cell r="K63">
            <v>10209006</v>
          </cell>
        </row>
        <row r="64">
          <cell r="J64" t="str">
            <v>黑衣人</v>
          </cell>
          <cell r="K64">
            <v>10209007</v>
          </cell>
        </row>
        <row r="65">
          <cell r="J65" t="str">
            <v>公主</v>
          </cell>
          <cell r="K65">
            <v>10209008</v>
          </cell>
        </row>
        <row r="66">
          <cell r="J66" t="str">
            <v>店員</v>
          </cell>
          <cell r="K66">
            <v>10209009</v>
          </cell>
        </row>
        <row r="67">
          <cell r="J67" t="str">
            <v>侍衛</v>
          </cell>
          <cell r="K67">
            <v>10209010</v>
          </cell>
        </row>
        <row r="68">
          <cell r="J68" t="str">
            <v>德瑞克</v>
          </cell>
          <cell r="K68">
            <v>10209011</v>
          </cell>
        </row>
        <row r="69">
          <cell r="J69" t="str">
            <v>貴婦A</v>
          </cell>
          <cell r="K69">
            <v>10209012</v>
          </cell>
        </row>
        <row r="70">
          <cell r="J70" t="str">
            <v>貴婦B</v>
          </cell>
          <cell r="K70">
            <v>10209013</v>
          </cell>
        </row>
        <row r="71">
          <cell r="J71" t="str">
            <v>貴婦C</v>
          </cell>
          <cell r="K71">
            <v>10209014</v>
          </cell>
        </row>
        <row r="72">
          <cell r="J72" t="str">
            <v>埃文斯夫人</v>
          </cell>
          <cell r="K72">
            <v>10209015</v>
          </cell>
        </row>
        <row r="73">
          <cell r="J73" t="str">
            <v>小偷</v>
          </cell>
          <cell r="K73">
            <v>10209016</v>
          </cell>
        </row>
        <row r="74">
          <cell r="J74" t="str">
            <v>接待員</v>
          </cell>
          <cell r="K74">
            <v>10209017</v>
          </cell>
        </row>
        <row r="75">
          <cell r="J75" t="str">
            <v>滝崎家僕1</v>
          </cell>
          <cell r="K75">
            <v>10209018</v>
          </cell>
        </row>
        <row r="76">
          <cell r="J76" t="str">
            <v>滝崎家僕2</v>
          </cell>
          <cell r="K76">
            <v>10209019</v>
          </cell>
        </row>
        <row r="77">
          <cell r="J77" t="str">
            <v>老先生</v>
          </cell>
          <cell r="K77">
            <v>10209020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程式讀取頁"/>
      <sheetName val="更新歷程-必保留此頁"/>
      <sheetName val="備註"/>
      <sheetName val="表格製作提醒-必保留此頁"/>
      <sheetName val="對應名稱與負責人"/>
    </sheetNames>
    <sheetDataSet>
      <sheetData sheetId="0">
        <row r="1">
          <cell r="B1" t="str">
            <v>NPC ID
流水號：10200000-10299999
角色：10201000-10201999
小怪：10202000-10202999
精英：10203000-10203999
Boss：10204000-10204999
劇情NPC：10209000-10209999</v>
          </cell>
          <cell r="C1" t="str">
            <v>角色姓名對照（程式不讀）</v>
          </cell>
        </row>
        <row r="2">
          <cell r="B2" t="str">
            <v>gid</v>
          </cell>
        </row>
        <row r="3">
          <cell r="B3" t="str">
            <v>DWORD</v>
          </cell>
        </row>
        <row r="4">
          <cell r="B4" t="str">
            <v>CS</v>
          </cell>
        </row>
        <row r="5">
          <cell r="B5">
            <v>10201000</v>
          </cell>
          <cell r="C5" t="str">
            <v>巴特婁</v>
          </cell>
        </row>
        <row r="6">
          <cell r="B6">
            <v>10201001</v>
          </cell>
          <cell r="C6" t="str">
            <v>霍伯特</v>
          </cell>
        </row>
        <row r="7">
          <cell r="B7">
            <v>10201002</v>
          </cell>
          <cell r="C7" t="str">
            <v>海斗</v>
          </cell>
        </row>
        <row r="8">
          <cell r="B8">
            <v>10201003</v>
          </cell>
          <cell r="C8" t="str">
            <v>連恩</v>
          </cell>
        </row>
        <row r="9">
          <cell r="B9">
            <v>10201004</v>
          </cell>
          <cell r="C9" t="str">
            <v>洛斯</v>
          </cell>
        </row>
        <row r="10">
          <cell r="B10">
            <v>10201005</v>
          </cell>
          <cell r="C10" t="str">
            <v>尚</v>
          </cell>
        </row>
        <row r="11">
          <cell r="B11">
            <v>10201006</v>
          </cell>
          <cell r="C11" t="str">
            <v>娜塔莉</v>
          </cell>
        </row>
        <row r="12">
          <cell r="B12">
            <v>10201007</v>
          </cell>
          <cell r="C12" t="str">
            <v>葛麗葉</v>
          </cell>
        </row>
        <row r="13">
          <cell r="B13">
            <v>10201008</v>
          </cell>
          <cell r="C13" t="str">
            <v>蘭廷</v>
          </cell>
        </row>
        <row r="14">
          <cell r="B14">
            <v>10201009</v>
          </cell>
          <cell r="C14" t="str">
            <v>流浪兒</v>
          </cell>
        </row>
        <row r="15">
          <cell r="B15">
            <v>10201010</v>
          </cell>
          <cell r="C15" t="str">
            <v>草地上的聖母</v>
          </cell>
        </row>
        <row r="16">
          <cell r="B16">
            <v>10201011</v>
          </cell>
          <cell r="C16" t="str">
            <v>歐洛戰神像</v>
          </cell>
        </row>
        <row r="17">
          <cell r="B17">
            <v>10201012</v>
          </cell>
          <cell r="C17" t="str">
            <v>雨神特勒洛克像</v>
          </cell>
        </row>
        <row r="18">
          <cell r="B18">
            <v>10201013</v>
          </cell>
          <cell r="C18" t="str">
            <v>死者之書</v>
          </cell>
        </row>
        <row r="19">
          <cell r="B19">
            <v>10201014</v>
          </cell>
          <cell r="C19" t="str">
            <v>巴特農神殿</v>
          </cell>
        </row>
        <row r="20">
          <cell r="B20">
            <v>10201015</v>
          </cell>
          <cell r="C20" t="str">
            <v>擲鐵餅者</v>
          </cell>
        </row>
        <row r="21">
          <cell r="B21">
            <v>10201016</v>
          </cell>
          <cell r="C21" t="str">
            <v>使神漢彌士與幼年的酒神戴奧尼西斯</v>
          </cell>
        </row>
        <row r="22">
          <cell r="B22">
            <v>10201017</v>
          </cell>
          <cell r="C22" t="str">
            <v>勞孔父子群像</v>
          </cell>
        </row>
        <row r="23">
          <cell r="B23">
            <v>10201018</v>
          </cell>
          <cell r="C23" t="str">
            <v>羅馬競技場</v>
          </cell>
        </row>
        <row r="24">
          <cell r="B24">
            <v>10201019</v>
          </cell>
          <cell r="C24" t="str">
            <v>有翼的獅子</v>
          </cell>
        </row>
        <row r="25">
          <cell r="B25">
            <v>10201020</v>
          </cell>
          <cell r="C25" t="str">
            <v>諾坦普頓夏郡教堂</v>
          </cell>
        </row>
        <row r="26">
          <cell r="B26">
            <v>10201021</v>
          </cell>
          <cell r="C26" t="str">
            <v>格洛斯特大教堂的燭台</v>
          </cell>
        </row>
        <row r="27">
          <cell r="B27">
            <v>10201022</v>
          </cell>
          <cell r="C27" t="str">
            <v>維納斯的誕生</v>
          </cell>
        </row>
        <row r="28">
          <cell r="B28">
            <v>10201023</v>
          </cell>
          <cell r="C28" t="str">
            <v>蒙娜麗莎</v>
          </cell>
        </row>
        <row r="29">
          <cell r="B29">
            <v>10201024</v>
          </cell>
          <cell r="C29" t="str">
            <v>麥可里像</v>
          </cell>
        </row>
        <row r="30">
          <cell r="B30">
            <v>10201025</v>
          </cell>
          <cell r="C30" t="str">
            <v>宮女</v>
          </cell>
        </row>
        <row r="31">
          <cell r="B31">
            <v>10201026</v>
          </cell>
          <cell r="C31" t="str">
            <v>聖女泰瑞莎的幻象</v>
          </cell>
        </row>
        <row r="32">
          <cell r="B32">
            <v>10201027</v>
          </cell>
          <cell r="C32" t="str">
            <v>維也納望樓</v>
          </cell>
        </row>
        <row r="33">
          <cell r="B33">
            <v>10201028</v>
          </cell>
          <cell r="C33" t="str">
            <v>阿拉伯幻想</v>
          </cell>
        </row>
        <row r="34">
          <cell r="B34">
            <v>10201029</v>
          </cell>
          <cell r="C34" t="str">
            <v>拾穗者</v>
          </cell>
        </row>
        <row r="35">
          <cell r="B35">
            <v>10201030</v>
          </cell>
          <cell r="C35" t="str">
            <v>人物雕刻</v>
          </cell>
        </row>
        <row r="36">
          <cell r="B36">
            <v>10201031</v>
          </cell>
          <cell r="C36" t="str">
            <v>兵馬俑</v>
          </cell>
        </row>
        <row r="37">
          <cell r="B37">
            <v>10201032</v>
          </cell>
          <cell r="C37" t="str">
            <v>馴悍記</v>
          </cell>
        </row>
        <row r="38">
          <cell r="B38">
            <v>10201033</v>
          </cell>
          <cell r="C38" t="str">
            <v>參孫與達莉拉</v>
          </cell>
        </row>
        <row r="39">
          <cell r="B39">
            <v>10201034</v>
          </cell>
          <cell r="C39" t="str">
            <v>吶喊</v>
          </cell>
        </row>
        <row r="40">
          <cell r="B40">
            <v>10201035</v>
          </cell>
          <cell r="C40" t="str">
            <v>大衛像全名</v>
          </cell>
        </row>
        <row r="41">
          <cell r="B41">
            <v>10201036</v>
          </cell>
          <cell r="C41" t="str">
            <v>歌劇魅影</v>
          </cell>
        </row>
        <row r="42">
          <cell r="B42">
            <v>10201037</v>
          </cell>
          <cell r="C42" t="str">
            <v>吉思夢妲</v>
          </cell>
        </row>
        <row r="43">
          <cell r="B43">
            <v>10201038</v>
          </cell>
          <cell r="C43" t="str">
            <v>月光下的羊欄</v>
          </cell>
        </row>
        <row r="44">
          <cell r="B44">
            <v>10201039</v>
          </cell>
          <cell r="C44" t="str">
            <v>星夜</v>
          </cell>
        </row>
        <row r="45">
          <cell r="B45">
            <v>10201040</v>
          </cell>
          <cell r="C45" t="str">
            <v>斯芬克斯獅身人面像</v>
          </cell>
        </row>
        <row r="46">
          <cell r="B46">
            <v>10201041</v>
          </cell>
          <cell r="C46" t="str">
            <v>楔形文字泥板</v>
          </cell>
        </row>
        <row r="47">
          <cell r="B47">
            <v>10201042</v>
          </cell>
          <cell r="C47" t="str">
            <v>漢摩拉比法典碑</v>
          </cell>
        </row>
        <row r="48">
          <cell r="B48">
            <v>10201043</v>
          </cell>
          <cell r="C48" t="str">
            <v>貝多芬命運交響曲</v>
          </cell>
        </row>
        <row r="49">
          <cell r="B49">
            <v>10201044</v>
          </cell>
          <cell r="C49" t="str">
            <v>貝多芬歡樂頌</v>
          </cell>
        </row>
        <row r="50">
          <cell r="B50">
            <v>10201045</v>
          </cell>
          <cell r="C50" t="str">
            <v>氣球狗</v>
          </cell>
        </row>
        <row r="51">
          <cell r="B51">
            <v>10201046</v>
          </cell>
          <cell r="C51" t="str">
            <v>創世紀</v>
          </cell>
        </row>
        <row r="52">
          <cell r="B52">
            <v>10201047</v>
          </cell>
          <cell r="C52" t="str">
            <v>圖坦卡門黃金面具</v>
          </cell>
        </row>
        <row r="53">
          <cell r="B53">
            <v>10201048</v>
          </cell>
          <cell r="C53" t="str">
            <v>水晶骷髏頭</v>
          </cell>
        </row>
        <row r="54">
          <cell r="B54">
            <v>10201049</v>
          </cell>
          <cell r="C54" t="str">
            <v>清明上河圖</v>
          </cell>
        </row>
        <row r="55">
          <cell r="B55">
            <v>10201050</v>
          </cell>
          <cell r="C55" t="str">
            <v>快雪時晴帖</v>
          </cell>
        </row>
        <row r="56">
          <cell r="B56">
            <v>10201051</v>
          </cell>
          <cell r="C56" t="e">
            <v>#N/A</v>
          </cell>
        </row>
        <row r="57">
          <cell r="B57">
            <v>10209000</v>
          </cell>
          <cell r="C57" t="str">
            <v>我</v>
          </cell>
        </row>
        <row r="58">
          <cell r="B58">
            <v>10209001</v>
          </cell>
          <cell r="C58" t="str">
            <v>奇米</v>
          </cell>
        </row>
        <row r="59">
          <cell r="B59">
            <v>10209002</v>
          </cell>
          <cell r="C59" t="str">
            <v>迪莉婭</v>
          </cell>
        </row>
        <row r="60">
          <cell r="B60">
            <v>10209003</v>
          </cell>
          <cell r="C60" t="str">
            <v>亞瑟</v>
          </cell>
        </row>
        <row r="61">
          <cell r="B61">
            <v>10209004</v>
          </cell>
          <cell r="C61" t="e">
            <v>#N/A</v>
          </cell>
        </row>
        <row r="62">
          <cell r="B62">
            <v>10209005</v>
          </cell>
          <cell r="C62" t="str">
            <v>小妹妹</v>
          </cell>
        </row>
        <row r="63">
          <cell r="B63">
            <v>10209006</v>
          </cell>
          <cell r="C63" t="str">
            <v>侍者</v>
          </cell>
        </row>
        <row r="64">
          <cell r="B64">
            <v>10209007</v>
          </cell>
          <cell r="C64" t="str">
            <v>黑衣人</v>
          </cell>
        </row>
        <row r="65">
          <cell r="B65">
            <v>10209008</v>
          </cell>
          <cell r="C65" t="str">
            <v>公主</v>
          </cell>
        </row>
        <row r="66">
          <cell r="B66">
            <v>10209009</v>
          </cell>
          <cell r="C66" t="str">
            <v>店員</v>
          </cell>
        </row>
        <row r="67">
          <cell r="B67">
            <v>10209010</v>
          </cell>
          <cell r="C67" t="str">
            <v>侍衛</v>
          </cell>
        </row>
        <row r="68">
          <cell r="B68">
            <v>10209011</v>
          </cell>
          <cell r="C68" t="str">
            <v>德瑞克</v>
          </cell>
        </row>
        <row r="69">
          <cell r="B69">
            <v>10209012</v>
          </cell>
          <cell r="C69" t="str">
            <v>貴婦A</v>
          </cell>
        </row>
        <row r="70">
          <cell r="B70">
            <v>10209013</v>
          </cell>
          <cell r="C70" t="str">
            <v>貴婦B</v>
          </cell>
        </row>
        <row r="71">
          <cell r="B71">
            <v>10209014</v>
          </cell>
          <cell r="C71" t="str">
            <v>貴婦C</v>
          </cell>
        </row>
        <row r="72">
          <cell r="B72">
            <v>10209015</v>
          </cell>
          <cell r="C72" t="str">
            <v>埃文斯夫人</v>
          </cell>
        </row>
        <row r="73">
          <cell r="B73">
            <v>10209016</v>
          </cell>
          <cell r="C73" t="str">
            <v>小偷</v>
          </cell>
        </row>
        <row r="74">
          <cell r="B74">
            <v>10209017</v>
          </cell>
          <cell r="C74" t="str">
            <v>接待員</v>
          </cell>
        </row>
        <row r="75">
          <cell r="B75">
            <v>10209018</v>
          </cell>
          <cell r="C75" t="str">
            <v>滝崎家僕1</v>
          </cell>
        </row>
        <row r="76">
          <cell r="B76">
            <v>10209019</v>
          </cell>
          <cell r="C76" t="str">
            <v>滝崎家僕2</v>
          </cell>
        </row>
        <row r="77">
          <cell r="B77">
            <v>10209020</v>
          </cell>
          <cell r="C77" t="str">
            <v>老先生</v>
          </cell>
        </row>
      </sheetData>
      <sheetData sheetId="1"/>
      <sheetData sheetId="2"/>
      <sheetData sheetId="3"/>
      <sheetData sheetId="4"/>
    </sheetDataSet>
  </externalBook>
</externalLink>
</file>

<file path=xl/tables/table1.xml><?xml version="1.0" encoding="utf-8"?>
<table xmlns="http://schemas.openxmlformats.org/spreadsheetml/2006/main" id="1" name="表格1" displayName="表格1" ref="A3:E47" totalsRowShown="0" headerRowDxfId="5" dataDxfId="6">
  <autoFilter ref="A3:E47"/>
  <tableColumns count="5">
    <tableColumn id="24" name="StageID" dataDxfId="4"/>
    <tableColumn id="1" name="NPC ID" dataDxfId="3"/>
    <tableColumn id="2" name="NPC名字" dataDxfId="1"/>
    <tableColumn id="25" name="章名" dataDxfId="0"/>
    <tableColumn id="4" name="關卡名" dataDxfId="2"/>
  </tableColumns>
  <tableStyleInfo name="TableStyleMedium6" showFirstColumn="0" showLastColumn="0" showRowStripes="1" showColumnStripes="0"/>
</table>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trello.com/c/fBcl503o" TargetMode="External"/><Relationship Id="rId1" Type="http://schemas.openxmlformats.org/officeDocument/2006/relationships/hyperlink" Target="https://www.toodoo.com/db/color.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workbookViewId="0">
      <pane xSplit="2" ySplit="1" topLeftCell="C2" activePane="bottomRight" state="frozen"/>
      <selection pane="topRight" activeCell="C1" sqref="C1"/>
      <selection pane="bottomLeft" activeCell="A2" sqref="A2"/>
      <selection pane="bottomRight" activeCell="C3" sqref="C3"/>
    </sheetView>
  </sheetViews>
  <sheetFormatPr defaultColWidth="9" defaultRowHeight="15.75"/>
  <cols>
    <col min="1" max="1" width="21.5703125" style="128" customWidth="1"/>
    <col min="2" max="2" width="49.42578125" style="128" customWidth="1"/>
    <col min="3" max="3" width="21" style="128" customWidth="1"/>
    <col min="4" max="4" width="9" style="128"/>
    <col min="5" max="5" width="12.5703125" style="128" customWidth="1"/>
    <col min="6" max="16384" width="9" style="128"/>
  </cols>
  <sheetData>
    <row r="1" spans="1:6" ht="16.5">
      <c r="A1" s="52" t="s">
        <v>81</v>
      </c>
      <c r="B1" s="52" t="s">
        <v>82</v>
      </c>
      <c r="C1" s="52" t="s">
        <v>83</v>
      </c>
    </row>
    <row r="2" spans="1:6" ht="16.5">
      <c r="A2" s="125">
        <v>43587</v>
      </c>
      <c r="B2" s="126" t="s">
        <v>354</v>
      </c>
      <c r="C2" s="126" t="s">
        <v>355</v>
      </c>
      <c r="E2" s="129"/>
      <c r="F2" s="130"/>
    </row>
    <row r="3" spans="1:6" ht="17.25" customHeight="1">
      <c r="A3" s="125"/>
      <c r="B3" s="126"/>
      <c r="C3" s="126"/>
    </row>
    <row r="4" spans="1:6">
      <c r="A4" s="125"/>
      <c r="B4" s="127"/>
      <c r="C4" s="126"/>
    </row>
    <row r="5" spans="1:6">
      <c r="A5" s="125"/>
      <c r="B5" s="127"/>
      <c r="C5" s="126"/>
    </row>
    <row r="6" spans="1:6">
      <c r="A6" s="125"/>
      <c r="B6" s="127"/>
      <c r="C6" s="126"/>
    </row>
    <row r="7" spans="1:6">
      <c r="A7" s="125"/>
      <c r="B7" s="127"/>
      <c r="C7" s="126"/>
    </row>
    <row r="8" spans="1:6">
      <c r="A8" s="125"/>
      <c r="B8" s="126"/>
      <c r="C8" s="126"/>
    </row>
    <row r="9" spans="1:6">
      <c r="A9" s="125"/>
      <c r="B9" s="126"/>
      <c r="C9" s="126"/>
    </row>
    <row r="10" spans="1:6">
      <c r="A10" s="125"/>
      <c r="B10" s="126"/>
      <c r="C10" s="126"/>
    </row>
    <row r="11" spans="1:6">
      <c r="A11" s="125"/>
      <c r="B11" s="126"/>
      <c r="C11" s="126"/>
    </row>
    <row r="12" spans="1:6">
      <c r="A12" s="125"/>
      <c r="B12" s="126"/>
      <c r="C12" s="126"/>
    </row>
    <row r="13" spans="1:6">
      <c r="A13" s="125"/>
      <c r="B13" s="126"/>
      <c r="C13" s="126"/>
    </row>
    <row r="14" spans="1:6">
      <c r="A14" s="125"/>
      <c r="B14" s="126"/>
      <c r="C14" s="126"/>
    </row>
    <row r="15" spans="1:6">
      <c r="A15" s="125"/>
      <c r="B15" s="126"/>
      <c r="C15" s="126"/>
    </row>
    <row r="16" spans="1:6">
      <c r="A16" s="125"/>
      <c r="B16" s="126"/>
      <c r="C16" s="126"/>
    </row>
    <row r="17" spans="1:3">
      <c r="A17" s="125"/>
      <c r="B17" s="126"/>
      <c r="C17" s="126"/>
    </row>
    <row r="18" spans="1:3">
      <c r="A18" s="125"/>
      <c r="B18" s="126"/>
      <c r="C18" s="126"/>
    </row>
    <row r="19" spans="1:3">
      <c r="A19" s="125"/>
      <c r="B19" s="126"/>
      <c r="C19" s="126"/>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workbookViewId="0">
      <selection activeCell="F11" sqref="F11"/>
    </sheetView>
  </sheetViews>
  <sheetFormatPr defaultRowHeight="15.75"/>
  <cols>
    <col min="1" max="1" width="15.140625" bestFit="1" customWidth="1"/>
    <col min="2" max="2" width="14.42578125" bestFit="1" customWidth="1"/>
    <col min="3" max="3" width="16.140625" style="131" bestFit="1" customWidth="1"/>
    <col min="4" max="4" width="16.140625" style="131" customWidth="1"/>
    <col min="5" max="5" width="31.42578125" style="131" customWidth="1"/>
    <col min="6" max="6" width="38" style="133" customWidth="1"/>
    <col min="7" max="10" width="37.140625" style="133" customWidth="1"/>
    <col min="11" max="16384" width="9.140625" style="133"/>
  </cols>
  <sheetData>
    <row r="1" spans="1:5">
      <c r="A1" s="146" t="s">
        <v>381</v>
      </c>
    </row>
    <row r="2" spans="1:5">
      <c r="A2" s="146" t="s">
        <v>384</v>
      </c>
    </row>
    <row r="3" spans="1:5" s="132" customFormat="1">
      <c r="A3" s="132" t="s">
        <v>360</v>
      </c>
      <c r="B3" s="132" t="s">
        <v>356</v>
      </c>
      <c r="C3" s="132" t="s">
        <v>361</v>
      </c>
      <c r="D3" s="132" t="s">
        <v>382</v>
      </c>
      <c r="E3" s="132" t="s">
        <v>377</v>
      </c>
    </row>
    <row r="4" spans="1:5">
      <c r="A4" s="133">
        <v>20070001</v>
      </c>
      <c r="B4" s="132">
        <v>10201000</v>
      </c>
      <c r="C4" s="132" t="str">
        <f>VLOOKUP(B4,[2]程式讀取頁!$B:$C,2,0)</f>
        <v>巴特婁</v>
      </c>
      <c r="D4" s="132" t="s">
        <v>357</v>
      </c>
      <c r="E4" s="134" t="s">
        <v>362</v>
      </c>
    </row>
    <row r="5" spans="1:5">
      <c r="A5" s="133">
        <v>20070002</v>
      </c>
      <c r="B5" s="132">
        <v>10201000</v>
      </c>
      <c r="C5" s="132" t="str">
        <f>VLOOKUP(B5,[2]程式讀取頁!$B:$C,2,0)</f>
        <v>巴特婁</v>
      </c>
      <c r="D5" s="132" t="s">
        <v>357</v>
      </c>
      <c r="E5" s="134" t="s">
        <v>363</v>
      </c>
    </row>
    <row r="6" spans="1:5">
      <c r="A6" s="133">
        <v>20070003</v>
      </c>
      <c r="B6" s="132">
        <v>10201000</v>
      </c>
      <c r="C6" s="132" t="str">
        <f>VLOOKUP(B6,[2]程式讀取頁!$B:$C,2,0)</f>
        <v>巴特婁</v>
      </c>
      <c r="D6" s="132" t="s">
        <v>357</v>
      </c>
      <c r="E6" s="134" t="s">
        <v>364</v>
      </c>
    </row>
    <row r="7" spans="1:5">
      <c r="A7" s="133">
        <v>20070004</v>
      </c>
      <c r="B7" s="132">
        <v>10201000</v>
      </c>
      <c r="C7" s="132" t="str">
        <f>VLOOKUP(B7,[2]程式讀取頁!$B:$C,2,0)</f>
        <v>巴特婁</v>
      </c>
      <c r="D7" s="132" t="s">
        <v>357</v>
      </c>
      <c r="E7" s="134" t="s">
        <v>365</v>
      </c>
    </row>
    <row r="8" spans="1:5">
      <c r="A8" s="133">
        <v>20070005</v>
      </c>
      <c r="B8" s="132">
        <v>10201000</v>
      </c>
      <c r="C8" s="132" t="str">
        <f>VLOOKUP(B8,[2]程式讀取頁!$B:$C,2,0)</f>
        <v>巴特婁</v>
      </c>
      <c r="D8" s="132" t="s">
        <v>358</v>
      </c>
      <c r="E8" s="134" t="s">
        <v>376</v>
      </c>
    </row>
    <row r="9" spans="1:5">
      <c r="A9" s="133">
        <v>20070006</v>
      </c>
      <c r="B9" s="132">
        <v>10201000</v>
      </c>
      <c r="C9" s="132" t="str">
        <f>VLOOKUP(B9,[2]程式讀取頁!$B:$C,2,0)</f>
        <v>巴特婁</v>
      </c>
      <c r="D9" s="132" t="s">
        <v>358</v>
      </c>
      <c r="E9" s="134" t="s">
        <v>378</v>
      </c>
    </row>
    <row r="10" spans="1:5">
      <c r="A10" s="133">
        <v>20070007</v>
      </c>
      <c r="B10" s="132">
        <v>10201000</v>
      </c>
      <c r="C10" s="132" t="str">
        <f>VLOOKUP(B10,[2]程式讀取頁!$B:$C,2,0)</f>
        <v>巴特婁</v>
      </c>
      <c r="D10" s="132" t="s">
        <v>358</v>
      </c>
      <c r="E10" s="134" t="s">
        <v>379</v>
      </c>
    </row>
    <row r="11" spans="1:5">
      <c r="A11" s="133">
        <v>20070008</v>
      </c>
      <c r="B11" s="132">
        <v>10201000</v>
      </c>
      <c r="C11" s="132" t="str">
        <f>VLOOKUP(B11,[2]程式讀取頁!$B:$C,2,0)</f>
        <v>巴特婁</v>
      </c>
      <c r="D11" s="132" t="s">
        <v>358</v>
      </c>
      <c r="E11" s="134" t="s">
        <v>380</v>
      </c>
    </row>
    <row r="12" spans="1:5">
      <c r="A12" s="133">
        <v>20070009</v>
      </c>
      <c r="B12" s="132">
        <v>10201000</v>
      </c>
      <c r="C12" s="132" t="str">
        <f>VLOOKUP(B12,[2]程式讀取頁!$B:$C,2,0)</f>
        <v>巴特婁</v>
      </c>
      <c r="D12" s="132" t="s">
        <v>359</v>
      </c>
      <c r="E12" s="134"/>
    </row>
    <row r="13" spans="1:5">
      <c r="A13" s="133">
        <v>20070010</v>
      </c>
      <c r="B13" s="132">
        <v>10201000</v>
      </c>
      <c r="C13" s="132" t="str">
        <f>VLOOKUP(B13,[2]程式讀取頁!$B:$C,2,0)</f>
        <v>巴特婁</v>
      </c>
      <c r="D13" s="132" t="s">
        <v>359</v>
      </c>
      <c r="E13" s="132"/>
    </row>
    <row r="14" spans="1:5">
      <c r="A14" s="133">
        <v>20070011</v>
      </c>
      <c r="B14" s="132">
        <v>10201000</v>
      </c>
      <c r="C14" s="132" t="str">
        <f>VLOOKUP(B14,[2]程式讀取頁!$B:$C,2,0)</f>
        <v>巴特婁</v>
      </c>
      <c r="D14" s="132" t="s">
        <v>359</v>
      </c>
      <c r="E14" s="132"/>
    </row>
    <row r="15" spans="1:5">
      <c r="A15" s="133">
        <v>20070012</v>
      </c>
      <c r="B15" s="132">
        <v>10201000</v>
      </c>
      <c r="C15" s="132" t="str">
        <f>VLOOKUP(B15,[2]程式讀取頁!$B:$C,2,0)</f>
        <v>巴特婁</v>
      </c>
      <c r="D15" s="132" t="s">
        <v>359</v>
      </c>
      <c r="E15" s="132"/>
    </row>
    <row r="16" spans="1:5">
      <c r="A16" s="133">
        <v>20070013</v>
      </c>
      <c r="B16" s="132">
        <v>10201000</v>
      </c>
      <c r="C16" s="132" t="str">
        <f>VLOOKUP(B16,[2]程式讀取頁!$B:$C,2,0)</f>
        <v>巴特婁</v>
      </c>
      <c r="D16" s="132" t="s">
        <v>383</v>
      </c>
      <c r="E16" s="132"/>
    </row>
    <row r="17" spans="1:5">
      <c r="A17" s="133">
        <v>20070014</v>
      </c>
      <c r="B17" s="132">
        <v>10201000</v>
      </c>
      <c r="C17" s="132" t="str">
        <f>VLOOKUP(B17,[2]程式讀取頁!$B:$C,2,0)</f>
        <v>巴特婁</v>
      </c>
      <c r="D17" s="132" t="s">
        <v>383</v>
      </c>
      <c r="E17" s="132"/>
    </row>
    <row r="18" spans="1:5">
      <c r="A18" s="133">
        <v>20070015</v>
      </c>
      <c r="B18" s="132">
        <v>10201000</v>
      </c>
      <c r="C18" s="132" t="str">
        <f>VLOOKUP(B18,[2]程式讀取頁!$B:$C,2,0)</f>
        <v>巴特婁</v>
      </c>
      <c r="D18" s="132" t="s">
        <v>383</v>
      </c>
      <c r="E18" s="132"/>
    </row>
    <row r="19" spans="1:5">
      <c r="A19" s="133">
        <v>20070016</v>
      </c>
      <c r="B19" s="132">
        <v>10201000</v>
      </c>
      <c r="C19" s="132" t="str">
        <f>VLOOKUP(B19,[2]程式讀取頁!$B:$C,2,0)</f>
        <v>巴特婁</v>
      </c>
      <c r="D19" s="132" t="s">
        <v>383</v>
      </c>
      <c r="E19" s="132"/>
    </row>
    <row r="20" spans="1:5">
      <c r="A20" s="133"/>
      <c r="B20" s="132"/>
      <c r="C20" s="132"/>
      <c r="D20" s="132"/>
      <c r="E20" s="132"/>
    </row>
    <row r="21" spans="1:5">
      <c r="A21" s="133"/>
      <c r="B21" s="132"/>
      <c r="C21" s="132"/>
      <c r="D21" s="132"/>
      <c r="E21" s="132"/>
    </row>
    <row r="22" spans="1:5">
      <c r="A22" s="133"/>
      <c r="B22" s="132"/>
      <c r="C22" s="132"/>
      <c r="D22" s="132"/>
      <c r="E22" s="132"/>
    </row>
    <row r="23" spans="1:5">
      <c r="A23" s="133"/>
      <c r="B23" s="132"/>
      <c r="C23" s="132"/>
      <c r="D23" s="132"/>
      <c r="E23" s="132"/>
    </row>
    <row r="24" spans="1:5">
      <c r="A24" s="133"/>
      <c r="B24" s="132"/>
      <c r="C24" s="132"/>
      <c r="D24" s="132"/>
      <c r="E24" s="132"/>
    </row>
    <row r="25" spans="1:5">
      <c r="A25" s="133"/>
      <c r="B25" s="132"/>
      <c r="C25" s="132"/>
      <c r="D25" s="132"/>
      <c r="E25" s="132"/>
    </row>
    <row r="26" spans="1:5">
      <c r="A26" s="133"/>
      <c r="B26" s="132"/>
      <c r="C26" s="132"/>
      <c r="D26" s="132"/>
      <c r="E26" s="132"/>
    </row>
    <row r="27" spans="1:5">
      <c r="A27" s="133"/>
      <c r="B27" s="132"/>
      <c r="C27" s="132"/>
      <c r="D27" s="132"/>
      <c r="E27" s="132"/>
    </row>
    <row r="28" spans="1:5">
      <c r="A28" s="133"/>
      <c r="B28" s="132"/>
      <c r="C28" s="132"/>
      <c r="D28" s="132"/>
      <c r="E28" s="132"/>
    </row>
    <row r="29" spans="1:5">
      <c r="A29" s="133"/>
      <c r="B29" s="132"/>
      <c r="C29" s="132"/>
      <c r="D29" s="132"/>
      <c r="E29" s="132"/>
    </row>
    <row r="30" spans="1:5">
      <c r="A30" s="133"/>
      <c r="B30" s="132"/>
      <c r="C30" s="132"/>
      <c r="D30" s="132"/>
      <c r="E30" s="132"/>
    </row>
    <row r="31" spans="1:5">
      <c r="A31" s="133"/>
      <c r="B31" s="132"/>
      <c r="C31" s="132"/>
      <c r="D31" s="132"/>
      <c r="E31" s="132"/>
    </row>
    <row r="32" spans="1:5">
      <c r="A32" s="133"/>
      <c r="B32" s="132"/>
      <c r="C32" s="132"/>
      <c r="D32" s="132"/>
      <c r="E32" s="132"/>
    </row>
    <row r="33" spans="1:5">
      <c r="A33" s="133"/>
      <c r="B33" s="132"/>
      <c r="C33" s="132"/>
      <c r="D33" s="132"/>
      <c r="E33" s="132"/>
    </row>
    <row r="34" spans="1:5">
      <c r="A34" s="133"/>
      <c r="B34" s="132"/>
      <c r="C34" s="132"/>
      <c r="D34" s="132"/>
      <c r="E34" s="132"/>
    </row>
    <row r="35" spans="1:5">
      <c r="A35" s="133"/>
      <c r="B35" s="132"/>
      <c r="C35" s="132"/>
      <c r="D35" s="132"/>
      <c r="E35" s="132"/>
    </row>
    <row r="36" spans="1:5">
      <c r="A36" s="133"/>
      <c r="B36" s="132"/>
      <c r="C36" s="132"/>
      <c r="D36" s="132"/>
      <c r="E36" s="132"/>
    </row>
    <row r="37" spans="1:5">
      <c r="A37" s="133"/>
      <c r="B37" s="132"/>
      <c r="C37" s="132"/>
      <c r="D37" s="132"/>
      <c r="E37" s="132"/>
    </row>
    <row r="38" spans="1:5">
      <c r="A38" s="133"/>
      <c r="B38" s="132"/>
      <c r="C38" s="132"/>
      <c r="D38" s="132"/>
      <c r="E38" s="132"/>
    </row>
    <row r="39" spans="1:5">
      <c r="A39" s="133"/>
      <c r="B39" s="132"/>
      <c r="C39" s="132"/>
      <c r="D39" s="132"/>
      <c r="E39" s="132"/>
    </row>
    <row r="40" spans="1:5">
      <c r="A40" s="133"/>
      <c r="B40" s="132"/>
      <c r="C40" s="132"/>
      <c r="D40" s="132"/>
      <c r="E40" s="132"/>
    </row>
    <row r="41" spans="1:5">
      <c r="A41" s="133"/>
      <c r="B41" s="132"/>
      <c r="C41" s="132"/>
      <c r="D41" s="132"/>
      <c r="E41" s="132"/>
    </row>
    <row r="42" spans="1:5">
      <c r="A42" s="133"/>
      <c r="B42" s="132"/>
      <c r="C42" s="132"/>
      <c r="D42" s="132"/>
      <c r="E42" s="132"/>
    </row>
    <row r="43" spans="1:5">
      <c r="A43" s="133"/>
      <c r="B43" s="132"/>
      <c r="C43" s="132"/>
      <c r="D43" s="132"/>
      <c r="E43" s="132"/>
    </row>
    <row r="44" spans="1:5">
      <c r="A44" s="133"/>
      <c r="B44" s="132"/>
      <c r="C44" s="132"/>
      <c r="D44" s="132"/>
      <c r="E44" s="132"/>
    </row>
    <row r="45" spans="1:5">
      <c r="A45" s="133"/>
      <c r="B45" s="132"/>
      <c r="C45" s="132"/>
      <c r="D45" s="132"/>
      <c r="E45" s="132"/>
    </row>
    <row r="46" spans="1:5">
      <c r="A46" s="133"/>
      <c r="B46" s="132"/>
      <c r="C46" s="132"/>
      <c r="D46" s="132"/>
      <c r="E46" s="132"/>
    </row>
    <row r="47" spans="1:5">
      <c r="A47" s="133"/>
      <c r="B47" s="133"/>
      <c r="C47" s="132"/>
      <c r="D47" s="132"/>
      <c r="E47" s="132"/>
    </row>
    <row r="48" spans="1:5">
      <c r="A48" s="133"/>
      <c r="B48" s="133"/>
      <c r="C48" s="132"/>
      <c r="D48" s="132"/>
      <c r="E48" s="132"/>
    </row>
  </sheetData>
  <phoneticPr fontId="5"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topLeftCell="A37" zoomScaleNormal="100" workbookViewId="0">
      <selection activeCell="D19" sqref="D19"/>
    </sheetView>
  </sheetViews>
  <sheetFormatPr defaultColWidth="9.140625" defaultRowHeight="15.75"/>
  <cols>
    <col min="1" max="6" width="9.140625" style="28"/>
    <col min="7" max="7" width="26.42578125" style="28" customWidth="1"/>
    <col min="8" max="16384" width="9.140625" style="28"/>
  </cols>
  <sheetData>
    <row r="1" spans="1:8" ht="16.5">
      <c r="A1" s="24"/>
      <c r="B1" s="25" t="s">
        <v>55</v>
      </c>
      <c r="C1" s="26"/>
      <c r="D1" s="26"/>
      <c r="E1" s="26"/>
      <c r="F1" s="26"/>
      <c r="G1" s="26"/>
      <c r="H1" s="27"/>
    </row>
    <row r="2" spans="1:8" ht="16.5">
      <c r="A2" s="24"/>
      <c r="B2" s="25" t="s">
        <v>4</v>
      </c>
      <c r="C2" s="48" t="s">
        <v>56</v>
      </c>
      <c r="D2" s="26"/>
      <c r="E2" s="26"/>
      <c r="F2" s="26"/>
      <c r="G2" s="26"/>
      <c r="H2" s="27"/>
    </row>
    <row r="3" spans="1:8" ht="16.5">
      <c r="A3" s="24"/>
      <c r="B3" s="25"/>
      <c r="C3" s="26"/>
      <c r="D3" s="26"/>
      <c r="E3" s="26"/>
      <c r="F3" s="26"/>
      <c r="G3" s="26"/>
      <c r="H3" s="27"/>
    </row>
    <row r="4" spans="1:8">
      <c r="A4" s="24"/>
      <c r="B4" s="16" t="s">
        <v>0</v>
      </c>
      <c r="C4" s="17" t="s">
        <v>29</v>
      </c>
      <c r="D4" s="16" t="s">
        <v>1</v>
      </c>
      <c r="E4" s="17" t="s">
        <v>25</v>
      </c>
      <c r="F4" s="16" t="s">
        <v>2</v>
      </c>
      <c r="G4" s="17" t="s">
        <v>57</v>
      </c>
      <c r="H4" s="27"/>
    </row>
    <row r="5" spans="1:8">
      <c r="A5" s="24"/>
      <c r="B5" s="16" t="s">
        <v>3</v>
      </c>
      <c r="C5" s="18" t="s">
        <v>58</v>
      </c>
      <c r="D5" s="19"/>
      <c r="E5" s="19"/>
      <c r="F5" s="19"/>
      <c r="G5" s="20"/>
      <c r="H5" s="27"/>
    </row>
    <row r="6" spans="1:8" ht="63.75" customHeight="1">
      <c r="A6" s="24"/>
      <c r="B6" s="116" t="s">
        <v>59</v>
      </c>
      <c r="C6" s="117"/>
      <c r="D6" s="117"/>
      <c r="E6" s="117"/>
      <c r="F6" s="117"/>
      <c r="G6" s="118"/>
      <c r="H6" s="27"/>
    </row>
    <row r="7" spans="1:8">
      <c r="A7" s="24"/>
      <c r="B7" s="22"/>
      <c r="C7" s="26"/>
      <c r="D7" s="26"/>
      <c r="E7" s="26"/>
      <c r="F7" s="26"/>
      <c r="G7" s="26"/>
      <c r="H7" s="27"/>
    </row>
    <row r="8" spans="1:8">
      <c r="A8" s="24"/>
      <c r="B8" s="16" t="s">
        <v>0</v>
      </c>
      <c r="C8" s="17" t="s">
        <v>53</v>
      </c>
      <c r="D8" s="16" t="s">
        <v>1</v>
      </c>
      <c r="E8" s="17" t="s">
        <v>25</v>
      </c>
      <c r="F8" s="16" t="s">
        <v>2</v>
      </c>
      <c r="G8" s="17" t="s">
        <v>70</v>
      </c>
      <c r="H8" s="27"/>
    </row>
    <row r="9" spans="1:8" ht="15.75" customHeight="1">
      <c r="A9" s="24"/>
      <c r="B9" s="16" t="s">
        <v>3</v>
      </c>
      <c r="C9" s="33"/>
      <c r="D9" s="19"/>
      <c r="E9" s="19"/>
      <c r="F9" s="19"/>
      <c r="G9" s="20"/>
      <c r="H9" s="27"/>
    </row>
    <row r="10" spans="1:8">
      <c r="A10" s="24"/>
      <c r="B10" s="22" t="s">
        <v>79</v>
      </c>
      <c r="C10" s="26"/>
      <c r="D10" s="26"/>
      <c r="E10" s="26"/>
      <c r="F10" s="26"/>
      <c r="G10" s="26"/>
      <c r="H10" s="27"/>
    </row>
    <row r="11" spans="1:8">
      <c r="A11" s="24"/>
      <c r="B11" s="22"/>
      <c r="C11" s="26"/>
      <c r="D11" s="26"/>
      <c r="E11" s="26"/>
      <c r="F11" s="26"/>
      <c r="G11" s="26"/>
      <c r="H11" s="27"/>
    </row>
    <row r="12" spans="1:8">
      <c r="A12" s="24"/>
      <c r="B12" s="23"/>
      <c r="C12" s="26"/>
      <c r="D12" s="26"/>
      <c r="E12" s="26"/>
      <c r="F12" s="26"/>
      <c r="G12" s="26"/>
      <c r="H12" s="27"/>
    </row>
    <row r="13" spans="1:8">
      <c r="A13" s="24"/>
      <c r="B13" s="16" t="s">
        <v>0</v>
      </c>
      <c r="C13" s="17" t="s">
        <v>30</v>
      </c>
      <c r="D13" s="16" t="s">
        <v>1</v>
      </c>
      <c r="E13" s="17" t="s">
        <v>25</v>
      </c>
      <c r="F13" s="16" t="s">
        <v>2</v>
      </c>
      <c r="G13" s="17" t="s">
        <v>60</v>
      </c>
      <c r="H13" s="27"/>
    </row>
    <row r="14" spans="1:8">
      <c r="A14" s="24"/>
      <c r="B14" s="16" t="s">
        <v>3</v>
      </c>
      <c r="C14" s="18" t="s">
        <v>61</v>
      </c>
      <c r="D14" s="19"/>
      <c r="E14" s="19"/>
      <c r="F14" s="19"/>
      <c r="G14" s="20"/>
      <c r="H14" s="27"/>
    </row>
    <row r="15" spans="1:8" ht="99.75" customHeight="1">
      <c r="A15" s="24"/>
      <c r="B15" s="116" t="s">
        <v>62</v>
      </c>
      <c r="C15" s="117"/>
      <c r="D15" s="117"/>
      <c r="E15" s="117"/>
      <c r="F15" s="117"/>
      <c r="G15" s="118"/>
      <c r="H15" s="27"/>
    </row>
    <row r="16" spans="1:8">
      <c r="A16" s="24"/>
      <c r="B16" s="23"/>
      <c r="C16" s="26"/>
      <c r="D16" s="26"/>
      <c r="E16" s="26"/>
      <c r="F16" s="26"/>
      <c r="G16" s="26"/>
      <c r="H16" s="27"/>
    </row>
    <row r="17" spans="1:8">
      <c r="A17" s="24"/>
      <c r="B17" s="22"/>
      <c r="C17" s="26"/>
      <c r="D17" s="26"/>
      <c r="E17" s="26"/>
      <c r="F17" s="26"/>
      <c r="G17" s="26"/>
      <c r="H17" s="27"/>
    </row>
    <row r="18" spans="1:8">
      <c r="A18" s="24"/>
      <c r="B18" s="16" t="s">
        <v>0</v>
      </c>
      <c r="C18" s="17" t="s">
        <v>49</v>
      </c>
      <c r="D18" s="16" t="s">
        <v>1</v>
      </c>
      <c r="E18" s="17" t="s">
        <v>25</v>
      </c>
      <c r="F18" s="16" t="s">
        <v>2</v>
      </c>
      <c r="G18" s="17" t="s">
        <v>26</v>
      </c>
      <c r="H18" s="27"/>
    </row>
    <row r="19" spans="1:8" ht="15.75" customHeight="1">
      <c r="A19" s="24"/>
      <c r="B19" s="16" t="s">
        <v>3</v>
      </c>
      <c r="C19" s="18" t="s">
        <v>27</v>
      </c>
      <c r="D19" s="19"/>
      <c r="E19" s="19"/>
      <c r="F19" s="19"/>
      <c r="G19" s="20"/>
      <c r="H19" s="27"/>
    </row>
    <row r="20" spans="1:8">
      <c r="A20" s="24"/>
      <c r="B20" s="23" t="s">
        <v>28</v>
      </c>
      <c r="C20" s="26"/>
      <c r="D20" s="26"/>
      <c r="E20" s="26"/>
      <c r="F20" s="26"/>
      <c r="G20" s="26"/>
      <c r="H20" s="27"/>
    </row>
    <row r="21" spans="1:8" s="30" customFormat="1">
      <c r="A21" s="29"/>
      <c r="B21" s="21" t="s">
        <v>36</v>
      </c>
      <c r="H21" s="31"/>
    </row>
    <row r="22" spans="1:8" s="30" customFormat="1">
      <c r="A22" s="29"/>
      <c r="B22" s="21" t="s">
        <v>37</v>
      </c>
      <c r="H22" s="31"/>
    </row>
    <row r="23" spans="1:8" s="30" customFormat="1">
      <c r="A23" s="29"/>
      <c r="B23" s="21" t="s">
        <v>38</v>
      </c>
      <c r="H23" s="31"/>
    </row>
    <row r="24" spans="1:8">
      <c r="A24" s="24"/>
      <c r="B24" s="22"/>
      <c r="C24" s="26"/>
      <c r="D24" s="26"/>
      <c r="E24" s="26"/>
      <c r="F24" s="26"/>
      <c r="G24" s="26"/>
      <c r="H24" s="27"/>
    </row>
    <row r="25" spans="1:8">
      <c r="A25" s="24"/>
      <c r="B25" s="16" t="s">
        <v>0</v>
      </c>
      <c r="C25" s="17" t="s">
        <v>48</v>
      </c>
      <c r="D25" s="16" t="s">
        <v>1</v>
      </c>
      <c r="E25" s="17" t="s">
        <v>25</v>
      </c>
      <c r="F25" s="16" t="s">
        <v>2</v>
      </c>
      <c r="G25" s="17" t="s">
        <v>26</v>
      </c>
      <c r="H25" s="27"/>
    </row>
    <row r="26" spans="1:8">
      <c r="A26" s="24"/>
      <c r="B26" s="16" t="s">
        <v>3</v>
      </c>
      <c r="C26" s="18" t="s">
        <v>21</v>
      </c>
      <c r="D26" s="19"/>
      <c r="E26" s="19"/>
      <c r="F26" s="19"/>
      <c r="G26" s="20"/>
      <c r="H26" s="27"/>
    </row>
    <row r="27" spans="1:8">
      <c r="A27" s="24"/>
      <c r="B27" s="22" t="s">
        <v>31</v>
      </c>
      <c r="C27" s="26"/>
      <c r="D27" s="26"/>
      <c r="E27" s="26"/>
      <c r="F27" s="26"/>
      <c r="G27" s="26"/>
      <c r="H27" s="27"/>
    </row>
    <row r="28" spans="1:8">
      <c r="A28" s="24"/>
      <c r="B28" s="22" t="s">
        <v>32</v>
      </c>
      <c r="C28" s="26"/>
      <c r="D28" s="26"/>
      <c r="E28" s="26"/>
      <c r="F28" s="26"/>
      <c r="G28" s="26"/>
      <c r="H28" s="27"/>
    </row>
    <row r="29" spans="1:8">
      <c r="A29" s="24"/>
      <c r="B29" s="22" t="s">
        <v>39</v>
      </c>
      <c r="C29" s="26"/>
      <c r="D29" s="26"/>
      <c r="E29" s="26"/>
      <c r="F29" s="26"/>
      <c r="G29" s="26"/>
      <c r="H29" s="27"/>
    </row>
    <row r="30" spans="1:8">
      <c r="A30" s="24"/>
      <c r="B30" s="22" t="s">
        <v>40</v>
      </c>
      <c r="C30" s="26"/>
      <c r="D30" s="26"/>
      <c r="E30" s="26"/>
      <c r="F30" s="26"/>
      <c r="G30" s="26"/>
      <c r="H30" s="27"/>
    </row>
    <row r="31" spans="1:8">
      <c r="A31" s="24"/>
      <c r="B31" s="22"/>
      <c r="C31" s="26"/>
      <c r="D31" s="26"/>
      <c r="E31" s="26"/>
      <c r="F31" s="26"/>
      <c r="G31" s="26"/>
      <c r="H31" s="27"/>
    </row>
    <row r="32" spans="1:8">
      <c r="A32" s="24"/>
      <c r="B32" s="22"/>
      <c r="C32" s="26"/>
      <c r="D32" s="26"/>
      <c r="E32" s="26"/>
      <c r="F32" s="26"/>
      <c r="G32" s="26"/>
      <c r="H32" s="27"/>
    </row>
    <row r="33" spans="1:8">
      <c r="A33" s="24"/>
      <c r="B33" s="16" t="s">
        <v>0</v>
      </c>
      <c r="C33" s="17" t="s">
        <v>54</v>
      </c>
      <c r="D33" s="16" t="s">
        <v>1</v>
      </c>
      <c r="E33" s="17" t="s">
        <v>25</v>
      </c>
      <c r="F33" s="16" t="s">
        <v>2</v>
      </c>
      <c r="G33" s="17" t="s">
        <v>26</v>
      </c>
      <c r="H33" s="27"/>
    </row>
    <row r="34" spans="1:8">
      <c r="A34" s="24"/>
      <c r="B34" s="16" t="s">
        <v>3</v>
      </c>
      <c r="C34" s="18" t="s">
        <v>47</v>
      </c>
      <c r="D34" s="19"/>
      <c r="E34" s="19"/>
      <c r="F34" s="19"/>
      <c r="G34" s="20"/>
      <c r="H34" s="27"/>
    </row>
    <row r="35" spans="1:8">
      <c r="A35" s="24"/>
      <c r="B35" s="22" t="s">
        <v>33</v>
      </c>
      <c r="C35" s="26"/>
      <c r="D35" s="26"/>
      <c r="E35" s="26"/>
      <c r="F35" s="26"/>
      <c r="G35" s="26"/>
    </row>
    <row r="36" spans="1:8">
      <c r="A36" s="24"/>
      <c r="B36" s="22" t="s">
        <v>34</v>
      </c>
      <c r="C36" s="26"/>
      <c r="D36" s="26"/>
      <c r="E36" s="26"/>
      <c r="F36" s="26"/>
      <c r="G36" s="26"/>
    </row>
    <row r="37" spans="1:8">
      <c r="A37" s="24"/>
      <c r="B37" s="22" t="s">
        <v>35</v>
      </c>
      <c r="C37" s="26"/>
      <c r="D37" s="26"/>
      <c r="E37" s="26"/>
      <c r="F37" s="26"/>
      <c r="G37" s="26"/>
    </row>
    <row r="38" spans="1:8">
      <c r="A38" s="24"/>
      <c r="B38" s="44" t="s">
        <v>51</v>
      </c>
      <c r="C38" s="114" t="s">
        <v>72</v>
      </c>
      <c r="D38" s="114"/>
      <c r="E38" s="114"/>
      <c r="F38" s="114"/>
      <c r="G38" s="115"/>
      <c r="H38" s="27"/>
    </row>
    <row r="39" spans="1:8">
      <c r="A39" s="24"/>
      <c r="B39" s="22"/>
      <c r="C39" s="26"/>
      <c r="D39" s="26"/>
      <c r="E39" s="26"/>
      <c r="F39" s="26"/>
      <c r="G39" s="26"/>
      <c r="H39" s="27"/>
    </row>
    <row r="40" spans="1:8">
      <c r="A40" s="24"/>
      <c r="B40" s="16" t="s">
        <v>0</v>
      </c>
      <c r="C40" s="17" t="s">
        <v>46</v>
      </c>
      <c r="D40" s="16" t="s">
        <v>1</v>
      </c>
      <c r="E40" s="17" t="s">
        <v>25</v>
      </c>
      <c r="F40" s="16" t="s">
        <v>2</v>
      </c>
      <c r="G40" s="17" t="s">
        <v>70</v>
      </c>
      <c r="H40" s="27"/>
    </row>
    <row r="41" spans="1:8" ht="15.75" customHeight="1">
      <c r="A41" s="24"/>
      <c r="B41" s="16" t="s">
        <v>3</v>
      </c>
      <c r="C41" s="33"/>
      <c r="D41" s="19"/>
      <c r="E41" s="19"/>
      <c r="F41" s="19"/>
      <c r="G41" s="20"/>
      <c r="H41" s="27"/>
    </row>
    <row r="42" spans="1:8">
      <c r="A42" s="24"/>
      <c r="B42" s="22" t="s">
        <v>78</v>
      </c>
      <c r="C42" s="26"/>
      <c r="D42" s="26"/>
      <c r="E42" s="26"/>
      <c r="F42" s="26"/>
      <c r="G42" s="26"/>
      <c r="H42" s="27"/>
    </row>
    <row r="43" spans="1:8">
      <c r="A43" s="24"/>
      <c r="B43" s="22"/>
      <c r="C43" s="26"/>
      <c r="D43" s="26"/>
      <c r="E43" s="26"/>
      <c r="F43" s="26"/>
      <c r="G43" s="26"/>
      <c r="H43" s="27"/>
    </row>
    <row r="44" spans="1:8">
      <c r="A44" s="24"/>
      <c r="B44" s="16" t="s">
        <v>0</v>
      </c>
      <c r="C44" s="17" t="s">
        <v>63</v>
      </c>
      <c r="D44" s="16" t="s">
        <v>1</v>
      </c>
      <c r="E44" s="17" t="s">
        <v>25</v>
      </c>
      <c r="F44" s="16" t="s">
        <v>2</v>
      </c>
      <c r="G44" s="17" t="s">
        <v>42</v>
      </c>
      <c r="H44" s="27"/>
    </row>
    <row r="45" spans="1:8">
      <c r="A45" s="24"/>
      <c r="B45" s="16" t="s">
        <v>3</v>
      </c>
      <c r="C45" s="18" t="s">
        <v>43</v>
      </c>
      <c r="D45" s="19"/>
      <c r="E45" s="19"/>
      <c r="F45" s="19"/>
      <c r="G45" s="20"/>
      <c r="H45" s="27"/>
    </row>
    <row r="46" spans="1:8">
      <c r="A46" s="24"/>
      <c r="B46" s="22" t="s">
        <v>41</v>
      </c>
      <c r="C46" s="26"/>
      <c r="D46" s="26"/>
      <c r="E46" s="26"/>
      <c r="F46" s="26"/>
      <c r="G46" s="26"/>
      <c r="H46" s="27"/>
    </row>
    <row r="47" spans="1:8">
      <c r="A47" s="24"/>
      <c r="B47" s="22" t="s">
        <v>71</v>
      </c>
      <c r="C47" s="26"/>
      <c r="D47" s="26"/>
      <c r="E47" s="26"/>
      <c r="F47" s="26"/>
      <c r="G47" s="26"/>
      <c r="H47" s="27"/>
    </row>
    <row r="48" spans="1:8">
      <c r="A48" s="24"/>
      <c r="B48" s="22" t="s">
        <v>73</v>
      </c>
      <c r="C48" s="26"/>
      <c r="D48" s="26"/>
      <c r="E48" s="26"/>
      <c r="F48" s="26"/>
      <c r="G48" s="26"/>
      <c r="H48" s="27"/>
    </row>
    <row r="49" spans="1:8">
      <c r="A49" s="24"/>
      <c r="B49" s="22" t="s">
        <v>74</v>
      </c>
      <c r="C49" s="26"/>
      <c r="D49" s="26"/>
      <c r="E49" s="26"/>
      <c r="F49" s="26"/>
      <c r="G49" s="26"/>
      <c r="H49" s="27"/>
    </row>
    <row r="50" spans="1:8">
      <c r="A50" s="24"/>
      <c r="B50" s="22" t="s">
        <v>75</v>
      </c>
      <c r="C50" s="26"/>
      <c r="D50" s="26"/>
      <c r="E50" s="26"/>
      <c r="F50" s="26"/>
      <c r="G50" s="26"/>
      <c r="H50" s="27"/>
    </row>
    <row r="51" spans="1:8">
      <c r="A51" s="24"/>
      <c r="B51" s="44" t="s">
        <v>51</v>
      </c>
      <c r="C51" s="114" t="s">
        <v>77</v>
      </c>
      <c r="D51" s="114"/>
      <c r="E51" s="114"/>
      <c r="F51" s="114"/>
      <c r="G51" s="115"/>
      <c r="H51" s="27"/>
    </row>
    <row r="52" spans="1:8">
      <c r="A52" s="24"/>
      <c r="B52" s="22"/>
      <c r="C52" s="26"/>
      <c r="D52" s="26"/>
      <c r="E52" s="26"/>
      <c r="F52" s="26"/>
      <c r="G52" s="26"/>
      <c r="H52" s="27"/>
    </row>
    <row r="53" spans="1:8">
      <c r="A53" s="24"/>
      <c r="B53" s="22"/>
      <c r="C53" s="26"/>
      <c r="D53" s="26"/>
      <c r="E53" s="26"/>
      <c r="F53" s="26"/>
      <c r="G53" s="26"/>
      <c r="H53" s="27"/>
    </row>
    <row r="54" spans="1:8">
      <c r="A54" s="24"/>
      <c r="B54" s="16" t="s">
        <v>0</v>
      </c>
      <c r="C54" s="17" t="s">
        <v>44</v>
      </c>
      <c r="D54" s="16" t="s">
        <v>1</v>
      </c>
      <c r="E54" s="17" t="s">
        <v>25</v>
      </c>
      <c r="F54" s="16" t="s">
        <v>2</v>
      </c>
      <c r="G54" s="17" t="s">
        <v>70</v>
      </c>
      <c r="H54" s="27"/>
    </row>
    <row r="55" spans="1:8" ht="15.75" customHeight="1">
      <c r="A55" s="24"/>
      <c r="B55" s="16" t="s">
        <v>3</v>
      </c>
      <c r="C55" s="33"/>
      <c r="D55" s="19"/>
      <c r="E55" s="19"/>
      <c r="F55" s="19"/>
      <c r="G55" s="20"/>
      <c r="H55" s="27"/>
    </row>
    <row r="56" spans="1:8">
      <c r="A56" s="24"/>
      <c r="B56" s="22" t="s">
        <v>76</v>
      </c>
      <c r="C56" s="26"/>
      <c r="D56" s="26"/>
      <c r="E56" s="26"/>
      <c r="F56" s="26"/>
      <c r="G56" s="26"/>
      <c r="H56" s="27"/>
    </row>
    <row r="57" spans="1:8">
      <c r="B57" s="32"/>
      <c r="C57" s="32"/>
      <c r="D57" s="32"/>
      <c r="E57" s="32"/>
      <c r="F57" s="32"/>
      <c r="G57" s="32"/>
    </row>
    <row r="58" spans="1:8">
      <c r="B58" s="16" t="s">
        <v>0</v>
      </c>
      <c r="C58" s="17" t="s">
        <v>45</v>
      </c>
      <c r="D58" s="16" t="s">
        <v>1</v>
      </c>
      <c r="E58" s="17" t="s">
        <v>25</v>
      </c>
      <c r="F58" s="16" t="s">
        <v>2</v>
      </c>
      <c r="G58" s="17" t="s">
        <v>42</v>
      </c>
    </row>
    <row r="59" spans="1:8" ht="15.75" customHeight="1">
      <c r="B59" s="16" t="s">
        <v>3</v>
      </c>
      <c r="C59" s="18" t="s">
        <v>43</v>
      </c>
      <c r="D59" s="19"/>
      <c r="E59" s="19"/>
      <c r="F59" s="19"/>
      <c r="G59" s="20"/>
    </row>
    <row r="60" spans="1:8">
      <c r="B60" s="30" t="s">
        <v>65</v>
      </c>
    </row>
    <row r="61" spans="1:8">
      <c r="B61" s="30" t="s">
        <v>66</v>
      </c>
    </row>
    <row r="62" spans="1:8">
      <c r="B62" s="30" t="s">
        <v>67</v>
      </c>
    </row>
    <row r="63" spans="1:8">
      <c r="B63" s="30" t="s">
        <v>68</v>
      </c>
    </row>
    <row r="64" spans="1:8">
      <c r="B64" s="30" t="s">
        <v>69</v>
      </c>
    </row>
    <row r="65" spans="2:7">
      <c r="B65" s="44" t="s">
        <v>52</v>
      </c>
      <c r="C65" s="114" t="s">
        <v>64</v>
      </c>
      <c r="D65" s="114"/>
      <c r="E65" s="114"/>
      <c r="F65" s="114"/>
      <c r="G65" s="115"/>
    </row>
    <row r="66" spans="2:7">
      <c r="B66" s="30"/>
    </row>
    <row r="67" spans="2:7">
      <c r="B67" s="30"/>
    </row>
  </sheetData>
  <mergeCells count="5">
    <mergeCell ref="C38:G38"/>
    <mergeCell ref="C51:G51"/>
    <mergeCell ref="C65:G65"/>
    <mergeCell ref="B6:G6"/>
    <mergeCell ref="B15:G15"/>
  </mergeCells>
  <phoneticPr fontId="5"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70"/>
  <sheetViews>
    <sheetView zoomScale="115" zoomScaleNormal="115" workbookViewId="0">
      <pane xSplit="14" ySplit="6" topLeftCell="O7" activePane="bottomRight" state="frozen"/>
      <selection pane="topRight" activeCell="M1" sqref="M1"/>
      <selection pane="bottomLeft" activeCell="A6" sqref="A6"/>
      <selection pane="bottomRight" activeCell="E3" sqref="E3:I3"/>
    </sheetView>
  </sheetViews>
  <sheetFormatPr defaultColWidth="9.140625" defaultRowHeight="15.75"/>
  <cols>
    <col min="1" max="1" width="6.85546875" style="1" customWidth="1"/>
    <col min="2" max="2" width="10" style="1" customWidth="1"/>
    <col min="3" max="3" width="10" style="57" customWidth="1"/>
    <col min="4" max="4" width="20.140625" style="101" bestFit="1" customWidth="1"/>
    <col min="5" max="5" width="12.140625" style="1" customWidth="1"/>
    <col min="6" max="6" width="11.42578125" style="1" customWidth="1"/>
    <col min="7" max="8" width="9.140625" style="1"/>
    <col min="9" max="9" width="32.5703125" style="1" customWidth="1"/>
    <col min="10" max="13" width="5.85546875" style="1" customWidth="1"/>
    <col min="14" max="14" width="7.7109375" style="1" bestFit="1" customWidth="1"/>
    <col min="15" max="15" width="24" style="57" bestFit="1" customWidth="1"/>
    <col min="16" max="16" width="34.85546875" style="57" bestFit="1" customWidth="1"/>
    <col min="17" max="17" width="13.140625" style="5" customWidth="1"/>
    <col min="18" max="18" width="9.140625" style="1"/>
    <col min="19" max="19" width="12.85546875" style="1" customWidth="1"/>
    <col min="20" max="20" width="9.140625" style="5"/>
    <col min="21" max="16384" width="9.140625" style="1"/>
  </cols>
  <sheetData>
    <row r="1" spans="2:20" ht="16.5">
      <c r="B1" s="34"/>
      <c r="C1" s="136" t="s">
        <v>368</v>
      </c>
      <c r="D1" s="94"/>
      <c r="E1" s="34"/>
      <c r="F1" s="30"/>
      <c r="G1" s="41"/>
      <c r="H1" s="42"/>
      <c r="I1" s="30"/>
      <c r="N1" s="53"/>
      <c r="O1" s="102"/>
      <c r="T1" s="1"/>
    </row>
    <row r="2" spans="2:20">
      <c r="C2" s="135" t="s">
        <v>366</v>
      </c>
      <c r="D2" s="135"/>
      <c r="E2" s="140" t="s">
        <v>385</v>
      </c>
      <c r="F2" s="141"/>
      <c r="G2" s="141"/>
      <c r="H2" s="141"/>
      <c r="I2" s="142"/>
      <c r="M2" s="60" t="s">
        <v>95</v>
      </c>
      <c r="N2" s="60">
        <f>COUNTA(N7:N65)</f>
        <v>44</v>
      </c>
      <c r="O2" s="102"/>
      <c r="T2" s="1"/>
    </row>
    <row r="3" spans="2:20" ht="15.75" customHeight="1">
      <c r="C3" s="135" t="s">
        <v>369</v>
      </c>
      <c r="D3" s="35"/>
      <c r="E3" s="143" t="s">
        <v>367</v>
      </c>
      <c r="F3" s="144"/>
      <c r="G3" s="144"/>
      <c r="H3" s="144"/>
      <c r="I3" s="145"/>
      <c r="M3" s="60" t="s">
        <v>96</v>
      </c>
      <c r="N3" s="60">
        <f>SUM(N7:N65)</f>
        <v>742</v>
      </c>
      <c r="O3" s="102"/>
      <c r="T3" s="1"/>
    </row>
    <row r="4" spans="2:20" ht="15.75" customHeight="1">
      <c r="C4" s="138" t="s">
        <v>371</v>
      </c>
      <c r="D4" s="139"/>
      <c r="E4" s="143" t="s">
        <v>372</v>
      </c>
      <c r="F4" s="144"/>
      <c r="G4" s="144"/>
      <c r="H4" s="144"/>
      <c r="I4" s="144"/>
      <c r="M4" s="102"/>
      <c r="N4" s="102"/>
      <c r="O4" s="102"/>
      <c r="T4" s="1"/>
    </row>
    <row r="5" spans="2:20" ht="26.25" customHeight="1">
      <c r="C5" s="95"/>
      <c r="D5" s="96"/>
      <c r="E5" s="122" t="s">
        <v>97</v>
      </c>
      <c r="F5" s="123"/>
      <c r="G5" s="123"/>
      <c r="H5" s="123"/>
      <c r="I5" s="123"/>
      <c r="J5" s="123"/>
      <c r="K5" s="123"/>
      <c r="L5" s="123"/>
      <c r="M5" s="123"/>
      <c r="N5" s="124"/>
      <c r="O5" s="102"/>
      <c r="T5" s="1"/>
    </row>
    <row r="6" spans="2:20" s="57" customFormat="1" ht="13.5">
      <c r="B6" s="137" t="s">
        <v>370</v>
      </c>
      <c r="C6" s="97" t="s">
        <v>296</v>
      </c>
      <c r="D6" s="97" t="s">
        <v>297</v>
      </c>
      <c r="E6" s="119" t="s">
        <v>6</v>
      </c>
      <c r="F6" s="120"/>
      <c r="G6" s="120"/>
      <c r="H6" s="120"/>
      <c r="I6" s="120"/>
      <c r="J6" s="120"/>
      <c r="K6" s="120"/>
      <c r="L6" s="120"/>
      <c r="M6" s="121"/>
      <c r="N6" s="103" t="s">
        <v>24</v>
      </c>
      <c r="O6" s="103" t="s">
        <v>301</v>
      </c>
      <c r="P6" s="103" t="s">
        <v>302</v>
      </c>
      <c r="Q6" s="107" t="s">
        <v>5</v>
      </c>
      <c r="T6" s="58"/>
    </row>
    <row r="7" spans="2:20">
      <c r="B7" s="50" t="s">
        <v>99</v>
      </c>
      <c r="C7" s="98"/>
      <c r="D7" s="99"/>
      <c r="E7" s="72" t="s">
        <v>374</v>
      </c>
      <c r="F7" s="11"/>
      <c r="G7" s="11"/>
      <c r="H7" s="11"/>
      <c r="I7" s="11"/>
      <c r="J7" s="11"/>
      <c r="K7" s="11"/>
      <c r="L7" s="11"/>
      <c r="M7" s="15"/>
      <c r="N7" s="71"/>
      <c r="O7" s="104"/>
      <c r="P7" s="108" t="str">
        <f>IF(ISNA(VLOOKUP(B7,代號!$N:$O,2,0)),"",(VLOOKUP(B7,代號!$N:$O,2,0)))</f>
        <v>ChangeBG(100010);</v>
      </c>
    </row>
    <row r="8" spans="2:20">
      <c r="B8" s="50" t="s">
        <v>101</v>
      </c>
      <c r="C8" s="98"/>
      <c r="D8" s="99"/>
      <c r="E8" s="65" t="s">
        <v>375</v>
      </c>
      <c r="F8" s="11"/>
      <c r="G8" s="11"/>
      <c r="H8" s="11"/>
      <c r="I8" s="11"/>
      <c r="J8" s="11"/>
      <c r="K8" s="11"/>
      <c r="L8" s="11"/>
      <c r="M8" s="11"/>
      <c r="N8" s="71">
        <f t="shared" ref="N8:N14" si="0">LEN(E8)</f>
        <v>22</v>
      </c>
      <c r="O8" s="105"/>
      <c r="P8" s="108" t="str">
        <f>IF(ISNA(VLOOKUP(B8,代號!$N:$O,2,0)),"",(VLOOKUP(B8,代號!$N:$O,2,0)))</f>
        <v xml:space="preserve">PlayBGM(200001); </v>
      </c>
    </row>
    <row r="9" spans="2:20">
      <c r="B9" s="2" t="s">
        <v>113</v>
      </c>
      <c r="C9" s="98"/>
      <c r="D9" s="99"/>
      <c r="E9" s="67" t="s">
        <v>114</v>
      </c>
      <c r="F9" s="70"/>
      <c r="G9" s="70"/>
      <c r="H9" s="70"/>
      <c r="I9" s="70"/>
      <c r="J9" s="70"/>
      <c r="K9" s="70"/>
      <c r="L9" s="70"/>
      <c r="M9" s="71"/>
      <c r="N9" s="71">
        <f t="shared" si="0"/>
        <v>24</v>
      </c>
      <c r="O9" s="106"/>
      <c r="P9" s="108" t="str">
        <f>IF(ISNA(VLOOKUP(B9,代號!$N:$O,2,0)),"",(VLOOKUP(B9,代號!$N:$O,2,0)))</f>
        <v/>
      </c>
      <c r="R9" s="56"/>
    </row>
    <row r="10" spans="2:20">
      <c r="B10" s="2" t="s">
        <v>103</v>
      </c>
      <c r="C10" s="98">
        <f>VLOOKUP(B10,[1]代號!$J:$K,2,0)</f>
        <v>10209001</v>
      </c>
      <c r="D10" s="100" t="s">
        <v>299</v>
      </c>
      <c r="E10" s="67" t="s">
        <v>112</v>
      </c>
      <c r="F10" s="11"/>
      <c r="G10" s="11"/>
      <c r="H10" s="11"/>
      <c r="I10" s="11"/>
      <c r="J10" s="11"/>
      <c r="K10" s="11"/>
      <c r="L10" s="11"/>
      <c r="M10" s="15"/>
      <c r="N10" s="71">
        <f t="shared" si="0"/>
        <v>13</v>
      </c>
      <c r="O10" s="106" t="str">
        <f>$E$2&amp;"-"&amp;C10&amp;"-0"&amp;COUNTIF($C$9:C10,C10)&amp;"_tw"</f>
        <v>0101-10209001-01_tw</v>
      </c>
      <c r="P10" s="108" t="str">
        <f>IF(ISNA(VLOOKUP(B10,代號!$N:$O,2,0)),"",(VLOOKUP(B10,代號!$N:$O,2,0)))</f>
        <v/>
      </c>
      <c r="R10" s="56"/>
    </row>
    <row r="11" spans="2:20" s="45" customFormat="1">
      <c r="B11" s="2" t="s">
        <v>103</v>
      </c>
      <c r="C11" s="98">
        <f>VLOOKUP(B11,[1]代號!$J:$K,2,0)</f>
        <v>10209001</v>
      </c>
      <c r="D11" s="100" t="s">
        <v>299</v>
      </c>
      <c r="E11" s="8" t="s">
        <v>104</v>
      </c>
      <c r="F11" s="11"/>
      <c r="G11" s="11"/>
      <c r="H11" s="11"/>
      <c r="I11" s="11"/>
      <c r="J11" s="11"/>
      <c r="K11" s="11"/>
      <c r="L11" s="11"/>
      <c r="M11" s="15"/>
      <c r="N11" s="71">
        <f t="shared" si="0"/>
        <v>18</v>
      </c>
      <c r="O11" s="106" t="str">
        <f>$E$2&amp;"-"&amp;C11&amp;"-0"&amp;COUNTIF($C$9:C11,C11)&amp;"_tw"</f>
        <v>0101-10209001-02_tw</v>
      </c>
      <c r="P11" s="108" t="str">
        <f>IF(ISNA(VLOOKUP(B11,代號!$N:$O,2,0)),"",(VLOOKUP(B11,代號!$N:$O,2,0)))</f>
        <v/>
      </c>
      <c r="R11" s="1"/>
    </row>
    <row r="12" spans="2:20" s="45" customFormat="1">
      <c r="B12" s="50" t="s">
        <v>325</v>
      </c>
      <c r="C12" s="98"/>
      <c r="D12" s="100"/>
      <c r="E12" s="67"/>
      <c r="F12" s="70"/>
      <c r="G12" s="70"/>
      <c r="H12" s="70"/>
      <c r="I12" s="70"/>
      <c r="J12" s="70"/>
      <c r="K12" s="70"/>
      <c r="L12" s="70"/>
      <c r="M12" s="70"/>
      <c r="N12" s="71"/>
      <c r="O12" s="106"/>
      <c r="P12" s="108" t="str">
        <f>IF(ISNA(VLOOKUP(B12,代號!$N:$O,2,0)),"",(VLOOKUP(B12,代號!$N:$O,2,0)))</f>
        <v>ControlNPC(10209002,FadeIn,M);</v>
      </c>
      <c r="R12" s="1"/>
    </row>
    <row r="13" spans="2:20" s="45" customFormat="1">
      <c r="B13" s="2" t="s">
        <v>105</v>
      </c>
      <c r="C13" s="98">
        <f>VLOOKUP(B13,[1]代號!$J:$K,2,0)</f>
        <v>10209003</v>
      </c>
      <c r="D13" s="99"/>
      <c r="E13" s="8" t="s">
        <v>106</v>
      </c>
      <c r="F13" s="11"/>
      <c r="G13" s="11"/>
      <c r="H13" s="11"/>
      <c r="I13" s="11"/>
      <c r="J13" s="11"/>
      <c r="K13" s="11"/>
      <c r="L13" s="11"/>
      <c r="M13" s="11"/>
      <c r="N13" s="71">
        <f t="shared" si="0"/>
        <v>21</v>
      </c>
      <c r="O13" s="106" t="str">
        <f>$E$2&amp;"-"&amp;C13&amp;"-0"&amp;COUNTIF($C$9:C13,C13)&amp;"_tw"</f>
        <v>0101-10209003-01_tw</v>
      </c>
      <c r="P13" s="108" t="str">
        <f>IF(ISNA(VLOOKUP(B13,代號!$N:$O,2,0)),"",(VLOOKUP(B13,代號!$N:$O,2,0)))</f>
        <v/>
      </c>
      <c r="R13" s="1"/>
    </row>
    <row r="14" spans="2:20" s="45" customFormat="1">
      <c r="B14" s="2" t="s">
        <v>103</v>
      </c>
      <c r="C14" s="98">
        <f>VLOOKUP(B14,[1]代號!$J:$K,2,0)</f>
        <v>10209001</v>
      </c>
      <c r="D14" s="100" t="s">
        <v>303</v>
      </c>
      <c r="E14" s="8" t="s">
        <v>107</v>
      </c>
      <c r="F14" s="11"/>
      <c r="G14" s="11"/>
      <c r="H14" s="11"/>
      <c r="I14" s="11"/>
      <c r="J14" s="11"/>
      <c r="K14" s="11"/>
      <c r="L14" s="11"/>
      <c r="M14" s="11"/>
      <c r="N14" s="71">
        <f t="shared" si="0"/>
        <v>11</v>
      </c>
      <c r="O14" s="106" t="str">
        <f>$E$2&amp;"-"&amp;C14&amp;"-0"&amp;COUNTIF($C$9:C14,C14)&amp;"_tw"</f>
        <v>0101-10209001-03_tw</v>
      </c>
      <c r="P14" s="108" t="str">
        <f>IF(ISNA(VLOOKUP(B14,代號!$N:$O,2,0)),"",(VLOOKUP(B14,代號!$N:$O,2,0)))</f>
        <v/>
      </c>
      <c r="R14" s="1"/>
    </row>
    <row r="15" spans="2:20">
      <c r="B15" s="50" t="s">
        <v>345</v>
      </c>
      <c r="C15" s="98"/>
      <c r="D15" s="99"/>
      <c r="E15" s="72" t="s">
        <v>373</v>
      </c>
      <c r="F15" s="11"/>
      <c r="G15" s="11"/>
      <c r="H15" s="11"/>
      <c r="I15" s="11"/>
      <c r="J15" s="11"/>
      <c r="K15" s="11"/>
      <c r="L15" s="11"/>
      <c r="M15" s="6"/>
      <c r="N15" s="15"/>
      <c r="O15" s="106"/>
      <c r="P15" s="108" t="str">
        <f>IF(ISNA(VLOOKUP(B15,代號!$N:$O,2,0)),"",(VLOOKUP(B15,代號!$N:$O,2,0)))</f>
        <v>ControlDialogueObject(Show,檔名);</v>
      </c>
    </row>
    <row r="16" spans="2:20">
      <c r="B16" s="2" t="s">
        <v>105</v>
      </c>
      <c r="C16" s="98">
        <f>VLOOKUP(B16,[1]代號!$J:$K,2,0)</f>
        <v>10209003</v>
      </c>
      <c r="D16" s="99"/>
      <c r="E16" s="67" t="s">
        <v>158</v>
      </c>
      <c r="F16" s="11"/>
      <c r="G16" s="11"/>
      <c r="H16" s="11"/>
      <c r="I16" s="11"/>
      <c r="J16" s="11"/>
      <c r="K16" s="11"/>
      <c r="L16" s="11"/>
      <c r="M16" s="7"/>
      <c r="N16" s="15">
        <f t="shared" ref="N16:N50" si="1">LEN(E16)</f>
        <v>3</v>
      </c>
      <c r="O16" s="106" t="str">
        <f>$E$2&amp;"-"&amp;C16&amp;"-0"&amp;COUNTIF($C$9:C16,C16)&amp;"_tw"</f>
        <v>0101-10209003-02_tw</v>
      </c>
      <c r="P16" s="108" t="str">
        <f>IF(ISNA(VLOOKUP(B16,代號!$N:$O,2,0)),"",(VLOOKUP(B16,代號!$N:$O,2,0)))</f>
        <v/>
      </c>
      <c r="R16"/>
    </row>
    <row r="17" spans="2:21">
      <c r="B17" s="2" t="s">
        <v>103</v>
      </c>
      <c r="C17" s="98">
        <f>VLOOKUP(B17,[1]代號!$J:$K,2,0)</f>
        <v>10209001</v>
      </c>
      <c r="D17" s="100" t="s">
        <v>303</v>
      </c>
      <c r="E17" s="8" t="s">
        <v>108</v>
      </c>
      <c r="F17" s="11"/>
      <c r="G17" s="11"/>
      <c r="H17" s="11"/>
      <c r="I17" s="11"/>
      <c r="J17" s="11"/>
      <c r="K17" s="11"/>
      <c r="L17" s="11"/>
      <c r="M17" s="7"/>
      <c r="N17" s="15">
        <f t="shared" si="1"/>
        <v>11</v>
      </c>
      <c r="O17" s="106" t="str">
        <f>$E$2&amp;"-"&amp;C17&amp;"-0"&amp;COUNTIF($C$9:C17,C17)&amp;"_tw"</f>
        <v>0101-10209001-04_tw</v>
      </c>
      <c r="P17" s="108" t="str">
        <f>IF(ISNA(VLOOKUP(B17,代號!$N:$O,2,0)),"",(VLOOKUP(B17,代號!$N:$O,2,0)))</f>
        <v/>
      </c>
      <c r="R17" s="49"/>
    </row>
    <row r="18" spans="2:21">
      <c r="B18" s="2" t="s">
        <v>103</v>
      </c>
      <c r="C18" s="98">
        <f>VLOOKUP(B18,[1]代號!$J:$K,2,0)</f>
        <v>10209001</v>
      </c>
      <c r="D18" s="100" t="s">
        <v>303</v>
      </c>
      <c r="E18" s="8" t="s">
        <v>109</v>
      </c>
      <c r="F18" s="9"/>
      <c r="G18" s="9"/>
      <c r="H18" s="9"/>
      <c r="I18" s="9"/>
      <c r="J18" s="9"/>
      <c r="K18" s="9"/>
      <c r="L18" s="9"/>
      <c r="M18" s="10"/>
      <c r="N18" s="15">
        <f t="shared" si="1"/>
        <v>5</v>
      </c>
      <c r="O18" s="106" t="str">
        <f>$E$2&amp;"-"&amp;C18&amp;"-0"&amp;COUNTIF($C$9:C18,C18)&amp;"_tw"</f>
        <v>0101-10209001-05_tw</v>
      </c>
      <c r="P18" s="108" t="str">
        <f>IF(ISNA(VLOOKUP(B18,代號!$N:$O,2,0)),"",(VLOOKUP(B18,代號!$N:$O,2,0)))</f>
        <v/>
      </c>
      <c r="R18" s="49"/>
    </row>
    <row r="19" spans="2:21">
      <c r="B19" s="50" t="s">
        <v>345</v>
      </c>
      <c r="C19" s="98"/>
      <c r="D19" s="99"/>
      <c r="E19" s="72" t="s">
        <v>161</v>
      </c>
      <c r="F19" s="68"/>
      <c r="G19" s="68"/>
      <c r="H19" s="68"/>
      <c r="I19" s="68"/>
      <c r="J19" s="68"/>
      <c r="K19" s="68"/>
      <c r="L19" s="68"/>
      <c r="M19" s="69"/>
      <c r="N19" s="71"/>
      <c r="O19" s="106"/>
      <c r="P19" s="108" t="str">
        <f>IF(ISNA(VLOOKUP(B19,代號!$N:$O,2,0)),"",(VLOOKUP(B19,代號!$N:$O,2,0)))</f>
        <v>ControlDialogueObject(Show,檔名);</v>
      </c>
      <c r="R19" s="49"/>
    </row>
    <row r="20" spans="2:21">
      <c r="B20" s="2" t="s">
        <v>105</v>
      </c>
      <c r="C20" s="98">
        <f>VLOOKUP(B20,[1]代號!$J:$K,2,0)</f>
        <v>10209003</v>
      </c>
      <c r="D20" s="99"/>
      <c r="E20" s="8" t="s">
        <v>110</v>
      </c>
      <c r="F20" s="9"/>
      <c r="G20" s="9"/>
      <c r="H20" s="9"/>
      <c r="I20" s="9"/>
      <c r="J20" s="9"/>
      <c r="K20" s="9"/>
      <c r="L20" s="9"/>
      <c r="M20" s="10"/>
      <c r="N20" s="15">
        <f t="shared" si="1"/>
        <v>5</v>
      </c>
      <c r="O20" s="106" t="str">
        <f>$E$2&amp;"-"&amp;C20&amp;"-0"&amp;COUNTIF($C$9:C20,C20)&amp;"_tw"</f>
        <v>0101-10209003-03_tw</v>
      </c>
      <c r="P20" s="108" t="str">
        <f>IF(ISNA(VLOOKUP(B20,代號!$N:$O,2,0)),"",(VLOOKUP(B20,代號!$N:$O,2,0)))</f>
        <v/>
      </c>
      <c r="R20" s="49"/>
    </row>
    <row r="21" spans="2:21">
      <c r="B21" s="2" t="s">
        <v>100</v>
      </c>
      <c r="C21" s="98"/>
      <c r="D21" s="99"/>
      <c r="E21" s="8" t="s">
        <v>111</v>
      </c>
      <c r="F21" s="9"/>
      <c r="G21" s="9"/>
      <c r="H21" s="9"/>
      <c r="I21" s="68"/>
      <c r="J21" s="9"/>
      <c r="K21" s="9"/>
      <c r="L21" s="9"/>
      <c r="M21" s="10"/>
      <c r="N21" s="15">
        <f t="shared" si="1"/>
        <v>24</v>
      </c>
      <c r="O21" s="106"/>
      <c r="P21" s="108" t="str">
        <f>IF(ISNA(VLOOKUP(B21,代號!$N:$O,2,0)),"",(VLOOKUP(B21,代號!$N:$O,2,0)))</f>
        <v/>
      </c>
      <c r="R21" s="49"/>
    </row>
    <row r="22" spans="2:21">
      <c r="B22" s="2" t="s">
        <v>103</v>
      </c>
      <c r="C22" s="98">
        <f>VLOOKUP(B22,[1]代號!$J:$K,2,0)</f>
        <v>10209001</v>
      </c>
      <c r="D22" s="100" t="s">
        <v>300</v>
      </c>
      <c r="E22" s="63" t="s">
        <v>116</v>
      </c>
      <c r="F22" s="64"/>
      <c r="G22" s="64"/>
      <c r="H22" s="64"/>
      <c r="I22" s="64"/>
      <c r="J22" s="64"/>
      <c r="K22" s="64"/>
      <c r="L22" s="64"/>
      <c r="M22" s="64"/>
      <c r="N22" s="73">
        <f t="shared" si="1"/>
        <v>11</v>
      </c>
      <c r="O22" s="106" t="str">
        <f>$E$2&amp;"-"&amp;C22&amp;"-0"&amp;COUNTIF($C$9:C22,C22)&amp;"_tw"</f>
        <v>0101-10209001-06_tw</v>
      </c>
      <c r="P22" s="108" t="str">
        <f>IF(ISNA(VLOOKUP(B22,代號!$N:$O,2,0)),"",(VLOOKUP(B22,代號!$N:$O,2,0)))</f>
        <v/>
      </c>
    </row>
    <row r="23" spans="2:21">
      <c r="B23" s="2" t="s">
        <v>103</v>
      </c>
      <c r="C23" s="98">
        <f>VLOOKUP(B23,[1]代號!$J:$K,2,0)</f>
        <v>10209001</v>
      </c>
      <c r="D23" s="100" t="s">
        <v>299</v>
      </c>
      <c r="E23" s="67" t="s">
        <v>115</v>
      </c>
      <c r="F23" s="11"/>
      <c r="G23" s="11"/>
      <c r="H23" s="11"/>
      <c r="I23" s="11"/>
      <c r="J23" s="11"/>
      <c r="K23" s="11"/>
      <c r="L23" s="11"/>
      <c r="M23" s="15"/>
      <c r="N23" s="15">
        <f t="shared" si="1"/>
        <v>21</v>
      </c>
      <c r="O23" s="106" t="str">
        <f>$E$2&amp;"-"&amp;C23&amp;"-0"&amp;COUNTIF($C$9:C23,C23)&amp;"_tw"</f>
        <v>0101-10209001-07_tw</v>
      </c>
      <c r="P23" s="108" t="str">
        <f>IF(ISNA(VLOOKUP(B23,代號!$N:$O,2,0)),"",(VLOOKUP(B23,代號!$N:$O,2,0)))</f>
        <v/>
      </c>
    </row>
    <row r="24" spans="2:21">
      <c r="B24" s="2" t="s">
        <v>105</v>
      </c>
      <c r="C24" s="98">
        <f>VLOOKUP(B24,[1]代號!$J:$K,2,0)</f>
        <v>10209003</v>
      </c>
      <c r="D24" s="99"/>
      <c r="E24" s="67" t="s">
        <v>117</v>
      </c>
      <c r="F24" s="11"/>
      <c r="G24" s="11"/>
      <c r="H24" s="11"/>
      <c r="I24" s="11"/>
      <c r="J24" s="11"/>
      <c r="K24" s="11"/>
      <c r="L24" s="11"/>
      <c r="M24" s="7"/>
      <c r="N24" s="15">
        <f t="shared" si="1"/>
        <v>14</v>
      </c>
      <c r="O24" s="106" t="str">
        <f>$E$2&amp;"-"&amp;C24&amp;"-0"&amp;COUNTIF($C$9:C24,C24)&amp;"_tw"</f>
        <v>0101-10209003-04_tw</v>
      </c>
      <c r="P24" s="108" t="str">
        <f>IF(ISNA(VLOOKUP(B24,代號!$N:$O,2,0)),"",(VLOOKUP(B24,代號!$N:$O,2,0)))</f>
        <v/>
      </c>
      <c r="R24" s="49"/>
    </row>
    <row r="25" spans="2:21">
      <c r="B25" s="2" t="s">
        <v>105</v>
      </c>
      <c r="C25" s="98">
        <f>VLOOKUP(B25,[1]代號!$J:$K,2,0)</f>
        <v>10209003</v>
      </c>
      <c r="D25" s="99"/>
      <c r="E25" s="67" t="s">
        <v>322</v>
      </c>
      <c r="F25" s="9"/>
      <c r="G25" s="9"/>
      <c r="H25" s="9"/>
      <c r="I25" s="9"/>
      <c r="J25" s="9"/>
      <c r="K25" s="9"/>
      <c r="L25" s="9"/>
      <c r="M25" s="10"/>
      <c r="N25" s="15">
        <f t="shared" si="1"/>
        <v>29</v>
      </c>
      <c r="O25" s="106" t="str">
        <f>$E$2&amp;"-"&amp;C25&amp;"-0"&amp;COUNTIF($C$9:C25,C25)&amp;"_tw"</f>
        <v>0101-10209003-05_tw</v>
      </c>
      <c r="P25" s="108" t="str">
        <f>IF(ISNA(VLOOKUP(B25,代號!$N:$O,2,0)),"",(VLOOKUP(B25,代號!$N:$O,2,0)))</f>
        <v/>
      </c>
    </row>
    <row r="26" spans="2:21">
      <c r="B26" s="2" t="s">
        <v>103</v>
      </c>
      <c r="C26" s="98">
        <f>VLOOKUP(B26,[1]代號!$J:$K,2,0)</f>
        <v>10209001</v>
      </c>
      <c r="D26" s="100" t="s">
        <v>300</v>
      </c>
      <c r="E26" s="8" t="s">
        <v>133</v>
      </c>
      <c r="F26" s="9"/>
      <c r="G26" s="9"/>
      <c r="H26" s="9"/>
      <c r="I26" s="9"/>
      <c r="J26" s="9"/>
      <c r="K26" s="9"/>
      <c r="L26" s="9"/>
      <c r="M26" s="10"/>
      <c r="N26" s="15">
        <f t="shared" si="1"/>
        <v>13</v>
      </c>
      <c r="O26" s="106" t="str">
        <f>$E$2&amp;"-"&amp;C26&amp;"-0"&amp;COUNTIF($C$9:C26,C26)&amp;"_tw"</f>
        <v>0101-10209001-08_tw</v>
      </c>
      <c r="P26" s="108" t="str">
        <f>IF(ISNA(VLOOKUP(B26,代號!$N:$O,2,0)),"",(VLOOKUP(B26,代號!$N:$O,2,0)))</f>
        <v/>
      </c>
    </row>
    <row r="27" spans="2:21">
      <c r="B27" s="50" t="s">
        <v>99</v>
      </c>
      <c r="C27" s="98"/>
      <c r="D27" s="99"/>
      <c r="E27" s="72" t="s">
        <v>118</v>
      </c>
      <c r="F27" s="9"/>
      <c r="G27" s="9"/>
      <c r="H27" s="9"/>
      <c r="I27" s="9"/>
      <c r="J27" s="9"/>
      <c r="K27" s="9"/>
      <c r="L27" s="9"/>
      <c r="M27" s="10"/>
      <c r="N27" s="15"/>
      <c r="O27" s="106"/>
      <c r="P27" s="108" t="str">
        <f>IF(ISNA(VLOOKUP(B27,代號!$N:$O,2,0)),"",(VLOOKUP(B27,代號!$N:$O,2,0)))</f>
        <v>ChangeBG(100010);</v>
      </c>
    </row>
    <row r="28" spans="2:21">
      <c r="B28" s="2" t="s">
        <v>119</v>
      </c>
      <c r="C28" s="98">
        <f>VLOOKUP(B28,[1]代號!$J:$K,2,0)</f>
        <v>10209020</v>
      </c>
      <c r="D28" s="99"/>
      <c r="E28" s="8" t="s">
        <v>120</v>
      </c>
      <c r="F28" s="9"/>
      <c r="G28" s="9"/>
      <c r="H28" s="9"/>
      <c r="I28" s="9"/>
      <c r="J28" s="9"/>
      <c r="K28" s="9"/>
      <c r="L28" s="9"/>
      <c r="M28" s="10"/>
      <c r="N28" s="15">
        <f t="shared" si="1"/>
        <v>16</v>
      </c>
      <c r="O28" s="106" t="str">
        <f>$E$2&amp;"-"&amp;C28&amp;"-0"&amp;COUNTIF($C$9:C28,C28)&amp;"_tw"</f>
        <v>0101-10209020-01_tw</v>
      </c>
      <c r="P28" s="108" t="str">
        <f>IF(ISNA(VLOOKUP(B28,代號!$N:$O,2,0)),"",(VLOOKUP(B28,代號!$N:$O,2,0)))</f>
        <v/>
      </c>
      <c r="U28"/>
    </row>
    <row r="29" spans="2:21">
      <c r="B29" s="2" t="s">
        <v>100</v>
      </c>
      <c r="C29" s="98"/>
      <c r="D29" s="99"/>
      <c r="E29" s="8" t="s">
        <v>121</v>
      </c>
      <c r="F29" s="9"/>
      <c r="G29" s="9"/>
      <c r="H29" s="9"/>
      <c r="I29" s="9"/>
      <c r="J29" s="9"/>
      <c r="K29" s="9"/>
      <c r="L29" s="9"/>
      <c r="M29" s="10"/>
      <c r="N29" s="15">
        <f>LEN(E29)</f>
        <v>32</v>
      </c>
      <c r="O29" s="106"/>
      <c r="P29" s="108" t="str">
        <f>IF(ISNA(VLOOKUP(B29,代號!$N:$O,2,0)),"",(VLOOKUP(B29,代號!$N:$O,2,0)))</f>
        <v/>
      </c>
    </row>
    <row r="30" spans="2:21">
      <c r="B30" s="2" t="s">
        <v>103</v>
      </c>
      <c r="C30" s="98">
        <f>VLOOKUP(B30,[1]代號!$J:$K,2,0)</f>
        <v>10209001</v>
      </c>
      <c r="D30" s="100" t="s">
        <v>298</v>
      </c>
      <c r="E30" s="67" t="s">
        <v>122</v>
      </c>
      <c r="F30" s="9"/>
      <c r="G30" s="9"/>
      <c r="H30" s="9"/>
      <c r="I30" s="9"/>
      <c r="J30" s="9"/>
      <c r="K30" s="9"/>
      <c r="L30" s="9"/>
      <c r="M30" s="10"/>
      <c r="N30" s="15">
        <f>LEN(E30)</f>
        <v>9</v>
      </c>
      <c r="O30" s="106" t="str">
        <f>$E$2&amp;"-"&amp;C30&amp;"-0"&amp;COUNTIF($C$9:C30,C30)&amp;"_tw"</f>
        <v>0101-10209001-09_tw</v>
      </c>
      <c r="P30" s="108" t="str">
        <f>IF(ISNA(VLOOKUP(B30,代號!$N:$O,2,0)),"",(VLOOKUP(B30,代號!$N:$O,2,0)))</f>
        <v/>
      </c>
    </row>
    <row r="31" spans="2:21">
      <c r="B31" s="2" t="s">
        <v>119</v>
      </c>
      <c r="C31" s="98">
        <f>VLOOKUP(B31,[1]代號!$J:$K,2,0)</f>
        <v>10209020</v>
      </c>
      <c r="D31" s="99"/>
      <c r="E31" s="67" t="s">
        <v>159</v>
      </c>
      <c r="F31" s="9"/>
      <c r="G31" s="9"/>
      <c r="H31" s="9"/>
      <c r="I31" s="9"/>
      <c r="J31" s="9"/>
      <c r="K31" s="9"/>
      <c r="L31" s="9"/>
      <c r="M31" s="10"/>
      <c r="N31" s="15">
        <f>LEN(E31)</f>
        <v>24</v>
      </c>
      <c r="O31" s="106" t="str">
        <f>$E$2&amp;"-"&amp;C31&amp;"-0"&amp;COUNTIF($C$9:C31,C31)&amp;"_tw"</f>
        <v>0101-10209020-02_tw</v>
      </c>
      <c r="P31" s="108" t="str">
        <f>IF(ISNA(VLOOKUP(B31,代號!$N:$O,2,0)),"",(VLOOKUP(B31,代號!$N:$O,2,0)))</f>
        <v/>
      </c>
    </row>
    <row r="32" spans="2:21">
      <c r="B32" s="2" t="s">
        <v>103</v>
      </c>
      <c r="C32" s="98">
        <f>VLOOKUP(B32,[1]代號!$J:$K,2,0)</f>
        <v>10209001</v>
      </c>
      <c r="D32" s="100" t="s">
        <v>303</v>
      </c>
      <c r="E32" s="67" t="s">
        <v>123</v>
      </c>
      <c r="F32" s="9"/>
      <c r="G32" s="9"/>
      <c r="H32" s="9"/>
      <c r="I32" s="9"/>
      <c r="J32" s="9"/>
      <c r="K32" s="9"/>
      <c r="L32" s="9"/>
      <c r="M32" s="10"/>
      <c r="N32" s="15">
        <f>LEN(E32)</f>
        <v>12</v>
      </c>
      <c r="O32" s="106" t="str">
        <f>$E$2&amp;"-"&amp;C32&amp;"-"&amp;COUNTIF($C$9:C32,C32)&amp;"_tw"</f>
        <v>0101-10209001-10_tw</v>
      </c>
      <c r="P32" s="108" t="str">
        <f>IF(ISNA(VLOOKUP(B32,代號!$N:$O,2,0)),"",(VLOOKUP(B32,代號!$N:$O,2,0)))</f>
        <v/>
      </c>
    </row>
    <row r="33" spans="2:16">
      <c r="B33" s="50" t="s">
        <v>345</v>
      </c>
      <c r="C33" s="98"/>
      <c r="D33" s="99"/>
      <c r="E33" s="72" t="s">
        <v>162</v>
      </c>
      <c r="F33" s="9"/>
      <c r="G33" s="9"/>
      <c r="H33" s="9"/>
      <c r="I33" s="9"/>
      <c r="J33" s="9"/>
      <c r="K33" s="9"/>
      <c r="L33" s="9"/>
      <c r="M33" s="10"/>
      <c r="N33" s="15"/>
      <c r="O33" s="106"/>
      <c r="P33" s="108" t="str">
        <f>IF(ISNA(VLOOKUP(B33,代號!$N:$O,2,0)),"",(VLOOKUP(B33,代號!$N:$O,2,0)))</f>
        <v>ControlDialogueObject(Show,檔名);</v>
      </c>
    </row>
    <row r="34" spans="2:16">
      <c r="B34" s="2" t="s">
        <v>100</v>
      </c>
      <c r="C34" s="98"/>
      <c r="D34" s="99"/>
      <c r="E34" s="8" t="s">
        <v>132</v>
      </c>
      <c r="F34" s="9"/>
      <c r="G34" s="9"/>
      <c r="H34" s="9"/>
      <c r="I34" s="9"/>
      <c r="J34" s="9"/>
      <c r="K34" s="9"/>
      <c r="L34" s="9"/>
      <c r="M34" s="10"/>
      <c r="N34" s="15">
        <f t="shared" si="1"/>
        <v>32</v>
      </c>
      <c r="O34" s="106"/>
      <c r="P34" s="108" t="str">
        <f>IF(ISNA(VLOOKUP(B34,代號!$N:$O,2,0)),"",(VLOOKUP(B34,代號!$N:$O,2,0)))</f>
        <v/>
      </c>
    </row>
    <row r="35" spans="2:16">
      <c r="B35" s="2" t="s">
        <v>100</v>
      </c>
      <c r="C35" s="98"/>
      <c r="D35" s="99"/>
      <c r="E35" s="8" t="s">
        <v>124</v>
      </c>
      <c r="F35" s="9"/>
      <c r="G35" s="9"/>
      <c r="H35" s="9"/>
      <c r="I35" s="9"/>
      <c r="J35" s="9"/>
      <c r="K35" s="9"/>
      <c r="L35" s="9"/>
      <c r="M35" s="10"/>
      <c r="N35" s="15">
        <f t="shared" si="1"/>
        <v>25</v>
      </c>
      <c r="O35" s="106"/>
      <c r="P35" s="108" t="str">
        <f>IF(ISNA(VLOOKUP(B35,代號!$N:$O,2,0)),"",(VLOOKUP(B35,代號!$N:$O,2,0)))</f>
        <v/>
      </c>
    </row>
    <row r="36" spans="2:16">
      <c r="B36" s="2" t="s">
        <v>125</v>
      </c>
      <c r="C36" s="98">
        <f>VLOOKUP(B36,[1]代號!$J:$K,2,0)</f>
        <v>10209003</v>
      </c>
      <c r="D36" s="99"/>
      <c r="E36" s="67" t="s">
        <v>323</v>
      </c>
      <c r="F36" s="9"/>
      <c r="G36" s="9"/>
      <c r="H36" s="9"/>
      <c r="I36" s="9"/>
      <c r="J36" s="9"/>
      <c r="K36" s="9"/>
      <c r="L36" s="9"/>
      <c r="M36" s="10"/>
      <c r="N36" s="15">
        <f t="shared" si="1"/>
        <v>26</v>
      </c>
      <c r="O36" s="106" t="str">
        <f>$E$2&amp;"-"&amp;C36&amp;"-0"&amp;COUNTIF($C$9:C36,C36)&amp;"_tw"</f>
        <v>0101-10209003-06_tw</v>
      </c>
      <c r="P36" s="108" t="str">
        <f>IF(ISNA(VLOOKUP(B36,代號!$N:$O,2,0)),"",(VLOOKUP(B36,代號!$N:$O,2,0)))</f>
        <v/>
      </c>
    </row>
    <row r="37" spans="2:16">
      <c r="B37" s="2" t="s">
        <v>102</v>
      </c>
      <c r="C37" s="98">
        <f>VLOOKUP(B37,[1]代號!$J:$K,2,0)</f>
        <v>10209001</v>
      </c>
      <c r="D37" s="100" t="s">
        <v>299</v>
      </c>
      <c r="E37" s="8" t="s">
        <v>126</v>
      </c>
      <c r="F37" s="9"/>
      <c r="G37" s="9"/>
      <c r="H37" s="9"/>
      <c r="I37" s="9"/>
      <c r="J37" s="9"/>
      <c r="K37" s="9"/>
      <c r="L37" s="9"/>
      <c r="M37" s="10"/>
      <c r="N37" s="15">
        <f t="shared" si="1"/>
        <v>19</v>
      </c>
      <c r="O37" s="106" t="str">
        <f>$E$2&amp;"-"&amp;C37&amp;"-"&amp;COUNTIF($C$9:C37,C37)&amp;"_tw"</f>
        <v>0101-10209001-11_tw</v>
      </c>
      <c r="P37" s="108" t="str">
        <f>IF(ISNA(VLOOKUP(B37,代號!$N:$O,2,0)),"",(VLOOKUP(B37,代號!$N:$O,2,0)))</f>
        <v/>
      </c>
    </row>
    <row r="38" spans="2:16" s="3" customFormat="1">
      <c r="B38" s="2" t="s">
        <v>119</v>
      </c>
      <c r="C38" s="98">
        <f>VLOOKUP(B38,[1]代號!$J:$K,2,0)</f>
        <v>10209020</v>
      </c>
      <c r="D38" s="99"/>
      <c r="E38" s="67" t="s">
        <v>160</v>
      </c>
      <c r="F38" s="11"/>
      <c r="G38" s="11"/>
      <c r="H38" s="11"/>
      <c r="I38" s="11"/>
      <c r="J38" s="11"/>
      <c r="K38" s="11"/>
      <c r="L38" s="11"/>
      <c r="M38" s="15"/>
      <c r="N38" s="15">
        <f t="shared" si="1"/>
        <v>21</v>
      </c>
      <c r="O38" s="106" t="str">
        <f>$E$2&amp;"-"&amp;C38&amp;"-0"&amp;COUNTIF($C$9:C38,C38)&amp;"_tw"</f>
        <v>0101-10209020-03_tw</v>
      </c>
      <c r="P38" s="108" t="str">
        <f>IF(ISNA(VLOOKUP(B38,代號!$N:$O,2,0)),"",(VLOOKUP(B38,代號!$N:$O,2,0)))</f>
        <v/>
      </c>
    </row>
    <row r="39" spans="2:16" s="3" customFormat="1">
      <c r="B39" s="2" t="s">
        <v>100</v>
      </c>
      <c r="C39" s="98"/>
      <c r="D39" s="99"/>
      <c r="E39" s="67" t="s">
        <v>127</v>
      </c>
      <c r="F39" s="12"/>
      <c r="G39" s="12"/>
      <c r="H39" s="12"/>
      <c r="I39" s="12"/>
      <c r="J39" s="12"/>
      <c r="K39" s="12"/>
      <c r="L39" s="12"/>
      <c r="M39" s="13"/>
      <c r="N39" s="71">
        <f t="shared" si="1"/>
        <v>28</v>
      </c>
      <c r="O39" s="106"/>
      <c r="P39" s="108" t="str">
        <f>IF(ISNA(VLOOKUP(B39,代號!$N:$O,2,0)),"",(VLOOKUP(B39,代號!$N:$O,2,0)))</f>
        <v/>
      </c>
    </row>
    <row r="40" spans="2:16" ht="16.5" customHeight="1">
      <c r="B40" s="37" t="s">
        <v>129</v>
      </c>
      <c r="C40" s="98"/>
      <c r="D40" s="99"/>
      <c r="E40" s="38" t="s">
        <v>130</v>
      </c>
      <c r="F40" s="70"/>
      <c r="G40" s="70"/>
      <c r="H40" s="70"/>
      <c r="I40" s="70"/>
      <c r="J40" s="70"/>
      <c r="K40" s="70"/>
      <c r="L40" s="70"/>
      <c r="M40" s="7"/>
      <c r="N40" s="71"/>
      <c r="O40" s="106"/>
      <c r="P40" s="108" t="str">
        <f>IF(ISNA(VLOOKUP(B40,代號!$N:$O,2,0)),"",(VLOOKUP(B40,代號!$N:$O,2,0)))</f>
        <v xml:space="preserve">PlaySE(301001); </v>
      </c>
    </row>
    <row r="41" spans="2:16" s="3" customFormat="1">
      <c r="B41" s="2" t="s">
        <v>140</v>
      </c>
      <c r="C41" s="98">
        <v>10201002</v>
      </c>
      <c r="D41" s="99"/>
      <c r="E41" s="67" t="s">
        <v>131</v>
      </c>
      <c r="F41" s="54"/>
      <c r="G41" s="54"/>
      <c r="H41" s="54"/>
      <c r="I41" s="54"/>
      <c r="J41" s="54"/>
      <c r="K41" s="54"/>
      <c r="L41" s="54"/>
      <c r="M41" s="55"/>
      <c r="N41" s="15">
        <f t="shared" si="1"/>
        <v>10</v>
      </c>
      <c r="O41" s="106" t="str">
        <f>$E$2&amp;"-"&amp;C41&amp;"-0"&amp;COUNTIF($C$9:C41,C41)&amp;"_tw"</f>
        <v>0101-10201002-01_tw</v>
      </c>
      <c r="P41" s="108" t="str">
        <f>IF(ISNA(VLOOKUP(B41,代號!$N:$O,2,0)),"",(VLOOKUP(B41,代號!$N:$O,2,0)))</f>
        <v/>
      </c>
    </row>
    <row r="42" spans="2:16" s="3" customFormat="1" ht="15.75" customHeight="1">
      <c r="B42" s="50" t="s">
        <v>345</v>
      </c>
      <c r="C42" s="98"/>
      <c r="D42" s="99"/>
      <c r="E42" s="74" t="s">
        <v>163</v>
      </c>
      <c r="F42" s="11"/>
      <c r="G42" s="11"/>
      <c r="H42" s="11"/>
      <c r="I42" s="11"/>
      <c r="J42" s="11"/>
      <c r="K42" s="11"/>
      <c r="L42" s="11"/>
      <c r="M42" s="15"/>
      <c r="N42" s="15"/>
      <c r="O42" s="106"/>
      <c r="P42" s="108" t="str">
        <f>IF(ISNA(VLOOKUP(B42,代號!$N:$O,2,0)),"",(VLOOKUP(B42,代號!$N:$O,2,0)))</f>
        <v>ControlDialogueObject(Show,檔名);</v>
      </c>
    </row>
    <row r="43" spans="2:16" s="3" customFormat="1" ht="15.75" customHeight="1">
      <c r="B43" s="50" t="s">
        <v>350</v>
      </c>
      <c r="C43" s="98"/>
      <c r="D43" s="99"/>
      <c r="E43" s="74"/>
      <c r="F43" s="70"/>
      <c r="G43" s="70"/>
      <c r="H43" s="70"/>
      <c r="I43" s="70"/>
      <c r="J43" s="70"/>
      <c r="K43" s="70"/>
      <c r="L43" s="70"/>
      <c r="M43" s="71"/>
      <c r="N43" s="71"/>
      <c r="O43" s="106"/>
      <c r="P43" s="108" t="str">
        <f>IF(ISNA(VLOOKUP(B43,代號!$N:$O,2,0)),"",(VLOOKUP(B43,代號!$N:$O,2,0)))</f>
        <v>SetNpcName(10209011,40009999);</v>
      </c>
    </row>
    <row r="44" spans="2:16" s="3" customFormat="1">
      <c r="B44" s="2" t="s">
        <v>128</v>
      </c>
      <c r="C44" s="98">
        <v>10201002</v>
      </c>
      <c r="D44" s="99"/>
      <c r="E44" s="67" t="s">
        <v>138</v>
      </c>
      <c r="F44" s="65"/>
      <c r="G44" s="65"/>
      <c r="H44" s="65"/>
      <c r="I44" s="65"/>
      <c r="J44" s="65"/>
      <c r="K44" s="65"/>
      <c r="L44" s="65"/>
      <c r="M44" s="66"/>
      <c r="N44" s="71">
        <f t="shared" si="1"/>
        <v>13</v>
      </c>
      <c r="O44" s="106" t="str">
        <f>$E$2&amp;"-"&amp;C44&amp;"-0"&amp;COUNTIF($C$9:C44,C44)&amp;"_tw"</f>
        <v>0101-10201002-02_tw</v>
      </c>
      <c r="P44" s="108" t="str">
        <f>IF(ISNA(VLOOKUP(B44,代號!$N:$O,2,0)),"",(VLOOKUP(B44,代號!$N:$O,2,0)))</f>
        <v/>
      </c>
    </row>
    <row r="45" spans="2:16" s="3" customFormat="1">
      <c r="B45" s="2" t="s">
        <v>134</v>
      </c>
      <c r="C45" s="98">
        <f>VLOOKUP(B45,[1]代號!$J:$K,2,0)</f>
        <v>10209001</v>
      </c>
      <c r="D45" s="100" t="s">
        <v>298</v>
      </c>
      <c r="E45" s="67" t="s">
        <v>324</v>
      </c>
      <c r="F45" s="65"/>
      <c r="G45" s="65"/>
      <c r="H45" s="65"/>
      <c r="I45" s="65"/>
      <c r="J45" s="65"/>
      <c r="K45" s="65"/>
      <c r="L45" s="65"/>
      <c r="M45" s="66"/>
      <c r="N45" s="71">
        <f t="shared" si="1"/>
        <v>10</v>
      </c>
      <c r="O45" s="106" t="str">
        <f>$E$2&amp;"-"&amp;C45&amp;"-"&amp;COUNTIF($C$9:C45,C45)&amp;"_tw"</f>
        <v>0101-10209001-12_tw</v>
      </c>
      <c r="P45" s="108" t="str">
        <f>IF(ISNA(VLOOKUP(B45,代號!$N:$O,2,0)),"",(VLOOKUP(B45,代號!$N:$O,2,0)))</f>
        <v/>
      </c>
    </row>
    <row r="46" spans="2:16" s="3" customFormat="1">
      <c r="B46" s="2" t="s">
        <v>50</v>
      </c>
      <c r="C46" s="98"/>
      <c r="D46" s="99"/>
      <c r="E46" s="67" t="s">
        <v>157</v>
      </c>
      <c r="F46" s="11"/>
      <c r="G46" s="11"/>
      <c r="H46" s="11"/>
      <c r="I46" s="11"/>
      <c r="J46" s="11"/>
      <c r="K46" s="11"/>
      <c r="L46" s="11"/>
      <c r="M46" s="15"/>
      <c r="N46" s="71">
        <f t="shared" si="1"/>
        <v>27</v>
      </c>
      <c r="O46" s="106"/>
      <c r="P46" s="108" t="str">
        <f>IF(ISNA(VLOOKUP(B46,代號!$N:$O,2,0)),"",(VLOOKUP(B46,代號!$N:$O,2,0)))</f>
        <v/>
      </c>
    </row>
    <row r="47" spans="2:16" ht="16.5" customHeight="1">
      <c r="B47" s="2" t="s">
        <v>134</v>
      </c>
      <c r="C47" s="98">
        <v>10209001</v>
      </c>
      <c r="D47" s="100" t="s">
        <v>298</v>
      </c>
      <c r="E47" s="67" t="s">
        <v>135</v>
      </c>
      <c r="F47" s="68"/>
      <c r="G47" s="68"/>
      <c r="H47" s="68"/>
      <c r="I47" s="68"/>
      <c r="J47" s="68"/>
      <c r="K47" s="68"/>
      <c r="L47" s="68"/>
      <c r="M47" s="40"/>
      <c r="N47" s="71">
        <f t="shared" si="1"/>
        <v>3</v>
      </c>
      <c r="O47" s="106" t="str">
        <f>$E$2&amp;"-"&amp;C47&amp;"-"&amp;COUNTIF($C$9:C47,C47)&amp;"_tw"</f>
        <v>0101-10209001-13_tw</v>
      </c>
      <c r="P47" s="108" t="str">
        <f>IF(ISNA(VLOOKUP(B47,代號!$N:$O,2,0)),"",(VLOOKUP(B47,代號!$N:$O,2,0)))</f>
        <v/>
      </c>
    </row>
    <row r="48" spans="2:16" ht="17.25" customHeight="1">
      <c r="B48" s="37" t="s">
        <v>136</v>
      </c>
      <c r="C48" s="98"/>
      <c r="D48" s="99"/>
      <c r="E48" s="38" t="s">
        <v>156</v>
      </c>
      <c r="F48" s="70"/>
      <c r="G48" s="70"/>
      <c r="H48" s="70"/>
      <c r="I48" s="70"/>
      <c r="J48" s="70"/>
      <c r="K48" s="70"/>
      <c r="L48" s="70"/>
      <c r="M48" s="7"/>
      <c r="N48" s="71"/>
      <c r="O48" s="106"/>
      <c r="P48" s="108" t="str">
        <f>IF(ISNA(VLOOKUP(B48,代號!$N:$O,2,0)),"",(VLOOKUP(B48,代號!$N:$O,2,0)))</f>
        <v>ControlDialogueObject(Show,檔名);</v>
      </c>
    </row>
    <row r="49" spans="2:17" ht="17.25" customHeight="1">
      <c r="B49" s="50" t="s">
        <v>345</v>
      </c>
      <c r="C49" s="98"/>
      <c r="D49" s="99"/>
      <c r="E49" s="38" t="s">
        <v>164</v>
      </c>
      <c r="F49" s="70"/>
      <c r="G49" s="70"/>
      <c r="H49" s="70"/>
      <c r="I49" s="70"/>
      <c r="J49" s="70"/>
      <c r="K49" s="70"/>
      <c r="L49" s="70"/>
      <c r="M49" s="7"/>
      <c r="N49" s="71"/>
      <c r="O49" s="106"/>
      <c r="P49" s="108" t="str">
        <f>IF(ISNA(VLOOKUP(B49,代號!$N:$O,2,0)),"",(VLOOKUP(B49,代號!$N:$O,2,0)))</f>
        <v>ControlDialogueObject(Show,檔名);</v>
      </c>
    </row>
    <row r="50" spans="2:17" s="3" customFormat="1" ht="17.25" customHeight="1">
      <c r="B50" s="2" t="s">
        <v>50</v>
      </c>
      <c r="C50" s="98"/>
      <c r="D50" s="99"/>
      <c r="E50" s="67" t="s">
        <v>139</v>
      </c>
      <c r="F50" s="61"/>
      <c r="G50" s="61"/>
      <c r="H50" s="61"/>
      <c r="I50" s="61"/>
      <c r="J50" s="61"/>
      <c r="K50" s="61"/>
      <c r="L50" s="61"/>
      <c r="M50" s="14"/>
      <c r="N50" s="71">
        <f t="shared" si="1"/>
        <v>22</v>
      </c>
      <c r="O50" s="106"/>
      <c r="P50" s="108" t="str">
        <f>IF(ISNA(VLOOKUP(B50,代號!$N:$O,2,0)),"",(VLOOKUP(B50,代號!$N:$O,2,0)))</f>
        <v/>
      </c>
    </row>
    <row r="51" spans="2:17" s="3" customFormat="1">
      <c r="B51" s="2" t="s">
        <v>149</v>
      </c>
      <c r="C51" s="98">
        <f>VLOOKUP(B51,[1]代號!$J:$K,2,0)</f>
        <v>10209020</v>
      </c>
      <c r="D51" s="99"/>
      <c r="E51" s="8" t="s">
        <v>150</v>
      </c>
      <c r="F51" s="11"/>
      <c r="G51" s="11"/>
      <c r="H51" s="11"/>
      <c r="I51" s="11"/>
      <c r="J51" s="11"/>
      <c r="K51" s="11"/>
      <c r="L51" s="11"/>
      <c r="M51" s="15"/>
      <c r="N51" s="15">
        <f>LEN(E51)</f>
        <v>27</v>
      </c>
      <c r="O51" s="106" t="str">
        <f>$E$2&amp;"-"&amp;C51&amp;"-0"&amp;COUNTIF($C$9:C51,C51)&amp;"_tw"</f>
        <v>0101-10209020-04_tw</v>
      </c>
      <c r="P51" s="108" t="str">
        <f>IF(ISNA(VLOOKUP(B51,代號!$N:$O,2,0)),"",(VLOOKUP(B51,代號!$N:$O,2,0)))</f>
        <v/>
      </c>
    </row>
    <row r="52" spans="2:17" s="3" customFormat="1">
      <c r="B52" s="2" t="s">
        <v>128</v>
      </c>
      <c r="C52" s="98">
        <v>10201002</v>
      </c>
      <c r="D52" s="99"/>
      <c r="E52" s="8" t="s">
        <v>151</v>
      </c>
      <c r="F52" s="11"/>
      <c r="G52" s="11"/>
      <c r="H52" s="11"/>
      <c r="I52" s="11"/>
      <c r="J52" s="11"/>
      <c r="K52" s="11"/>
      <c r="L52" s="11"/>
      <c r="M52" s="15"/>
      <c r="N52" s="15">
        <f>LEN(E52)</f>
        <v>22</v>
      </c>
      <c r="O52" s="106" t="str">
        <f>$E$2&amp;"-"&amp;C52&amp;"-0"&amp;COUNTIF($C$9:C52,C52)&amp;"_tw"</f>
        <v>0101-10201002-03_tw</v>
      </c>
      <c r="P52" s="108" t="str">
        <f>IF(ISNA(VLOOKUP(B52,代號!$N:$O,2,0)),"",(VLOOKUP(B52,代號!$N:$O,2,0)))</f>
        <v/>
      </c>
    </row>
    <row r="53" spans="2:17" s="3" customFormat="1">
      <c r="B53" s="2" t="s">
        <v>134</v>
      </c>
      <c r="C53" s="98">
        <f>VLOOKUP(B53,[1]代號!$J:$K,2,0)</f>
        <v>10209001</v>
      </c>
      <c r="D53" s="100" t="s">
        <v>299</v>
      </c>
      <c r="E53" s="67" t="s">
        <v>141</v>
      </c>
      <c r="F53" s="12"/>
      <c r="G53" s="12"/>
      <c r="H53" s="12"/>
      <c r="I53" s="12"/>
      <c r="J53" s="12"/>
      <c r="K53" s="12"/>
      <c r="L53" s="12"/>
      <c r="M53" s="13"/>
      <c r="N53" s="15">
        <f t="shared" ref="N53:N62" si="2">LEN(E53)</f>
        <v>15</v>
      </c>
      <c r="O53" s="106" t="str">
        <f>$E$2&amp;"-"&amp;C53&amp;"-"&amp;COUNTIF($C$9:C53,C53)&amp;"_tw"</f>
        <v>0101-10209001-14_tw</v>
      </c>
      <c r="P53" s="108" t="str">
        <f>IF(ISNA(VLOOKUP(B53,代號!$N:$O,2,0)),"",(VLOOKUP(B53,代號!$N:$O,2,0)))</f>
        <v/>
      </c>
      <c r="Q53" s="47"/>
    </row>
    <row r="54" spans="2:17" s="3" customFormat="1" ht="18" customHeight="1">
      <c r="B54" s="2" t="s">
        <v>128</v>
      </c>
      <c r="C54" s="98">
        <v>10201002</v>
      </c>
      <c r="D54" s="99"/>
      <c r="E54" s="67" t="s">
        <v>142</v>
      </c>
      <c r="F54" s="12"/>
      <c r="G54" s="12"/>
      <c r="H54" s="12"/>
      <c r="I54" s="12"/>
      <c r="J54" s="12"/>
      <c r="K54" s="12"/>
      <c r="L54" s="12"/>
      <c r="M54" s="14"/>
      <c r="N54" s="15">
        <f t="shared" si="2"/>
        <v>9</v>
      </c>
      <c r="O54" s="106" t="str">
        <f>$E$2&amp;"-"&amp;C54&amp;"-0"&amp;COUNTIF($C$9:C54,C54)&amp;"_tw"</f>
        <v>0101-10201002-04_tw</v>
      </c>
      <c r="P54" s="108" t="str">
        <f>IF(ISNA(VLOOKUP(B54,代號!$N:$O,2,0)),"",(VLOOKUP(B54,代號!$N:$O,2,0)))</f>
        <v/>
      </c>
      <c r="Q54" s="47"/>
    </row>
    <row r="55" spans="2:17" s="3" customFormat="1" ht="18" customHeight="1">
      <c r="B55" s="2" t="s">
        <v>134</v>
      </c>
      <c r="C55" s="98">
        <f>VLOOKUP(B55,[1]代號!$J:$K,2,0)</f>
        <v>10209001</v>
      </c>
      <c r="D55" s="100" t="s">
        <v>303</v>
      </c>
      <c r="E55" s="67" t="s">
        <v>143</v>
      </c>
      <c r="F55" s="12"/>
      <c r="G55" s="12"/>
      <c r="H55" s="12"/>
      <c r="I55" s="12"/>
      <c r="J55" s="12"/>
      <c r="K55" s="12"/>
      <c r="L55" s="12"/>
      <c r="M55" s="14"/>
      <c r="N55" s="15">
        <f t="shared" si="2"/>
        <v>23</v>
      </c>
      <c r="O55" s="106" t="str">
        <f>$E$2&amp;"-"&amp;C55&amp;"-"&amp;COUNTIF($C$9:C55,C55)&amp;"_tw"</f>
        <v>0101-10209001-15_tw</v>
      </c>
      <c r="P55" s="108" t="str">
        <f>IF(ISNA(VLOOKUP(B55,代號!$N:$O,2,0)),"",(VLOOKUP(B55,代號!$N:$O,2,0)))</f>
        <v/>
      </c>
      <c r="Q55" s="47"/>
    </row>
    <row r="56" spans="2:17" s="3" customFormat="1">
      <c r="B56" s="2" t="s">
        <v>128</v>
      </c>
      <c r="C56" s="98">
        <v>10201002</v>
      </c>
      <c r="D56" s="99"/>
      <c r="E56" s="8" t="s">
        <v>144</v>
      </c>
      <c r="F56" s="11"/>
      <c r="G56" s="11"/>
      <c r="H56" s="11"/>
      <c r="I56" s="11"/>
      <c r="J56" s="11"/>
      <c r="K56" s="11"/>
      <c r="L56" s="11"/>
      <c r="M56" s="15"/>
      <c r="N56" s="15">
        <f t="shared" si="2"/>
        <v>19</v>
      </c>
      <c r="O56" s="106" t="str">
        <f>$E$2&amp;"-"&amp;C56&amp;"-0"&amp;COUNTIF($C$9:C56,C56)&amp;"_tw"</f>
        <v>0101-10201002-05_tw</v>
      </c>
      <c r="P56" s="108" t="str">
        <f>IF(ISNA(VLOOKUP(B56,代號!$N:$O,2,0)),"",(VLOOKUP(B56,代號!$N:$O,2,0)))</f>
        <v/>
      </c>
    </row>
    <row r="57" spans="2:17" s="3" customFormat="1">
      <c r="B57" s="2" t="s">
        <v>145</v>
      </c>
      <c r="C57" s="98"/>
      <c r="D57" s="99"/>
      <c r="E57" s="8" t="s">
        <v>146</v>
      </c>
      <c r="F57" s="11"/>
      <c r="G57" s="11"/>
      <c r="H57" s="11"/>
      <c r="I57" s="11"/>
      <c r="J57" s="11"/>
      <c r="K57" s="11"/>
      <c r="L57" s="11"/>
      <c r="M57" s="15"/>
      <c r="N57" s="15">
        <f t="shared" si="2"/>
        <v>17</v>
      </c>
      <c r="O57" s="106"/>
      <c r="P57" s="108" t="str">
        <f>IF(ISNA(VLOOKUP(B57,代號!$N:$O,2,0)),"",(VLOOKUP(B57,代號!$N:$O,2,0)))</f>
        <v/>
      </c>
    </row>
    <row r="58" spans="2:17" s="3" customFormat="1">
      <c r="B58" s="50" t="s">
        <v>352</v>
      </c>
      <c r="C58" s="98"/>
      <c r="D58" s="99"/>
      <c r="E58" s="67"/>
      <c r="F58" s="70"/>
      <c r="G58" s="70"/>
      <c r="H58" s="70"/>
      <c r="I58" s="70"/>
      <c r="J58" s="70"/>
      <c r="K58" s="70"/>
      <c r="L58" s="70"/>
      <c r="M58" s="71"/>
      <c r="N58" s="71"/>
      <c r="O58" s="106"/>
      <c r="P58" s="108" t="str">
        <f>IF(ISNA(VLOOKUP(B58,代號!$N:$O,2,0)),"",(VLOOKUP(B58,代號!$N:$O,2,0)))</f>
        <v>SetNpcName(10209011,0);</v>
      </c>
    </row>
    <row r="59" spans="2:17" s="3" customFormat="1">
      <c r="B59" s="2" t="s">
        <v>351</v>
      </c>
      <c r="C59" s="98">
        <v>10201002</v>
      </c>
      <c r="D59" s="99"/>
      <c r="E59" s="67" t="s">
        <v>147</v>
      </c>
      <c r="F59" s="11"/>
      <c r="G59" s="11"/>
      <c r="H59" s="11"/>
      <c r="I59" s="11"/>
      <c r="J59" s="11"/>
      <c r="K59" s="11"/>
      <c r="L59" s="11"/>
      <c r="M59" s="15"/>
      <c r="N59" s="15">
        <f t="shared" si="2"/>
        <v>12</v>
      </c>
      <c r="O59" s="106" t="str">
        <f>$E$2&amp;"-"&amp;C59&amp;"-0"&amp;COUNTIF($C$9:C59,C59)&amp;"_tw"</f>
        <v>0101-10201002-06_tw</v>
      </c>
      <c r="P59" s="108" t="str">
        <f>IF(ISNA(VLOOKUP(B59,代號!$N:$O,2,0)),"",(VLOOKUP(B59,代號!$N:$O,2,0)))</f>
        <v/>
      </c>
    </row>
    <row r="60" spans="2:17" s="3" customFormat="1">
      <c r="B60" s="2" t="s">
        <v>148</v>
      </c>
      <c r="C60" s="98">
        <f>VLOOKUP(B60,[1]代號!$J:$K,2,0)</f>
        <v>10209001</v>
      </c>
      <c r="D60" s="100" t="s">
        <v>303</v>
      </c>
      <c r="E60" s="67" t="s">
        <v>165</v>
      </c>
      <c r="F60" s="11"/>
      <c r="G60" s="11"/>
      <c r="H60" s="11"/>
      <c r="I60" s="11"/>
      <c r="J60" s="11"/>
      <c r="K60" s="11"/>
      <c r="L60" s="11"/>
      <c r="M60" s="15"/>
      <c r="N60" s="15">
        <f t="shared" si="2"/>
        <v>7</v>
      </c>
      <c r="O60" s="106" t="str">
        <f>$E$2&amp;"-"&amp;C60&amp;"-"&amp;COUNTIF($C$9:C60,C60)&amp;"_tw"</f>
        <v>0101-10209001-16_tw</v>
      </c>
      <c r="P60" s="108" t="str">
        <f>IF(ISNA(VLOOKUP(B60,代號!$N:$O,2,0)),"",(VLOOKUP(B60,代號!$N:$O,2,0)))</f>
        <v/>
      </c>
    </row>
    <row r="61" spans="2:17" s="3" customFormat="1">
      <c r="B61" s="2" t="s">
        <v>152</v>
      </c>
      <c r="C61" s="98">
        <f>VLOOKUP(B61,[1]代號!$J:$K,2,0)</f>
        <v>10209003</v>
      </c>
      <c r="D61" s="101"/>
      <c r="E61" s="67" t="s">
        <v>153</v>
      </c>
      <c r="F61" s="11"/>
      <c r="G61" s="11"/>
      <c r="H61" s="11"/>
      <c r="I61" s="11"/>
      <c r="J61" s="11"/>
      <c r="K61" s="11"/>
      <c r="L61" s="11"/>
      <c r="M61" s="15"/>
      <c r="N61" s="15">
        <f t="shared" si="2"/>
        <v>5</v>
      </c>
      <c r="O61" s="106" t="str">
        <f>$E$2&amp;"-"&amp;C61&amp;"-0"&amp;COUNTIF($C$9:C61,C61)&amp;"_tw"</f>
        <v>0101-10209003-07_tw</v>
      </c>
      <c r="P61" s="108" t="str">
        <f>IF(ISNA(VLOOKUP(B61,代號!$N:$O,2,0)),"",(VLOOKUP(B61,代號!$N:$O,2,0)))</f>
        <v/>
      </c>
    </row>
    <row r="62" spans="2:17" s="3" customFormat="1">
      <c r="B62" s="2" t="s">
        <v>154</v>
      </c>
      <c r="C62" s="98">
        <v>10201002</v>
      </c>
      <c r="D62" s="101"/>
      <c r="E62" s="8" t="s">
        <v>155</v>
      </c>
      <c r="F62" s="11"/>
      <c r="G62" s="11"/>
      <c r="H62" s="11"/>
      <c r="I62" s="11"/>
      <c r="J62" s="11"/>
      <c r="K62" s="11"/>
      <c r="L62" s="11"/>
      <c r="M62" s="15"/>
      <c r="N62" s="15">
        <f t="shared" si="2"/>
        <v>12</v>
      </c>
      <c r="O62" s="106" t="str">
        <f>$E$2&amp;"-"&amp;C62&amp;"-0"&amp;COUNTIF($C$9:C62,C62)&amp;"_tw"</f>
        <v>0101-10201002-07_tw</v>
      </c>
      <c r="P62" s="108" t="str">
        <f>IF(ISNA(VLOOKUP(B62,代號!$N:$O,2,0)),"",(VLOOKUP(B62,代號!$N:$O,2,0)))</f>
        <v/>
      </c>
    </row>
    <row r="63" spans="2:17" s="3" customFormat="1">
      <c r="B63" s="50"/>
      <c r="C63" s="57"/>
      <c r="D63" s="101"/>
      <c r="E63" s="43"/>
      <c r="F63" s="11"/>
      <c r="G63" s="11"/>
      <c r="H63" s="11"/>
      <c r="I63" s="11"/>
      <c r="J63" s="11"/>
      <c r="K63" s="11"/>
      <c r="L63" s="11"/>
      <c r="M63" s="15"/>
      <c r="N63" s="15"/>
      <c r="O63" s="71"/>
      <c r="P63" s="108" t="str">
        <f>IF(ISNA(VLOOKUP(B63,代號!$N:$O,2,0)),"",(VLOOKUP(B63,代號!$N:$O,2,0)))</f>
        <v/>
      </c>
    </row>
    <row r="64" spans="2:17" s="3" customFormat="1">
      <c r="B64" s="2"/>
      <c r="C64" s="57"/>
      <c r="D64" s="101"/>
      <c r="E64" s="8"/>
      <c r="F64" s="11"/>
      <c r="G64" s="11"/>
      <c r="H64" s="11"/>
      <c r="I64" s="11"/>
      <c r="J64" s="11"/>
      <c r="K64" s="11"/>
      <c r="L64" s="11"/>
      <c r="M64" s="15"/>
      <c r="N64" s="15"/>
      <c r="O64" s="71"/>
      <c r="P64" s="108" t="str">
        <f>IF(ISNA(VLOOKUP(B64,代號!$N:$O,2,0)),"",(VLOOKUP(B64,代號!$N:$O,2,0)))</f>
        <v/>
      </c>
    </row>
    <row r="65" spans="2:16" s="3" customFormat="1">
      <c r="B65" s="2"/>
      <c r="C65" s="57"/>
      <c r="D65" s="101"/>
      <c r="E65" s="8"/>
      <c r="F65" s="11"/>
      <c r="G65" s="11"/>
      <c r="H65" s="11"/>
      <c r="I65" s="11"/>
      <c r="J65" s="11"/>
      <c r="K65" s="11"/>
      <c r="L65" s="11"/>
      <c r="M65" s="15"/>
      <c r="N65" s="15"/>
      <c r="O65" s="71"/>
      <c r="P65" s="108" t="str">
        <f>IF(ISNA(VLOOKUP(B65,代號!$N:$O,2,0)),"",(VLOOKUP(B65,代號!$N:$O,2,0)))</f>
        <v/>
      </c>
    </row>
    <row r="66" spans="2:16">
      <c r="B66" s="46"/>
      <c r="E66" s="9"/>
      <c r="F66" s="9"/>
      <c r="G66" s="9"/>
      <c r="H66" s="9"/>
      <c r="I66" s="9"/>
      <c r="J66" s="9"/>
      <c r="K66" s="9"/>
      <c r="L66" s="9"/>
      <c r="M66" s="7"/>
      <c r="N66" s="15"/>
      <c r="O66" s="71"/>
      <c r="P66" s="108" t="str">
        <f>IF(ISNA(VLOOKUP(B66,代號!$N:$O,2,0)),"",(VLOOKUP(B66,代號!$N:$O,2,0)))</f>
        <v/>
      </c>
    </row>
    <row r="67" spans="2:16">
      <c r="B67" s="51"/>
      <c r="E67" s="9"/>
      <c r="F67" s="9"/>
      <c r="G67" s="9"/>
      <c r="H67" s="9"/>
      <c r="I67" s="9"/>
      <c r="J67" s="9"/>
      <c r="K67" s="9"/>
      <c r="L67" s="9"/>
      <c r="M67" s="7"/>
      <c r="N67" s="15"/>
      <c r="O67" s="71"/>
      <c r="P67" s="108" t="str">
        <f>IF(ISNA(VLOOKUP(B67,代號!$N:$O,2,0)),"",(VLOOKUP(B67,代號!$N:$O,2,0)))</f>
        <v/>
      </c>
    </row>
    <row r="68" spans="2:16">
      <c r="B68" s="51"/>
      <c r="E68" s="9"/>
      <c r="F68" s="9"/>
      <c r="G68" s="9"/>
      <c r="H68" s="9"/>
      <c r="I68" s="9"/>
      <c r="J68" s="9"/>
      <c r="K68" s="9"/>
      <c r="L68" s="9"/>
      <c r="M68" s="7"/>
      <c r="N68" s="15"/>
      <c r="O68" s="71"/>
      <c r="P68" s="108" t="str">
        <f>IF(ISNA(VLOOKUP(B68,代號!$N:$O,2,0)),"",(VLOOKUP(B68,代號!$N:$O,2,0)))</f>
        <v/>
      </c>
    </row>
    <row r="69" spans="2:16">
      <c r="B69" s="51"/>
      <c r="E69" s="9"/>
      <c r="F69" s="9"/>
      <c r="G69" s="9"/>
      <c r="H69" s="9"/>
      <c r="I69" s="9"/>
      <c r="J69" s="9"/>
      <c r="K69" s="9"/>
      <c r="L69" s="9"/>
      <c r="M69" s="7"/>
      <c r="N69" s="15"/>
      <c r="O69" s="71"/>
      <c r="P69" s="108" t="str">
        <f>IF(ISNA(VLOOKUP(B69,代號!$N:$O,2,0)),"",(VLOOKUP(B69,代號!$N:$O,2,0)))</f>
        <v/>
      </c>
    </row>
    <row r="70" spans="2:16">
      <c r="B70" s="46"/>
      <c r="E70" s="9"/>
      <c r="F70" s="9"/>
      <c r="G70" s="9"/>
      <c r="H70" s="9"/>
      <c r="I70" s="9"/>
      <c r="J70" s="9"/>
      <c r="K70" s="9"/>
      <c r="L70" s="9"/>
      <c r="M70" s="7"/>
      <c r="N70" s="15"/>
      <c r="O70" s="71"/>
      <c r="P70" s="108" t="str">
        <f>IF(ISNA(VLOOKUP(B70,代號!$N:$O,2,0)),"",(VLOOKUP(B70,代號!$N:$O,2,0)))</f>
        <v/>
      </c>
    </row>
  </sheetData>
  <autoFilter ref="B6:Q70">
    <filterColumn colId="3" showButton="0"/>
    <filterColumn colId="4" showButton="0"/>
    <filterColumn colId="5" showButton="0"/>
    <filterColumn colId="6" showButton="0"/>
    <filterColumn colId="7" showButton="0"/>
    <filterColumn colId="8" showButton="0"/>
    <filterColumn colId="9" showButton="0"/>
    <filterColumn colId="10" showButton="0"/>
  </autoFilter>
  <mergeCells count="6">
    <mergeCell ref="E6:M6"/>
    <mergeCell ref="E5:N5"/>
    <mergeCell ref="C4:D4"/>
    <mergeCell ref="E2:I2"/>
    <mergeCell ref="E3:I3"/>
    <mergeCell ref="E4:I4"/>
  </mergeCells>
  <phoneticPr fontId="5" type="noConversion"/>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代號!$G$19:$G$24</xm:f>
          </x14:formula1>
          <xm:sqref>D10:D12 D14 D17:D18 D22:D23 D26 D30 D32 D37 D45 D47 D53 D55 D60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8"/>
  <sheetViews>
    <sheetView workbookViewId="0">
      <selection activeCell="N4" sqref="N4:N7"/>
    </sheetView>
  </sheetViews>
  <sheetFormatPr defaultColWidth="9.140625" defaultRowHeight="21.75"/>
  <cols>
    <col min="1" max="2" width="9.140625" style="3"/>
    <col min="3" max="3" width="9.85546875" style="3" customWidth="1"/>
    <col min="4" max="4" width="9.140625" style="3"/>
    <col min="5" max="5" width="9.28515625" style="3" bestFit="1" customWidth="1"/>
    <col min="6" max="6" width="11" style="3" bestFit="1" customWidth="1"/>
    <col min="7" max="7" width="19.140625" style="3" customWidth="1"/>
    <col min="8" max="8" width="31.85546875" style="3" customWidth="1"/>
    <col min="9" max="9" width="8.28515625" style="3" customWidth="1"/>
    <col min="10" max="10" width="38.140625" style="93" customWidth="1"/>
    <col min="11" max="11" width="21.85546875" style="93" customWidth="1"/>
    <col min="12" max="13" width="9.140625" style="3"/>
    <col min="14" max="14" width="12" style="3" customWidth="1"/>
    <col min="15" max="15" width="43" style="3" customWidth="1"/>
    <col min="16" max="16" width="12.7109375" style="3" customWidth="1"/>
    <col min="17" max="17" width="14.85546875" style="3" customWidth="1"/>
    <col min="18" max="16384" width="9.140625" style="3"/>
  </cols>
  <sheetData>
    <row r="1" spans="1:15" ht="27" customHeight="1">
      <c r="A1" s="3" t="s">
        <v>170</v>
      </c>
      <c r="E1" s="3" t="s">
        <v>171</v>
      </c>
      <c r="J1" s="77" t="s">
        <v>172</v>
      </c>
      <c r="K1" s="78" t="s">
        <v>173</v>
      </c>
      <c r="N1" s="3" t="s">
        <v>174</v>
      </c>
    </row>
    <row r="2" spans="1:15" ht="17.25">
      <c r="A2" s="62" t="s">
        <v>175</v>
      </c>
      <c r="B2" s="62" t="s">
        <v>176</v>
      </c>
      <c r="C2" s="62" t="s">
        <v>177</v>
      </c>
      <c r="E2" s="62" t="s">
        <v>175</v>
      </c>
      <c r="F2" s="62" t="s">
        <v>176</v>
      </c>
      <c r="G2" s="62" t="s">
        <v>177</v>
      </c>
      <c r="J2" s="79"/>
      <c r="K2" s="80" t="s">
        <v>178</v>
      </c>
      <c r="M2" s="3" t="s">
        <v>179</v>
      </c>
      <c r="N2" s="36" t="s">
        <v>180</v>
      </c>
    </row>
    <row r="3" spans="1:15" ht="17.25">
      <c r="A3" s="81">
        <v>0</v>
      </c>
      <c r="B3" s="81" t="s">
        <v>181</v>
      </c>
      <c r="C3" s="59" t="s">
        <v>182</v>
      </c>
      <c r="E3" s="4">
        <v>1</v>
      </c>
      <c r="F3" s="81" t="s">
        <v>183</v>
      </c>
      <c r="G3" s="59" t="s">
        <v>9</v>
      </c>
      <c r="J3" s="79"/>
      <c r="K3" s="82" t="s">
        <v>184</v>
      </c>
    </row>
    <row r="4" spans="1:15" ht="17.25">
      <c r="A4" s="81">
        <v>1</v>
      </c>
      <c r="B4" s="81" t="s">
        <v>185</v>
      </c>
      <c r="C4" s="59" t="s">
        <v>23</v>
      </c>
      <c r="E4" s="4">
        <v>2</v>
      </c>
      <c r="F4" s="81" t="s">
        <v>186</v>
      </c>
      <c r="G4" s="59" t="s">
        <v>10</v>
      </c>
      <c r="J4" s="79"/>
      <c r="K4" s="83" t="s">
        <v>187</v>
      </c>
      <c r="N4" s="113" t="s">
        <v>325</v>
      </c>
      <c r="O4" s="76" t="s">
        <v>188</v>
      </c>
    </row>
    <row r="5" spans="1:15" ht="17.25">
      <c r="A5" s="81">
        <v>2</v>
      </c>
      <c r="B5" s="81" t="s">
        <v>7</v>
      </c>
      <c r="C5" s="59" t="s">
        <v>189</v>
      </c>
      <c r="E5" s="4">
        <v>3</v>
      </c>
      <c r="F5" s="81" t="s">
        <v>190</v>
      </c>
      <c r="G5" s="59" t="s">
        <v>11</v>
      </c>
      <c r="J5" s="84" t="s">
        <v>191</v>
      </c>
      <c r="K5" s="85">
        <v>10201000</v>
      </c>
      <c r="N5" s="113" t="s">
        <v>326</v>
      </c>
      <c r="O5" s="112" t="s">
        <v>335</v>
      </c>
    </row>
    <row r="6" spans="1:15" ht="17.25">
      <c r="A6" s="81">
        <v>3</v>
      </c>
      <c r="B6" s="81" t="s">
        <v>192</v>
      </c>
      <c r="C6" s="59" t="s">
        <v>193</v>
      </c>
      <c r="E6" s="4">
        <v>4</v>
      </c>
      <c r="F6" s="81" t="s">
        <v>194</v>
      </c>
      <c r="G6" s="59" t="s">
        <v>12</v>
      </c>
      <c r="J6" s="84" t="s">
        <v>195</v>
      </c>
      <c r="K6" s="85">
        <v>10201001</v>
      </c>
      <c r="N6" s="113" t="s">
        <v>327</v>
      </c>
      <c r="O6" s="112" t="s">
        <v>334</v>
      </c>
    </row>
    <row r="7" spans="1:15" ht="17.25">
      <c r="A7" s="81">
        <v>4</v>
      </c>
      <c r="B7" s="81" t="s">
        <v>8</v>
      </c>
      <c r="C7" s="59" t="s">
        <v>196</v>
      </c>
      <c r="E7" s="4">
        <v>5</v>
      </c>
      <c r="F7" s="81" t="s">
        <v>197</v>
      </c>
      <c r="G7" s="59" t="s">
        <v>13</v>
      </c>
      <c r="J7" s="84" t="s">
        <v>137</v>
      </c>
      <c r="K7" s="85">
        <v>10201002</v>
      </c>
      <c r="N7" s="113" t="s">
        <v>328</v>
      </c>
      <c r="O7" s="112" t="s">
        <v>336</v>
      </c>
    </row>
    <row r="8" spans="1:15" ht="17.25">
      <c r="A8" s="81">
        <v>5</v>
      </c>
      <c r="B8" s="81" t="s">
        <v>198</v>
      </c>
      <c r="C8" s="59" t="s">
        <v>199</v>
      </c>
      <c r="E8" s="4">
        <v>6</v>
      </c>
      <c r="F8" s="81" t="s">
        <v>200</v>
      </c>
      <c r="G8" s="59" t="s">
        <v>14</v>
      </c>
      <c r="J8" s="84" t="s">
        <v>167</v>
      </c>
      <c r="K8" s="85">
        <v>10201003</v>
      </c>
      <c r="N8" s="113" t="s">
        <v>329</v>
      </c>
      <c r="O8" s="112" t="s">
        <v>330</v>
      </c>
    </row>
    <row r="9" spans="1:15" ht="17.25">
      <c r="A9" s="81">
        <v>6</v>
      </c>
      <c r="B9" s="81" t="s">
        <v>201</v>
      </c>
      <c r="C9" s="59" t="s">
        <v>202</v>
      </c>
      <c r="E9" s="4">
        <v>7</v>
      </c>
      <c r="F9" s="4" t="s">
        <v>203</v>
      </c>
      <c r="G9" s="59" t="s">
        <v>15</v>
      </c>
      <c r="J9" s="84" t="s">
        <v>204</v>
      </c>
      <c r="K9" s="85">
        <v>10201004</v>
      </c>
      <c r="N9" s="113" t="s">
        <v>346</v>
      </c>
      <c r="O9" s="112" t="s">
        <v>331</v>
      </c>
    </row>
    <row r="10" spans="1:15" ht="17.25">
      <c r="E10" s="4">
        <v>8</v>
      </c>
      <c r="F10" s="4" t="s">
        <v>205</v>
      </c>
      <c r="G10" s="59" t="s">
        <v>16</v>
      </c>
      <c r="J10" s="84" t="s">
        <v>169</v>
      </c>
      <c r="K10" s="85">
        <v>10201005</v>
      </c>
      <c r="N10" s="113" t="s">
        <v>347</v>
      </c>
      <c r="O10" s="112" t="s">
        <v>332</v>
      </c>
    </row>
    <row r="11" spans="1:15" ht="17.25">
      <c r="E11" s="4">
        <v>9</v>
      </c>
      <c r="F11" s="4" t="s">
        <v>206</v>
      </c>
      <c r="G11" s="59" t="s">
        <v>17</v>
      </c>
      <c r="J11" s="84" t="s">
        <v>207</v>
      </c>
      <c r="K11" s="85">
        <v>10201006</v>
      </c>
      <c r="N11" s="113" t="s">
        <v>340</v>
      </c>
      <c r="O11" s="112" t="s">
        <v>342</v>
      </c>
    </row>
    <row r="12" spans="1:15" ht="17.25">
      <c r="E12" s="4">
        <v>10</v>
      </c>
      <c r="F12" s="4" t="s">
        <v>208</v>
      </c>
      <c r="G12" s="59" t="s">
        <v>18</v>
      </c>
      <c r="J12" s="84" t="s">
        <v>85</v>
      </c>
      <c r="K12" s="85">
        <v>10201007</v>
      </c>
      <c r="N12" s="113" t="s">
        <v>349</v>
      </c>
      <c r="O12" s="112" t="s">
        <v>333</v>
      </c>
    </row>
    <row r="13" spans="1:15" ht="17.25">
      <c r="E13" s="4">
        <v>11</v>
      </c>
      <c r="F13" s="4" t="s">
        <v>209</v>
      </c>
      <c r="G13" s="59" t="s">
        <v>19</v>
      </c>
      <c r="J13" s="84" t="s">
        <v>86</v>
      </c>
      <c r="K13" s="85">
        <v>10201008</v>
      </c>
      <c r="N13" s="113" t="s">
        <v>337</v>
      </c>
      <c r="O13" s="112" t="s">
        <v>338</v>
      </c>
    </row>
    <row r="14" spans="1:15" ht="17.25">
      <c r="E14" s="4">
        <v>12</v>
      </c>
      <c r="F14" s="4" t="s">
        <v>210</v>
      </c>
      <c r="G14" s="59" t="s">
        <v>20</v>
      </c>
      <c r="J14" s="84" t="s">
        <v>211</v>
      </c>
      <c r="K14" s="85">
        <v>10201009</v>
      </c>
      <c r="N14" s="113" t="s">
        <v>339</v>
      </c>
      <c r="O14" s="112" t="s">
        <v>341</v>
      </c>
    </row>
    <row r="15" spans="1:15" ht="17.25">
      <c r="J15" s="84" t="s">
        <v>212</v>
      </c>
      <c r="K15" s="85">
        <v>10201010</v>
      </c>
      <c r="N15" s="113" t="s">
        <v>343</v>
      </c>
      <c r="O15" s="112" t="s">
        <v>344</v>
      </c>
    </row>
    <row r="16" spans="1:15" ht="17.25">
      <c r="J16" s="84" t="s">
        <v>213</v>
      </c>
      <c r="K16" s="85">
        <v>10201011</v>
      </c>
      <c r="N16" s="113" t="s">
        <v>345</v>
      </c>
      <c r="O16" s="112" t="s">
        <v>348</v>
      </c>
    </row>
    <row r="17" spans="5:15" ht="17.25">
      <c r="E17" s="3" t="s">
        <v>214</v>
      </c>
      <c r="F17" s="36" t="s">
        <v>215</v>
      </c>
      <c r="J17" s="84" t="s">
        <v>216</v>
      </c>
      <c r="K17" s="85">
        <v>10201012</v>
      </c>
      <c r="N17" s="75" t="s">
        <v>352</v>
      </c>
      <c r="O17" s="112" t="s">
        <v>353</v>
      </c>
    </row>
    <row r="18" spans="5:15" ht="17.25">
      <c r="E18" s="62" t="s">
        <v>217</v>
      </c>
      <c r="F18" s="62" t="s">
        <v>218</v>
      </c>
      <c r="G18" s="62" t="s">
        <v>219</v>
      </c>
      <c r="J18" s="84" t="s">
        <v>220</v>
      </c>
      <c r="K18" s="85">
        <v>10201013</v>
      </c>
      <c r="N18" s="113"/>
      <c r="O18" s="112"/>
    </row>
    <row r="19" spans="5:15" ht="17.25">
      <c r="E19" s="4">
        <v>1</v>
      </c>
      <c r="F19" s="81" t="s">
        <v>221</v>
      </c>
      <c r="G19" s="86" t="s">
        <v>222</v>
      </c>
      <c r="H19" s="39" t="s">
        <v>223</v>
      </c>
      <c r="J19" s="84" t="s">
        <v>224</v>
      </c>
      <c r="K19" s="85">
        <v>10201014</v>
      </c>
      <c r="N19" s="113"/>
      <c r="O19" s="112"/>
    </row>
    <row r="20" spans="5:15" ht="17.25">
      <c r="E20" s="4">
        <v>2</v>
      </c>
      <c r="F20" s="81" t="s">
        <v>200</v>
      </c>
      <c r="G20" s="86" t="s">
        <v>225</v>
      </c>
      <c r="H20" s="39" t="s">
        <v>226</v>
      </c>
      <c r="J20" s="84" t="s">
        <v>227</v>
      </c>
      <c r="K20" s="85">
        <v>10201015</v>
      </c>
      <c r="N20" s="113"/>
      <c r="O20" s="112"/>
    </row>
    <row r="21" spans="5:15" ht="17.25">
      <c r="E21" s="4">
        <v>3</v>
      </c>
      <c r="F21" s="81" t="s">
        <v>228</v>
      </c>
      <c r="G21" s="86" t="s">
        <v>229</v>
      </c>
      <c r="H21" s="39" t="s">
        <v>230</v>
      </c>
      <c r="J21" s="84" t="s">
        <v>231</v>
      </c>
      <c r="K21" s="85">
        <v>10201016</v>
      </c>
    </row>
    <row r="22" spans="5:15" ht="17.25">
      <c r="E22" s="4">
        <v>4</v>
      </c>
      <c r="F22" s="81" t="s">
        <v>232</v>
      </c>
      <c r="G22" s="86" t="s">
        <v>233</v>
      </c>
      <c r="H22" s="39" t="s">
        <v>234</v>
      </c>
      <c r="J22" s="84" t="s">
        <v>235</v>
      </c>
      <c r="K22" s="85">
        <v>10201017</v>
      </c>
    </row>
    <row r="23" spans="5:15" ht="17.25">
      <c r="E23" s="4">
        <v>5</v>
      </c>
      <c r="F23" s="81" t="s">
        <v>236</v>
      </c>
      <c r="G23" s="86" t="s">
        <v>237</v>
      </c>
      <c r="H23" s="39" t="s">
        <v>238</v>
      </c>
      <c r="J23" s="84" t="s">
        <v>239</v>
      </c>
      <c r="K23" s="85">
        <v>10201018</v>
      </c>
    </row>
    <row r="24" spans="5:15" ht="17.25">
      <c r="E24" s="4">
        <v>6</v>
      </c>
      <c r="F24" s="81" t="s">
        <v>197</v>
      </c>
      <c r="G24" s="86" t="s">
        <v>240</v>
      </c>
      <c r="H24" s="39" t="s">
        <v>241</v>
      </c>
      <c r="J24" s="84" t="s">
        <v>242</v>
      </c>
      <c r="K24" s="85">
        <v>10201019</v>
      </c>
    </row>
    <row r="25" spans="5:15" ht="17.25">
      <c r="J25" s="84" t="s">
        <v>243</v>
      </c>
      <c r="K25" s="85">
        <v>10201020</v>
      </c>
    </row>
    <row r="26" spans="5:15" ht="17.25">
      <c r="J26" s="84" t="s">
        <v>244</v>
      </c>
      <c r="K26" s="85">
        <v>10201021</v>
      </c>
    </row>
    <row r="27" spans="5:15" ht="17.25">
      <c r="E27" s="3" t="s">
        <v>245</v>
      </c>
      <c r="J27" s="84" t="s">
        <v>246</v>
      </c>
      <c r="K27" s="85">
        <v>10201022</v>
      </c>
    </row>
    <row r="28" spans="5:15" ht="17.25">
      <c r="E28" s="62" t="s">
        <v>247</v>
      </c>
      <c r="F28" s="62" t="s">
        <v>219</v>
      </c>
      <c r="G28" s="62" t="s">
        <v>248</v>
      </c>
      <c r="J28" s="84" t="s">
        <v>249</v>
      </c>
      <c r="K28" s="85">
        <v>10201023</v>
      </c>
    </row>
    <row r="29" spans="5:15" ht="17.25">
      <c r="E29" s="87">
        <v>1</v>
      </c>
      <c r="F29" s="88">
        <v>10201000</v>
      </c>
      <c r="G29" s="89" t="s">
        <v>250</v>
      </c>
      <c r="J29" s="84" t="s">
        <v>251</v>
      </c>
      <c r="K29" s="85">
        <v>10201024</v>
      </c>
    </row>
    <row r="30" spans="5:15" ht="17.25">
      <c r="E30" s="87">
        <v>2</v>
      </c>
      <c r="F30" s="88">
        <v>10201001</v>
      </c>
      <c r="G30" s="89" t="s">
        <v>252</v>
      </c>
      <c r="J30" s="84" t="s">
        <v>253</v>
      </c>
      <c r="K30" s="85">
        <v>10201025</v>
      </c>
    </row>
    <row r="31" spans="5:15" ht="17.25">
      <c r="E31" s="87">
        <v>3</v>
      </c>
      <c r="F31" s="88">
        <v>10201002</v>
      </c>
      <c r="G31" s="89" t="s">
        <v>254</v>
      </c>
      <c r="J31" s="84" t="s">
        <v>255</v>
      </c>
      <c r="K31" s="85">
        <v>10201026</v>
      </c>
    </row>
    <row r="32" spans="5:15" ht="17.25">
      <c r="E32" s="87">
        <v>4</v>
      </c>
      <c r="F32" s="88">
        <v>10201003</v>
      </c>
      <c r="G32" s="89" t="s">
        <v>256</v>
      </c>
      <c r="J32" s="84" t="s">
        <v>257</v>
      </c>
      <c r="K32" s="85">
        <v>10201027</v>
      </c>
    </row>
    <row r="33" spans="5:11" ht="17.25">
      <c r="E33" s="87">
        <v>5</v>
      </c>
      <c r="F33" s="88">
        <v>10201004</v>
      </c>
      <c r="G33" s="89" t="s">
        <v>258</v>
      </c>
      <c r="J33" s="84" t="s">
        <v>259</v>
      </c>
      <c r="K33" s="85">
        <v>10201028</v>
      </c>
    </row>
    <row r="34" spans="5:11" ht="17.25">
      <c r="E34" s="87">
        <v>6</v>
      </c>
      <c r="F34" s="88">
        <v>10201005</v>
      </c>
      <c r="G34" s="89" t="s">
        <v>98</v>
      </c>
      <c r="J34" s="84" t="s">
        <v>260</v>
      </c>
      <c r="K34" s="85">
        <v>10201029</v>
      </c>
    </row>
    <row r="35" spans="5:11" ht="17.25">
      <c r="E35" s="87">
        <v>7</v>
      </c>
      <c r="F35" s="88">
        <v>10201006</v>
      </c>
      <c r="G35" s="89" t="s">
        <v>261</v>
      </c>
      <c r="J35" s="84" t="s">
        <v>262</v>
      </c>
      <c r="K35" s="85">
        <v>10201030</v>
      </c>
    </row>
    <row r="36" spans="5:11" ht="17.25">
      <c r="E36" s="87">
        <v>8</v>
      </c>
      <c r="F36" s="90">
        <v>10209003</v>
      </c>
      <c r="G36" s="91" t="s">
        <v>22</v>
      </c>
      <c r="J36" s="84" t="s">
        <v>263</v>
      </c>
      <c r="K36" s="85">
        <v>10201031</v>
      </c>
    </row>
    <row r="37" spans="5:11" ht="17.25">
      <c r="E37" s="87">
        <v>9</v>
      </c>
      <c r="F37" s="90">
        <v>10209011</v>
      </c>
      <c r="G37" s="91" t="s">
        <v>84</v>
      </c>
      <c r="J37" s="84" t="s">
        <v>264</v>
      </c>
      <c r="K37" s="85">
        <v>10201032</v>
      </c>
    </row>
    <row r="38" spans="5:11" ht="17.25">
      <c r="E38" s="87">
        <v>10</v>
      </c>
      <c r="F38" s="90">
        <v>10209015</v>
      </c>
      <c r="G38" s="91" t="s">
        <v>80</v>
      </c>
      <c r="J38" s="84" t="s">
        <v>265</v>
      </c>
      <c r="K38" s="85">
        <v>10201033</v>
      </c>
    </row>
    <row r="39" spans="5:11" ht="17.25">
      <c r="E39" s="87">
        <v>11</v>
      </c>
      <c r="F39" s="90">
        <v>10209007</v>
      </c>
      <c r="G39" s="91" t="s">
        <v>266</v>
      </c>
      <c r="J39" s="84" t="s">
        <v>267</v>
      </c>
      <c r="K39" s="85">
        <v>10201034</v>
      </c>
    </row>
    <row r="40" spans="5:11" ht="17.25">
      <c r="E40" s="87">
        <v>12</v>
      </c>
      <c r="F40" s="90"/>
      <c r="G40" s="91" t="s">
        <v>268</v>
      </c>
      <c r="J40" s="84" t="s">
        <v>269</v>
      </c>
      <c r="K40" s="85">
        <v>10201035</v>
      </c>
    </row>
    <row r="41" spans="5:11" ht="17.25">
      <c r="E41" s="87">
        <v>13</v>
      </c>
      <c r="F41" s="90"/>
      <c r="G41" s="91" t="s">
        <v>270</v>
      </c>
      <c r="J41" s="84" t="s">
        <v>271</v>
      </c>
      <c r="K41" s="85">
        <v>10201036</v>
      </c>
    </row>
    <row r="42" spans="5:11" ht="17.25">
      <c r="E42" s="87">
        <v>14</v>
      </c>
      <c r="F42" s="90"/>
      <c r="G42" s="91" t="s">
        <v>272</v>
      </c>
      <c r="J42" s="84" t="s">
        <v>273</v>
      </c>
      <c r="K42" s="85">
        <v>10201037</v>
      </c>
    </row>
    <row r="43" spans="5:11" ht="17.25">
      <c r="E43" s="87">
        <v>15</v>
      </c>
      <c r="F43" s="90"/>
      <c r="G43" s="91" t="s">
        <v>274</v>
      </c>
      <c r="J43" s="84" t="s">
        <v>275</v>
      </c>
      <c r="K43" s="85">
        <v>10201038</v>
      </c>
    </row>
    <row r="44" spans="5:11" ht="17.25">
      <c r="E44" s="87">
        <v>16</v>
      </c>
      <c r="F44" s="90"/>
      <c r="G44" s="91" t="s">
        <v>276</v>
      </c>
      <c r="J44" s="84" t="s">
        <v>277</v>
      </c>
      <c r="K44" s="85">
        <v>10201039</v>
      </c>
    </row>
    <row r="45" spans="5:11" ht="17.25">
      <c r="E45" s="87"/>
      <c r="F45" s="87"/>
      <c r="G45" s="87"/>
      <c r="J45" s="84" t="s">
        <v>278</v>
      </c>
      <c r="K45" s="85">
        <v>10201040</v>
      </c>
    </row>
    <row r="46" spans="5:11" ht="17.25">
      <c r="E46" s="3" t="s">
        <v>320</v>
      </c>
      <c r="J46" s="84" t="s">
        <v>279</v>
      </c>
      <c r="K46" s="85">
        <v>10201041</v>
      </c>
    </row>
    <row r="47" spans="5:11" ht="17.25">
      <c r="E47" s="109"/>
      <c r="F47" s="109" t="s">
        <v>321</v>
      </c>
      <c r="G47" s="109" t="s">
        <v>304</v>
      </c>
      <c r="J47" s="84" t="s">
        <v>280</v>
      </c>
      <c r="K47" s="85">
        <v>10201042</v>
      </c>
    </row>
    <row r="48" spans="5:11" ht="17.25">
      <c r="E48" s="110">
        <v>1</v>
      </c>
      <c r="G48" s="111" t="s">
        <v>305</v>
      </c>
      <c r="J48" s="84" t="s">
        <v>281</v>
      </c>
      <c r="K48" s="85">
        <v>10201043</v>
      </c>
    </row>
    <row r="49" spans="5:11" ht="17.25">
      <c r="E49" s="110">
        <v>2</v>
      </c>
      <c r="F49" s="3">
        <v>40100001</v>
      </c>
      <c r="G49" s="111" t="s">
        <v>306</v>
      </c>
      <c r="J49" s="84" t="s">
        <v>282</v>
      </c>
      <c r="K49" s="85">
        <v>10201044</v>
      </c>
    </row>
    <row r="50" spans="5:11" ht="17.25">
      <c r="E50" s="110">
        <v>3</v>
      </c>
      <c r="G50" s="111" t="s">
        <v>307</v>
      </c>
      <c r="J50" s="84" t="s">
        <v>283</v>
      </c>
      <c r="K50" s="85">
        <v>10201045</v>
      </c>
    </row>
    <row r="51" spans="5:11" ht="17.25">
      <c r="E51" s="110">
        <v>4</v>
      </c>
      <c r="G51" s="111" t="s">
        <v>308</v>
      </c>
      <c r="J51" s="84" t="s">
        <v>284</v>
      </c>
      <c r="K51" s="85">
        <v>10201046</v>
      </c>
    </row>
    <row r="52" spans="5:11" ht="17.25">
      <c r="E52" s="110">
        <v>5</v>
      </c>
      <c r="F52" s="3">
        <v>40100011</v>
      </c>
      <c r="G52" s="111" t="s">
        <v>309</v>
      </c>
      <c r="J52" s="84" t="s">
        <v>285</v>
      </c>
      <c r="K52" s="85">
        <v>10201047</v>
      </c>
    </row>
    <row r="53" spans="5:11" ht="17.25">
      <c r="E53" s="110">
        <v>6</v>
      </c>
      <c r="G53" s="111" t="s">
        <v>310</v>
      </c>
      <c r="J53" s="84" t="s">
        <v>286</v>
      </c>
      <c r="K53" s="85">
        <v>10201048</v>
      </c>
    </row>
    <row r="54" spans="5:11" ht="17.25">
      <c r="E54" s="110">
        <v>7</v>
      </c>
      <c r="G54" s="111" t="s">
        <v>311</v>
      </c>
      <c r="J54" s="84" t="s">
        <v>287</v>
      </c>
      <c r="K54" s="85">
        <v>10201049</v>
      </c>
    </row>
    <row r="55" spans="5:11" ht="17.25">
      <c r="E55" s="110">
        <v>8</v>
      </c>
      <c r="G55" s="111" t="s">
        <v>312</v>
      </c>
      <c r="J55" s="84" t="s">
        <v>288</v>
      </c>
      <c r="K55" s="85">
        <v>10201050</v>
      </c>
    </row>
    <row r="56" spans="5:11" ht="17.25">
      <c r="E56" s="110">
        <v>9</v>
      </c>
      <c r="F56" s="3">
        <v>40100012</v>
      </c>
      <c r="G56" s="111" t="s">
        <v>313</v>
      </c>
      <c r="J56" s="84" t="e">
        <v>#N/A</v>
      </c>
      <c r="K56" s="85">
        <v>10201051</v>
      </c>
    </row>
    <row r="57" spans="5:11" ht="17.25">
      <c r="E57" s="110">
        <v>10</v>
      </c>
      <c r="F57" s="3">
        <v>40100013</v>
      </c>
      <c r="G57" s="111" t="s">
        <v>314</v>
      </c>
      <c r="J57" s="84" t="s">
        <v>289</v>
      </c>
      <c r="K57" s="85">
        <v>10209000</v>
      </c>
    </row>
    <row r="58" spans="5:11" ht="17.25">
      <c r="E58" s="110">
        <v>11</v>
      </c>
      <c r="F58" s="3">
        <v>40100014</v>
      </c>
      <c r="G58" s="111" t="s">
        <v>315</v>
      </c>
      <c r="J58" s="84" t="s">
        <v>21</v>
      </c>
      <c r="K58" s="85">
        <v>10209001</v>
      </c>
    </row>
    <row r="59" spans="5:11" ht="17.25">
      <c r="E59" s="110">
        <v>12</v>
      </c>
      <c r="F59" s="3">
        <v>40100015</v>
      </c>
      <c r="G59" s="111" t="s">
        <v>316</v>
      </c>
      <c r="J59" s="84" t="s">
        <v>290</v>
      </c>
      <c r="K59" s="85">
        <v>10209002</v>
      </c>
    </row>
    <row r="60" spans="5:11" ht="17.25">
      <c r="E60" s="110">
        <v>13</v>
      </c>
      <c r="F60" s="3">
        <v>40100016</v>
      </c>
      <c r="G60" s="111" t="s">
        <v>317</v>
      </c>
      <c r="J60" s="84" t="s">
        <v>166</v>
      </c>
      <c r="K60" s="85">
        <v>10209003</v>
      </c>
    </row>
    <row r="61" spans="5:11" ht="17.25">
      <c r="E61" s="110">
        <v>14</v>
      </c>
      <c r="F61" s="3">
        <v>40100017</v>
      </c>
      <c r="G61" s="111" t="s">
        <v>318</v>
      </c>
      <c r="J61" s="84" t="e">
        <v>#N/A</v>
      </c>
      <c r="K61" s="85">
        <v>10209004</v>
      </c>
    </row>
    <row r="62" spans="5:11" ht="17.25">
      <c r="E62" s="110">
        <v>15</v>
      </c>
      <c r="G62" s="111" t="s">
        <v>319</v>
      </c>
      <c r="J62" s="84" t="s">
        <v>87</v>
      </c>
      <c r="K62" s="85">
        <v>10209005</v>
      </c>
    </row>
    <row r="63" spans="5:11" ht="17.25">
      <c r="J63" s="84" t="s">
        <v>88</v>
      </c>
      <c r="K63" s="85">
        <v>10209006</v>
      </c>
    </row>
    <row r="64" spans="5:11" ht="17.25">
      <c r="J64" s="84" t="s">
        <v>291</v>
      </c>
      <c r="K64" s="85">
        <v>10209007</v>
      </c>
    </row>
    <row r="65" spans="10:11" ht="17.25">
      <c r="J65" s="84" t="s">
        <v>89</v>
      </c>
      <c r="K65" s="85">
        <v>10209008</v>
      </c>
    </row>
    <row r="66" spans="10:11" ht="17.25">
      <c r="J66" s="84" t="s">
        <v>90</v>
      </c>
      <c r="K66" s="85">
        <v>10209009</v>
      </c>
    </row>
    <row r="67" spans="10:11" ht="17.25">
      <c r="J67" s="84" t="s">
        <v>91</v>
      </c>
      <c r="K67" s="85">
        <v>10209010</v>
      </c>
    </row>
    <row r="68" spans="10:11" ht="17.25">
      <c r="J68" s="84" t="s">
        <v>84</v>
      </c>
      <c r="K68" s="85">
        <v>10209011</v>
      </c>
    </row>
    <row r="69" spans="10:11" ht="17.25">
      <c r="J69" s="84" t="s">
        <v>92</v>
      </c>
      <c r="K69" s="85">
        <v>10209012</v>
      </c>
    </row>
    <row r="70" spans="10:11" ht="17.25">
      <c r="J70" s="84" t="s">
        <v>93</v>
      </c>
      <c r="K70" s="85">
        <v>10209013</v>
      </c>
    </row>
    <row r="71" spans="10:11" ht="17.25">
      <c r="J71" s="84" t="s">
        <v>94</v>
      </c>
      <c r="K71" s="85">
        <v>10209014</v>
      </c>
    </row>
    <row r="72" spans="10:11" ht="17.25">
      <c r="J72" s="84" t="s">
        <v>80</v>
      </c>
      <c r="K72" s="85">
        <v>10209015</v>
      </c>
    </row>
    <row r="73" spans="10:11" ht="17.25">
      <c r="J73" s="84" t="s">
        <v>292</v>
      </c>
      <c r="K73" s="85">
        <v>10209016</v>
      </c>
    </row>
    <row r="74" spans="10:11" ht="17.25">
      <c r="J74" s="84" t="s">
        <v>293</v>
      </c>
      <c r="K74" s="85">
        <v>10209017</v>
      </c>
    </row>
    <row r="75" spans="10:11" ht="17.25">
      <c r="J75" s="84" t="s">
        <v>294</v>
      </c>
      <c r="K75" s="85">
        <v>10209018</v>
      </c>
    </row>
    <row r="76" spans="10:11" ht="17.25">
      <c r="J76" s="84" t="s">
        <v>168</v>
      </c>
      <c r="K76" s="85">
        <v>10209019</v>
      </c>
    </row>
    <row r="77" spans="10:11" ht="17.25">
      <c r="J77" s="84" t="s">
        <v>295</v>
      </c>
      <c r="K77" s="85">
        <v>10209020</v>
      </c>
    </row>
    <row r="78" spans="10:11" ht="17.25">
      <c r="J78" s="92"/>
      <c r="K78" s="92"/>
    </row>
  </sheetData>
  <phoneticPr fontId="5" type="noConversion"/>
  <hyperlinks>
    <hyperlink ref="N2" r:id="rId1"/>
    <hyperlink ref="F17" r:id="rId2"/>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歷程</vt:lpstr>
      <vt:lpstr>劇情列表</vt:lpstr>
      <vt:lpstr>大綱</vt:lpstr>
      <vt:lpstr>1-1</vt:lpstr>
      <vt:lpstr>代號</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2019-05-02T08:44:41Z</dcterms:modified>
</cp:coreProperties>
</file>