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744" activeTab="4"/>
  </bookViews>
  <sheets>
    <sheet name="歷程" sheetId="18" r:id="rId1"/>
    <sheet name="劇情列表" sheetId="24" r:id="rId2"/>
    <sheet name="大綱" sheetId="1" state="hidden" r:id="rId3"/>
    <sheet name="20070000" sheetId="19" r:id="rId4"/>
    <sheet name="20070001" sheetId="25" r:id="rId5"/>
    <sheet name="20070002" sheetId="27" r:id="rId6"/>
    <sheet name="20070003" sheetId="26" r:id="rId7"/>
    <sheet name="代號" sheetId="23" r:id="rId8"/>
  </sheets>
  <externalReferences>
    <externalReference r:id="rId9"/>
  </externalReferences>
  <definedNames>
    <definedName name="_xlnm._FilterDatabase" localSheetId="3" hidden="1">'20070000'!$B$6:$Q$65</definedName>
    <definedName name="_xlnm._FilterDatabase" localSheetId="4" hidden="1">'20070001'!$B$6:$Q$54</definedName>
    <definedName name="_xlnm._FilterDatabase" localSheetId="5" hidden="1">'20070002'!$B$6:$Q$50</definedName>
    <definedName name="_xlnm._FilterDatabase" localSheetId="6" hidden="1">'20070003'!$B$6:$Q$54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8" i="25" l="1"/>
  <c r="P45" i="25"/>
  <c r="N45" i="25"/>
  <c r="B45" i="25"/>
  <c r="P42" i="25"/>
  <c r="N42" i="25"/>
  <c r="B42" i="25"/>
  <c r="B8" i="26" l="1"/>
  <c r="B9" i="26"/>
  <c r="B10" i="26"/>
  <c r="B11" i="26"/>
  <c r="B12" i="26"/>
  <c r="B13" i="26"/>
  <c r="B14" i="26"/>
  <c r="B15" i="26"/>
  <c r="B16" i="26"/>
  <c r="B17" i="26"/>
  <c r="B18" i="26"/>
  <c r="B19" i="26"/>
  <c r="B20" i="26"/>
  <c r="B21" i="26"/>
  <c r="B22" i="26"/>
  <c r="B23" i="26"/>
  <c r="B24" i="26"/>
  <c r="B25" i="26"/>
  <c r="B26" i="26"/>
  <c r="B27" i="26"/>
  <c r="B28" i="26"/>
  <c r="B29" i="26"/>
  <c r="B30" i="26"/>
  <c r="B31" i="26"/>
  <c r="B32" i="26"/>
  <c r="B33" i="26"/>
  <c r="B34" i="26"/>
  <c r="B35" i="26"/>
  <c r="B36" i="26"/>
  <c r="B37" i="26"/>
  <c r="B38" i="26"/>
  <c r="B39" i="26"/>
  <c r="B40" i="26"/>
  <c r="B41" i="26"/>
  <c r="B42" i="26"/>
  <c r="B43" i="26"/>
  <c r="B44" i="26"/>
  <c r="B45" i="26"/>
  <c r="B46" i="26"/>
  <c r="B47" i="26"/>
  <c r="B48" i="26"/>
  <c r="B49" i="26"/>
  <c r="B50" i="26"/>
  <c r="B51" i="26"/>
  <c r="B52" i="26"/>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3" i="25"/>
  <c r="B44" i="25"/>
  <c r="B46" i="25"/>
  <c r="B47" i="25"/>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O35" i="19"/>
  <c r="O36" i="19"/>
  <c r="O37" i="19"/>
  <c r="O38" i="19"/>
  <c r="O39" i="19"/>
  <c r="O40" i="19"/>
  <c r="O41" i="19"/>
  <c r="O42" i="19"/>
  <c r="O43" i="19"/>
  <c r="O44" i="19"/>
  <c r="O45" i="19"/>
  <c r="O46" i="19"/>
  <c r="O47" i="19"/>
  <c r="O48" i="19"/>
  <c r="O49" i="19"/>
  <c r="O50" i="19"/>
  <c r="O51" i="19"/>
  <c r="O52" i="19"/>
  <c r="O53" i="19"/>
  <c r="O54" i="19"/>
  <c r="O55" i="19"/>
  <c r="O56" i="19"/>
  <c r="O57" i="19"/>
  <c r="B52" i="19"/>
  <c r="B53" i="19"/>
  <c r="B54" i="19"/>
  <c r="B55" i="19"/>
  <c r="C40" i="19"/>
  <c r="C29" i="19"/>
  <c r="C33" i="19"/>
  <c r="C16" i="19"/>
  <c r="C11" i="19"/>
  <c r="B48" i="19"/>
  <c r="P23" i="26"/>
  <c r="N23" i="26"/>
  <c r="N22" i="26"/>
  <c r="P22" i="26"/>
  <c r="N31" i="26"/>
  <c r="P31" i="26"/>
  <c r="B53" i="26"/>
  <c r="P53" i="26"/>
  <c r="B54" i="26"/>
  <c r="P54" i="26"/>
  <c r="N30" i="26"/>
  <c r="P30" i="26"/>
  <c r="P29" i="26"/>
  <c r="N29" i="26"/>
  <c r="N28" i="26"/>
  <c r="P28" i="26"/>
  <c r="N27" i="26"/>
  <c r="P26" i="26"/>
  <c r="N26" i="26"/>
  <c r="P24" i="26"/>
  <c r="N24" i="26"/>
  <c r="N25" i="26"/>
  <c r="P25" i="26"/>
  <c r="N52" i="26"/>
  <c r="P52" i="26"/>
  <c r="P41" i="26"/>
  <c r="N41" i="26"/>
  <c r="P40" i="26"/>
  <c r="N40" i="26"/>
  <c r="P39" i="26"/>
  <c r="N39" i="26"/>
  <c r="P17" i="26"/>
  <c r="N17" i="26"/>
  <c r="P24" i="19"/>
  <c r="N24" i="19"/>
  <c r="B24" i="19"/>
  <c r="P50" i="27" l="1"/>
  <c r="B50" i="27"/>
  <c r="P49" i="27"/>
  <c r="B49" i="27"/>
  <c r="P48" i="27"/>
  <c r="B48" i="27"/>
  <c r="P47" i="27"/>
  <c r="B47" i="27"/>
  <c r="P46" i="27"/>
  <c r="B46" i="27"/>
  <c r="P45" i="27"/>
  <c r="B45" i="27"/>
  <c r="P44" i="27"/>
  <c r="B44" i="27"/>
  <c r="P43" i="27"/>
  <c r="N43" i="27"/>
  <c r="P42" i="27"/>
  <c r="N42" i="27"/>
  <c r="P41" i="27"/>
  <c r="N41" i="27"/>
  <c r="P40" i="27"/>
  <c r="N40" i="27"/>
  <c r="P39" i="27"/>
  <c r="N39" i="27"/>
  <c r="P38" i="27"/>
  <c r="N38" i="27"/>
  <c r="P37" i="27"/>
  <c r="N37" i="27"/>
  <c r="P36" i="27"/>
  <c r="N36" i="27"/>
  <c r="P35" i="27"/>
  <c r="N35" i="27"/>
  <c r="P34" i="27"/>
  <c r="N34" i="27"/>
  <c r="P33" i="27"/>
  <c r="N33" i="27"/>
  <c r="P32" i="27"/>
  <c r="N32" i="27"/>
  <c r="P31" i="27"/>
  <c r="N31" i="27"/>
  <c r="P30" i="27"/>
  <c r="N30" i="27"/>
  <c r="P29" i="27"/>
  <c r="N29" i="27"/>
  <c r="P28" i="27"/>
  <c r="N28" i="27"/>
  <c r="P27" i="27"/>
  <c r="N27" i="27"/>
  <c r="P26" i="27"/>
  <c r="N26" i="27"/>
  <c r="P25" i="27"/>
  <c r="N25" i="27"/>
  <c r="P24" i="27"/>
  <c r="N24" i="27"/>
  <c r="P23" i="27"/>
  <c r="N23" i="27"/>
  <c r="P22" i="27"/>
  <c r="N22" i="27"/>
  <c r="P21" i="27"/>
  <c r="N21" i="27"/>
  <c r="P20" i="27"/>
  <c r="N20" i="27"/>
  <c r="P19" i="27"/>
  <c r="N19" i="27"/>
  <c r="P18" i="27"/>
  <c r="N18" i="27"/>
  <c r="P17" i="27"/>
  <c r="N17" i="27"/>
  <c r="P16" i="27"/>
  <c r="N16" i="27"/>
  <c r="P15" i="27"/>
  <c r="N15" i="27"/>
  <c r="P14" i="27"/>
  <c r="N14" i="27"/>
  <c r="P13" i="27"/>
  <c r="N13" i="27"/>
  <c r="P12" i="27"/>
  <c r="N12" i="27"/>
  <c r="P11" i="27"/>
  <c r="N11" i="27"/>
  <c r="P10" i="27"/>
  <c r="P9" i="27"/>
  <c r="N9" i="27"/>
  <c r="P8" i="27"/>
  <c r="N8" i="27"/>
  <c r="P7" i="27"/>
  <c r="B7" i="27"/>
  <c r="N51" i="26"/>
  <c r="P8" i="26"/>
  <c r="P9" i="26"/>
  <c r="P10" i="26"/>
  <c r="P11" i="26"/>
  <c r="P12" i="26"/>
  <c r="P13" i="26"/>
  <c r="P14" i="26"/>
  <c r="P15" i="26"/>
  <c r="P16" i="26"/>
  <c r="P18" i="26"/>
  <c r="P19" i="26"/>
  <c r="P20" i="26"/>
  <c r="P21" i="26"/>
  <c r="P32" i="26"/>
  <c r="P33" i="26"/>
  <c r="P34" i="26"/>
  <c r="P35" i="26"/>
  <c r="P36" i="26"/>
  <c r="P37" i="26"/>
  <c r="P38" i="26"/>
  <c r="P42" i="26"/>
  <c r="P43" i="26"/>
  <c r="P44" i="26"/>
  <c r="P45" i="26"/>
  <c r="P46" i="26"/>
  <c r="P47" i="26"/>
  <c r="P48" i="26"/>
  <c r="P49" i="26"/>
  <c r="P50" i="26"/>
  <c r="P51" i="26"/>
  <c r="N49" i="26"/>
  <c r="N17" i="25"/>
  <c r="N18" i="25"/>
  <c r="N19" i="25"/>
  <c r="N35" i="26"/>
  <c r="N32" i="26"/>
  <c r="P27" i="26"/>
  <c r="N50" i="26"/>
  <c r="N48" i="26"/>
  <c r="N47" i="26"/>
  <c r="N46" i="26"/>
  <c r="N45" i="26"/>
  <c r="N44" i="26"/>
  <c r="N43" i="26"/>
  <c r="N37" i="26"/>
  <c r="N42" i="26"/>
  <c r="N38" i="26"/>
  <c r="N36" i="26"/>
  <c r="N34" i="26"/>
  <c r="N33" i="26"/>
  <c r="N21" i="26"/>
  <c r="N20" i="26"/>
  <c r="N18" i="26"/>
  <c r="N19" i="26"/>
  <c r="N16" i="26"/>
  <c r="N15" i="26"/>
  <c r="N14" i="26"/>
  <c r="N13" i="26"/>
  <c r="N11" i="26"/>
  <c r="N12" i="26"/>
  <c r="P7" i="26"/>
  <c r="B7" i="26"/>
  <c r="P41" i="25"/>
  <c r="N41" i="25"/>
  <c r="N46" i="25"/>
  <c r="N35" i="25"/>
  <c r="N36" i="25"/>
  <c r="N37" i="25"/>
  <c r="N38" i="25"/>
  <c r="N39" i="25"/>
  <c r="N40" i="25"/>
  <c r="N43" i="25"/>
  <c r="N44" i="25"/>
  <c r="N29" i="25"/>
  <c r="P29" i="25"/>
  <c r="N16" i="25"/>
  <c r="P16" i="25"/>
  <c r="N2" i="26" l="1"/>
  <c r="O27" i="26"/>
  <c r="O29" i="26"/>
  <c r="O54" i="26"/>
  <c r="O24" i="26"/>
  <c r="O51" i="26"/>
  <c r="O28" i="26"/>
  <c r="O31" i="26"/>
  <c r="O50" i="26"/>
  <c r="O30" i="26"/>
  <c r="O26" i="26"/>
  <c r="O53" i="26"/>
  <c r="O52" i="26"/>
  <c r="O25" i="26"/>
  <c r="O39" i="26"/>
  <c r="O41" i="26"/>
  <c r="O17" i="26"/>
  <c r="O46" i="26"/>
  <c r="O48" i="26"/>
  <c r="O45" i="26"/>
  <c r="O47" i="26"/>
  <c r="O44" i="26"/>
  <c r="O49" i="26"/>
  <c r="O11" i="27"/>
  <c r="O17" i="27"/>
  <c r="N2" i="27"/>
  <c r="O25" i="27"/>
  <c r="O12" i="27"/>
  <c r="O14" i="27"/>
  <c r="O22" i="27"/>
  <c r="O34" i="27"/>
  <c r="O33" i="27"/>
  <c r="O16" i="27"/>
  <c r="O20" i="27"/>
  <c r="O32" i="27"/>
  <c r="O36" i="27"/>
  <c r="O21" i="27"/>
  <c r="O28" i="27"/>
  <c r="O13" i="27"/>
  <c r="O15" i="27"/>
  <c r="O31" i="27"/>
  <c r="O35" i="27"/>
  <c r="N3" i="27"/>
  <c r="O23" i="27"/>
  <c r="O37" i="27"/>
  <c r="O38" i="27"/>
  <c r="O39" i="27"/>
  <c r="O40" i="27"/>
  <c r="O41" i="27"/>
  <c r="O42" i="27"/>
  <c r="O43" i="27"/>
  <c r="O27" i="27"/>
  <c r="O33" i="26"/>
  <c r="O16" i="26"/>
  <c r="N3" i="26"/>
  <c r="O13" i="26"/>
  <c r="O19" i="26"/>
  <c r="O36" i="26"/>
  <c r="O11" i="26"/>
  <c r="O15" i="26"/>
  <c r="O20" i="26"/>
  <c r="O34" i="26"/>
  <c r="O42" i="26"/>
  <c r="O43" i="26"/>
  <c r="O12" i="26"/>
  <c r="O14" i="26"/>
  <c r="O18" i="26"/>
  <c r="O38" i="26"/>
  <c r="P54" i="25" l="1"/>
  <c r="B54" i="25"/>
  <c r="P53" i="25"/>
  <c r="B53" i="25"/>
  <c r="P52" i="25"/>
  <c r="B52" i="25"/>
  <c r="P51" i="25"/>
  <c r="B51" i="25"/>
  <c r="P50" i="25"/>
  <c r="B50" i="25"/>
  <c r="P49" i="25"/>
  <c r="B49" i="25"/>
  <c r="P48" i="25"/>
  <c r="B48" i="25"/>
  <c r="P47" i="25"/>
  <c r="P46" i="25"/>
  <c r="P43" i="25"/>
  <c r="P40" i="25"/>
  <c r="P39" i="25"/>
  <c r="P38" i="25"/>
  <c r="P37" i="25"/>
  <c r="P36" i="25"/>
  <c r="P35" i="25"/>
  <c r="P34" i="25"/>
  <c r="N34" i="25"/>
  <c r="P33" i="25"/>
  <c r="N33" i="25"/>
  <c r="P32" i="25"/>
  <c r="N32" i="25"/>
  <c r="P31" i="25"/>
  <c r="N31" i="25"/>
  <c r="P28" i="25"/>
  <c r="P27" i="25"/>
  <c r="N27" i="25"/>
  <c r="P30" i="25"/>
  <c r="N30" i="25"/>
  <c r="P26" i="25"/>
  <c r="N26" i="25"/>
  <c r="P25" i="25"/>
  <c r="N25" i="25"/>
  <c r="P24" i="25"/>
  <c r="N24" i="25"/>
  <c r="P23" i="25"/>
  <c r="N23" i="25"/>
  <c r="P22" i="25"/>
  <c r="N22" i="25"/>
  <c r="P21" i="25"/>
  <c r="N21" i="25"/>
  <c r="P20" i="25"/>
  <c r="N20" i="25"/>
  <c r="P19" i="25"/>
  <c r="P18" i="25"/>
  <c r="P15" i="25"/>
  <c r="N15" i="25"/>
  <c r="P14" i="25"/>
  <c r="N14" i="25"/>
  <c r="P11" i="25"/>
  <c r="N11" i="25"/>
  <c r="P13" i="25"/>
  <c r="N13" i="25"/>
  <c r="P12" i="25"/>
  <c r="P10" i="25"/>
  <c r="N10" i="25"/>
  <c r="P9" i="25"/>
  <c r="N9" i="25"/>
  <c r="P8" i="25"/>
  <c r="N8" i="25"/>
  <c r="P7" i="25"/>
  <c r="B7" i="25"/>
  <c r="N2" i="25" l="1"/>
  <c r="O29" i="25"/>
  <c r="O16" i="25"/>
  <c r="O30" i="25"/>
  <c r="O31" i="25"/>
  <c r="O15" i="25"/>
  <c r="O37" i="25"/>
  <c r="O24" i="25"/>
  <c r="O28" i="25"/>
  <c r="O36" i="25"/>
  <c r="O35" i="25"/>
  <c r="N3" i="25"/>
  <c r="O22" i="25"/>
  <c r="O23" i="25"/>
  <c r="O20" i="25"/>
  <c r="O25" i="25"/>
  <c r="O18" i="25"/>
  <c r="O19" i="25"/>
  <c r="O10" i="25"/>
  <c r="O13" i="25"/>
  <c r="O11" i="25"/>
  <c r="O14" i="25"/>
  <c r="N49" i="19"/>
  <c r="N50" i="19"/>
  <c r="N51" i="19"/>
  <c r="N52" i="19"/>
  <c r="N54" i="19"/>
  <c r="N55" i="19"/>
  <c r="N56" i="19"/>
  <c r="P52" i="19"/>
  <c r="P51" i="19"/>
  <c r="B51" i="19"/>
  <c r="B50" i="19"/>
  <c r="P50" i="19"/>
  <c r="P49" i="19"/>
  <c r="B49" i="19"/>
  <c r="P47" i="19"/>
  <c r="N47" i="19"/>
  <c r="B47" i="19"/>
  <c r="N44" i="19"/>
  <c r="N45" i="19"/>
  <c r="N46" i="19"/>
  <c r="N48" i="19"/>
  <c r="B40" i="19"/>
  <c r="B41" i="19"/>
  <c r="B42" i="19"/>
  <c r="B43" i="19"/>
  <c r="B44" i="19"/>
  <c r="B46" i="19"/>
  <c r="B45" i="19"/>
  <c r="B56" i="19"/>
  <c r="B57" i="19"/>
  <c r="P45" i="19"/>
  <c r="P38" i="19"/>
  <c r="P39" i="19"/>
  <c r="P40" i="19"/>
  <c r="P41" i="19"/>
  <c r="P42" i="19"/>
  <c r="P43" i="19"/>
  <c r="P44" i="19"/>
  <c r="P46" i="19"/>
  <c r="P56" i="19"/>
  <c r="P14" i="19"/>
  <c r="N14" i="19"/>
  <c r="B14" i="19"/>
  <c r="P13" i="19"/>
  <c r="N13" i="19"/>
  <c r="B13" i="19"/>
  <c r="N43" i="19"/>
  <c r="N42" i="19"/>
  <c r="N57" i="19"/>
  <c r="P16" i="19"/>
  <c r="B16" i="19"/>
  <c r="N36" i="19"/>
  <c r="B27" i="19"/>
  <c r="N27" i="19"/>
  <c r="P27" i="19"/>
  <c r="N30" i="19"/>
  <c r="N25" i="19"/>
  <c r="B22" i="19"/>
  <c r="N22" i="19"/>
  <c r="P22" i="19"/>
  <c r="B21" i="19"/>
  <c r="N21" i="19"/>
  <c r="P21" i="19"/>
  <c r="N18" i="19"/>
  <c r="P57" i="19" l="1"/>
  <c r="B8" i="19" l="1"/>
  <c r="B9" i="19"/>
  <c r="B10" i="19"/>
  <c r="B12" i="19"/>
  <c r="B11" i="19"/>
  <c r="B15" i="19"/>
  <c r="B17" i="19"/>
  <c r="B18" i="19"/>
  <c r="B19" i="19"/>
  <c r="B20" i="19"/>
  <c r="B23" i="19"/>
  <c r="B25" i="19"/>
  <c r="B26" i="19"/>
  <c r="B31" i="19"/>
  <c r="B28" i="19"/>
  <c r="B29" i="19"/>
  <c r="B30" i="19"/>
  <c r="B32" i="19"/>
  <c r="B33" i="19"/>
  <c r="B34" i="19"/>
  <c r="B35" i="19"/>
  <c r="B36" i="19"/>
  <c r="B37" i="19"/>
  <c r="B38" i="19"/>
  <c r="B39" i="19"/>
  <c r="B58" i="19"/>
  <c r="B59" i="19"/>
  <c r="B60" i="19"/>
  <c r="B61" i="19"/>
  <c r="B62" i="19"/>
  <c r="B63" i="19"/>
  <c r="B64" i="19"/>
  <c r="B65" i="19"/>
  <c r="B7" i="19"/>
  <c r="O24" i="19" l="1"/>
  <c r="O14" i="19"/>
  <c r="O13" i="19"/>
  <c r="O27" i="19"/>
  <c r="O22" i="19"/>
  <c r="O21" i="19"/>
  <c r="C27" i="24"/>
  <c r="C4" i="24"/>
  <c r="C5" i="24"/>
  <c r="C6" i="24"/>
  <c r="C7" i="24"/>
  <c r="C8" i="24"/>
  <c r="C9" i="24"/>
  <c r="C10" i="24"/>
  <c r="C11" i="24"/>
  <c r="C12" i="24"/>
  <c r="C13" i="24"/>
  <c r="C14" i="24"/>
  <c r="C15" i="24"/>
  <c r="C16" i="24"/>
  <c r="C17" i="24"/>
  <c r="C18" i="24"/>
  <c r="C19" i="24"/>
  <c r="C20" i="24"/>
  <c r="C21" i="24"/>
  <c r="C22" i="24"/>
  <c r="C23" i="24"/>
  <c r="C24" i="24"/>
  <c r="C25" i="24"/>
  <c r="C26" i="24"/>
  <c r="P12" i="19" l="1"/>
  <c r="P11" i="19"/>
  <c r="P15" i="19"/>
  <c r="P9" i="19"/>
  <c r="P10" i="19"/>
  <c r="P17" i="19"/>
  <c r="P18" i="19"/>
  <c r="P19" i="19"/>
  <c r="P20" i="19"/>
  <c r="P23" i="19"/>
  <c r="P25" i="19"/>
  <c r="P26" i="19"/>
  <c r="P31" i="19"/>
  <c r="P28" i="19"/>
  <c r="P29" i="19"/>
  <c r="P30" i="19"/>
  <c r="P32" i="19"/>
  <c r="P33" i="19"/>
  <c r="P34" i="19"/>
  <c r="P35" i="19"/>
  <c r="P36" i="19"/>
  <c r="P37" i="19"/>
  <c r="P58" i="19"/>
  <c r="P59" i="19"/>
  <c r="P60" i="19"/>
  <c r="P61" i="19"/>
  <c r="P62" i="19"/>
  <c r="P63" i="19"/>
  <c r="P64" i="19"/>
  <c r="P65" i="19"/>
  <c r="P8" i="19"/>
  <c r="P7" i="19"/>
  <c r="O10" i="19" l="1"/>
  <c r="O29" i="19" l="1"/>
  <c r="O15" i="19"/>
  <c r="O20" i="19"/>
  <c r="O23" i="19"/>
  <c r="O17" i="19"/>
  <c r="O33" i="19"/>
  <c r="O19" i="19"/>
  <c r="O26" i="19"/>
  <c r="O12" i="19"/>
  <c r="O31" i="19"/>
  <c r="O28" i="19"/>
  <c r="O34" i="19"/>
  <c r="N39" i="19" l="1"/>
  <c r="N37" i="19"/>
  <c r="N35" i="19"/>
  <c r="N34" i="19"/>
  <c r="N33" i="19"/>
  <c r="N9" i="19"/>
  <c r="N17" i="19"/>
  <c r="N15" i="19"/>
  <c r="N12" i="19"/>
  <c r="N10" i="19"/>
  <c r="N8" i="19"/>
  <c r="N26" i="19" l="1"/>
  <c r="N23" i="19" l="1"/>
  <c r="N31" i="19"/>
  <c r="N28" i="19"/>
  <c r="N29" i="19"/>
  <c r="N32" i="19"/>
  <c r="N38" i="19"/>
  <c r="N40" i="19"/>
  <c r="N41" i="19"/>
  <c r="N19" i="19" l="1"/>
  <c r="N20" i="19"/>
  <c r="N3" i="19" l="1"/>
  <c r="N2" i="19"/>
</calcChain>
</file>

<file path=xl/sharedStrings.xml><?xml version="1.0" encoding="utf-8"?>
<sst xmlns="http://schemas.openxmlformats.org/spreadsheetml/2006/main" count="936" uniqueCount="524">
  <si>
    <t>場次</t>
  </si>
  <si>
    <t>時間：</t>
  </si>
  <si>
    <t>場景</t>
  </si>
  <si>
    <t>人物</t>
  </si>
  <si>
    <t>主題</t>
    <phoneticPr fontId="11" type="noConversion"/>
  </si>
  <si>
    <t>說明</t>
    <phoneticPr fontId="11" type="noConversion"/>
  </si>
  <si>
    <t>角色動態/emoji/對話/△描述</t>
    <phoneticPr fontId="11" type="noConversion"/>
  </si>
  <si>
    <t>怒</t>
    <phoneticPr fontId="11" type="noConversion"/>
  </si>
  <si>
    <t>樂</t>
    <phoneticPr fontId="11" type="noConversion"/>
  </si>
  <si>
    <t>emo_exclamation</t>
  </si>
  <si>
    <t>emo_question</t>
  </si>
  <si>
    <t>emo_munote</t>
  </si>
  <si>
    <t>emo_heart</t>
  </si>
  <si>
    <t>emo_shy</t>
  </si>
  <si>
    <t>emo_angry</t>
  </si>
  <si>
    <t>emo_speechless</t>
  </si>
  <si>
    <t>emo_fretful</t>
  </si>
  <si>
    <t>emo_sigh</t>
  </si>
  <si>
    <t>emo_attention</t>
  </si>
  <si>
    <t>emo_evil</t>
  </si>
  <si>
    <t>emo_sweat</t>
  </si>
  <si>
    <t>奇米</t>
  </si>
  <si>
    <t>亞瑟‧伊文</t>
  </si>
  <si>
    <r>
      <t>s</t>
    </r>
    <r>
      <rPr>
        <sz val="12"/>
        <color theme="1"/>
        <rFont val="微軟正黑體"/>
        <family val="2"/>
        <charset val="136"/>
      </rPr>
      <t>mile</t>
    </r>
    <phoneticPr fontId="11" type="noConversion"/>
  </si>
  <si>
    <t>字數</t>
    <phoneticPr fontId="11" type="noConversion"/>
  </si>
  <si>
    <t>日</t>
  </si>
  <si>
    <t>霍伯特的書房</t>
  </si>
  <si>
    <t>奇米、研究員A</t>
    <phoneticPr fontId="11" type="noConversion"/>
  </si>
  <si>
    <t>發現霍伯特不在家。</t>
  </si>
  <si>
    <t>1-1</t>
    <phoneticPr fontId="11" type="noConversion"/>
  </si>
  <si>
    <t>1-3</t>
    <phoneticPr fontId="11" type="noConversion"/>
  </si>
  <si>
    <t>奇米到霍伯特研究室中翻找資料，想查閱是否有關於黑衣人的線索，</t>
    <phoneticPr fontId="11" type="noConversion"/>
  </si>
  <si>
    <t>卻一無所獲，放在書櫃上方的箱子突然掉了下來，</t>
    <phoneticPr fontId="11" type="noConversion"/>
  </si>
  <si>
    <t>奇米將鳥類生物鬆綁，沒想到這生物竟然還會說話，不等奇米問話，</t>
    <phoneticPr fontId="11" type="noConversion"/>
  </si>
  <si>
    <t>他急著先開口，喊的是媽媽的名字，告訴她霍伯特被雪沃茲氏族的人帶走了</t>
    <phoneticPr fontId="11" type="noConversion"/>
  </si>
  <si>
    <t>，要趕快去救他，講完就逕自從窗戶飛走。</t>
  </si>
  <si>
    <t>詢問了研究院內的同仁，他們說清晨時來了一位神祕的黑衣人，</t>
    <phoneticPr fontId="11" type="noConversion"/>
  </si>
  <si>
    <t>和霍伯特說完話之後，兩人就一同離開，什麼也沒交代。</t>
    <phoneticPr fontId="11" type="noConversion"/>
  </si>
  <si>
    <t>根據研究員描述的黑衣人特徵，奇米想起幼年時那位接近媽媽的黑衣人。</t>
    <phoneticPr fontId="11" type="noConversion"/>
  </si>
  <si>
    <t>滾出來的是一隻鳥類生物，僅約兩個手掌大小，但整隻被卡在一個盒子裡</t>
    <phoneticPr fontId="11" type="noConversion"/>
  </si>
  <si>
    <t>，一直在掙扎著，模樣有點滑稽好笑。</t>
  </si>
  <si>
    <t>奇米順著鳥類生物飛走的方向追趕，來到一處種滿各色玫瑰花的花園廣場，</t>
    <phoneticPr fontId="11" type="noConversion"/>
  </si>
  <si>
    <t>北方王國花園廣場</t>
  </si>
  <si>
    <t>奇米、亞瑟、巴特婁</t>
  </si>
  <si>
    <t>1-9</t>
    <phoneticPr fontId="11" type="noConversion"/>
  </si>
  <si>
    <t>1-10</t>
    <phoneticPr fontId="11" type="noConversion"/>
  </si>
  <si>
    <t>1-7</t>
    <phoneticPr fontId="11" type="noConversion"/>
  </si>
  <si>
    <t>奇米、亞瑟</t>
  </si>
  <si>
    <t>1-5</t>
    <phoneticPr fontId="11" type="noConversion"/>
  </si>
  <si>
    <t>1-4</t>
    <phoneticPr fontId="11" type="noConversion"/>
  </si>
  <si>
    <t>plus</t>
    <phoneticPr fontId="11" type="noConversion"/>
  </si>
  <si>
    <t>CG圖1</t>
    <phoneticPr fontId="11" type="noConversion"/>
  </si>
  <si>
    <t>1-2</t>
    <phoneticPr fontId="11" type="noConversion"/>
  </si>
  <si>
    <t>1-6</t>
    <phoneticPr fontId="11" type="noConversion"/>
  </si>
  <si>
    <t>第一章</t>
    <phoneticPr fontId="11" type="noConversion"/>
  </si>
  <si>
    <t>王國聯姻</t>
    <phoneticPr fontId="11" type="noConversion"/>
  </si>
  <si>
    <t>藝術研究院大廳</t>
    <phoneticPr fontId="11" type="noConversion"/>
  </si>
  <si>
    <t>奇米、霍伯特</t>
    <phoneticPr fontId="11"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</si>
  <si>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11" type="noConversion"/>
  </si>
  <si>
    <t>花園商店廣場</t>
    <phoneticPr fontId="11" type="noConversion"/>
  </si>
  <si>
    <t>尚、海斗、洛斯</t>
    <phoneticPr fontId="11"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</si>
  <si>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11" type="noConversion"/>
  </si>
  <si>
    <t>1-8</t>
    <phoneticPr fontId="11" type="noConversion"/>
  </si>
  <si>
    <t>巴特婁摟住奇米（CG須收入圖鑑）</t>
    <phoneticPr fontId="11" type="noConversion"/>
  </si>
  <si>
    <t>奇米扮裝後打算穿越貴婦群找到亞瑟和巴特婁，卻被貴婦群以為是新來的可愛侍衛而纏住奇米，</t>
    <phoneticPr fontId="11" type="noConversion"/>
  </si>
  <si>
    <t>巴特婁適時解危，並識破奇米為女生，</t>
    <phoneticPr fontId="11" type="noConversion"/>
  </si>
  <si>
    <t>亞瑟表示巴特婁就是他門要找的人，要奇米快拿出筆記本收服巴特婁，但筆記本沒什麼反應</t>
    <phoneticPr fontId="11" type="noConversion"/>
  </si>
  <si>
    <t>巴特婁一頭霧水，但覺得很有趣，故意提出約會，打算看看奇米和亞瑟葫蘆裡賣什麼藥，</t>
    <phoneticPr fontId="11" type="noConversion"/>
  </si>
  <si>
    <t>奇米被突如其來的邀約嚇到差點跌倒，巴特婁趕緊摟住奇米……</t>
    <phoneticPr fontId="11" type="noConversion"/>
  </si>
  <si>
    <t>換裝關卡</t>
    <phoneticPr fontId="11" type="noConversion"/>
  </si>
  <si>
    <t>廣場中央站著被一群貴婦包圍的帥氣侍衛（騎士）—巴特婁登場。</t>
    <phoneticPr fontId="11" type="noConversion"/>
  </si>
  <si>
    <t>亞瑟的回憶（懷絲家的嬰兒）</t>
    <phoneticPr fontId="11" type="noConversion"/>
  </si>
  <si>
    <t>亞瑟也飛在其左右，奇米想越過人群找亞瑟，</t>
    <phoneticPr fontId="11" type="noConversion"/>
  </si>
  <si>
    <t>卻被巴特婁後援會（貴婦群）誤以為奇米想找機會接近巴特婁所以阻擋，</t>
    <phoneticPr fontId="11" type="noConversion"/>
  </si>
  <si>
    <t>奇米想到扮裝成侍衛，好穿越過她們。</t>
    <phoneticPr fontId="11" type="noConversion"/>
  </si>
  <si>
    <t>扮成侍衛</t>
    <phoneticPr fontId="11" type="noConversion"/>
  </si>
  <si>
    <t>巴特婁後援會</t>
    <phoneticPr fontId="11" type="noConversion"/>
  </si>
  <si>
    <t>適合行動的衣服</t>
    <phoneticPr fontId="11" type="noConversion"/>
  </si>
  <si>
    <t>出門採購的衣服</t>
    <phoneticPr fontId="11" type="noConversion"/>
  </si>
  <si>
    <t>埃文斯夫人</t>
  </si>
  <si>
    <t>建檔日期</t>
    <phoneticPr fontId="25" type="noConversion"/>
  </si>
  <si>
    <t>內容</t>
    <phoneticPr fontId="25" type="noConversion"/>
  </si>
  <si>
    <t>人員</t>
    <phoneticPr fontId="25" type="noConversion"/>
  </si>
  <si>
    <t>德瑞克</t>
  </si>
  <si>
    <t>葛麗葉</t>
  </si>
  <si>
    <t>蘭廷</t>
  </si>
  <si>
    <t>貴婦A</t>
  </si>
  <si>
    <t>貴婦B</t>
  </si>
  <si>
    <t>句數</t>
    <phoneticPr fontId="11" type="noConversion"/>
  </si>
  <si>
    <t>字數</t>
    <phoneticPr fontId="11" type="noConversion"/>
  </si>
  <si>
    <t>1.為求版面舒適度，字數盡量不超過40字，超過就換下一句。
2.每節句數不大於50句</t>
    <phoneticPr fontId="11" type="noConversion"/>
  </si>
  <si>
    <t>尚</t>
    <phoneticPr fontId="11" type="noConversion"/>
  </si>
  <si>
    <t>背景</t>
    <phoneticPr fontId="11" type="noConversion"/>
  </si>
  <si>
    <t>音樂</t>
    <phoneticPr fontId="11" type="noConversion"/>
  </si>
  <si>
    <t>奇米</t>
    <phoneticPr fontId="11" type="noConversion"/>
  </si>
  <si>
    <t>奇米</t>
    <phoneticPr fontId="11" type="noConversion"/>
  </si>
  <si>
    <t>旁白</t>
    <phoneticPr fontId="11" type="noConversion"/>
  </si>
  <si>
    <t>海斗</t>
  </si>
  <si>
    <t>亞瑟</t>
  </si>
  <si>
    <t>連恩</t>
  </si>
  <si>
    <t>滝崎家僕2</t>
  </si>
  <si>
    <t>尚</t>
  </si>
  <si>
    <t>表情總覽</t>
    <phoneticPr fontId="11" type="noConversion"/>
  </si>
  <si>
    <t>Emoji總覽</t>
    <phoneticPr fontId="11" type="noConversion"/>
  </si>
  <si>
    <t>角色姓名對照（程式不讀）</t>
  </si>
  <si>
    <t>NPC ID
流水號：10200000-10299999
角色：10201000-10201999
小怪：10202000-10202999
精英：10203000-10203999
Boss：10204000-10204999
劇情NPC：10209000-10209999</t>
  </si>
  <si>
    <t>常用指令</t>
    <phoneticPr fontId="11" type="noConversion"/>
  </si>
  <si>
    <t>編號</t>
    <phoneticPr fontId="11" type="noConversion"/>
  </si>
  <si>
    <t>表情名稱</t>
    <phoneticPr fontId="11" type="noConversion"/>
  </si>
  <si>
    <t>表情檔名</t>
    <phoneticPr fontId="11" type="noConversion"/>
  </si>
  <si>
    <t>gid</t>
  </si>
  <si>
    <t>色碼表</t>
    <phoneticPr fontId="11" type="noConversion"/>
  </si>
  <si>
    <t>https://www.toodoo.com/db/color.html</t>
    <phoneticPr fontId="11" type="noConversion"/>
  </si>
  <si>
    <t>無表情</t>
    <phoneticPr fontId="11" type="noConversion"/>
  </si>
  <si>
    <r>
      <t>i</t>
    </r>
    <r>
      <rPr>
        <sz val="12"/>
        <color theme="1"/>
        <rFont val="微軟正黑體"/>
        <family val="2"/>
        <charset val="136"/>
      </rPr>
      <t>dle</t>
    </r>
    <phoneticPr fontId="11" type="noConversion"/>
  </si>
  <si>
    <t>驚嘆號</t>
    <phoneticPr fontId="11" type="noConversion"/>
  </si>
  <si>
    <t>DWORD</t>
  </si>
  <si>
    <t>喜</t>
    <phoneticPr fontId="11" type="noConversion"/>
  </si>
  <si>
    <t>問號</t>
    <phoneticPr fontId="11" type="noConversion"/>
  </si>
  <si>
    <t>CS</t>
  </si>
  <si>
    <t>ControlNPC(10209002,FadeIn,M);</t>
    <phoneticPr fontId="11" type="noConversion"/>
  </si>
  <si>
    <r>
      <t>a</t>
    </r>
    <r>
      <rPr>
        <sz val="12"/>
        <color theme="1"/>
        <rFont val="微軟正黑體"/>
        <family val="2"/>
        <charset val="136"/>
      </rPr>
      <t>ngry</t>
    </r>
    <phoneticPr fontId="11" type="noConversion"/>
  </si>
  <si>
    <t>愉悅</t>
    <phoneticPr fontId="11" type="noConversion"/>
  </si>
  <si>
    <t>巴特婁</t>
  </si>
  <si>
    <t>哀</t>
    <phoneticPr fontId="11" type="noConversion"/>
  </si>
  <si>
    <r>
      <t>s</t>
    </r>
    <r>
      <rPr>
        <sz val="12"/>
        <color theme="1"/>
        <rFont val="微軟正黑體"/>
        <family val="2"/>
        <charset val="136"/>
      </rPr>
      <t>ad</t>
    </r>
    <phoneticPr fontId="11" type="noConversion"/>
  </si>
  <si>
    <t>愛心</t>
    <phoneticPr fontId="11" type="noConversion"/>
  </si>
  <si>
    <t>霍伯特</t>
  </si>
  <si>
    <r>
      <t>h</t>
    </r>
    <r>
      <rPr>
        <sz val="12"/>
        <color theme="1"/>
        <rFont val="微軟正黑體"/>
        <family val="2"/>
        <charset val="136"/>
      </rPr>
      <t>appy</t>
    </r>
    <phoneticPr fontId="11" type="noConversion"/>
  </si>
  <si>
    <t>害羞</t>
    <phoneticPr fontId="11" type="noConversion"/>
  </si>
  <si>
    <t>驚</t>
    <phoneticPr fontId="11" type="noConversion"/>
  </si>
  <si>
    <r>
      <t>s</t>
    </r>
    <r>
      <rPr>
        <sz val="12"/>
        <color theme="1"/>
        <rFont val="微軟正黑體"/>
        <family val="2"/>
        <charset val="136"/>
      </rPr>
      <t>hock</t>
    </r>
    <phoneticPr fontId="11" type="noConversion"/>
  </si>
  <si>
    <t>生氣</t>
    <phoneticPr fontId="11" type="noConversion"/>
  </si>
  <si>
    <t>羞</t>
    <phoneticPr fontId="11" type="noConversion"/>
  </si>
  <si>
    <r>
      <t>s</t>
    </r>
    <r>
      <rPr>
        <sz val="12"/>
        <color theme="1"/>
        <rFont val="微軟正黑體"/>
        <family val="2"/>
        <charset val="136"/>
      </rPr>
      <t>hy</t>
    </r>
    <phoneticPr fontId="11" type="noConversion"/>
  </si>
  <si>
    <t>無言</t>
    <phoneticPr fontId="11" type="noConversion"/>
  </si>
  <si>
    <t>洛斯</t>
  </si>
  <si>
    <t>懊惱</t>
    <phoneticPr fontId="11" type="noConversion"/>
  </si>
  <si>
    <t>嘆氣</t>
    <phoneticPr fontId="11" type="noConversion"/>
  </si>
  <si>
    <t>娜塔莉</t>
  </si>
  <si>
    <t>注意</t>
    <phoneticPr fontId="11" type="noConversion"/>
  </si>
  <si>
    <t>奸笑</t>
    <phoneticPr fontId="11" type="noConversion"/>
  </si>
  <si>
    <t>汗顏</t>
    <phoneticPr fontId="11" type="noConversion"/>
  </si>
  <si>
    <t>流浪兒</t>
  </si>
  <si>
    <t>草地上的聖母</t>
  </si>
  <si>
    <t>歐洛戰神像</t>
  </si>
  <si>
    <t>主角表情</t>
    <phoneticPr fontId="11" type="noConversion"/>
  </si>
  <si>
    <t>https://trello.com/c/fBcl503o 主角表情圖看這</t>
  </si>
  <si>
    <t>雨神特勒洛克像</t>
  </si>
  <si>
    <t>編號</t>
    <phoneticPr fontId="11" type="noConversion"/>
  </si>
  <si>
    <t>表情名稱</t>
    <phoneticPr fontId="11" type="noConversion"/>
  </si>
  <si>
    <t>代碼</t>
    <phoneticPr fontId="11" type="noConversion"/>
  </si>
  <si>
    <t>死者之書</t>
  </si>
  <si>
    <t>一般</t>
    <phoneticPr fontId="11" type="noConversion"/>
  </si>
  <si>
    <t>SetEmotion(Idle);</t>
    <phoneticPr fontId="11" type="noConversion"/>
  </si>
  <si>
    <t xml:space="preserve">PlayAnim(NPC的GID,Idle); </t>
    <phoneticPr fontId="11" type="noConversion"/>
  </si>
  <si>
    <t>巴特農神殿</t>
  </si>
  <si>
    <t>SetEmotion(Angry);</t>
    <phoneticPr fontId="11" type="noConversion"/>
  </si>
  <si>
    <t xml:space="preserve">PlayAnim(NPC的GID,Angry); </t>
    <phoneticPr fontId="11" type="noConversion"/>
  </si>
  <si>
    <t>擲鐵餅者</t>
  </si>
  <si>
    <t>開心</t>
    <phoneticPr fontId="11" type="noConversion"/>
  </si>
  <si>
    <t>SetEmotion(Happy);</t>
    <phoneticPr fontId="11" type="noConversion"/>
  </si>
  <si>
    <t xml:space="preserve">PlayAnim(NPC的GID,Happy); </t>
    <phoneticPr fontId="11" type="noConversion"/>
  </si>
  <si>
    <t>使神漢彌士與幼年的酒神戴奧尼西斯</t>
  </si>
  <si>
    <t>難過</t>
    <phoneticPr fontId="11" type="noConversion"/>
  </si>
  <si>
    <t>SetEmotion(Sad);</t>
    <phoneticPr fontId="11" type="noConversion"/>
  </si>
  <si>
    <t xml:space="preserve">PlayAnim(NPC的GID,Sad); </t>
    <phoneticPr fontId="11" type="noConversion"/>
  </si>
  <si>
    <t>勞孔父子群像</t>
  </si>
  <si>
    <t>驚嚇</t>
    <phoneticPr fontId="11" type="noConversion"/>
  </si>
  <si>
    <t>SetEmotion(Shock);</t>
    <phoneticPr fontId="11" type="noConversion"/>
  </si>
  <si>
    <t xml:space="preserve">PlayAnim(NPC的GID,Shock); </t>
    <phoneticPr fontId="11" type="noConversion"/>
  </si>
  <si>
    <t>羅馬競技場</t>
  </si>
  <si>
    <t>SetEmotion(Shy);</t>
    <phoneticPr fontId="11" type="noConversion"/>
  </si>
  <si>
    <t xml:space="preserve">PlayAnim(NPC的GID,Shy); </t>
    <phoneticPr fontId="11" type="noConversion"/>
  </si>
  <si>
    <t>有翼的獅子</t>
  </si>
  <si>
    <t>諾坦普頓夏郡教堂</t>
  </si>
  <si>
    <t>格洛斯特大教堂的燭台</t>
  </si>
  <si>
    <t>第一章全出場人物</t>
    <phoneticPr fontId="11" type="noConversion"/>
  </si>
  <si>
    <t>維納斯的誕生</t>
  </si>
  <si>
    <t>幾個人</t>
    <phoneticPr fontId="11" type="noConversion"/>
  </si>
  <si>
    <t>角色</t>
    <phoneticPr fontId="11" type="noConversion"/>
  </si>
  <si>
    <t>蒙娜麗莎</t>
  </si>
  <si>
    <t>巴特婁‧瓦爾迦斯</t>
    <phoneticPr fontId="11" type="noConversion"/>
  </si>
  <si>
    <t>麥可里像</t>
  </si>
  <si>
    <t>霍伯特‧海爾</t>
    <phoneticPr fontId="11" type="noConversion"/>
  </si>
  <si>
    <t>宮女</t>
  </si>
  <si>
    <t>大倉海斗</t>
    <phoneticPr fontId="11" type="noConversion"/>
  </si>
  <si>
    <t>聖女泰瑞莎的幻象</t>
  </si>
  <si>
    <t>滝崎連恩</t>
    <phoneticPr fontId="11" type="noConversion"/>
  </si>
  <si>
    <t>維也納望樓</t>
  </si>
  <si>
    <t>洛斯‧佛德里克</t>
    <phoneticPr fontId="11" type="noConversion"/>
  </si>
  <si>
    <t>阿拉伯幻想</t>
  </si>
  <si>
    <t>拾穗者</t>
  </si>
  <si>
    <t>娜塔莉‧埃文斯</t>
    <phoneticPr fontId="11" type="noConversion"/>
  </si>
  <si>
    <t>人物雕刻</t>
  </si>
  <si>
    <t>兵馬俑</t>
  </si>
  <si>
    <t>馴悍記</t>
  </si>
  <si>
    <t>參孫與達莉拉</t>
  </si>
  <si>
    <t>黑衣人</t>
    <phoneticPr fontId="11" type="noConversion"/>
  </si>
  <si>
    <t>吶喊</t>
  </si>
  <si>
    <t>小偷</t>
    <phoneticPr fontId="11" type="noConversion"/>
  </si>
  <si>
    <t>芭蕾教室接待員</t>
    <phoneticPr fontId="11" type="noConversion"/>
  </si>
  <si>
    <t>歌劇魅影</t>
  </si>
  <si>
    <t>畫攤老先生</t>
    <phoneticPr fontId="11" type="noConversion"/>
  </si>
  <si>
    <t>吉思夢妲</t>
  </si>
  <si>
    <t>家僕A</t>
    <phoneticPr fontId="11" type="noConversion"/>
  </si>
  <si>
    <t>月光下的羊欄</t>
  </si>
  <si>
    <t>家僕B</t>
    <phoneticPr fontId="11"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</si>
  <si>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</si>
  <si>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</si>
  <si>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</si>
  <si>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</si>
  <si>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</si>
  <si>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</si>
  <si>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</si>
  <si>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</si>
  <si>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</si>
  <si>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</si>
  <si>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</si>
  <si>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</si>
  <si>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</si>
  <si>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</si>
  <si>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</si>
  <si>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小偷</t>
  </si>
  <si>
    <t>NPC編號</t>
    <phoneticPr fontId="11" type="noConversion"/>
  </si>
  <si>
    <t>表情</t>
    <phoneticPr fontId="11" type="noConversion"/>
  </si>
  <si>
    <t>SetEmotion(Shock);</t>
  </si>
  <si>
    <t>SetEmotion(Idle);</t>
  </si>
  <si>
    <t>SetEmotion(Sad);</t>
  </si>
  <si>
    <t>voice編號</t>
    <phoneticPr fontId="11" type="noConversion"/>
  </si>
  <si>
    <t>其他指令編號</t>
    <phoneticPr fontId="11" type="noConversion"/>
  </si>
  <si>
    <t>SetEmotion(Happy);</t>
  </si>
  <si>
    <t>場景名稱</t>
    <phoneticPr fontId="27" type="noConversion"/>
  </si>
  <si>
    <t>繆思藝術館</t>
    <phoneticPr fontId="25" type="noConversion"/>
  </si>
  <si>
    <t>藝術館外街道</t>
    <phoneticPr fontId="25" type="noConversion"/>
  </si>
  <si>
    <t>房間</t>
    <phoneticPr fontId="25" type="noConversion"/>
  </si>
  <si>
    <t>繆思藝術館大廳</t>
    <phoneticPr fontId="25" type="noConversion"/>
  </si>
  <si>
    <t>藝術館倉庫</t>
    <phoneticPr fontId="25" type="noConversion"/>
  </si>
  <si>
    <t>館長辦公室</t>
    <phoneticPr fontId="25" type="noConversion"/>
  </si>
  <si>
    <t>街道</t>
    <phoneticPr fontId="27" type="noConversion"/>
  </si>
  <si>
    <t>芭蕾教室</t>
    <phoneticPr fontId="27" type="noConversion"/>
  </si>
  <si>
    <t>走廊</t>
    <phoneticPr fontId="27" type="noConversion"/>
  </si>
  <si>
    <t>畫家村</t>
    <phoneticPr fontId="27" type="noConversion"/>
  </si>
  <si>
    <t>攤位前</t>
    <phoneticPr fontId="25" type="noConversion"/>
  </si>
  <si>
    <t>露天咖啡座</t>
    <phoneticPr fontId="25" type="noConversion"/>
  </si>
  <si>
    <t>鄉間小屋外</t>
    <phoneticPr fontId="27" type="noConversion"/>
  </si>
  <si>
    <t>鄉間小屋內</t>
    <phoneticPr fontId="27" type="noConversion"/>
  </si>
  <si>
    <t>暗巷</t>
    <phoneticPr fontId="27" type="noConversion"/>
  </si>
  <si>
    <t>第一二章全場景名稱</t>
    <phoneticPr fontId="11" type="noConversion"/>
  </si>
  <si>
    <t>字串編號</t>
    <phoneticPr fontId="11" type="noConversion"/>
  </si>
  <si>
    <t>NPC淡入</t>
    <phoneticPr fontId="11" type="noConversion"/>
  </si>
  <si>
    <t>NPC淡出</t>
    <phoneticPr fontId="11" type="noConversion"/>
  </si>
  <si>
    <t>NPC滑入</t>
    <phoneticPr fontId="11" type="noConversion"/>
  </si>
  <si>
    <t>NPC滑出</t>
    <phoneticPr fontId="11" type="noConversion"/>
  </si>
  <si>
    <t>NPC換表情</t>
    <phoneticPr fontId="11" type="noConversion"/>
  </si>
  <si>
    <t xml:space="preserve">PlayAnim(10209002,Happy); </t>
    <phoneticPr fontId="11" type="noConversion"/>
  </si>
  <si>
    <t>ChangeBG(100010);</t>
    <phoneticPr fontId="11" type="noConversion"/>
  </si>
  <si>
    <t xml:space="preserve">PlayBGM(200001); </t>
    <phoneticPr fontId="11" type="noConversion"/>
  </si>
  <si>
    <t xml:space="preserve">PlaySE(301001); </t>
    <phoneticPr fontId="11" type="noConversion"/>
  </si>
  <si>
    <t>ControlNPC(10209002,MoveIn,M,4);</t>
    <phoneticPr fontId="11" type="noConversion"/>
  </si>
  <si>
    <t>ControlNPC(10209002,FadeOut,M);</t>
    <phoneticPr fontId="11" type="noConversion"/>
  </si>
  <si>
    <t>ControlNPC(10209002,MoveOut,M,4);</t>
    <phoneticPr fontId="11" type="noConversion"/>
  </si>
  <si>
    <t>對話框震動</t>
    <phoneticPr fontId="11" type="noConversion"/>
  </si>
  <si>
    <t>Shake(1.5);</t>
    <phoneticPr fontId="11" type="noConversion"/>
  </si>
  <si>
    <t>鏡頭震動</t>
    <phoneticPr fontId="11" type="noConversion"/>
  </si>
  <si>
    <t>音樂停止</t>
    <phoneticPr fontId="11" type="noConversion"/>
  </si>
  <si>
    <t>ControlCamera(Shake,1.5);</t>
    <phoneticPr fontId="11" type="noConversion"/>
  </si>
  <si>
    <t>StopBGM();</t>
    <phoneticPr fontId="11" type="noConversion"/>
  </si>
  <si>
    <t>SetNpcName(10209011,40009999);</t>
    <phoneticPr fontId="11" type="noConversion"/>
  </si>
  <si>
    <t>特效</t>
    <phoneticPr fontId="11" type="noConversion"/>
  </si>
  <si>
    <t>背景</t>
    <phoneticPr fontId="11" type="noConversion"/>
  </si>
  <si>
    <t>音樂</t>
    <phoneticPr fontId="11" type="noConversion"/>
  </si>
  <si>
    <t>ControlDialogueObject(Show,檔名);</t>
    <phoneticPr fontId="11" type="noConversion"/>
  </si>
  <si>
    <t>音效</t>
    <phoneticPr fontId="11" type="noConversion"/>
  </si>
  <si>
    <t>？？？關閉</t>
    <phoneticPr fontId="11" type="noConversion"/>
  </si>
  <si>
    <t>SetNpcName(10209011,0);</t>
    <phoneticPr fontId="11" type="noConversion"/>
  </si>
  <si>
    <t>範本建立</t>
    <phoneticPr fontId="11" type="noConversion"/>
  </si>
  <si>
    <t>米粒</t>
    <phoneticPr fontId="11" type="noConversion"/>
  </si>
  <si>
    <t>NPC ID</t>
    <phoneticPr fontId="11" type="noConversion"/>
  </si>
  <si>
    <t>好感第二章</t>
    <phoneticPr fontId="11" type="noConversion"/>
  </si>
  <si>
    <t>好感第三章</t>
    <phoneticPr fontId="11" type="noConversion"/>
  </si>
  <si>
    <t>StageID</t>
    <phoneticPr fontId="11" type="noConversion"/>
  </si>
  <si>
    <t>NPC名字</t>
    <phoneticPr fontId="11" type="noConversion"/>
  </si>
  <si>
    <t>第N章、第N節</t>
    <phoneticPr fontId="11" type="noConversion"/>
  </si>
  <si>
    <t>此處填寫這個stage會用到的素材</t>
    <phoneticPr fontId="11" type="noConversion"/>
  </si>
  <si>
    <t>登場人物(填寫Npc編號)</t>
    <phoneticPr fontId="11" type="noConversion"/>
  </si>
  <si>
    <t>角色劇情名</t>
    <phoneticPr fontId="11" type="noConversion"/>
  </si>
  <si>
    <t>背景名稱</t>
    <phoneticPr fontId="11" type="noConversion"/>
  </si>
  <si>
    <t>關卡名</t>
    <phoneticPr fontId="11" type="noConversion"/>
  </si>
  <si>
    <t>章名</t>
    <phoneticPr fontId="11" type="noConversion"/>
  </si>
  <si>
    <t>好感第四章</t>
    <phoneticPr fontId="11" type="noConversion"/>
  </si>
  <si>
    <t>StageID同對話assetID</t>
    <phoneticPr fontId="11" type="noConversion"/>
  </si>
  <si>
    <t>大綱</t>
    <phoneticPr fontId="11" type="noConversion"/>
  </si>
  <si>
    <t>好感第五章</t>
    <phoneticPr fontId="11" type="noConversion"/>
  </si>
  <si>
    <t>好感第六章</t>
    <phoneticPr fontId="11" type="noConversion"/>
  </si>
  <si>
    <t>備註</t>
    <phoneticPr fontId="11" type="noConversion"/>
  </si>
  <si>
    <t>M2</t>
    <phoneticPr fontId="11" type="noConversion"/>
  </si>
  <si>
    <t>※好感目前還沒有要錄音，不過可以先填著備用，但不用訂在編輯器上</t>
    <phoneticPr fontId="11" type="noConversion"/>
  </si>
  <si>
    <t>大衛像</t>
  </si>
  <si>
    <t>巴黎聖母院</t>
  </si>
  <si>
    <t>萬葉集</t>
  </si>
  <si>
    <t>旁白</t>
  </si>
  <si>
    <t>滝崎伊凡</t>
  </si>
  <si>
    <t>假連恩</t>
  </si>
  <si>
    <t>海爾森公主</t>
  </si>
  <si>
    <t>滝崎管家</t>
  </si>
  <si>
    <t>某位NPC</t>
  </si>
  <si>
    <t>滝崎家僕1</t>
  </si>
  <si>
    <t>畫攤老闆</t>
  </si>
  <si>
    <t>嚴肅</t>
    <phoneticPr fontId="11" type="noConversion"/>
  </si>
  <si>
    <t xml:space="preserve">PlayAnim(NPC的GID,Serious); </t>
    <phoneticPr fontId="11" type="noConversion"/>
  </si>
  <si>
    <t>？？？名字</t>
    <phoneticPr fontId="11" type="noConversion"/>
  </si>
  <si>
    <t>跟史考特索取id</t>
    <phoneticPr fontId="11" type="noConversion"/>
  </si>
  <si>
    <t>20070000</t>
    <phoneticPr fontId="11" type="noConversion"/>
  </si>
  <si>
    <t>萌芽的友誼</t>
    <phoneticPr fontId="11" type="noConversion"/>
  </si>
  <si>
    <t>封閉的心</t>
    <phoneticPr fontId="11" type="noConversion"/>
  </si>
  <si>
    <t>適度的休息</t>
    <phoneticPr fontId="11" type="noConversion"/>
  </si>
  <si>
    <t>失信的人</t>
    <phoneticPr fontId="11" type="noConversion"/>
  </si>
  <si>
    <t>承 奇米、娜塔莉
商店廣場-白天
此時奇米發現娜塔莉腳踝包著一圈又一圈的布帶。
奇米心想，或許夫人為了她好所以這次才沒讓她登場演出吧。
娜塔莉是不是太求好心切了呢？
因此奇米向娜塔莉說了一個自己小時候的故事，
某次自己代表藝術館參加了一場王國內舉辦的繪畫評選，
這個比賽因為是國家舉辦的，所以對藝術館的名聲來說很重要，
她深怕自己沒辦法幫上霍伯特的忙，
因此不分晝夜的練習畫畫，卻在交稿前夕得了肌腱炎。
然而就在那天霍伯特禁止自己畫畫三個月，
最後因為交出的是半成品，作品當然也沒有獲選。
當時她很生氣，為什麼霍伯特不讓自己畫完那幅畫呢？明明就差一點點。
後來德瑞克說了她才明白，比起名聲更重要的是，霍伯特非常擔心她的手。
「這樣靈巧的雙手要是不能再畫畫怎麼辦？」
這是那幾天裡霍伯特一直叨唸的話。
所以，她相信夫人也是一樣的心情。
娜塔莉聽完故事後終於釋然，表示自己瞭解了，忽然想起了什麼，表示想請奇米兩天後到某個高級宅邸前會合。</t>
    <phoneticPr fontId="11" type="noConversion"/>
  </si>
  <si>
    <t>朋友的定義</t>
    <phoneticPr fontId="11" type="noConversion"/>
  </si>
  <si>
    <t xml:space="preserve">轉
貴族宅邸前-白天 BG100015
奇米依約來到一座高級宅邸附近，奇米驚呼這裡不是王公貴族的私人宅邸嗎？
娜塔莉表示這裡是公主來看表演時會來住宿的別墅，
自己與公主會私下溜出來到這裡玩耍、談天、跳芭蕾舞，
平常她們是不能私下隨意相見的，相見時多半都是在表演廳上。
此時宅邸的大門打開了，公主的馬車從遠處進入宅邸。
今天就是表演的日子，公主會先來到這裡歇息再前往表演廳。
娜塔莉擔心公主看不到自己登場演出會很失望，答應公主的事情沒有做到，
這樣子自己就是個失信的人。
奇米表示，既然公主是娜塔莉的朋友，
如果她知道娜塔莉現在的狀況，一定不會責怪娜塔莉的。
娜塔莉這麼在意別人的看法，會很辛苦的哦。
奇米希望娜塔莉懂得適度放鬆，因此帶她到一座祕境。
「妳和我分享這個秘密基地，那我也要帶妳去一個地方。」
</t>
    <phoneticPr fontId="11" type="noConversion"/>
  </si>
  <si>
    <t>起 奇米、娜塔莉、舞蹈課學生
露天咖啡座外街道-夜
一日夜裡，奇米在回家的路上撇見一道熟悉的身影，應該是娜塔莉。
當時的娜塔莉紅著雙眼，見奇米經過馬上將淚眼擦去，並說奇米看錯了。
舞蹈練習室-白天
隔日舞蹈課練習結束後，奇米到舞蹈教室尋找娜塔莉，卻不見其蹤影。
正要離開之際便聽到學生們的耳語，在奇米的詢問之下，原來是娜塔莉在課堂上被夫人訓斥後哭了，
「可能是因為沒選上演出的角色而鬧彆扭吧。」還說了幾句諷刺的話語，奇米聽後心中頗不是滋味。
露天咖啡座外街道-白天
想起了前幾天夜裡在附近暗巷看到的蹤影，或許是娜塔莉又到那裡去調適心情了吧，果然，她在那裡呆坐著。
娜塔莉看見奇米來了，只好向她吐露自己挨罵了心情不是很好。
奇米見娜塔莉不願意說，便邀請娜塔莉到處走走散心。</t>
    <phoneticPr fontId="11" type="noConversion"/>
  </si>
  <si>
    <t>露天咖啡座夜、舞蹈練習室日、露天咖啡座日</t>
    <phoneticPr fontId="11" type="noConversion"/>
  </si>
  <si>
    <t>露天咖啡座-夜</t>
    <phoneticPr fontId="11" type="noConversion"/>
  </si>
  <si>
    <t>哀傷情境-200003</t>
    <phoneticPr fontId="11" type="noConversion"/>
  </si>
  <si>
    <t>？？？名字</t>
    <phoneticPr fontId="11" type="noConversion"/>
  </si>
  <si>
    <t>娜塔莉，表示看不清楚人</t>
    <phoneticPr fontId="11" type="noConversion"/>
  </si>
  <si>
    <t>娜塔莉</t>
    <phoneticPr fontId="11" type="noConversion"/>
  </si>
  <si>
    <t>某日夜裡，我隱約聽見細微的啜泣聲，走近一瞧那人竟是娜塔莉。</t>
    <phoneticPr fontId="11" type="noConversion"/>
  </si>
  <si>
    <t>旁白</t>
    <phoneticPr fontId="11" type="noConversion"/>
  </si>
  <si>
    <t>對於昨晚看到的情景，我有些擔心，因此前往舞蹈練習室一探究竟。</t>
    <phoneticPr fontId="11" type="noConversion"/>
  </si>
  <si>
    <t>背景</t>
    <phoneticPr fontId="11" type="noConversion"/>
  </si>
  <si>
    <t>舞蹈練習室日</t>
    <phoneticPr fontId="11" type="noConversion"/>
  </si>
  <si>
    <t>這個時間應該是剛下課，怎麼沒見到娜塔莉呢？</t>
    <phoneticPr fontId="11" type="noConversion"/>
  </si>
  <si>
    <t>找個人問問看好了。</t>
    <phoneticPr fontId="11" type="noConversion"/>
  </si>
  <si>
    <t>你好，我找娜塔莉，請問她在哪呢？</t>
    <phoneticPr fontId="11" type="noConversion"/>
  </si>
  <si>
    <t>若妳看到娜塔莉，勸她不要那麼愛搶別人鋒頭啊，會遭人討厭的。</t>
    <phoneticPr fontId="11" type="noConversion"/>
  </si>
  <si>
    <t>這樣啊……</t>
    <phoneticPr fontId="11" type="noConversion"/>
  </si>
  <si>
    <t>埃文斯老師只不過不准她參與這次演出，她竟然因此和老師鬧彆扭。</t>
    <phoneticPr fontId="11" type="noConversion"/>
  </si>
  <si>
    <t>也不想想我們其他人平常也是很努力在爭取演出機會呢。</t>
    <phoneticPr fontId="11" type="noConversion"/>
  </si>
  <si>
    <t>(我想娜塔莉不是這樣的人，一定有什麼原因。)</t>
    <phoneticPr fontId="11" type="noConversion"/>
  </si>
  <si>
    <t>啊，我也是好心提醒，別介意。</t>
    <phoneticPr fontId="11" type="noConversion"/>
  </si>
  <si>
    <t>露天咖啡座日</t>
    <phoneticPr fontId="11" type="noConversion"/>
  </si>
  <si>
    <t>(印象中娜塔莉昨天晚上就是在這附近哭的……啊，在那裡！)</t>
    <phoneticPr fontId="11" type="noConversion"/>
  </si>
  <si>
    <t>娜塔莉……</t>
    <phoneticPr fontId="11" type="noConversion"/>
  </si>
  <si>
    <t>NPC滑出</t>
    <phoneticPr fontId="11" type="noConversion"/>
  </si>
  <si>
    <t>好，我知道了，娜塔莉不在，妳要加油哦，期待妳的表演。</t>
    <phoneticPr fontId="11" type="noConversion"/>
  </si>
  <si>
    <t>我將手巾遞給娜塔莉，她猶豫了半晌後才接下。</t>
    <phoneticPr fontId="11" type="noConversion"/>
  </si>
  <si>
    <t>也好，走吧。</t>
    <phoneticPr fontId="11" type="noConversion"/>
  </si>
  <si>
    <t>奇米</t>
    <phoneticPr fontId="11" type="noConversion"/>
  </si>
  <si>
    <t>是娜塔莉嗎？</t>
    <phoneticPr fontId="11" type="noConversion"/>
  </si>
  <si>
    <t>呃，我……</t>
    <phoneticPr fontId="11" type="noConversion"/>
  </si>
  <si>
    <t>娜塔莉，妳怎麼躲在這裡哭？</t>
    <phoneticPr fontId="11" type="noConversion"/>
  </si>
  <si>
    <t>奇怪，那人明明是娜塔莉呀！</t>
    <phoneticPr fontId="11" type="noConversion"/>
  </si>
  <si>
    <t>奇米、娜塔莉、舞蹈課學生、埃文斯夫人</t>
    <phoneticPr fontId="11" type="noConversion"/>
  </si>
  <si>
    <t>背景</t>
    <phoneticPr fontId="11" type="noConversion"/>
  </si>
  <si>
    <t>娜塔莉的回憶-舞蹈練習室日</t>
    <phoneticPr fontId="11" type="noConversion"/>
  </si>
  <si>
    <t>埃文斯夫人</t>
    <phoneticPr fontId="11" type="noConversion"/>
  </si>
  <si>
    <t>我和公主約定了要讓她看到我的表演！</t>
    <phoneticPr fontId="11" type="noConversion"/>
  </si>
  <si>
    <t>夫人……</t>
    <phoneticPr fontId="11" type="noConversion"/>
  </si>
  <si>
    <t>不可以任性！</t>
    <phoneticPr fontId="11" type="noConversion"/>
  </si>
  <si>
    <t>嗚嗚……</t>
    <phoneticPr fontId="11" type="noConversion"/>
  </si>
  <si>
    <t>不然，我們去走走散心吧？</t>
    <phoneticPr fontId="11" type="noConversion"/>
  </si>
  <si>
    <t>原來是這樣。</t>
    <phoneticPr fontId="11" type="noConversion"/>
  </si>
  <si>
    <t>20070001</t>
    <phoneticPr fontId="11" type="noConversion"/>
  </si>
  <si>
    <t>奇米、娜塔莉</t>
    <phoneticPr fontId="11" type="noConversion"/>
  </si>
  <si>
    <t>一般情境-200001</t>
    <phoneticPr fontId="11" type="noConversion"/>
  </si>
  <si>
    <t>花園商店廣場-日100011</t>
    <phoneticPr fontId="11" type="noConversion"/>
  </si>
  <si>
    <t>別難過啦，休息一下也好嘛。</t>
    <phoneticPr fontId="11" type="noConversion"/>
  </si>
  <si>
    <t>我們靜靜地在廣場前長椅坐著看著人潮來來去去。</t>
    <phoneticPr fontId="11" type="noConversion"/>
  </si>
  <si>
    <t>妳那隻腳怎麼了？</t>
    <phoneticPr fontId="11" type="noConversion"/>
  </si>
  <si>
    <t>娜塔莉，這次我挑其他人來擔綱這個角色，也許有不同的詮釋。</t>
    <phoneticPr fontId="11" type="noConversion"/>
  </si>
  <si>
    <t>下次還有機會，這次妳先休息吧。</t>
    <phoneticPr fontId="11" type="noConversion"/>
  </si>
  <si>
    <t>老師，請務必讓我參與這次的演出。</t>
    <phoneticPr fontId="11" type="noConversion"/>
  </si>
  <si>
    <t>娜塔莉</t>
    <phoneticPr fontId="11" type="noConversion"/>
  </si>
  <si>
    <t>此時我發現娜塔莉一直揉捏著包裹著布條的腳踝。</t>
    <phoneticPr fontId="11" type="noConversion"/>
  </si>
  <si>
    <t>奇米</t>
    <phoneticPr fontId="11" type="noConversion"/>
  </si>
  <si>
    <t>有沒有可能因為如此，所以夫人才不讓妳參加演出？</t>
    <phoneticPr fontId="11" type="noConversion"/>
  </si>
  <si>
    <t>那陣子不分晝夜的練習畫畫，卻在交稿前夕得了肌腱炎。</t>
    <phoneticPr fontId="11" type="noConversion"/>
  </si>
  <si>
    <t>呵呵，當然沒入選囉。</t>
    <phoneticPr fontId="11" type="noConversion"/>
  </si>
  <si>
    <t>那時我因為賭氣，老是把自己關在房裡，還不跟他說話。</t>
    <phoneticPr fontId="11" type="noConversion"/>
  </si>
  <si>
    <t>選項一</t>
    <phoneticPr fontId="11" type="noConversion"/>
  </si>
  <si>
    <t>是啊！本來就該去的。</t>
    <phoneticPr fontId="11" type="noConversion"/>
  </si>
  <si>
    <t>選項二</t>
    <phoneticPr fontId="11" type="noConversion"/>
  </si>
  <si>
    <t>好，我晚上回去就跟夫人說。</t>
    <phoneticPr fontId="11" type="noConversion"/>
  </si>
  <si>
    <t>也是，怕她還在氣頭上。</t>
    <phoneticPr fontId="11" type="noConversion"/>
  </si>
  <si>
    <t>節點</t>
    <phoneticPr fontId="11" type="noConversion"/>
  </si>
  <si>
    <t>選項後回到以下內容</t>
    <phoneticPr fontId="11" type="noConversion"/>
  </si>
  <si>
    <t>先看看狀況再說。</t>
    <phoneticPr fontId="11" type="noConversion"/>
  </si>
  <si>
    <t>20070002</t>
    <phoneticPr fontId="11" type="noConversion"/>
  </si>
  <si>
    <t>貴族宅邸前-白天 100015</t>
    <phoneticPr fontId="11" type="noConversion"/>
  </si>
  <si>
    <t>[PLAYER]妳來啦，等很久了嗎？</t>
    <phoneticPr fontId="11" type="noConversion"/>
  </si>
  <si>
    <t>當天我依約來到娜塔莉指定的地點，竟是一幢華麗的別墅。</t>
    <phoneticPr fontId="11" type="noConversion"/>
  </si>
  <si>
    <t>秘密基地？</t>
    <phoneticPr fontId="11" type="noConversion"/>
  </si>
  <si>
    <t>每當表演結束後，我們就會相約在這裡談天、跳舞。</t>
    <phoneticPr fontId="11" type="noConversion"/>
  </si>
  <si>
    <t>旁白</t>
    <phoneticPr fontId="11" type="noConversion"/>
  </si>
  <si>
    <t>今天就是演出的日子了。</t>
    <phoneticPr fontId="11" type="noConversion"/>
  </si>
  <si>
    <t>畢竟我上次答應她要跳這齣戲給她看的。</t>
    <phoneticPr fontId="11" type="noConversion"/>
  </si>
  <si>
    <t>選項結束後回到以下對話</t>
    <phoneticPr fontId="11" type="noConversion"/>
  </si>
  <si>
    <t>我想，如果公主知道妳的情況的話，一定會體諒妳的。</t>
    <phoneticPr fontId="11" type="noConversion"/>
  </si>
  <si>
    <t>畢竟妳們是朋友呀。</t>
    <phoneticPr fontId="11" type="noConversion"/>
  </si>
  <si>
    <t>娜塔莉很在乎旁人的想法呢，是個體貼的人哦。</t>
    <phoneticPr fontId="11" type="noConversion"/>
  </si>
  <si>
    <t>我真的不知道為什麼夫人這回如此絕決？</t>
    <phoneticPr fontId="11" type="noConversion"/>
  </si>
  <si>
    <t>還不許我練舞一個月…..</t>
  </si>
  <si>
    <t>不過太過在意別人的看法，自己會很辛苦的哦。</t>
    <phoneticPr fontId="11" type="noConversion"/>
  </si>
  <si>
    <t>不妨試著表達出自己的真實想法？</t>
    <phoneticPr fontId="11" type="noConversion"/>
  </si>
  <si>
    <t>當然呀，妳在意別人的心情，所以會盡量地配合他們。</t>
    <phoneticPr fontId="11" type="noConversion"/>
  </si>
  <si>
    <t>夫人還生妳的氣嗎？</t>
    <phoneticPr fontId="11" type="noConversion"/>
  </si>
  <si>
    <t>沒關係啦！難得可以休息，我也帶妳去我的祕密基地吧！</t>
    <phoneticPr fontId="11" type="noConversion"/>
  </si>
  <si>
    <t>嗯…...可能要用對方法吧？慢慢來，不用太勉強。</t>
    <phoneticPr fontId="11" type="noConversion"/>
  </si>
  <si>
    <t>鄉間小屋-傍晚 (下花瓣)</t>
    <phoneticPr fontId="11" type="noConversion"/>
  </si>
  <si>
    <t>不然，再找機會向她解釋看看。</t>
    <phoneticPr fontId="11" type="noConversion"/>
  </si>
  <si>
    <t>嗯……希望如此。</t>
    <phoneticPr fontId="11" type="noConversion"/>
  </si>
  <si>
    <t>20070003</t>
    <phoneticPr fontId="11" type="noConversion"/>
  </si>
  <si>
    <t>所以，我相信夫人也是抱著這樣的心情，才對妳生氣。</t>
    <phoneticPr fontId="11" type="noConversion"/>
  </si>
  <si>
    <t>等她消氣後，記得和她好好說清楚。</t>
    <phoneticPr fontId="11" type="noConversion"/>
  </si>
  <si>
    <t>加油，別擔心，一定沒事的。</t>
    <phoneticPr fontId="11" type="noConversion"/>
  </si>
  <si>
    <t>特效</t>
    <phoneticPr fontId="11" type="noConversion"/>
  </si>
  <si>
    <t>下花瓣</t>
    <phoneticPr fontId="11" type="noConversion"/>
  </si>
  <si>
    <t>漂亮吧？</t>
    <phoneticPr fontId="11" type="noConversion"/>
  </si>
  <si>
    <t>喲，娜塔莉呀，我才懶得管她呢。</t>
    <phoneticPr fontId="11" type="noConversion"/>
  </si>
  <si>
    <t>NPC淡入</t>
    <phoneticPr fontId="11" type="noConversion"/>
  </si>
  <si>
    <t>貴婦A</t>
    <phoneticPr fontId="11" type="noConversion"/>
  </si>
  <si>
    <r>
      <t>舞蹈課學生-</t>
    </r>
    <r>
      <rPr>
        <sz val="12"/>
        <color rgb="FF00B050"/>
        <rFont val="微軟正黑體"/>
        <family val="2"/>
        <charset val="136"/>
      </rPr>
      <t>40010018，因為要一個擊敗人，先用貴婦A形象，不知道會不會太老</t>
    </r>
    <phoneticPr fontId="11" type="noConversion"/>
  </si>
  <si>
    <t>這是當然囉，我要繼續練習了，再見。</t>
    <phoneticPr fontId="11" type="noConversion"/>
  </si>
  <si>
    <t>嗯…...猜的。妳怎麼啦？</t>
    <phoneticPr fontId="11" type="noConversion"/>
  </si>
  <si>
    <t>[PLAYER]……？妳怎麼知道我在這裡？</t>
    <phoneticPr fontId="11" type="noConversion"/>
  </si>
  <si>
    <t>娜塔莉，妳相信嗎？</t>
    <phoneticPr fontId="11" type="noConversion"/>
  </si>
  <si>
    <t>信什麼？</t>
    <phoneticPr fontId="11" type="noConversion"/>
  </si>
  <si>
    <t>偶爾做點讓自己開心的休閒活動，能讓妳的舞藝更進步哦！</t>
    <phoneticPr fontId="11" type="noConversion"/>
  </si>
  <si>
    <t>不過我還是得被罰不能進練習室一個月。</t>
    <phoneticPr fontId="11" type="noConversion"/>
  </si>
  <si>
    <t>娜塔莉不遵守舞團規定，任性妄為，罰一個月內不許進入練習室。</t>
    <phoneticPr fontId="11" type="noConversion"/>
  </si>
  <si>
    <t>當能量補滿的時候再上場，才會是最佳狀態！</t>
    <phoneticPr fontId="11" type="noConversion"/>
  </si>
  <si>
    <t>相處的時候能很坦然。</t>
    <phoneticPr fontId="11" type="noConversion"/>
  </si>
  <si>
    <t>能共度歡笑與悲傷。</t>
    <phoneticPr fontId="11" type="noConversion"/>
  </si>
  <si>
    <t>無論多遠都掛念在心。</t>
    <phoneticPr fontId="11" type="noConversion"/>
  </si>
  <si>
    <t>但有時候我分不太清楚究竟誰才是「朋友」。</t>
    <phoneticPr fontId="11" type="noConversion"/>
  </si>
  <si>
    <t>怎麼說呢？</t>
    <phoneticPr fontId="11" type="noConversion"/>
  </si>
  <si>
    <t>呵呵，那很好呀。</t>
    <phoneticPr fontId="11" type="noConversion"/>
  </si>
  <si>
    <t>[PLAYER]陪我度過這次低潮，希望有機會能帶給妳快樂。</t>
    <phoneticPr fontId="11" type="noConversion"/>
  </si>
  <si>
    <t>妳今天能來，我就很開心哦。</t>
    <phoneticPr fontId="11" type="noConversion"/>
  </si>
  <si>
    <t>他們大部分時而熱情、時而冷漠，令我摸不透心思。</t>
    <phoneticPr fontId="11" type="noConversion"/>
  </si>
  <si>
    <t>沒有人像妳這樣願意花這麼多時間陪我說話。</t>
    <phoneticPr fontId="11" type="noConversion"/>
  </si>
  <si>
    <t>而且，總覺得在妳身邊…...很自在。</t>
    <phoneticPr fontId="11" type="noConversion"/>
  </si>
  <si>
    <t>謝謝妳今天陪我來賞花，我很開心！</t>
    <phoneticPr fontId="11" type="noConversion"/>
  </si>
  <si>
    <t>那天晚上在暗巷裡，妳看到的是我沒錯。</t>
    <phoneticPr fontId="11" type="noConversion"/>
  </si>
  <si>
    <t>但我擔心被人發現我在哭，所以和妳說了謊……</t>
    <phoneticPr fontId="11" type="noConversion"/>
  </si>
  <si>
    <t>哈哈，不要在意這點小事啦！</t>
    <phoneticPr fontId="11" type="noConversion"/>
  </si>
  <si>
    <t>對了，[PLAYER]，有件事必須和妳說抱歉。</t>
    <phoneticPr fontId="11" type="noConversion"/>
  </si>
  <si>
    <t>好的，我會努力試著放鬆自己。</t>
    <phoneticPr fontId="11" type="noConversion"/>
  </si>
  <si>
    <t>怎麼了？</t>
    <phoneticPr fontId="11" type="noConversion"/>
  </si>
  <si>
    <t xml:space="preserve">PlayAnim(10201006,Idle); </t>
  </si>
  <si>
    <t xml:space="preserve">PlayAnim(10201006,Angry); </t>
  </si>
  <si>
    <t xml:space="preserve">PlayAnim(10201006,Happy); </t>
  </si>
  <si>
    <t xml:space="preserve">PlayAnim(10201006,Sad); </t>
  </si>
  <si>
    <t xml:space="preserve">PlayAnim(10201006,Shock); </t>
  </si>
  <si>
    <t xml:space="preserve">PlayAnim(10201006,Shy); </t>
  </si>
  <si>
    <t xml:space="preserve">PlayAnim(10201006,Serious); </t>
  </si>
  <si>
    <t>SetEmotion(Angry);</t>
  </si>
  <si>
    <t>SetEmotion(Shy);</t>
  </si>
  <si>
    <t>夫人會生氣真是少見呢，怎麼了嗎？</t>
    <phoneticPr fontId="11" type="noConversion"/>
  </si>
  <si>
    <t>合
鄉間小屋-傍晚 (下花瓣)
遍地落花的美麗風景讓始終神色緊張的娜塔莉立即放鬆下來。
除了每天勤於練習之外，
偶爾做點能讓自己開心的休閒活動，能讓妳的舞跳得更好哦。
娜塔莉笑著說「這是一種魔法嗎？」
忽然娜塔莉問奇米，妳覺得朋友的定義是什麼呢？
奇米說朋友就是：
1.相處時也能讓妳很坦然做自己的對象。
2.能一起歡笑也會陪你流淚的對象。
3.無論相距多遠都能掛念在心的對象。
娜塔莉說，舞團的成員很多，
表演時見過的王公貴族們也很多，
她們都稱自己是娜塔莉的朋友，
但她分不清楚誰是真的朋友、誰是假的朋友。
最後奇米問娜塔莉
「那妳覺得，我是妳的朋友嗎？」
除了公主之外，妳是第二個對我這樣好的人。
或許這樣才是真正的朋友吧？
黑幕做話後 或是留伏筆做在書信系統
娜塔莉寫新告訴奇米
公主得知娜塔莉受傷後去探望她，並囑咐她一定要好好養身體。</t>
    <phoneticPr fontId="11" type="noConversion"/>
  </si>
  <si>
    <t>娜塔莉好感劇情第一章</t>
    <phoneticPr fontId="11" type="noConversion"/>
  </si>
  <si>
    <t>你覺得公主會怎麼想呢？</t>
    <phoneticPr fontId="11" type="noConversion"/>
  </si>
  <si>
    <t>覺得擔心</t>
    <phoneticPr fontId="11" type="noConversion"/>
  </si>
  <si>
    <t>覺得失望</t>
    <phoneticPr fontId="11" type="noConversion"/>
  </si>
  <si>
    <t>沒事……妳認錯人了……</t>
    <phoneticPr fontId="11" type="noConversion"/>
  </si>
  <si>
    <t>當時館長霍伯特讓我代表繆思藝術館參賽。</t>
    <phoneticPr fontId="11" type="noConversion"/>
  </si>
  <si>
    <t>那評選不就……</t>
    <phoneticPr fontId="11" type="noConversion"/>
  </si>
  <si>
    <t>他不許我完稿就算了，還不讓我畫畫將近半年。</t>
    <phoneticPr fontId="11" type="noConversion"/>
  </si>
  <si>
    <t>他說：「這麼靈巧的雙手，要是不能再畫畫該怎麼辦？」。</t>
    <phoneticPr fontId="11" type="noConversion"/>
  </si>
  <si>
    <t>沒什麼，就是惹夫人生氣被罵了，所以心情不好。</t>
    <phoneticPr fontId="11" type="noConversion"/>
  </si>
  <si>
    <t>她不讓我參與這次的巡演，因此和她爭辯了一下。</t>
    <phoneticPr fontId="11" type="noConversion"/>
  </si>
  <si>
    <t>我明白了，[PLAYER]，謝謝妳。</t>
    <phoneticPr fontId="11" type="noConversion"/>
  </si>
  <si>
    <t>但後來我聽助理德瑞克說，霍伯特其實很擔心我的情況。</t>
    <phoneticPr fontId="11" type="noConversion"/>
  </si>
  <si>
    <t>若因此無法再執筆作畫，確實得不償失。</t>
    <phoneticPr fontId="11" type="noConversion"/>
  </si>
  <si>
    <t>奇米</t>
    <phoneticPr fontId="11" type="noConversion"/>
  </si>
  <si>
    <t>那就這麼說定囉！</t>
    <phoneticPr fontId="11" type="noConversion"/>
  </si>
  <si>
    <t>對了，改天我想去個地方。</t>
    <phoneticPr fontId="11" type="noConversion"/>
  </si>
  <si>
    <t>嗯，有個人陪我走走也好。</t>
    <phoneticPr fontId="11" type="noConversion"/>
  </si>
  <si>
    <t>我也剛到，這棟房子好漂亮，是夫人的宅邸嗎？</t>
    <phoneticPr fontId="11" type="noConversion"/>
  </si>
  <si>
    <t>在哪裡？我可以陪妳去！</t>
    <phoneticPr fontId="11" type="noConversion"/>
  </si>
  <si>
    <t>如果公主沒看到我登場，應該會很失望。</t>
    <phoneticPr fontId="11" type="noConversion"/>
  </si>
  <si>
    <t>這裡是公主來看表演時會住的別墅，也是我們的祕密基地。</t>
    <phoneticPr fontId="11" type="noConversion"/>
  </si>
  <si>
    <t>[PLAYER]，妳覺得公主怎麼想呢？</t>
    <phoneticPr fontId="11" type="noConversion"/>
  </si>
  <si>
    <t>因為我和公主平時不能隨意見面，只能趁公主來訪時相聚。</t>
    <phoneticPr fontId="11" type="noConversion"/>
  </si>
  <si>
    <t>妳們的感情真好。</t>
    <phoneticPr fontId="11" type="noConversion"/>
  </si>
  <si>
    <t>可能會有點失望。</t>
    <phoneticPr fontId="11" type="noConversion"/>
  </si>
  <si>
    <t>可能會擔心妳。</t>
    <phoneticPr fontId="11" type="noConversion"/>
  </si>
  <si>
    <t>我擔心會造成誤解，怎麼辦？</t>
    <phoneticPr fontId="11" type="noConversion"/>
  </si>
  <si>
    <t>擔心我？</t>
    <phoneticPr fontId="11" type="noConversion"/>
  </si>
  <si>
    <t>妳突然沒登場演出，當然會擔心妳呀。</t>
    <phoneticPr fontId="11" type="noConversion"/>
  </si>
  <si>
    <t>這樣是一種體貼嗎？</t>
    <phoneticPr fontId="11" type="noConversion"/>
  </si>
  <si>
    <t>我上次那樣做，卻讓夫人生氣。</t>
    <phoneticPr fontId="11" type="noConversion"/>
  </si>
  <si>
    <t>我們講開了，她的想法真的和霍伯特館長一樣，妳真是說對了。</t>
    <phoneticPr fontId="11" type="noConversion"/>
  </si>
  <si>
    <t>那就太好啦。</t>
    <phoneticPr fontId="11" type="noConversion"/>
  </si>
  <si>
    <t>我都忘了現在正值花季。</t>
    <phoneticPr fontId="11" type="noConversion"/>
  </si>
  <si>
    <t>好美的地方！</t>
    <phoneticPr fontId="11" type="noConversion"/>
  </si>
  <si>
    <t>人煙罕至的偏鄉風景，終於讓神色緊繃的娜塔莉放鬆下來。</t>
    <phoneticPr fontId="11" type="noConversion"/>
  </si>
  <si>
    <t>遍地落花的美麗景色，總能讓人心曠神怡。</t>
    <phoneticPr fontId="11" type="noConversion"/>
  </si>
  <si>
    <t>這也是一種練習嗎？</t>
    <phoneticPr fontId="11" type="noConversion"/>
  </si>
  <si>
    <t>不是的，放鬆休息的時候才能好好補充能量嘛。</t>
    <phoneticPr fontId="11" type="noConversion"/>
  </si>
  <si>
    <t>(娜塔莉連放鬆這件事都很認真啊…...)</t>
    <phoneticPr fontId="11" type="noConversion"/>
  </si>
  <si>
    <t>如果下次心情不好可以到藝術館找我哦。</t>
    <phoneticPr fontId="11" type="noConversion"/>
  </si>
  <si>
    <t>[PLAYER]，妳對我真好。</t>
    <phoneticPr fontId="11" type="noConversion"/>
  </si>
  <si>
    <t>妳覺得朋友的定義是什麼呢？</t>
    <phoneticPr fontId="11" type="noConversion"/>
  </si>
  <si>
    <t>還讓妳隔天跑到舞蹈教室找我，實在不好意思。</t>
    <phoneticPr fontId="11" type="noConversion"/>
  </si>
  <si>
    <t>我和夫人經歷這次事情，也算是坦然相對了。</t>
    <phoneticPr fontId="11" type="noConversion"/>
  </si>
  <si>
    <t>我和公主確實是這樣的情誼。</t>
    <phoneticPr fontId="11" type="noConversion"/>
  </si>
  <si>
    <t>舞團的成員很多，他們都曾稱自己是我的朋友。</t>
    <phoneticPr fontId="11" type="noConversion"/>
  </si>
  <si>
    <t>那你們一定是朋友了。</t>
    <phoneticPr fontId="11" type="noConversion"/>
  </si>
  <si>
    <t>那我們就是朋友了。</t>
    <phoneticPr fontId="11" type="noConversion"/>
  </si>
  <si>
    <t>娜塔莉覺得我是妳的朋友嗎？</t>
    <phoneticPr fontId="11" type="noConversion"/>
  </si>
  <si>
    <t>嗯…...是吧。</t>
    <phoneticPr fontId="11" type="noConversion"/>
  </si>
  <si>
    <t>這……但前幾場演出也有類似情況，夫人仍會讓我上場。</t>
    <phoneticPr fontId="11" type="noConversion"/>
  </si>
  <si>
    <t>最近偶爾腳踝會覺得有些痠痛，應該是長時間練舞的關係。</t>
    <phoneticPr fontId="11" type="noConversion"/>
  </si>
  <si>
    <t>記得，聽說獲選的藝術館能獲得國家頒授的藝術菁英培育認證。</t>
    <phoneticPr fontId="11" type="noConversion"/>
  </si>
  <si>
    <t>娜塔莉，妳還記得前陣子王國舉辦的藝術繪畫評選嗎？</t>
    <phoneticPr fontId="11" type="noConversion"/>
  </si>
  <si>
    <t>霍伯特竟然不許我繼續完稿，所以交了半成品。</t>
    <phoneticPr fontId="11" type="noConversion"/>
  </si>
  <si>
    <t>半年？！要是我不跳舞半年，都覺得和芭蕾舞脫節了。</t>
    <phoneticPr fontId="11" type="noConversion"/>
  </si>
  <si>
    <t xml:space="preserve">PlayAnim(10201006,Shock); </t>
    <phoneticPr fontId="11" type="noConversion"/>
  </si>
  <si>
    <t>真可惜，若是我一定咬牙努力完成。</t>
    <phoneticPr fontId="11" type="noConversion"/>
  </si>
  <si>
    <t>為什麼霍伯特要這樣做？</t>
    <phoneticPr fontId="11" type="noConversion"/>
  </si>
  <si>
    <t>妳說的有道理，我是不是該向夫人道個歉？</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</si>
</sst>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43">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9"/>
      <name val="細明體"/>
      <family val="3"/>
      <charset val="136"/>
    </font>
    <font>
      <sz val="10"/>
      <color theme="0" tint="-0.34998626667073579"/>
      <name val="微軟正黑體"/>
      <family val="2"/>
      <charset val="136"/>
    </font>
    <font>
      <sz val="12"/>
      <color theme="0"/>
      <name val="微软雅黑"/>
      <family val="2"/>
      <charset val="134"/>
    </font>
    <font>
      <sz val="12"/>
      <color rgb="FF000000"/>
      <name val="微软雅黑"/>
      <family val="2"/>
      <charset val="134"/>
    </font>
    <font>
      <sz val="10"/>
      <color theme="1"/>
      <name val="新細明體"/>
      <family val="2"/>
      <scheme val="minor"/>
    </font>
    <font>
      <sz val="10"/>
      <color theme="1"/>
      <name val="微軟正黑體"/>
      <family val="2"/>
      <charset val="136"/>
    </font>
    <font>
      <sz val="15"/>
      <color rgb="FF000000"/>
      <name val="微软雅黑"/>
      <family val="2"/>
      <charset val="134"/>
    </font>
    <font>
      <b/>
      <sz val="10"/>
      <name val="微軟正黑體"/>
      <family val="2"/>
      <charset val="136"/>
    </font>
    <font>
      <sz val="10"/>
      <color theme="8"/>
      <name val="微軟正黑體"/>
      <family val="2"/>
      <charset val="136"/>
    </font>
    <font>
      <sz val="10"/>
      <color theme="8" tint="-0.249977111117893"/>
      <name val="微軟正黑體"/>
      <family val="2"/>
      <charset val="136"/>
    </font>
    <font>
      <sz val="10"/>
      <color rgb="FF0070C0"/>
      <name val="微軟正黑體"/>
      <family val="2"/>
      <charset val="136"/>
    </font>
    <font>
      <b/>
      <sz val="12"/>
      <color theme="1"/>
      <name val="微軟正黑體"/>
      <family val="2"/>
      <charset val="136"/>
    </font>
    <font>
      <b/>
      <sz val="10"/>
      <color theme="5"/>
      <name val="微軟正黑體"/>
      <family val="2"/>
      <charset val="136"/>
    </font>
    <font>
      <sz val="12"/>
      <color theme="9"/>
      <name val="微軟正黑體"/>
      <family val="2"/>
      <charset val="136"/>
    </font>
    <font>
      <sz val="12"/>
      <color rgb="FF00B050"/>
      <name val="微軟正黑體"/>
      <family val="2"/>
      <charset val="136"/>
    </font>
    <font>
      <sz val="12"/>
      <color theme="8"/>
      <name val="微軟正黑體"/>
      <family val="2"/>
      <charset val="136"/>
    </font>
  </fonts>
  <fills count="1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2" fillId="0" borderId="0" applyNumberFormat="0" applyFill="0" applyBorder="0" applyAlignment="0" applyProtection="0"/>
    <xf numFmtId="0" fontId="23" fillId="0" borderId="0"/>
  </cellStyleXfs>
  <cellXfs count="176">
    <xf numFmtId="0" fontId="0" fillId="0" borderId="0" xfId="0"/>
    <xf numFmtId="0" fontId="15" fillId="0" borderId="1" xfId="0" applyFont="1" applyBorder="1"/>
    <xf numFmtId="0" fontId="15" fillId="0" borderId="1" xfId="0" applyFont="1" applyBorder="1" applyAlignment="1">
      <alignment horizontal="right" vertical="center"/>
    </xf>
    <xf numFmtId="0" fontId="0" fillId="6" borderId="1" xfId="0" applyFill="1" applyBorder="1"/>
    <xf numFmtId="0" fontId="12" fillId="5" borderId="1" xfId="0" applyFont="1" applyFill="1" applyBorder="1" applyAlignment="1">
      <alignment horizontal="center" vertical="center"/>
    </xf>
    <xf numFmtId="0" fontId="15" fillId="0" borderId="1" xfId="0" applyFont="1" applyBorder="1" applyAlignment="1">
      <alignment horizontal="left"/>
    </xf>
    <xf numFmtId="0" fontId="17" fillId="5" borderId="5" xfId="0" applyFont="1" applyFill="1" applyBorder="1" applyAlignment="1">
      <alignment horizontal="right" vertical="top"/>
    </xf>
    <xf numFmtId="0" fontId="17" fillId="5" borderId="3" xfId="0" applyFont="1" applyFill="1" applyBorder="1" applyAlignment="1">
      <alignment horizontal="right" vertical="top"/>
    </xf>
    <xf numFmtId="0" fontId="15" fillId="5" borderId="2" xfId="0" applyFont="1" applyFill="1" applyBorder="1" applyAlignment="1">
      <alignment vertical="top"/>
    </xf>
    <xf numFmtId="0" fontId="15" fillId="5" borderId="5" xfId="0" applyFont="1" applyFill="1" applyBorder="1" applyAlignment="1">
      <alignment vertical="top"/>
    </xf>
    <xf numFmtId="0" fontId="15" fillId="5" borderId="3" xfId="0" applyFont="1" applyFill="1" applyBorder="1" applyAlignment="1">
      <alignment vertical="top"/>
    </xf>
    <xf numFmtId="0" fontId="17" fillId="5" borderId="5" xfId="0" applyFont="1" applyFill="1" applyBorder="1" applyAlignment="1">
      <alignment vertical="top"/>
    </xf>
    <xf numFmtId="0" fontId="18" fillId="5" borderId="5" xfId="0" applyFont="1" applyFill="1" applyBorder="1" applyAlignment="1">
      <alignment vertical="top"/>
    </xf>
    <xf numFmtId="0" fontId="18" fillId="5" borderId="3" xfId="0" applyFont="1" applyFill="1" applyBorder="1" applyAlignment="1">
      <alignment vertical="top"/>
    </xf>
    <xf numFmtId="0" fontId="17" fillId="5" borderId="3" xfId="0" applyFont="1" applyFill="1" applyBorder="1" applyAlignment="1">
      <alignment vertical="top"/>
    </xf>
    <xf numFmtId="49" fontId="13" fillId="2" borderId="1" xfId="0" applyNumberFormat="1" applyFont="1" applyFill="1" applyBorder="1" applyAlignment="1">
      <alignment vertical="center" wrapText="1"/>
    </xf>
    <xf numFmtId="49" fontId="13" fillId="3" borderId="1" xfId="0" applyNumberFormat="1" applyFont="1" applyFill="1" applyBorder="1" applyAlignment="1">
      <alignment vertical="center" wrapText="1"/>
    </xf>
    <xf numFmtId="49" fontId="13" fillId="3" borderId="2" xfId="0" applyNumberFormat="1" applyFont="1" applyFill="1" applyBorder="1" applyAlignment="1">
      <alignment vertical="center"/>
    </xf>
    <xf numFmtId="49" fontId="13" fillId="3" borderId="5" xfId="0" applyNumberFormat="1" applyFont="1" applyFill="1" applyBorder="1" applyAlignment="1">
      <alignment vertical="center" wrapText="1"/>
    </xf>
    <xf numFmtId="49" fontId="13" fillId="3" borderId="3" xfId="0" applyNumberFormat="1" applyFont="1" applyFill="1" applyBorder="1" applyAlignment="1">
      <alignment vertical="center" wrapText="1"/>
    </xf>
    <xf numFmtId="49" fontId="15" fillId="0" borderId="1" xfId="0" applyNumberFormat="1" applyFont="1" applyBorder="1" applyAlignment="1">
      <alignment vertical="center"/>
    </xf>
    <xf numFmtId="49" fontId="13" fillId="0" borderId="1" xfId="0" applyNumberFormat="1" applyFont="1" applyBorder="1" applyAlignment="1">
      <alignment vertical="center"/>
    </xf>
    <xf numFmtId="49" fontId="10" fillId="0" borderId="1" xfId="0" applyNumberFormat="1" applyFont="1" applyBorder="1" applyAlignment="1">
      <alignment vertical="center"/>
    </xf>
    <xf numFmtId="49" fontId="20" fillId="0" borderId="2" xfId="0" applyNumberFormat="1" applyFont="1" applyBorder="1"/>
    <xf numFmtId="49" fontId="21" fillId="0" borderId="1" xfId="0" applyNumberFormat="1" applyFont="1" applyBorder="1" applyAlignment="1">
      <alignment vertical="center"/>
    </xf>
    <xf numFmtId="49" fontId="10" fillId="0" borderId="1" xfId="0" applyNumberFormat="1" applyFont="1" applyBorder="1"/>
    <xf numFmtId="49" fontId="20" fillId="0" borderId="3" xfId="0" applyNumberFormat="1" applyFont="1" applyBorder="1"/>
    <xf numFmtId="49" fontId="20" fillId="0" borderId="1" xfId="0" applyNumberFormat="1" applyFont="1" applyBorder="1"/>
    <xf numFmtId="49" fontId="15" fillId="0" borderId="2" xfId="0" applyNumberFormat="1" applyFont="1" applyBorder="1"/>
    <xf numFmtId="49" fontId="15" fillId="0" borderId="1" xfId="0" applyNumberFormat="1" applyFont="1" applyBorder="1"/>
    <xf numFmtId="49" fontId="15" fillId="0" borderId="3" xfId="0" applyNumberFormat="1" applyFont="1" applyBorder="1"/>
    <xf numFmtId="49" fontId="20" fillId="0" borderId="4" xfId="0" applyNumberFormat="1" applyFont="1" applyBorder="1"/>
    <xf numFmtId="49" fontId="13" fillId="3" borderId="2" xfId="0" applyNumberFormat="1" applyFont="1" applyFill="1" applyBorder="1" applyAlignment="1">
      <alignment vertical="center" wrapText="1"/>
    </xf>
    <xf numFmtId="49" fontId="16" fillId="0" borderId="1" xfId="0" applyNumberFormat="1" applyFont="1" applyBorder="1"/>
    <xf numFmtId="49" fontId="15" fillId="2" borderId="1" xfId="0" applyNumberFormat="1" applyFont="1" applyFill="1" applyBorder="1" applyAlignment="1">
      <alignment vertical="center" wrapText="1"/>
    </xf>
    <xf numFmtId="0" fontId="22" fillId="6" borderId="1" xfId="1" applyFill="1" applyBorder="1"/>
    <xf numFmtId="49" fontId="14" fillId="0" borderId="2" xfId="0" applyNumberFormat="1" applyFont="1" applyBorder="1" applyAlignment="1"/>
    <xf numFmtId="49" fontId="14" fillId="0" borderId="3" xfId="0" applyNumberFormat="1" applyFont="1" applyBorder="1" applyAlignment="1"/>
    <xf numFmtId="0" fontId="18" fillId="5" borderId="2" xfId="0" applyFont="1" applyFill="1" applyBorder="1" applyAlignment="1">
      <alignment vertical="top"/>
    </xf>
    <xf numFmtId="49" fontId="13" fillId="7" borderId="2" xfId="0" applyNumberFormat="1" applyFont="1" applyFill="1" applyBorder="1" applyAlignment="1">
      <alignment vertical="center"/>
    </xf>
    <xf numFmtId="0" fontId="9" fillId="6" borderId="1" xfId="0" applyFont="1" applyFill="1" applyBorder="1"/>
    <xf numFmtId="0" fontId="9" fillId="0" borderId="1" xfId="0" applyFont="1" applyFill="1" applyBorder="1" applyAlignment="1">
      <alignment horizontal="right"/>
    </xf>
    <xf numFmtId="49" fontId="9" fillId="0" borderId="1" xfId="0" applyNumberFormat="1" applyFont="1" applyBorder="1"/>
    <xf numFmtId="0" fontId="14" fillId="0" borderId="1" xfId="0" applyFont="1" applyBorder="1"/>
    <xf numFmtId="0" fontId="18" fillId="0" borderId="1" xfId="0" applyFont="1" applyBorder="1" applyAlignment="1">
      <alignment horizontal="right" vertical="center"/>
    </xf>
    <xf numFmtId="0" fontId="15" fillId="0" borderId="1" xfId="0" applyFont="1" applyBorder="1" applyAlignment="1">
      <alignment horizontal="right"/>
    </xf>
    <xf numFmtId="0" fontId="24" fillId="9" borderId="7" xfId="2" applyFont="1" applyFill="1" applyBorder="1" applyAlignment="1">
      <alignment vertical="center"/>
    </xf>
    <xf numFmtId="0" fontId="19" fillId="0" borderId="6" xfId="0" applyFont="1" applyBorder="1" applyAlignment="1">
      <alignment horizontal="center" wrapText="1"/>
    </xf>
    <xf numFmtId="0" fontId="0" fillId="6" borderId="1" xfId="0" applyFill="1" applyBorder="1" applyAlignment="1"/>
    <xf numFmtId="0" fontId="26" fillId="0" borderId="1" xfId="0" applyFont="1" applyBorder="1"/>
    <xf numFmtId="0" fontId="26" fillId="0" borderId="1" xfId="0" applyFont="1" applyBorder="1" applyAlignment="1">
      <alignment horizontal="left"/>
    </xf>
    <xf numFmtId="0" fontId="8" fillId="5" borderId="1" xfId="0" applyFont="1" applyFill="1" applyBorder="1" applyAlignment="1">
      <alignment horizontal="left" vertical="center"/>
    </xf>
    <xf numFmtId="0" fontId="15" fillId="11" borderId="1" xfId="0" applyFont="1" applyFill="1" applyBorder="1"/>
    <xf numFmtId="0" fontId="8" fillId="7" borderId="1" xfId="0" applyFont="1" applyFill="1" applyBorder="1" applyAlignment="1">
      <alignment horizontal="center" vertical="center"/>
    </xf>
    <xf numFmtId="0" fontId="15" fillId="5" borderId="2" xfId="0" applyFont="1" applyFill="1" applyBorder="1" applyAlignment="1">
      <alignment vertical="top"/>
    </xf>
    <xf numFmtId="0" fontId="15" fillId="5" borderId="5" xfId="0" applyFont="1" applyFill="1" applyBorder="1" applyAlignment="1">
      <alignment vertical="top"/>
    </xf>
    <xf numFmtId="0" fontId="18" fillId="5" borderId="5" xfId="0" applyFont="1" applyFill="1" applyBorder="1" applyAlignment="1">
      <alignment vertical="top"/>
    </xf>
    <xf numFmtId="0" fontId="15" fillId="5" borderId="2" xfId="0" applyFont="1" applyFill="1" applyBorder="1" applyAlignment="1">
      <alignment vertical="top"/>
    </xf>
    <xf numFmtId="0" fontId="15" fillId="5" borderId="5" xfId="0" applyFont="1" applyFill="1" applyBorder="1" applyAlignment="1">
      <alignment vertical="top"/>
    </xf>
    <xf numFmtId="0" fontId="15" fillId="5" borderId="3" xfId="0" applyFont="1" applyFill="1" applyBorder="1" applyAlignment="1">
      <alignment vertical="top"/>
    </xf>
    <xf numFmtId="0" fontId="17" fillId="5" borderId="5" xfId="0" applyFont="1" applyFill="1" applyBorder="1" applyAlignment="1">
      <alignment vertical="top"/>
    </xf>
    <xf numFmtId="0" fontId="17" fillId="5" borderId="3" xfId="0" applyFont="1" applyFill="1" applyBorder="1" applyAlignment="1">
      <alignment vertical="top"/>
    </xf>
    <xf numFmtId="0" fontId="18" fillId="5" borderId="2" xfId="0" applyFont="1" applyFill="1" applyBorder="1" applyAlignment="1">
      <alignment vertical="top"/>
    </xf>
    <xf numFmtId="0" fontId="17" fillId="5" borderId="1" xfId="0" applyFont="1" applyFill="1" applyBorder="1" applyAlignment="1">
      <alignment vertical="top"/>
    </xf>
    <xf numFmtId="0" fontId="14" fillId="0" borderId="1" xfId="0" applyFont="1" applyBorder="1" applyAlignment="1">
      <alignment horizontal="right" vertical="center"/>
    </xf>
    <xf numFmtId="0" fontId="17" fillId="5" borderId="3" xfId="0" applyFont="1" applyFill="1" applyBorder="1" applyAlignment="1">
      <alignment horizontal="left" vertical="top"/>
    </xf>
    <xf numFmtId="0" fontId="29" fillId="12" borderId="1" xfId="2" applyFont="1" applyFill="1" applyBorder="1" applyAlignment="1">
      <alignment wrapText="1"/>
    </xf>
    <xf numFmtId="0" fontId="29" fillId="13" borderId="1" xfId="2" applyFont="1" applyFill="1" applyBorder="1" applyAlignment="1">
      <alignment wrapText="1"/>
    </xf>
    <xf numFmtId="0" fontId="29" fillId="12" borderId="1" xfId="0" applyFont="1" applyFill="1" applyBorder="1" applyAlignment="1"/>
    <xf numFmtId="0" fontId="29" fillId="14" borderId="1" xfId="0" applyFont="1" applyFill="1" applyBorder="1" applyAlignment="1"/>
    <xf numFmtId="0" fontId="8" fillId="5" borderId="1" xfId="0" applyFont="1" applyFill="1" applyBorder="1" applyAlignment="1">
      <alignment horizontal="center" vertical="center"/>
    </xf>
    <xf numFmtId="0" fontId="29" fillId="15" borderId="1" xfId="0" applyFont="1" applyFill="1" applyBorder="1" applyAlignment="1"/>
    <xf numFmtId="0" fontId="29" fillId="16" borderId="1" xfId="0" applyFont="1" applyFill="1" applyBorder="1" applyAlignment="1"/>
    <xf numFmtId="0" fontId="30" fillId="17" borderId="1" xfId="2" applyFont="1" applyFill="1" applyBorder="1"/>
    <xf numFmtId="0" fontId="30" fillId="8" borderId="1" xfId="2" applyFont="1" applyFill="1" applyBorder="1"/>
    <xf numFmtId="0" fontId="31" fillId="6" borderId="1" xfId="0" applyFont="1" applyFill="1" applyBorder="1"/>
    <xf numFmtId="0" fontId="32" fillId="5" borderId="1" xfId="0" applyFont="1" applyFill="1" applyBorder="1" applyAlignment="1">
      <alignment horizontal="center" vertical="center"/>
    </xf>
    <xf numFmtId="0" fontId="32" fillId="5" borderId="1" xfId="0" applyFont="1" applyFill="1" applyBorder="1" applyAlignment="1">
      <alignment horizontal="left" vertical="center"/>
    </xf>
    <xf numFmtId="0" fontId="32" fillId="5" borderId="1" xfId="0" applyFont="1" applyFill="1" applyBorder="1" applyAlignment="1">
      <alignment horizontal="center"/>
    </xf>
    <xf numFmtId="0" fontId="31" fillId="5" borderId="1" xfId="0" applyFont="1" applyFill="1" applyBorder="1" applyAlignment="1">
      <alignment horizontal="left"/>
    </xf>
    <xf numFmtId="0" fontId="33" fillId="0" borderId="1" xfId="0" applyFont="1" applyBorder="1" applyAlignment="1"/>
    <xf numFmtId="49" fontId="34" fillId="0" borderId="1" xfId="0" applyNumberFormat="1" applyFont="1" applyBorder="1" applyAlignment="1"/>
    <xf numFmtId="0" fontId="26" fillId="0" borderId="2" xfId="0" applyFont="1" applyBorder="1"/>
    <xf numFmtId="0" fontId="26" fillId="0" borderId="2" xfId="0" applyFont="1" applyBorder="1" applyAlignment="1"/>
    <xf numFmtId="0" fontId="26" fillId="4" borderId="2" xfId="0" applyFont="1" applyFill="1" applyBorder="1" applyAlignment="1"/>
    <xf numFmtId="0" fontId="26" fillId="0" borderId="1" xfId="0" applyFont="1" applyFill="1" applyBorder="1" applyAlignment="1">
      <alignment horizontal="left" vertical="top"/>
    </xf>
    <xf numFmtId="0" fontId="35" fillId="0" borderId="2" xfId="0" applyFont="1" applyBorder="1" applyAlignment="1">
      <alignment horizontal="right"/>
    </xf>
    <xf numFmtId="0" fontId="26" fillId="3" borderId="2" xfId="0" applyFont="1" applyFill="1" applyBorder="1" applyAlignment="1">
      <alignment horizontal="right" vertical="top"/>
    </xf>
    <xf numFmtId="0" fontId="26" fillId="0" borderId="1" xfId="0" applyFont="1" applyBorder="1" applyAlignment="1"/>
    <xf numFmtId="0" fontId="26" fillId="0" borderId="6" xfId="0" applyFont="1" applyBorder="1"/>
    <xf numFmtId="0" fontId="26" fillId="4" borderId="3" xfId="0" applyFont="1" applyFill="1" applyBorder="1" applyAlignment="1">
      <alignment horizontal="left" vertical="center"/>
    </xf>
    <xf numFmtId="0" fontId="36" fillId="5" borderId="3" xfId="0" applyFont="1" applyFill="1" applyBorder="1" applyAlignment="1">
      <alignment vertical="top"/>
    </xf>
    <xf numFmtId="0" fontId="36" fillId="5" borderId="5" xfId="0" applyFont="1" applyFill="1" applyBorder="1" applyAlignment="1">
      <alignment vertical="top"/>
    </xf>
    <xf numFmtId="0" fontId="26" fillId="5" borderId="0" xfId="0" applyFont="1" applyFill="1" applyAlignment="1">
      <alignment horizontal="left" vertical="center"/>
    </xf>
    <xf numFmtId="0" fontId="26" fillId="4" borderId="1" xfId="0" applyFont="1" applyFill="1" applyBorder="1" applyAlignment="1">
      <alignment horizontal="left"/>
    </xf>
    <xf numFmtId="0" fontId="37" fillId="5" borderId="3" xfId="0" applyFont="1" applyFill="1" applyBorder="1" applyAlignment="1">
      <alignment horizontal="right" vertical="top"/>
    </xf>
    <xf numFmtId="0" fontId="13" fillId="18" borderId="0" xfId="0" applyFont="1" applyFill="1" applyAlignment="1"/>
    <xf numFmtId="0" fontId="13" fillId="4" borderId="1" xfId="0" applyFont="1" applyFill="1" applyBorder="1" applyAlignment="1"/>
    <xf numFmtId="0" fontId="15" fillId="4" borderId="1" xfId="0" applyFont="1" applyFill="1" applyBorder="1" applyAlignment="1"/>
    <xf numFmtId="0" fontId="17" fillId="5" borderId="3" xfId="0" applyFont="1" applyFill="1" applyBorder="1" applyAlignment="1">
      <alignment horizontal="left" vertical="top"/>
    </xf>
    <xf numFmtId="0" fontId="12" fillId="6" borderId="1" xfId="0" applyFont="1" applyFill="1" applyBorder="1"/>
    <xf numFmtId="14" fontId="7" fillId="10" borderId="7" xfId="2" applyNumberFormat="1" applyFont="1" applyFill="1" applyBorder="1" applyAlignment="1">
      <alignment vertical="center"/>
    </xf>
    <xf numFmtId="0" fontId="7" fillId="10" borderId="7" xfId="2" applyFont="1" applyFill="1" applyBorder="1" applyAlignment="1">
      <alignment vertical="center"/>
    </xf>
    <xf numFmtId="0" fontId="7" fillId="10" borderId="7" xfId="2" applyFont="1" applyFill="1" applyBorder="1" applyAlignment="1">
      <alignment vertical="center" wrapText="1"/>
    </xf>
    <xf numFmtId="0" fontId="7" fillId="0" borderId="0" xfId="0" applyFont="1"/>
    <xf numFmtId="0" fontId="38" fillId="0" borderId="0" xfId="0" applyFont="1"/>
    <xf numFmtId="0" fontId="21" fillId="0" borderId="0" xfId="0" applyFont="1"/>
    <xf numFmtId="0" fontId="0" fillId="0" borderId="0" xfId="0" applyAlignment="1">
      <alignment horizontal="center"/>
    </xf>
    <xf numFmtId="0" fontId="7" fillId="0" borderId="0" xfId="0" applyFont="1" applyAlignment="1">
      <alignment horizontal="center" vertical="center"/>
    </xf>
    <xf numFmtId="0" fontId="7" fillId="0" borderId="0" xfId="0" applyFont="1" applyAlignment="1">
      <alignment vertical="center"/>
    </xf>
    <xf numFmtId="49" fontId="15" fillId="2" borderId="1" xfId="0" applyNumberFormat="1" applyFont="1" applyFill="1" applyBorder="1" applyAlignment="1">
      <alignment vertical="center"/>
    </xf>
    <xf numFmtId="49" fontId="39" fillId="0" borderId="1" xfId="0" applyNumberFormat="1" applyFont="1" applyBorder="1"/>
    <xf numFmtId="0" fontId="26" fillId="4" borderId="1" xfId="0" applyFont="1" applyFill="1" applyBorder="1" applyAlignment="1">
      <alignment horizontal="center"/>
    </xf>
    <xf numFmtId="0" fontId="40" fillId="0" borderId="0" xfId="0" applyFont="1"/>
    <xf numFmtId="176" fontId="6"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vertical="center"/>
    </xf>
    <xf numFmtId="0" fontId="7" fillId="4" borderId="0" xfId="0" applyFont="1" applyFill="1" applyAlignment="1">
      <alignment vertical="center"/>
    </xf>
    <xf numFmtId="0" fontId="7" fillId="4" borderId="0" xfId="0" applyFont="1" applyFill="1" applyAlignment="1">
      <alignment horizontal="center" vertical="center"/>
    </xf>
    <xf numFmtId="0" fontId="7" fillId="0" borderId="0" xfId="0" applyFont="1" applyFill="1" applyAlignment="1">
      <alignment vertical="center"/>
    </xf>
    <xf numFmtId="0" fontId="7"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vertical="center"/>
    </xf>
    <xf numFmtId="176" fontId="4" fillId="0" borderId="0" xfId="0" applyNumberFormat="1" applyFont="1" applyAlignment="1">
      <alignment horizontal="center" vertical="center"/>
    </xf>
    <xf numFmtId="0" fontId="4" fillId="5" borderId="1" xfId="0" applyFont="1" applyFill="1" applyBorder="1" applyAlignment="1">
      <alignment horizontal="center" vertical="center"/>
    </xf>
    <xf numFmtId="0" fontId="26" fillId="4" borderId="3" xfId="0" applyFont="1" applyFill="1" applyBorder="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center" vertical="center"/>
    </xf>
    <xf numFmtId="0" fontId="4" fillId="0" borderId="0" xfId="0" applyFont="1" applyAlignment="1">
      <alignment horizontal="center" vertical="center"/>
    </xf>
    <xf numFmtId="0" fontId="15" fillId="0" borderId="0" xfId="0" applyFont="1" applyBorder="1"/>
    <xf numFmtId="0" fontId="16" fillId="0" borderId="1" xfId="0" applyFont="1" applyBorder="1" applyAlignment="1">
      <alignment horizontal="right" vertical="center"/>
    </xf>
    <xf numFmtId="0" fontId="16" fillId="5" borderId="2" xfId="0" applyFont="1" applyFill="1" applyBorder="1" applyAlignment="1">
      <alignment vertical="top"/>
    </xf>
    <xf numFmtId="0" fontId="16" fillId="5" borderId="5" xfId="0" applyFont="1" applyFill="1" applyBorder="1" applyAlignment="1">
      <alignment vertical="top"/>
    </xf>
    <xf numFmtId="0" fontId="42" fillId="0" borderId="1" xfId="0" applyFont="1" applyBorder="1" applyAlignment="1">
      <alignment horizontal="right" vertical="center"/>
    </xf>
    <xf numFmtId="0" fontId="0" fillId="5" borderId="0" xfId="0" applyFill="1" applyAlignment="1">
      <alignment horizontal="right"/>
    </xf>
    <xf numFmtId="0" fontId="36" fillId="5" borderId="1" xfId="0" applyFont="1" applyFill="1" applyBorder="1" applyAlignment="1">
      <alignment horizontal="right"/>
    </xf>
    <xf numFmtId="49" fontId="34" fillId="0" borderId="1" xfId="0" applyNumberFormat="1" applyFont="1" applyBorder="1" applyAlignment="1">
      <alignment horizontal="right"/>
    </xf>
    <xf numFmtId="49" fontId="15" fillId="2" borderId="1" xfId="0" applyNumberFormat="1" applyFont="1" applyFill="1" applyBorder="1" applyAlignment="1">
      <alignment horizontal="right" vertical="center"/>
    </xf>
    <xf numFmtId="49" fontId="15" fillId="2" borderId="1" xfId="0" applyNumberFormat="1" applyFont="1" applyFill="1" applyBorder="1" applyAlignment="1">
      <alignment horizontal="right" vertical="center" wrapText="1"/>
    </xf>
    <xf numFmtId="0" fontId="26" fillId="0" borderId="2" xfId="0" applyFont="1" applyBorder="1" applyAlignment="1">
      <alignment horizontal="right"/>
    </xf>
    <xf numFmtId="0" fontId="26" fillId="4" borderId="2" xfId="0" applyFont="1" applyFill="1" applyBorder="1" applyAlignment="1">
      <alignment horizontal="right"/>
    </xf>
    <xf numFmtId="0" fontId="26" fillId="0" borderId="1" xfId="0" applyFont="1" applyFill="1" applyBorder="1" applyAlignment="1">
      <alignment horizontal="right" vertical="top"/>
    </xf>
    <xf numFmtId="0" fontId="26" fillId="0" borderId="1" xfId="0" applyFont="1" applyBorder="1" applyAlignment="1">
      <alignment horizontal="right"/>
    </xf>
    <xf numFmtId="49" fontId="34" fillId="0" borderId="1" xfId="0" applyNumberFormat="1" applyFont="1" applyBorder="1" applyAlignment="1">
      <alignment vertical="center"/>
    </xf>
    <xf numFmtId="0" fontId="26" fillId="0" borderId="2" xfId="0" applyFont="1" applyBorder="1" applyAlignment="1">
      <alignment vertical="center"/>
    </xf>
    <xf numFmtId="0" fontId="26" fillId="4" borderId="2" xfId="0" applyFont="1" applyFill="1" applyBorder="1" applyAlignment="1">
      <alignment vertical="center"/>
    </xf>
    <xf numFmtId="0" fontId="26" fillId="0" borderId="1" xfId="0" applyFont="1" applyBorder="1" applyAlignment="1">
      <alignment vertical="center"/>
    </xf>
    <xf numFmtId="49" fontId="34" fillId="0" borderId="1" xfId="0" applyNumberFormat="1" applyFont="1" applyBorder="1" applyAlignment="1">
      <alignment horizontal="right" vertical="center"/>
    </xf>
    <xf numFmtId="0" fontId="26" fillId="0" borderId="2" xfId="0" applyFont="1" applyBorder="1" applyAlignment="1">
      <alignment horizontal="right" vertical="center"/>
    </xf>
    <xf numFmtId="0" fontId="26" fillId="4" borderId="2" xfId="0" applyFont="1" applyFill="1" applyBorder="1" applyAlignment="1">
      <alignment horizontal="right" vertical="center"/>
    </xf>
    <xf numFmtId="0" fontId="26" fillId="0" borderId="1" xfId="0" applyFont="1" applyBorder="1" applyAlignment="1">
      <alignment horizontal="right" vertical="center"/>
    </xf>
    <xf numFmtId="0" fontId="2" fillId="4" borderId="0" xfId="0" applyFont="1" applyFill="1" applyAlignment="1">
      <alignment vertical="center" wrapText="1"/>
    </xf>
    <xf numFmtId="0" fontId="2" fillId="10" borderId="7" xfId="2" applyFont="1" applyFill="1" applyBorder="1" applyAlignment="1">
      <alignment vertical="center"/>
    </xf>
    <xf numFmtId="0" fontId="14" fillId="5" borderId="2" xfId="0" applyFont="1" applyFill="1" applyBorder="1" applyAlignment="1">
      <alignment vertical="top"/>
    </xf>
    <xf numFmtId="0" fontId="14" fillId="5" borderId="5" xfId="0" applyFont="1" applyFill="1" applyBorder="1" applyAlignment="1">
      <alignment vertical="top"/>
    </xf>
    <xf numFmtId="49" fontId="13" fillId="7" borderId="5" xfId="0" applyNumberFormat="1" applyFont="1" applyFill="1" applyBorder="1" applyAlignment="1">
      <alignment horizontal="left" vertical="center"/>
    </xf>
    <xf numFmtId="49" fontId="13" fillId="7" borderId="3" xfId="0" applyNumberFormat="1" applyFont="1" applyFill="1" applyBorder="1" applyAlignment="1">
      <alignment horizontal="left" vertical="center"/>
    </xf>
    <xf numFmtId="49" fontId="9" fillId="0" borderId="2" xfId="0" applyNumberFormat="1" applyFont="1" applyBorder="1" applyAlignment="1">
      <alignment horizontal="left" vertical="top" wrapText="1"/>
    </xf>
    <xf numFmtId="49" fontId="9" fillId="0" borderId="5" xfId="0" applyNumberFormat="1" applyFont="1" applyBorder="1" applyAlignment="1">
      <alignment horizontal="left" vertical="top" wrapText="1"/>
    </xf>
    <xf numFmtId="49" fontId="9" fillId="0" borderId="3" xfId="0" applyNumberFormat="1" applyFont="1" applyBorder="1" applyAlignment="1">
      <alignment horizontal="left" vertical="top" wrapText="1"/>
    </xf>
    <xf numFmtId="0" fontId="26" fillId="4" borderId="2" xfId="0" applyFont="1" applyFill="1" applyBorder="1" applyAlignment="1">
      <alignment horizontal="left" vertical="center"/>
    </xf>
    <xf numFmtId="0" fontId="26" fillId="4" borderId="5" xfId="0" applyFont="1" applyFill="1" applyBorder="1" applyAlignment="1">
      <alignment horizontal="left" vertical="center"/>
    </xf>
    <xf numFmtId="0" fontId="26" fillId="4" borderId="3" xfId="0" applyFont="1" applyFill="1" applyBorder="1" applyAlignment="1">
      <alignment horizontal="left" vertical="center"/>
    </xf>
    <xf numFmtId="0" fontId="28" fillId="0" borderId="2" xfId="0" applyFont="1" applyBorder="1" applyAlignment="1">
      <alignment horizontal="left" vertical="top" wrapText="1"/>
    </xf>
    <xf numFmtId="0" fontId="28" fillId="0" borderId="5" xfId="0" applyFont="1" applyBorder="1" applyAlignment="1">
      <alignment horizontal="left" vertical="top" wrapText="1"/>
    </xf>
    <xf numFmtId="0" fontId="28" fillId="0" borderId="3" xfId="0" applyFont="1" applyBorder="1" applyAlignment="1">
      <alignment horizontal="left" vertical="top" wrapText="1"/>
    </xf>
    <xf numFmtId="49" fontId="15" fillId="2" borderId="2" xfId="0" applyNumberFormat="1" applyFont="1" applyFill="1" applyBorder="1" applyAlignment="1">
      <alignment horizontal="left" vertical="center"/>
    </xf>
    <xf numFmtId="49" fontId="15" fillId="2" borderId="3" xfId="0" applyNumberFormat="1" applyFont="1" applyFill="1" applyBorder="1" applyAlignment="1">
      <alignment horizontal="left" vertical="center"/>
    </xf>
    <xf numFmtId="49" fontId="15" fillId="3" borderId="2" xfId="0" applyNumberFormat="1" applyFont="1" applyFill="1" applyBorder="1" applyAlignment="1">
      <alignment horizontal="left" vertical="center" wrapText="1"/>
    </xf>
    <xf numFmtId="49" fontId="15" fillId="3" borderId="5"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2" xfId="0" applyNumberFormat="1" applyFont="1" applyFill="1" applyBorder="1" applyAlignment="1">
      <alignment horizontal="left" vertical="center"/>
    </xf>
    <xf numFmtId="49" fontId="15" fillId="3" borderId="5"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49" fontId="15" fillId="2" borderId="3" xfId="0" applyNumberFormat="1" applyFont="1" applyFill="1" applyBorder="1" applyAlignment="1">
      <alignment vertical="center"/>
    </xf>
    <xf numFmtId="49" fontId="15" fillId="2" borderId="3" xfId="0" applyNumberFormat="1" applyFont="1" applyFill="1" applyBorder="1" applyAlignment="1">
      <alignment horizontal="right" vertical="center"/>
    </xf>
  </cellXfs>
  <cellStyles count="3">
    <cellStyle name="一般" xfId="0" builtinId="0"/>
    <cellStyle name="一般 2" xfId="2"/>
    <cellStyle name="超連結" xfId="1" builtinId="8"/>
  </cellStyles>
  <dxfs count="9">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geeProject\kimmie\KimmieDoc\&#20018;&#27284;&#25991;&#20214;&#21312;\NPC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程式讀取頁"/>
      <sheetName val="更新歷程-必保留此頁"/>
      <sheetName val="備註"/>
      <sheetName val="表格製作提醒-必保留此頁"/>
      <sheetName val="對應名稱與負責人"/>
    </sheetNames>
    <sheetDataSet>
      <sheetData sheetId="0">
        <row r="1">
          <cell r="B1" t="str">
            <v>NPC ID
流水號：10200000-10299999
角色：10201000-10201999
小怪：10202000-10202999
精英：10203000-10203999
Boss：10204000-10204999
劇情NPC：10209000-10209999</v>
          </cell>
          <cell r="C1" t="str">
            <v>角色姓名對照（程式不讀）</v>
          </cell>
        </row>
        <row r="2">
          <cell r="B2" t="str">
            <v>gid</v>
          </cell>
          <cell r="C2">
            <v>0</v>
          </cell>
        </row>
        <row r="3">
          <cell r="B3" t="str">
            <v>DWORD</v>
          </cell>
          <cell r="C3">
            <v>0</v>
          </cell>
        </row>
        <row r="4">
          <cell r="B4" t="str">
            <v>CS</v>
          </cell>
          <cell r="C4">
            <v>0</v>
          </cell>
        </row>
        <row r="5">
          <cell r="B5">
            <v>10201000</v>
          </cell>
          <cell r="C5" t="str">
            <v>巴特婁</v>
          </cell>
        </row>
        <row r="6">
          <cell r="B6">
            <v>10201001</v>
          </cell>
          <cell r="C6" t="str">
            <v>霍伯特</v>
          </cell>
        </row>
        <row r="7">
          <cell r="B7">
            <v>10201002</v>
          </cell>
          <cell r="C7" t="str">
            <v>海斗</v>
          </cell>
        </row>
        <row r="8">
          <cell r="B8">
            <v>10201003</v>
          </cell>
          <cell r="C8" t="str">
            <v>連恩</v>
          </cell>
        </row>
        <row r="9">
          <cell r="B9">
            <v>10201004</v>
          </cell>
          <cell r="C9" t="str">
            <v>洛斯</v>
          </cell>
        </row>
        <row r="10">
          <cell r="B10">
            <v>10201005</v>
          </cell>
          <cell r="C10" t="str">
            <v>尚</v>
          </cell>
        </row>
        <row r="11">
          <cell r="B11">
            <v>10201006</v>
          </cell>
          <cell r="C11" t="str">
            <v>娜塔莉</v>
          </cell>
        </row>
        <row r="12">
          <cell r="B12">
            <v>10201007</v>
          </cell>
          <cell r="C12" t="str">
            <v>葛麗葉</v>
          </cell>
        </row>
        <row r="13">
          <cell r="B13">
            <v>10201008</v>
          </cell>
          <cell r="C13" t="str">
            <v>蘭廷</v>
          </cell>
        </row>
        <row r="14">
          <cell r="B14">
            <v>10201009</v>
          </cell>
          <cell r="C14" t="str">
            <v>流浪兒</v>
          </cell>
        </row>
        <row r="15">
          <cell r="B15">
            <v>10201010</v>
          </cell>
          <cell r="C15" t="str">
            <v>草地上的聖母</v>
          </cell>
        </row>
        <row r="16">
          <cell r="B16">
            <v>10201011</v>
          </cell>
          <cell r="C16" t="str">
            <v>歐洛戰神像</v>
          </cell>
        </row>
        <row r="17">
          <cell r="B17">
            <v>10201012</v>
          </cell>
          <cell r="C17" t="str">
            <v>雨神特勒洛克像</v>
          </cell>
        </row>
        <row r="18">
          <cell r="B18">
            <v>10201013</v>
          </cell>
          <cell r="C18" t="str">
            <v>死者之書</v>
          </cell>
        </row>
        <row r="19">
          <cell r="B19">
            <v>10201014</v>
          </cell>
          <cell r="C19" t="str">
            <v>巴特農神殿</v>
          </cell>
        </row>
        <row r="20">
          <cell r="B20">
            <v>10201015</v>
          </cell>
          <cell r="C20" t="str">
            <v>擲鐵餅者</v>
          </cell>
        </row>
        <row r="21">
          <cell r="B21">
            <v>10201016</v>
          </cell>
          <cell r="C21" t="str">
            <v>使神漢彌士與幼年的酒神戴奧尼西斯</v>
          </cell>
        </row>
        <row r="22">
          <cell r="B22">
            <v>10201017</v>
          </cell>
          <cell r="C22" t="str">
            <v>勞孔父子群像</v>
          </cell>
        </row>
        <row r="23">
          <cell r="B23">
            <v>10201018</v>
          </cell>
          <cell r="C23" t="str">
            <v>羅馬競技場</v>
          </cell>
        </row>
        <row r="24">
          <cell r="B24">
            <v>10201019</v>
          </cell>
          <cell r="C24" t="str">
            <v>有翼的獅子</v>
          </cell>
        </row>
        <row r="25">
          <cell r="B25">
            <v>10201020</v>
          </cell>
          <cell r="C25" t="str">
            <v>諾坦普頓夏郡教堂</v>
          </cell>
        </row>
        <row r="26">
          <cell r="B26">
            <v>10201021</v>
          </cell>
          <cell r="C26" t="str">
            <v>格洛斯特大教堂的燭台</v>
          </cell>
        </row>
        <row r="27">
          <cell r="B27">
            <v>10201022</v>
          </cell>
          <cell r="C27" t="str">
            <v>維納斯的誕生</v>
          </cell>
        </row>
        <row r="28">
          <cell r="B28">
            <v>10201023</v>
          </cell>
          <cell r="C28" t="str">
            <v>蒙娜麗莎</v>
          </cell>
        </row>
        <row r="29">
          <cell r="B29">
            <v>10201024</v>
          </cell>
          <cell r="C29" t="str">
            <v>麥可里像</v>
          </cell>
        </row>
        <row r="30">
          <cell r="B30">
            <v>10201025</v>
          </cell>
          <cell r="C30" t="str">
            <v>宮女</v>
          </cell>
        </row>
        <row r="31">
          <cell r="B31">
            <v>10201026</v>
          </cell>
          <cell r="C31" t="str">
            <v>聖女泰瑞莎的幻象</v>
          </cell>
        </row>
        <row r="32">
          <cell r="B32">
            <v>10201027</v>
          </cell>
          <cell r="C32" t="str">
            <v>維也納望樓</v>
          </cell>
        </row>
        <row r="33">
          <cell r="B33">
            <v>10201028</v>
          </cell>
          <cell r="C33" t="str">
            <v>阿拉伯幻想</v>
          </cell>
        </row>
        <row r="34">
          <cell r="B34">
            <v>10201029</v>
          </cell>
          <cell r="C34" t="str">
            <v>拾穗者</v>
          </cell>
        </row>
        <row r="35">
          <cell r="B35">
            <v>10201030</v>
          </cell>
          <cell r="C35" t="str">
            <v>人物雕刻</v>
          </cell>
        </row>
        <row r="36">
          <cell r="B36">
            <v>10201031</v>
          </cell>
          <cell r="C36" t="str">
            <v>兵馬俑</v>
          </cell>
        </row>
        <row r="37">
          <cell r="B37">
            <v>10201032</v>
          </cell>
          <cell r="C37" t="str">
            <v>馴悍記</v>
          </cell>
        </row>
        <row r="38">
          <cell r="B38">
            <v>10201033</v>
          </cell>
          <cell r="C38" t="str">
            <v>參孫與達莉拉</v>
          </cell>
        </row>
        <row r="39">
          <cell r="B39">
            <v>10201034</v>
          </cell>
          <cell r="C39" t="str">
            <v>吶喊</v>
          </cell>
        </row>
        <row r="40">
          <cell r="B40">
            <v>10201035</v>
          </cell>
          <cell r="C40" t="str">
            <v>大衛像</v>
          </cell>
        </row>
        <row r="41">
          <cell r="B41">
            <v>10201036</v>
          </cell>
          <cell r="C41" t="str">
            <v>歌劇魅影</v>
          </cell>
        </row>
        <row r="42">
          <cell r="B42">
            <v>10201037</v>
          </cell>
          <cell r="C42" t="str">
            <v>吉思夢妲</v>
          </cell>
        </row>
        <row r="43">
          <cell r="B43">
            <v>10201038</v>
          </cell>
          <cell r="C43" t="str">
            <v>月光下的羊欄</v>
          </cell>
        </row>
        <row r="44">
          <cell r="B44">
            <v>10201039</v>
          </cell>
          <cell r="C44" t="str">
            <v>星夜</v>
          </cell>
        </row>
        <row r="45">
          <cell r="B45">
            <v>10201040</v>
          </cell>
          <cell r="C45" t="str">
            <v>斯芬克斯獅身人面像</v>
          </cell>
        </row>
        <row r="46">
          <cell r="B46">
            <v>10201041</v>
          </cell>
          <cell r="C46" t="str">
            <v>楔形文字泥板</v>
          </cell>
        </row>
        <row r="47">
          <cell r="B47">
            <v>10201042</v>
          </cell>
          <cell r="C47" t="str">
            <v>漢摩拉比法典碑</v>
          </cell>
        </row>
        <row r="48">
          <cell r="B48">
            <v>10201043</v>
          </cell>
          <cell r="C48" t="str">
            <v>貝多芬命運交響曲</v>
          </cell>
        </row>
        <row r="49">
          <cell r="B49">
            <v>10201044</v>
          </cell>
          <cell r="C49" t="str">
            <v>貝多芬歡樂頌</v>
          </cell>
        </row>
        <row r="50">
          <cell r="B50">
            <v>10201045</v>
          </cell>
          <cell r="C50" t="str">
            <v>氣球狗</v>
          </cell>
        </row>
        <row r="51">
          <cell r="B51">
            <v>10201046</v>
          </cell>
          <cell r="C51" t="str">
            <v>創世紀</v>
          </cell>
        </row>
        <row r="52">
          <cell r="B52">
            <v>10201047</v>
          </cell>
          <cell r="C52" t="str">
            <v>圖坦卡門黃金面具</v>
          </cell>
        </row>
        <row r="53">
          <cell r="B53">
            <v>10201048</v>
          </cell>
          <cell r="C53" t="str">
            <v>水晶骷髏頭</v>
          </cell>
        </row>
        <row r="54">
          <cell r="B54">
            <v>10201049</v>
          </cell>
          <cell r="C54" t="str">
            <v>清明上河圖</v>
          </cell>
        </row>
        <row r="55">
          <cell r="B55">
            <v>10201050</v>
          </cell>
          <cell r="C55" t="str">
            <v>快雪時晴帖</v>
          </cell>
        </row>
        <row r="56">
          <cell r="B56">
            <v>10201051</v>
          </cell>
          <cell r="C56" t="str">
            <v>巴黎聖母院</v>
          </cell>
        </row>
        <row r="57">
          <cell r="B57">
            <v>10201052</v>
          </cell>
          <cell r="C57" t="str">
            <v>萬葉集</v>
          </cell>
        </row>
        <row r="58">
          <cell r="B58">
            <v>10209000</v>
          </cell>
          <cell r="C58" t="str">
            <v>我</v>
          </cell>
        </row>
        <row r="59">
          <cell r="B59">
            <v>10209001</v>
          </cell>
          <cell r="C59" t="str">
            <v>奇米</v>
          </cell>
        </row>
        <row r="60">
          <cell r="B60">
            <v>10209002</v>
          </cell>
          <cell r="C60" t="str">
            <v>迪莉婭</v>
          </cell>
        </row>
        <row r="61">
          <cell r="B61">
            <v>10209003</v>
          </cell>
          <cell r="C61" t="str">
            <v>亞瑟</v>
          </cell>
        </row>
        <row r="62">
          <cell r="B62">
            <v>10209004</v>
          </cell>
          <cell r="C62" t="str">
            <v>旁白</v>
          </cell>
        </row>
        <row r="63">
          <cell r="B63">
            <v>10209005</v>
          </cell>
          <cell r="C63" t="str">
            <v>滝崎伊凡</v>
          </cell>
        </row>
        <row r="64">
          <cell r="B64">
            <v>10209006</v>
          </cell>
          <cell r="C64" t="str">
            <v>假連恩</v>
          </cell>
        </row>
        <row r="65">
          <cell r="B65">
            <v>10209007</v>
          </cell>
          <cell r="C65" t="str">
            <v>黑衣人</v>
          </cell>
        </row>
        <row r="66">
          <cell r="B66">
            <v>10209008</v>
          </cell>
          <cell r="C66" t="str">
            <v>海爾森公主</v>
          </cell>
        </row>
        <row r="67">
          <cell r="B67">
            <v>10209009</v>
          </cell>
          <cell r="C67" t="str">
            <v>滝崎管家</v>
          </cell>
        </row>
        <row r="68">
          <cell r="B68">
            <v>10209010</v>
          </cell>
          <cell r="C68" t="str">
            <v>某位NPC</v>
          </cell>
        </row>
        <row r="69">
          <cell r="B69">
            <v>10209011</v>
          </cell>
          <cell r="C69" t="str">
            <v>德瑞克</v>
          </cell>
        </row>
        <row r="70">
          <cell r="B70">
            <v>10209012</v>
          </cell>
          <cell r="C70" t="str">
            <v>貴婦A</v>
          </cell>
        </row>
        <row r="71">
          <cell r="B71">
            <v>10209013</v>
          </cell>
          <cell r="C71" t="str">
            <v>貴婦B</v>
          </cell>
        </row>
        <row r="72">
          <cell r="B72">
            <v>10209014</v>
          </cell>
          <cell r="C72" t="str">
            <v>某位NPC</v>
          </cell>
        </row>
        <row r="73">
          <cell r="B73">
            <v>10209015</v>
          </cell>
          <cell r="C73" t="str">
            <v>埃文斯夫人</v>
          </cell>
        </row>
        <row r="74">
          <cell r="B74">
            <v>10209016</v>
          </cell>
          <cell r="C74" t="str">
            <v>小偷</v>
          </cell>
        </row>
        <row r="75">
          <cell r="B75">
            <v>10209017</v>
          </cell>
          <cell r="C75" t="str">
            <v>某位NPC</v>
          </cell>
        </row>
        <row r="76">
          <cell r="B76">
            <v>10209018</v>
          </cell>
          <cell r="C76" t="str">
            <v>滝崎家僕1</v>
          </cell>
        </row>
        <row r="77">
          <cell r="B77">
            <v>10209019</v>
          </cell>
          <cell r="C77" t="str">
            <v>滝崎家僕2</v>
          </cell>
        </row>
        <row r="78">
          <cell r="B78">
            <v>10209020</v>
          </cell>
          <cell r="C78" t="str">
            <v>畫攤老闆</v>
          </cell>
        </row>
        <row r="79">
          <cell r="B79">
            <v>0</v>
          </cell>
          <cell r="C79">
            <v>0</v>
          </cell>
        </row>
      </sheetData>
      <sheetData sheetId="1"/>
      <sheetData sheetId="2"/>
      <sheetData sheetId="3"/>
      <sheetData sheetId="4"/>
    </sheetDataSet>
  </externalBook>
</externalLink>
</file>

<file path=xl/tables/table1.xml><?xml version="1.0" encoding="utf-8"?>
<table xmlns="http://schemas.openxmlformats.org/spreadsheetml/2006/main" id="1" name="表格1" displayName="表格1" ref="A3:G27" totalsRowShown="0" headerRowDxfId="8" dataDxfId="7">
  <autoFilter ref="A3:G27"/>
  <tableColumns count="7">
    <tableColumn id="24" name="StageID" dataDxfId="6"/>
    <tableColumn id="1" name="NPC ID" dataDxfId="5"/>
    <tableColumn id="2" name="NPC名字" dataDxfId="4"/>
    <tableColumn id="25" name="章名" dataDxfId="3"/>
    <tableColumn id="4" name="關卡名" dataDxfId="2"/>
    <tableColumn id="3" name="大綱" dataDxfId="1"/>
    <tableColumn id="5" name="備註" dataDxfId="0"/>
  </tableColumns>
  <tableStyleInfo name="TableStyleMedium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2" ySplit="1" topLeftCell="C2" activePane="bottomRight" state="frozen"/>
      <selection pane="topRight" activeCell="C1" sqref="C1"/>
      <selection pane="bottomLeft" activeCell="A2" sqref="A2"/>
      <selection pane="bottomRight" activeCell="F6" sqref="F6"/>
    </sheetView>
  </sheetViews>
  <sheetFormatPr defaultColWidth="9" defaultRowHeight="15.75"/>
  <cols>
    <col min="1" max="1" width="21.5703125" style="104" customWidth="1"/>
    <col min="2" max="2" width="49.42578125" style="104" customWidth="1"/>
    <col min="3" max="3" width="21" style="104" customWidth="1"/>
    <col min="4" max="4" width="9" style="104"/>
    <col min="5" max="5" width="12.5703125" style="104" customWidth="1"/>
    <col min="6" max="16384" width="9" style="104"/>
  </cols>
  <sheetData>
    <row r="1" spans="1:6" ht="16.5">
      <c r="A1" s="46" t="s">
        <v>80</v>
      </c>
      <c r="B1" s="46" t="s">
        <v>81</v>
      </c>
      <c r="C1" s="46" t="s">
        <v>82</v>
      </c>
    </row>
    <row r="2" spans="1:6" ht="16.5">
      <c r="A2" s="101">
        <v>43587</v>
      </c>
      <c r="B2" s="102" t="s">
        <v>276</v>
      </c>
      <c r="C2" s="102" t="s">
        <v>277</v>
      </c>
      <c r="E2" s="105"/>
      <c r="F2" s="106"/>
    </row>
    <row r="3" spans="1:6" ht="17.25" customHeight="1">
      <c r="A3" s="101">
        <v>43610</v>
      </c>
      <c r="B3" s="152" t="s">
        <v>462</v>
      </c>
      <c r="C3" s="102" t="s">
        <v>277</v>
      </c>
    </row>
    <row r="4" spans="1:6">
      <c r="A4" s="101"/>
      <c r="B4" s="103"/>
      <c r="C4" s="102"/>
    </row>
    <row r="5" spans="1:6">
      <c r="A5" s="101"/>
      <c r="B5" s="103"/>
      <c r="C5" s="102"/>
    </row>
    <row r="6" spans="1:6">
      <c r="A6" s="101"/>
      <c r="B6" s="103"/>
      <c r="C6" s="102"/>
    </row>
    <row r="7" spans="1:6">
      <c r="A7" s="101"/>
      <c r="B7" s="103"/>
      <c r="C7" s="102"/>
    </row>
    <row r="8" spans="1:6">
      <c r="A8" s="101"/>
      <c r="B8" s="102"/>
      <c r="C8" s="102"/>
    </row>
    <row r="9" spans="1:6">
      <c r="A9" s="101"/>
      <c r="B9" s="102"/>
      <c r="C9" s="102"/>
    </row>
    <row r="10" spans="1:6">
      <c r="A10" s="101"/>
      <c r="B10" s="102"/>
      <c r="C10" s="102"/>
    </row>
    <row r="11" spans="1:6">
      <c r="A11" s="101"/>
      <c r="B11" s="102"/>
      <c r="C11" s="102"/>
    </row>
    <row r="12" spans="1:6">
      <c r="A12" s="101"/>
      <c r="B12" s="102"/>
      <c r="C12" s="102"/>
    </row>
    <row r="13" spans="1:6">
      <c r="A13" s="101"/>
      <c r="B13" s="102"/>
      <c r="C13" s="102"/>
    </row>
    <row r="14" spans="1:6">
      <c r="A14" s="101"/>
      <c r="B14" s="102"/>
      <c r="C14" s="102"/>
    </row>
    <row r="15" spans="1:6">
      <c r="A15" s="101"/>
      <c r="B15" s="102"/>
      <c r="C15" s="102"/>
    </row>
    <row r="16" spans="1:6">
      <c r="A16" s="101"/>
      <c r="B16" s="102"/>
      <c r="C16" s="102"/>
    </row>
    <row r="17" spans="1:3">
      <c r="A17" s="101"/>
      <c r="B17" s="102"/>
      <c r="C17" s="102"/>
    </row>
    <row r="18" spans="1:3">
      <c r="A18" s="101"/>
      <c r="B18" s="102"/>
      <c r="C18" s="102"/>
    </row>
    <row r="19" spans="1:3">
      <c r="A19" s="101"/>
      <c r="B19" s="102"/>
      <c r="C19" s="102"/>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7" workbookViewId="0">
      <selection activeCell="F7" sqref="F7"/>
    </sheetView>
  </sheetViews>
  <sheetFormatPr defaultRowHeight="15.75"/>
  <cols>
    <col min="1" max="1" width="15.140625" bestFit="1" customWidth="1"/>
    <col min="2" max="2" width="14.42578125" bestFit="1" customWidth="1"/>
    <col min="3" max="3" width="16.140625" style="107" bestFit="1" customWidth="1"/>
    <col min="4" max="4" width="21.5703125" style="107" bestFit="1" customWidth="1"/>
    <col min="5" max="5" width="31.42578125" style="107" customWidth="1"/>
    <col min="6" max="6" width="83.140625" style="109" customWidth="1"/>
    <col min="7" max="7" width="10.28515625" style="108" bestFit="1" customWidth="1"/>
    <col min="8" max="8" width="37.140625" style="109" customWidth="1"/>
    <col min="9" max="16384" width="9.140625" style="109"/>
  </cols>
  <sheetData>
    <row r="1" spans="1:7">
      <c r="A1" s="113" t="s">
        <v>312</v>
      </c>
    </row>
    <row r="2" spans="1:7">
      <c r="A2" s="113" t="s">
        <v>291</v>
      </c>
    </row>
    <row r="3" spans="1:7" s="108" customFormat="1">
      <c r="A3" s="108" t="s">
        <v>281</v>
      </c>
      <c r="B3" s="108" t="s">
        <v>278</v>
      </c>
      <c r="C3" s="108" t="s">
        <v>282</v>
      </c>
      <c r="D3" s="108" t="s">
        <v>289</v>
      </c>
      <c r="E3" s="108" t="s">
        <v>288</v>
      </c>
      <c r="F3" s="114" t="s">
        <v>292</v>
      </c>
      <c r="G3" s="123" t="s">
        <v>295</v>
      </c>
    </row>
    <row r="4" spans="1:7" ht="267.75">
      <c r="A4" s="117">
        <v>20070000</v>
      </c>
      <c r="B4" s="118">
        <v>10201006</v>
      </c>
      <c r="C4" s="118" t="str">
        <f>VLOOKUP(B4,[1]程式讀取頁!$B:$C,2,0)</f>
        <v>娜塔莉</v>
      </c>
      <c r="D4" s="127" t="s">
        <v>314</v>
      </c>
      <c r="E4" s="127" t="s">
        <v>315</v>
      </c>
      <c r="F4" s="126" t="s">
        <v>321</v>
      </c>
      <c r="G4" s="128" t="s">
        <v>296</v>
      </c>
    </row>
    <row r="5" spans="1:7" ht="330.75">
      <c r="A5" s="117">
        <v>20070001</v>
      </c>
      <c r="B5" s="118">
        <v>10201006</v>
      </c>
      <c r="C5" s="118" t="str">
        <f>VLOOKUP(B5,[1]程式讀取頁!$B:$C,2,0)</f>
        <v>娜塔莉</v>
      </c>
      <c r="D5" s="127" t="s">
        <v>314</v>
      </c>
      <c r="E5" s="127" t="s">
        <v>316</v>
      </c>
      <c r="F5" s="126" t="s">
        <v>318</v>
      </c>
      <c r="G5" s="128" t="s">
        <v>296</v>
      </c>
    </row>
    <row r="6" spans="1:7" ht="267.75">
      <c r="A6" s="117">
        <v>20070002</v>
      </c>
      <c r="B6" s="118">
        <v>10201006</v>
      </c>
      <c r="C6" s="118" t="str">
        <f>VLOOKUP(B6,[1]程式讀取頁!$B:$C,2,0)</f>
        <v>娜塔莉</v>
      </c>
      <c r="D6" s="127" t="s">
        <v>314</v>
      </c>
      <c r="E6" s="127" t="s">
        <v>317</v>
      </c>
      <c r="F6" s="126" t="s">
        <v>320</v>
      </c>
      <c r="G6" s="128" t="s">
        <v>296</v>
      </c>
    </row>
    <row r="7" spans="1:7" ht="393.75">
      <c r="A7" s="117">
        <v>20070003</v>
      </c>
      <c r="B7" s="118">
        <v>10201006</v>
      </c>
      <c r="C7" s="118" t="str">
        <f>VLOOKUP(B7,[1]程式讀取頁!$B:$C,2,0)</f>
        <v>娜塔莉</v>
      </c>
      <c r="D7" s="127" t="s">
        <v>314</v>
      </c>
      <c r="E7" s="127" t="s">
        <v>319</v>
      </c>
      <c r="F7" s="151" t="s">
        <v>461</v>
      </c>
      <c r="G7" s="128" t="s">
        <v>296</v>
      </c>
    </row>
    <row r="8" spans="1:7" s="119" customFormat="1">
      <c r="B8" s="119">
        <v>10201006</v>
      </c>
      <c r="C8" s="120" t="str">
        <f>VLOOKUP(B8,[1]程式讀取頁!$B:$C,2,0)</f>
        <v>娜塔莉</v>
      </c>
      <c r="D8" s="120" t="s">
        <v>279</v>
      </c>
      <c r="E8" s="121"/>
      <c r="F8" s="122"/>
      <c r="G8" s="121"/>
    </row>
    <row r="9" spans="1:7" s="119" customFormat="1">
      <c r="B9" s="119">
        <v>10201006</v>
      </c>
      <c r="C9" s="120" t="str">
        <f>VLOOKUP(B9,[1]程式讀取頁!$B:$C,2,0)</f>
        <v>娜塔莉</v>
      </c>
      <c r="D9" s="120" t="s">
        <v>279</v>
      </c>
      <c r="E9" s="121"/>
      <c r="F9" s="122"/>
      <c r="G9" s="121"/>
    </row>
    <row r="10" spans="1:7" s="119" customFormat="1">
      <c r="B10" s="119">
        <v>10201006</v>
      </c>
      <c r="C10" s="120" t="str">
        <f>VLOOKUP(B10,[1]程式讀取頁!$B:$C,2,0)</f>
        <v>娜塔莉</v>
      </c>
      <c r="D10" s="120" t="s">
        <v>279</v>
      </c>
      <c r="E10" s="121"/>
      <c r="F10" s="122"/>
      <c r="G10" s="121"/>
    </row>
    <row r="11" spans="1:7" s="119" customFormat="1">
      <c r="B11" s="119">
        <v>10201006</v>
      </c>
      <c r="C11" s="120" t="str">
        <f>VLOOKUP(B11,[1]程式讀取頁!$B:$C,2,0)</f>
        <v>娜塔莉</v>
      </c>
      <c r="D11" s="120" t="s">
        <v>279</v>
      </c>
      <c r="E11" s="121"/>
      <c r="F11" s="122"/>
      <c r="G11" s="121"/>
    </row>
    <row r="12" spans="1:7">
      <c r="A12" s="109"/>
      <c r="B12" s="119">
        <v>10201006</v>
      </c>
      <c r="C12" s="108" t="str">
        <f>VLOOKUP(B12,[1]程式讀取頁!$B:$C,2,0)</f>
        <v>娜塔莉</v>
      </c>
      <c r="D12" s="108" t="s">
        <v>280</v>
      </c>
      <c r="E12" s="115"/>
      <c r="F12" s="116"/>
      <c r="G12" s="115"/>
    </row>
    <row r="13" spans="1:7">
      <c r="A13" s="109"/>
      <c r="B13" s="119">
        <v>10201006</v>
      </c>
      <c r="C13" s="108" t="str">
        <f>VLOOKUP(B13,[1]程式讀取頁!$B:$C,2,0)</f>
        <v>娜塔莉</v>
      </c>
      <c r="D13" s="108" t="s">
        <v>280</v>
      </c>
      <c r="E13" s="115"/>
      <c r="F13" s="116"/>
      <c r="G13" s="115"/>
    </row>
    <row r="14" spans="1:7">
      <c r="A14" s="109"/>
      <c r="B14" s="119">
        <v>10201006</v>
      </c>
      <c r="C14" s="108" t="str">
        <f>VLOOKUP(B14,[1]程式讀取頁!$B:$C,2,0)</f>
        <v>娜塔莉</v>
      </c>
      <c r="D14" s="108" t="s">
        <v>280</v>
      </c>
      <c r="E14" s="115"/>
      <c r="F14" s="116"/>
      <c r="G14" s="115"/>
    </row>
    <row r="15" spans="1:7">
      <c r="A15" s="109"/>
      <c r="B15" s="119">
        <v>10201006</v>
      </c>
      <c r="C15" s="108" t="str">
        <f>VLOOKUP(B15,[1]程式讀取頁!$B:$C,2,0)</f>
        <v>娜塔莉</v>
      </c>
      <c r="D15" s="108" t="s">
        <v>280</v>
      </c>
      <c r="E15" s="115"/>
      <c r="F15" s="116"/>
      <c r="G15" s="115"/>
    </row>
    <row r="16" spans="1:7">
      <c r="A16" s="109"/>
      <c r="B16" s="119">
        <v>10201006</v>
      </c>
      <c r="C16" s="108" t="str">
        <f>VLOOKUP(B16,[1]程式讀取頁!$B:$C,2,0)</f>
        <v>娜塔莉</v>
      </c>
      <c r="D16" s="108" t="s">
        <v>290</v>
      </c>
      <c r="E16" s="115"/>
      <c r="F16" s="116"/>
      <c r="G16" s="115"/>
    </row>
    <row r="17" spans="1:7">
      <c r="A17" s="109"/>
      <c r="B17" s="119">
        <v>10201006</v>
      </c>
      <c r="C17" s="108" t="str">
        <f>VLOOKUP(B17,[1]程式讀取頁!$B:$C,2,0)</f>
        <v>娜塔莉</v>
      </c>
      <c r="D17" s="108" t="s">
        <v>290</v>
      </c>
      <c r="E17" s="115"/>
      <c r="F17" s="116"/>
      <c r="G17" s="115"/>
    </row>
    <row r="18" spans="1:7">
      <c r="A18" s="109"/>
      <c r="B18" s="119">
        <v>10201006</v>
      </c>
      <c r="C18" s="108" t="str">
        <f>VLOOKUP(B18,[1]程式讀取頁!$B:$C,2,0)</f>
        <v>娜塔莉</v>
      </c>
      <c r="D18" s="108" t="s">
        <v>290</v>
      </c>
      <c r="E18" s="115"/>
      <c r="F18" s="116"/>
      <c r="G18" s="115"/>
    </row>
    <row r="19" spans="1:7">
      <c r="A19" s="109"/>
      <c r="B19" s="119">
        <v>10201006</v>
      </c>
      <c r="C19" s="108" t="str">
        <f>VLOOKUP(B19,[1]程式讀取頁!$B:$C,2,0)</f>
        <v>娜塔莉</v>
      </c>
      <c r="D19" s="108" t="s">
        <v>290</v>
      </c>
      <c r="E19" s="115"/>
      <c r="F19" s="116"/>
      <c r="G19" s="115"/>
    </row>
    <row r="20" spans="1:7">
      <c r="A20" s="109"/>
      <c r="B20" s="119">
        <v>10201006</v>
      </c>
      <c r="C20" s="108" t="str">
        <f>VLOOKUP(B20,[1]程式讀取頁!$B:$C,2,0)</f>
        <v>娜塔莉</v>
      </c>
      <c r="D20" s="115" t="s">
        <v>293</v>
      </c>
      <c r="E20" s="115"/>
      <c r="F20" s="116"/>
      <c r="G20" s="115"/>
    </row>
    <row r="21" spans="1:7">
      <c r="A21" s="109"/>
      <c r="B21" s="119">
        <v>10201006</v>
      </c>
      <c r="C21" s="108" t="str">
        <f>VLOOKUP(B21,[1]程式讀取頁!$B:$C,2,0)</f>
        <v>娜塔莉</v>
      </c>
      <c r="D21" s="115" t="s">
        <v>293</v>
      </c>
      <c r="E21" s="115"/>
      <c r="F21" s="116"/>
      <c r="G21" s="115"/>
    </row>
    <row r="22" spans="1:7">
      <c r="A22" s="109"/>
      <c r="B22" s="119">
        <v>10201006</v>
      </c>
      <c r="C22" s="108" t="str">
        <f>VLOOKUP(B22,[1]程式讀取頁!$B:$C,2,0)</f>
        <v>娜塔莉</v>
      </c>
      <c r="D22" s="115" t="s">
        <v>293</v>
      </c>
      <c r="E22" s="115"/>
      <c r="F22" s="116"/>
      <c r="G22" s="115"/>
    </row>
    <row r="23" spans="1:7">
      <c r="A23" s="109"/>
      <c r="B23" s="119">
        <v>10201006</v>
      </c>
      <c r="C23" s="108" t="str">
        <f>VLOOKUP(B23,[1]程式讀取頁!$B:$C,2,0)</f>
        <v>娜塔莉</v>
      </c>
      <c r="D23" s="115" t="s">
        <v>293</v>
      </c>
      <c r="E23" s="115"/>
      <c r="F23" s="116"/>
      <c r="G23" s="115"/>
    </row>
    <row r="24" spans="1:7">
      <c r="A24" s="109"/>
      <c r="B24" s="119">
        <v>10201006</v>
      </c>
      <c r="C24" s="108" t="str">
        <f>VLOOKUP(B24,[1]程式讀取頁!$B:$C,2,0)</f>
        <v>娜塔莉</v>
      </c>
      <c r="D24" s="115" t="s">
        <v>294</v>
      </c>
      <c r="E24" s="115"/>
      <c r="F24" s="116"/>
      <c r="G24" s="115"/>
    </row>
    <row r="25" spans="1:7">
      <c r="A25" s="109"/>
      <c r="B25" s="119">
        <v>10201006</v>
      </c>
      <c r="C25" s="108" t="str">
        <f>VLOOKUP(B25,[1]程式讀取頁!$B:$C,2,0)</f>
        <v>娜塔莉</v>
      </c>
      <c r="D25" s="115" t="s">
        <v>294</v>
      </c>
      <c r="E25" s="115"/>
      <c r="F25" s="116"/>
      <c r="G25" s="115"/>
    </row>
    <row r="26" spans="1:7">
      <c r="A26" s="109"/>
      <c r="B26" s="119">
        <v>10201006</v>
      </c>
      <c r="C26" s="108" t="str">
        <f>VLOOKUP(B26,[1]程式讀取頁!$B:$C,2,0)</f>
        <v>娜塔莉</v>
      </c>
      <c r="D26" s="115" t="s">
        <v>294</v>
      </c>
      <c r="E26" s="115"/>
      <c r="F26" s="116"/>
      <c r="G26" s="115"/>
    </row>
    <row r="27" spans="1:7">
      <c r="A27" s="109"/>
      <c r="B27" s="119">
        <v>10201006</v>
      </c>
      <c r="C27" s="108" t="str">
        <f>VLOOKUP(B27,[1]程式讀取頁!$B:$C,2,0)</f>
        <v>娜塔莉</v>
      </c>
      <c r="D27" s="115" t="s">
        <v>294</v>
      </c>
      <c r="E27" s="115"/>
      <c r="F27" s="116"/>
      <c r="G27" s="115"/>
    </row>
  </sheetData>
  <phoneticPr fontId="1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27"/>
    <col min="7" max="7" width="26.42578125" style="27" customWidth="1"/>
    <col min="8" max="16384" width="9.140625" style="27"/>
  </cols>
  <sheetData>
    <row r="1" spans="1:8" ht="16.5">
      <c r="A1" s="23"/>
      <c r="B1" s="24" t="s">
        <v>54</v>
      </c>
      <c r="C1" s="25"/>
      <c r="D1" s="25"/>
      <c r="E1" s="25"/>
      <c r="F1" s="25"/>
      <c r="G1" s="25"/>
      <c r="H1" s="26"/>
    </row>
    <row r="2" spans="1:8" ht="16.5">
      <c r="A2" s="23"/>
      <c r="B2" s="24" t="s">
        <v>4</v>
      </c>
      <c r="C2" s="42" t="s">
        <v>55</v>
      </c>
      <c r="D2" s="25"/>
      <c r="E2" s="25"/>
      <c r="F2" s="25"/>
      <c r="G2" s="25"/>
      <c r="H2" s="26"/>
    </row>
    <row r="3" spans="1:8" ht="16.5">
      <c r="A3" s="23"/>
      <c r="B3" s="24"/>
      <c r="C3" s="25"/>
      <c r="D3" s="25"/>
      <c r="E3" s="25"/>
      <c r="F3" s="25"/>
      <c r="G3" s="25"/>
      <c r="H3" s="26"/>
    </row>
    <row r="4" spans="1:8">
      <c r="A4" s="23"/>
      <c r="B4" s="15" t="s">
        <v>0</v>
      </c>
      <c r="C4" s="16" t="s">
        <v>29</v>
      </c>
      <c r="D4" s="15" t="s">
        <v>1</v>
      </c>
      <c r="E4" s="16" t="s">
        <v>25</v>
      </c>
      <c r="F4" s="15" t="s">
        <v>2</v>
      </c>
      <c r="G4" s="16" t="s">
        <v>56</v>
      </c>
      <c r="H4" s="26"/>
    </row>
    <row r="5" spans="1:8">
      <c r="A5" s="23"/>
      <c r="B5" s="15" t="s">
        <v>3</v>
      </c>
      <c r="C5" s="17" t="s">
        <v>57</v>
      </c>
      <c r="D5" s="18"/>
      <c r="E5" s="18"/>
      <c r="F5" s="18"/>
      <c r="G5" s="19"/>
      <c r="H5" s="26"/>
    </row>
    <row r="6" spans="1:8" ht="63.75" customHeight="1">
      <c r="A6" s="23"/>
      <c r="B6" s="157" t="s">
        <v>58</v>
      </c>
      <c r="C6" s="158"/>
      <c r="D6" s="158"/>
      <c r="E6" s="158"/>
      <c r="F6" s="158"/>
      <c r="G6" s="159"/>
      <c r="H6" s="26"/>
    </row>
    <row r="7" spans="1:8">
      <c r="A7" s="23"/>
      <c r="B7" s="21"/>
      <c r="C7" s="25"/>
      <c r="D7" s="25"/>
      <c r="E7" s="25"/>
      <c r="F7" s="25"/>
      <c r="G7" s="25"/>
      <c r="H7" s="26"/>
    </row>
    <row r="8" spans="1:8">
      <c r="A8" s="23"/>
      <c r="B8" s="15" t="s">
        <v>0</v>
      </c>
      <c r="C8" s="16" t="s">
        <v>52</v>
      </c>
      <c r="D8" s="15" t="s">
        <v>1</v>
      </c>
      <c r="E8" s="16" t="s">
        <v>25</v>
      </c>
      <c r="F8" s="15" t="s">
        <v>2</v>
      </c>
      <c r="G8" s="16" t="s">
        <v>69</v>
      </c>
      <c r="H8" s="26"/>
    </row>
    <row r="9" spans="1:8" ht="15.75" customHeight="1">
      <c r="A9" s="23"/>
      <c r="B9" s="15" t="s">
        <v>3</v>
      </c>
      <c r="C9" s="32"/>
      <c r="D9" s="18"/>
      <c r="E9" s="18"/>
      <c r="F9" s="18"/>
      <c r="G9" s="19"/>
      <c r="H9" s="26"/>
    </row>
    <row r="10" spans="1:8">
      <c r="A10" s="23"/>
      <c r="B10" s="21" t="s">
        <v>78</v>
      </c>
      <c r="C10" s="25"/>
      <c r="D10" s="25"/>
      <c r="E10" s="25"/>
      <c r="F10" s="25"/>
      <c r="G10" s="25"/>
      <c r="H10" s="26"/>
    </row>
    <row r="11" spans="1:8">
      <c r="A11" s="23"/>
      <c r="B11" s="21"/>
      <c r="C11" s="25"/>
      <c r="D11" s="25"/>
      <c r="E11" s="25"/>
      <c r="F11" s="25"/>
      <c r="G11" s="25"/>
      <c r="H11" s="26"/>
    </row>
    <row r="12" spans="1:8">
      <c r="A12" s="23"/>
      <c r="B12" s="22"/>
      <c r="C12" s="25"/>
      <c r="D12" s="25"/>
      <c r="E12" s="25"/>
      <c r="F12" s="25"/>
      <c r="G12" s="25"/>
      <c r="H12" s="26"/>
    </row>
    <row r="13" spans="1:8">
      <c r="A13" s="23"/>
      <c r="B13" s="15" t="s">
        <v>0</v>
      </c>
      <c r="C13" s="16" t="s">
        <v>30</v>
      </c>
      <c r="D13" s="15" t="s">
        <v>1</v>
      </c>
      <c r="E13" s="16" t="s">
        <v>25</v>
      </c>
      <c r="F13" s="15" t="s">
        <v>2</v>
      </c>
      <c r="G13" s="16" t="s">
        <v>59</v>
      </c>
      <c r="H13" s="26"/>
    </row>
    <row r="14" spans="1:8">
      <c r="A14" s="23"/>
      <c r="B14" s="15" t="s">
        <v>3</v>
      </c>
      <c r="C14" s="17" t="s">
        <v>60</v>
      </c>
      <c r="D14" s="18"/>
      <c r="E14" s="18"/>
      <c r="F14" s="18"/>
      <c r="G14" s="19"/>
      <c r="H14" s="26"/>
    </row>
    <row r="15" spans="1:8" ht="99.75" customHeight="1">
      <c r="A15" s="23"/>
      <c r="B15" s="157" t="s">
        <v>61</v>
      </c>
      <c r="C15" s="158"/>
      <c r="D15" s="158"/>
      <c r="E15" s="158"/>
      <c r="F15" s="158"/>
      <c r="G15" s="159"/>
      <c r="H15" s="26"/>
    </row>
    <row r="16" spans="1:8">
      <c r="A16" s="23"/>
      <c r="B16" s="22"/>
      <c r="C16" s="25"/>
      <c r="D16" s="25"/>
      <c r="E16" s="25"/>
      <c r="F16" s="25"/>
      <c r="G16" s="25"/>
      <c r="H16" s="26"/>
    </row>
    <row r="17" spans="1:8">
      <c r="A17" s="23"/>
      <c r="B17" s="21"/>
      <c r="C17" s="25"/>
      <c r="D17" s="25"/>
      <c r="E17" s="25"/>
      <c r="F17" s="25"/>
      <c r="G17" s="25"/>
      <c r="H17" s="26"/>
    </row>
    <row r="18" spans="1:8">
      <c r="A18" s="23"/>
      <c r="B18" s="15" t="s">
        <v>0</v>
      </c>
      <c r="C18" s="16" t="s">
        <v>49</v>
      </c>
      <c r="D18" s="15" t="s">
        <v>1</v>
      </c>
      <c r="E18" s="16" t="s">
        <v>25</v>
      </c>
      <c r="F18" s="15" t="s">
        <v>2</v>
      </c>
      <c r="G18" s="16" t="s">
        <v>26</v>
      </c>
      <c r="H18" s="26"/>
    </row>
    <row r="19" spans="1:8" ht="15.75" customHeight="1">
      <c r="A19" s="23"/>
      <c r="B19" s="15" t="s">
        <v>3</v>
      </c>
      <c r="C19" s="17" t="s">
        <v>27</v>
      </c>
      <c r="D19" s="18"/>
      <c r="E19" s="18"/>
      <c r="F19" s="18"/>
      <c r="G19" s="19"/>
      <c r="H19" s="26"/>
    </row>
    <row r="20" spans="1:8">
      <c r="A20" s="23"/>
      <c r="B20" s="22" t="s">
        <v>28</v>
      </c>
      <c r="C20" s="25"/>
      <c r="D20" s="25"/>
      <c r="E20" s="25"/>
      <c r="F20" s="25"/>
      <c r="G20" s="25"/>
      <c r="H20" s="26"/>
    </row>
    <row r="21" spans="1:8" s="29" customFormat="1">
      <c r="A21" s="28"/>
      <c r="B21" s="20" t="s">
        <v>36</v>
      </c>
      <c r="H21" s="30"/>
    </row>
    <row r="22" spans="1:8" s="29" customFormat="1">
      <c r="A22" s="28"/>
      <c r="B22" s="20" t="s">
        <v>37</v>
      </c>
      <c r="H22" s="30"/>
    </row>
    <row r="23" spans="1:8" s="29" customFormat="1">
      <c r="A23" s="28"/>
      <c r="B23" s="20" t="s">
        <v>38</v>
      </c>
      <c r="H23" s="30"/>
    </row>
    <row r="24" spans="1:8">
      <c r="A24" s="23"/>
      <c r="B24" s="21"/>
      <c r="C24" s="25"/>
      <c r="D24" s="25"/>
      <c r="E24" s="25"/>
      <c r="F24" s="25"/>
      <c r="G24" s="25"/>
      <c r="H24" s="26"/>
    </row>
    <row r="25" spans="1:8">
      <c r="A25" s="23"/>
      <c r="B25" s="15" t="s">
        <v>0</v>
      </c>
      <c r="C25" s="16" t="s">
        <v>48</v>
      </c>
      <c r="D25" s="15" t="s">
        <v>1</v>
      </c>
      <c r="E25" s="16" t="s">
        <v>25</v>
      </c>
      <c r="F25" s="15" t="s">
        <v>2</v>
      </c>
      <c r="G25" s="16" t="s">
        <v>26</v>
      </c>
      <c r="H25" s="26"/>
    </row>
    <row r="26" spans="1:8">
      <c r="A26" s="23"/>
      <c r="B26" s="15" t="s">
        <v>3</v>
      </c>
      <c r="C26" s="17" t="s">
        <v>21</v>
      </c>
      <c r="D26" s="18"/>
      <c r="E26" s="18"/>
      <c r="F26" s="18"/>
      <c r="G26" s="19"/>
      <c r="H26" s="26"/>
    </row>
    <row r="27" spans="1:8">
      <c r="A27" s="23"/>
      <c r="B27" s="21" t="s">
        <v>31</v>
      </c>
      <c r="C27" s="25"/>
      <c r="D27" s="25"/>
      <c r="E27" s="25"/>
      <c r="F27" s="25"/>
      <c r="G27" s="25"/>
      <c r="H27" s="26"/>
    </row>
    <row r="28" spans="1:8">
      <c r="A28" s="23"/>
      <c r="B28" s="21" t="s">
        <v>32</v>
      </c>
      <c r="C28" s="25"/>
      <c r="D28" s="25"/>
      <c r="E28" s="25"/>
      <c r="F28" s="25"/>
      <c r="G28" s="25"/>
      <c r="H28" s="26"/>
    </row>
    <row r="29" spans="1:8">
      <c r="A29" s="23"/>
      <c r="B29" s="21" t="s">
        <v>39</v>
      </c>
      <c r="C29" s="25"/>
      <c r="D29" s="25"/>
      <c r="E29" s="25"/>
      <c r="F29" s="25"/>
      <c r="G29" s="25"/>
      <c r="H29" s="26"/>
    </row>
    <row r="30" spans="1:8">
      <c r="A30" s="23"/>
      <c r="B30" s="21" t="s">
        <v>40</v>
      </c>
      <c r="C30" s="25"/>
      <c r="D30" s="25"/>
      <c r="E30" s="25"/>
      <c r="F30" s="25"/>
      <c r="G30" s="25"/>
      <c r="H30" s="26"/>
    </row>
    <row r="31" spans="1:8">
      <c r="A31" s="23"/>
      <c r="B31" s="21"/>
      <c r="C31" s="25"/>
      <c r="D31" s="25"/>
      <c r="E31" s="25"/>
      <c r="F31" s="25"/>
      <c r="G31" s="25"/>
      <c r="H31" s="26"/>
    </row>
    <row r="32" spans="1:8">
      <c r="A32" s="23"/>
      <c r="B32" s="21"/>
      <c r="C32" s="25"/>
      <c r="D32" s="25"/>
      <c r="E32" s="25"/>
      <c r="F32" s="25"/>
      <c r="G32" s="25"/>
      <c r="H32" s="26"/>
    </row>
    <row r="33" spans="1:8">
      <c r="A33" s="23"/>
      <c r="B33" s="15" t="s">
        <v>0</v>
      </c>
      <c r="C33" s="16" t="s">
        <v>53</v>
      </c>
      <c r="D33" s="15" t="s">
        <v>1</v>
      </c>
      <c r="E33" s="16" t="s">
        <v>25</v>
      </c>
      <c r="F33" s="15" t="s">
        <v>2</v>
      </c>
      <c r="G33" s="16" t="s">
        <v>26</v>
      </c>
      <c r="H33" s="26"/>
    </row>
    <row r="34" spans="1:8">
      <c r="A34" s="23"/>
      <c r="B34" s="15" t="s">
        <v>3</v>
      </c>
      <c r="C34" s="17" t="s">
        <v>47</v>
      </c>
      <c r="D34" s="18"/>
      <c r="E34" s="18"/>
      <c r="F34" s="18"/>
      <c r="G34" s="19"/>
      <c r="H34" s="26"/>
    </row>
    <row r="35" spans="1:8">
      <c r="A35" s="23"/>
      <c r="B35" s="21" t="s">
        <v>33</v>
      </c>
      <c r="C35" s="25"/>
      <c r="D35" s="25"/>
      <c r="E35" s="25"/>
      <c r="F35" s="25"/>
      <c r="G35" s="25"/>
    </row>
    <row r="36" spans="1:8">
      <c r="A36" s="23"/>
      <c r="B36" s="21" t="s">
        <v>34</v>
      </c>
      <c r="C36" s="25"/>
      <c r="D36" s="25"/>
      <c r="E36" s="25"/>
      <c r="F36" s="25"/>
      <c r="G36" s="25"/>
    </row>
    <row r="37" spans="1:8">
      <c r="A37" s="23"/>
      <c r="B37" s="21" t="s">
        <v>35</v>
      </c>
      <c r="C37" s="25"/>
      <c r="D37" s="25"/>
      <c r="E37" s="25"/>
      <c r="F37" s="25"/>
      <c r="G37" s="25"/>
    </row>
    <row r="38" spans="1:8">
      <c r="A38" s="23"/>
      <c r="B38" s="39" t="s">
        <v>50</v>
      </c>
      <c r="C38" s="155" t="s">
        <v>71</v>
      </c>
      <c r="D38" s="155"/>
      <c r="E38" s="155"/>
      <c r="F38" s="155"/>
      <c r="G38" s="156"/>
      <c r="H38" s="26"/>
    </row>
    <row r="39" spans="1:8">
      <c r="A39" s="23"/>
      <c r="B39" s="21"/>
      <c r="C39" s="25"/>
      <c r="D39" s="25"/>
      <c r="E39" s="25"/>
      <c r="F39" s="25"/>
      <c r="G39" s="25"/>
      <c r="H39" s="26"/>
    </row>
    <row r="40" spans="1:8">
      <c r="A40" s="23"/>
      <c r="B40" s="15" t="s">
        <v>0</v>
      </c>
      <c r="C40" s="16" t="s">
        <v>46</v>
      </c>
      <c r="D40" s="15" t="s">
        <v>1</v>
      </c>
      <c r="E40" s="16" t="s">
        <v>25</v>
      </c>
      <c r="F40" s="15" t="s">
        <v>2</v>
      </c>
      <c r="G40" s="16" t="s">
        <v>69</v>
      </c>
      <c r="H40" s="26"/>
    </row>
    <row r="41" spans="1:8" ht="15.75" customHeight="1">
      <c r="A41" s="23"/>
      <c r="B41" s="15" t="s">
        <v>3</v>
      </c>
      <c r="C41" s="32"/>
      <c r="D41" s="18"/>
      <c r="E41" s="18"/>
      <c r="F41" s="18"/>
      <c r="G41" s="19"/>
      <c r="H41" s="26"/>
    </row>
    <row r="42" spans="1:8">
      <c r="A42" s="23"/>
      <c r="B42" s="21" t="s">
        <v>77</v>
      </c>
      <c r="C42" s="25"/>
      <c r="D42" s="25"/>
      <c r="E42" s="25"/>
      <c r="F42" s="25"/>
      <c r="G42" s="25"/>
      <c r="H42" s="26"/>
    </row>
    <row r="43" spans="1:8">
      <c r="A43" s="23"/>
      <c r="B43" s="21"/>
      <c r="C43" s="25"/>
      <c r="D43" s="25"/>
      <c r="E43" s="25"/>
      <c r="F43" s="25"/>
      <c r="G43" s="25"/>
      <c r="H43" s="26"/>
    </row>
    <row r="44" spans="1:8">
      <c r="A44" s="23"/>
      <c r="B44" s="15" t="s">
        <v>0</v>
      </c>
      <c r="C44" s="16" t="s">
        <v>62</v>
      </c>
      <c r="D44" s="15" t="s">
        <v>1</v>
      </c>
      <c r="E44" s="16" t="s">
        <v>25</v>
      </c>
      <c r="F44" s="15" t="s">
        <v>2</v>
      </c>
      <c r="G44" s="16" t="s">
        <v>42</v>
      </c>
      <c r="H44" s="26"/>
    </row>
    <row r="45" spans="1:8">
      <c r="A45" s="23"/>
      <c r="B45" s="15" t="s">
        <v>3</v>
      </c>
      <c r="C45" s="17" t="s">
        <v>43</v>
      </c>
      <c r="D45" s="18"/>
      <c r="E45" s="18"/>
      <c r="F45" s="18"/>
      <c r="G45" s="19"/>
      <c r="H45" s="26"/>
    </row>
    <row r="46" spans="1:8">
      <c r="A46" s="23"/>
      <c r="B46" s="21" t="s">
        <v>41</v>
      </c>
      <c r="C46" s="25"/>
      <c r="D46" s="25"/>
      <c r="E46" s="25"/>
      <c r="F46" s="25"/>
      <c r="G46" s="25"/>
      <c r="H46" s="26"/>
    </row>
    <row r="47" spans="1:8">
      <c r="A47" s="23"/>
      <c r="B47" s="21" t="s">
        <v>70</v>
      </c>
      <c r="C47" s="25"/>
      <c r="D47" s="25"/>
      <c r="E47" s="25"/>
      <c r="F47" s="25"/>
      <c r="G47" s="25"/>
      <c r="H47" s="26"/>
    </row>
    <row r="48" spans="1:8">
      <c r="A48" s="23"/>
      <c r="B48" s="21" t="s">
        <v>72</v>
      </c>
      <c r="C48" s="25"/>
      <c r="D48" s="25"/>
      <c r="E48" s="25"/>
      <c r="F48" s="25"/>
      <c r="G48" s="25"/>
      <c r="H48" s="26"/>
    </row>
    <row r="49" spans="1:8">
      <c r="A49" s="23"/>
      <c r="B49" s="21" t="s">
        <v>73</v>
      </c>
      <c r="C49" s="25"/>
      <c r="D49" s="25"/>
      <c r="E49" s="25"/>
      <c r="F49" s="25"/>
      <c r="G49" s="25"/>
      <c r="H49" s="26"/>
    </row>
    <row r="50" spans="1:8">
      <c r="A50" s="23"/>
      <c r="B50" s="21" t="s">
        <v>74</v>
      </c>
      <c r="C50" s="25"/>
      <c r="D50" s="25"/>
      <c r="E50" s="25"/>
      <c r="F50" s="25"/>
      <c r="G50" s="25"/>
      <c r="H50" s="26"/>
    </row>
    <row r="51" spans="1:8">
      <c r="A51" s="23"/>
      <c r="B51" s="39" t="s">
        <v>50</v>
      </c>
      <c r="C51" s="155" t="s">
        <v>76</v>
      </c>
      <c r="D51" s="155"/>
      <c r="E51" s="155"/>
      <c r="F51" s="155"/>
      <c r="G51" s="156"/>
      <c r="H51" s="26"/>
    </row>
    <row r="52" spans="1:8">
      <c r="A52" s="23"/>
      <c r="B52" s="21"/>
      <c r="C52" s="25"/>
      <c r="D52" s="25"/>
      <c r="E52" s="25"/>
      <c r="F52" s="25"/>
      <c r="G52" s="25"/>
      <c r="H52" s="26"/>
    </row>
    <row r="53" spans="1:8">
      <c r="A53" s="23"/>
      <c r="B53" s="21"/>
      <c r="C53" s="25"/>
      <c r="D53" s="25"/>
      <c r="E53" s="25"/>
      <c r="F53" s="25"/>
      <c r="G53" s="25"/>
      <c r="H53" s="26"/>
    </row>
    <row r="54" spans="1:8">
      <c r="A54" s="23"/>
      <c r="B54" s="15" t="s">
        <v>0</v>
      </c>
      <c r="C54" s="16" t="s">
        <v>44</v>
      </c>
      <c r="D54" s="15" t="s">
        <v>1</v>
      </c>
      <c r="E54" s="16" t="s">
        <v>25</v>
      </c>
      <c r="F54" s="15" t="s">
        <v>2</v>
      </c>
      <c r="G54" s="16" t="s">
        <v>69</v>
      </c>
      <c r="H54" s="26"/>
    </row>
    <row r="55" spans="1:8" ht="15.75" customHeight="1">
      <c r="A55" s="23"/>
      <c r="B55" s="15" t="s">
        <v>3</v>
      </c>
      <c r="C55" s="32"/>
      <c r="D55" s="18"/>
      <c r="E55" s="18"/>
      <c r="F55" s="18"/>
      <c r="G55" s="19"/>
      <c r="H55" s="26"/>
    </row>
    <row r="56" spans="1:8">
      <c r="A56" s="23"/>
      <c r="B56" s="21" t="s">
        <v>75</v>
      </c>
      <c r="C56" s="25"/>
      <c r="D56" s="25"/>
      <c r="E56" s="25"/>
      <c r="F56" s="25"/>
      <c r="G56" s="25"/>
      <c r="H56" s="26"/>
    </row>
    <row r="57" spans="1:8">
      <c r="B57" s="31"/>
      <c r="C57" s="31"/>
      <c r="D57" s="31"/>
      <c r="E57" s="31"/>
      <c r="F57" s="31"/>
      <c r="G57" s="31"/>
    </row>
    <row r="58" spans="1:8">
      <c r="B58" s="15" t="s">
        <v>0</v>
      </c>
      <c r="C58" s="16" t="s">
        <v>45</v>
      </c>
      <c r="D58" s="15" t="s">
        <v>1</v>
      </c>
      <c r="E58" s="16" t="s">
        <v>25</v>
      </c>
      <c r="F58" s="15" t="s">
        <v>2</v>
      </c>
      <c r="G58" s="16" t="s">
        <v>42</v>
      </c>
    </row>
    <row r="59" spans="1:8" ht="15.75" customHeight="1">
      <c r="B59" s="15" t="s">
        <v>3</v>
      </c>
      <c r="C59" s="17" t="s">
        <v>43</v>
      </c>
      <c r="D59" s="18"/>
      <c r="E59" s="18"/>
      <c r="F59" s="18"/>
      <c r="G59" s="19"/>
    </row>
    <row r="60" spans="1:8">
      <c r="B60" s="29" t="s">
        <v>64</v>
      </c>
    </row>
    <row r="61" spans="1:8">
      <c r="B61" s="29" t="s">
        <v>65</v>
      </c>
    </row>
    <row r="62" spans="1:8">
      <c r="B62" s="29" t="s">
        <v>66</v>
      </c>
    </row>
    <row r="63" spans="1:8">
      <c r="B63" s="29" t="s">
        <v>67</v>
      </c>
    </row>
    <row r="64" spans="1:8">
      <c r="B64" s="29" t="s">
        <v>68</v>
      </c>
    </row>
    <row r="65" spans="2:7">
      <c r="B65" s="39" t="s">
        <v>51</v>
      </c>
      <c r="C65" s="155" t="s">
        <v>63</v>
      </c>
      <c r="D65" s="155"/>
      <c r="E65" s="155"/>
      <c r="F65" s="155"/>
      <c r="G65" s="156"/>
    </row>
    <row r="66" spans="2:7">
      <c r="B66" s="29"/>
    </row>
    <row r="67" spans="2:7">
      <c r="B67" s="29"/>
    </row>
  </sheetData>
  <mergeCells count="5">
    <mergeCell ref="C38:G38"/>
    <mergeCell ref="C51:G51"/>
    <mergeCell ref="C65:G65"/>
    <mergeCell ref="B6:G6"/>
    <mergeCell ref="B15:G15"/>
  </mergeCells>
  <phoneticPr fontId="1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6"/>
  <sheetViews>
    <sheetView zoomScale="115" zoomScaleNormal="115" workbookViewId="0">
      <pane xSplit="14" ySplit="6" topLeftCell="O7" activePane="bottomRight" state="frozen"/>
      <selection pane="topRight" activeCell="M1" sqref="M1"/>
      <selection pane="bottomLeft" activeCell="A6" sqref="A6"/>
      <selection pane="bottomRight" activeCell="D31" sqref="D31"/>
    </sheetView>
  </sheetViews>
  <sheetFormatPr defaultColWidth="9.140625" defaultRowHeight="15.75"/>
  <cols>
    <col min="1" max="1" width="6.85546875" style="1" customWidth="1"/>
    <col min="2" max="2" width="10" style="49" customWidth="1"/>
    <col min="3" max="3" width="24.85546875" style="142" customWidth="1"/>
    <col min="4" max="4" width="15.7109375" style="1" bestFit="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9" bestFit="1" customWidth="1"/>
    <col min="16" max="16" width="34.85546875" style="49"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111" t="s">
        <v>284</v>
      </c>
      <c r="C1" s="136"/>
      <c r="D1" s="33"/>
      <c r="E1" s="33"/>
      <c r="F1" s="29"/>
      <c r="G1" s="36"/>
      <c r="H1" s="37"/>
      <c r="I1" s="29"/>
      <c r="N1" s="47"/>
      <c r="O1" s="89"/>
      <c r="T1" s="1"/>
    </row>
    <row r="2" spans="2:20">
      <c r="B2" s="110" t="s">
        <v>283</v>
      </c>
      <c r="C2" s="137"/>
      <c r="E2" s="168" t="s">
        <v>313</v>
      </c>
      <c r="F2" s="169"/>
      <c r="G2" s="169"/>
      <c r="H2" s="169"/>
      <c r="I2" s="170"/>
      <c r="M2" s="52" t="s">
        <v>88</v>
      </c>
      <c r="N2" s="52">
        <f>COUNTA(N7:N60)</f>
        <v>47</v>
      </c>
      <c r="O2" s="89"/>
      <c r="T2" s="1"/>
    </row>
    <row r="3" spans="2:20" ht="15.75" customHeight="1">
      <c r="B3" s="110" t="s">
        <v>285</v>
      </c>
      <c r="C3" s="138"/>
      <c r="E3" s="171" t="s">
        <v>354</v>
      </c>
      <c r="F3" s="172"/>
      <c r="G3" s="172"/>
      <c r="H3" s="172"/>
      <c r="I3" s="173"/>
      <c r="M3" s="52" t="s">
        <v>89</v>
      </c>
      <c r="N3" s="52">
        <f>SUM(N7:N60)</f>
        <v>730</v>
      </c>
      <c r="O3" s="89"/>
      <c r="T3" s="1"/>
    </row>
    <row r="4" spans="2:20" ht="15.75" customHeight="1">
      <c r="B4" s="166" t="s">
        <v>287</v>
      </c>
      <c r="C4" s="167"/>
      <c r="E4" s="171" t="s">
        <v>322</v>
      </c>
      <c r="F4" s="172"/>
      <c r="G4" s="172"/>
      <c r="H4" s="172"/>
      <c r="I4" s="172"/>
      <c r="M4" s="89"/>
      <c r="N4" s="89"/>
      <c r="O4" s="89"/>
      <c r="T4" s="1"/>
    </row>
    <row r="5" spans="2:20" ht="26.25" customHeight="1">
      <c r="B5" s="82"/>
      <c r="C5" s="139"/>
      <c r="E5" s="163" t="s">
        <v>90</v>
      </c>
      <c r="F5" s="164"/>
      <c r="G5" s="164"/>
      <c r="H5" s="164"/>
      <c r="I5" s="164"/>
      <c r="J5" s="164"/>
      <c r="K5" s="164"/>
      <c r="L5" s="164"/>
      <c r="M5" s="164"/>
      <c r="N5" s="165"/>
      <c r="O5" s="89" t="s">
        <v>297</v>
      </c>
      <c r="T5" s="1"/>
    </row>
    <row r="6" spans="2:20" s="49" customFormat="1" ht="13.5">
      <c r="B6" s="84" t="s">
        <v>224</v>
      </c>
      <c r="C6" s="140" t="s">
        <v>225</v>
      </c>
      <c r="D6" s="112" t="s">
        <v>286</v>
      </c>
      <c r="E6" s="160" t="s">
        <v>6</v>
      </c>
      <c r="F6" s="161"/>
      <c r="G6" s="161"/>
      <c r="H6" s="161"/>
      <c r="I6" s="161"/>
      <c r="J6" s="161"/>
      <c r="K6" s="161"/>
      <c r="L6" s="161"/>
      <c r="M6" s="162"/>
      <c r="N6" s="90" t="s">
        <v>24</v>
      </c>
      <c r="O6" s="90" t="s">
        <v>229</v>
      </c>
      <c r="P6" s="90" t="s">
        <v>230</v>
      </c>
      <c r="Q6" s="94" t="s">
        <v>5</v>
      </c>
      <c r="T6" s="50"/>
    </row>
    <row r="7" spans="2:20">
      <c r="B7" s="85" t="str">
        <f>IF(ISNA(VLOOKUP(D7,代號!$J:$K,2,0)),"",(VLOOKUP(D7,代號!$J:$K,2,0)))</f>
        <v/>
      </c>
      <c r="C7" s="86"/>
      <c r="D7" s="44" t="s">
        <v>92</v>
      </c>
      <c r="E7" s="62" t="s">
        <v>323</v>
      </c>
      <c r="F7" s="11"/>
      <c r="G7" s="11"/>
      <c r="H7" s="11"/>
      <c r="I7" s="11"/>
      <c r="J7" s="11"/>
      <c r="K7" s="11"/>
      <c r="L7" s="11"/>
      <c r="M7" s="14"/>
      <c r="N7" s="61"/>
      <c r="O7" s="91"/>
      <c r="P7" s="95" t="str">
        <f>IF(ISNA(VLOOKUP(D7,代號!$N:$O,2,0)),"",(VLOOKUP(D7,代號!$N:$O,2,0)))</f>
        <v>ChangeBG(100010);</v>
      </c>
    </row>
    <row r="8" spans="2:20">
      <c r="B8" s="85" t="str">
        <f>IF(ISNA(VLOOKUP(D8,代號!$J:$K,2,0)),"",(VLOOKUP(D8,代號!$J:$K,2,0)))</f>
        <v/>
      </c>
      <c r="C8" s="86"/>
      <c r="D8" s="44" t="s">
        <v>93</v>
      </c>
      <c r="E8" s="56" t="s">
        <v>324</v>
      </c>
      <c r="F8" s="11"/>
      <c r="G8" s="11"/>
      <c r="H8" s="11"/>
      <c r="I8" s="11"/>
      <c r="J8" s="11"/>
      <c r="K8" s="11"/>
      <c r="L8" s="11"/>
      <c r="M8" s="11"/>
      <c r="N8" s="61">
        <f t="shared" ref="N8:N18" si="0">LEN(E8)</f>
        <v>11</v>
      </c>
      <c r="O8" s="92"/>
      <c r="P8" s="95" t="str">
        <f>IF(ISNA(VLOOKUP(D8,代號!$N:$O,2,0)),"",(VLOOKUP(D8,代號!$N:$O,2,0)))</f>
        <v xml:space="preserve">PlayBGM(200001); </v>
      </c>
    </row>
    <row r="9" spans="2:20">
      <c r="B9" s="85">
        <f>IF(ISNA(VLOOKUP(D9,代號!$J:$K,2,0)),"",(VLOOKUP(D9,代號!$J:$K,2,0)))</f>
        <v>10209004</v>
      </c>
      <c r="C9" s="86"/>
      <c r="D9" s="2" t="s">
        <v>96</v>
      </c>
      <c r="E9" s="57" t="s">
        <v>328</v>
      </c>
      <c r="F9" s="60"/>
      <c r="G9" s="60"/>
      <c r="H9" s="60"/>
      <c r="I9" s="60"/>
      <c r="J9" s="60"/>
      <c r="K9" s="60"/>
      <c r="L9" s="60"/>
      <c r="M9" s="61"/>
      <c r="N9" s="61">
        <f t="shared" si="0"/>
        <v>29</v>
      </c>
      <c r="O9" s="93"/>
      <c r="P9" s="95" t="str">
        <f>IF(ISNA(VLOOKUP(D9,代號!$N:$O,2,0)),"",(VLOOKUP(D9,代號!$N:$O,2,0)))</f>
        <v/>
      </c>
      <c r="R9" s="48"/>
    </row>
    <row r="10" spans="2:20">
      <c r="B10" s="85">
        <f>IF(ISNA(VLOOKUP(D10,代號!$J:$K,2,0)),"",(VLOOKUP(D10,代號!$J:$K,2,0)))</f>
        <v>10209001</v>
      </c>
      <c r="C10" s="87" t="s">
        <v>227</v>
      </c>
      <c r="D10" s="2" t="s">
        <v>95</v>
      </c>
      <c r="E10" s="57" t="s">
        <v>350</v>
      </c>
      <c r="F10" s="11"/>
      <c r="G10" s="11"/>
      <c r="H10" s="11"/>
      <c r="I10" s="11"/>
      <c r="J10" s="11"/>
      <c r="K10" s="11"/>
      <c r="L10" s="11"/>
      <c r="M10" s="14"/>
      <c r="N10" s="61">
        <f t="shared" si="0"/>
        <v>6</v>
      </c>
      <c r="O10" s="93" t="str">
        <f>$E$2&amp;"-"&amp;B10&amp;"-0"&amp;COUNTIF($B$9:B10,B10)&amp;"_tw"</f>
        <v>20070000-10209001-01_tw</v>
      </c>
      <c r="P10" s="95" t="str">
        <f>IF(ISNA(VLOOKUP(D10,代號!$N:$O,2,0)),"",(VLOOKUP(D10,代號!$N:$O,2,0)))</f>
        <v/>
      </c>
      <c r="R10" s="48"/>
    </row>
    <row r="11" spans="2:20" s="40" customFormat="1">
      <c r="B11" s="85" t="str">
        <f>IF(ISNA(VLOOKUP(D11,代號!$J:$K,2,0)),"",(VLOOKUP(D11,代號!$J:$K,2,0)))</f>
        <v/>
      </c>
      <c r="C11" s="141" t="str">
        <f>IF(ISNA(VLOOKUP(E11,代號!$J:$K,2,0)),"",(VLOOKUP(E11,代號!$J:$K,2,0)))</f>
        <v/>
      </c>
      <c r="D11" s="44" t="s">
        <v>250</v>
      </c>
      <c r="E11" s="57"/>
      <c r="F11" s="60"/>
      <c r="G11" s="60"/>
      <c r="H11" s="60"/>
      <c r="I11" s="60"/>
      <c r="J11" s="60"/>
      <c r="K11" s="60"/>
      <c r="L11" s="60"/>
      <c r="M11" s="60"/>
      <c r="N11" s="61"/>
      <c r="O11" s="93"/>
      <c r="P11" s="95" t="str">
        <f>IF(ISNA(VLOOKUP(D11,代號!$N:$O,2,0)),"",(VLOOKUP(D11,代號!$N:$O,2,0)))</f>
        <v>ControlNPC(10209002,FadeIn,M);</v>
      </c>
      <c r="R11" s="1"/>
    </row>
    <row r="12" spans="2:20" s="40" customFormat="1">
      <c r="B12" s="85" t="str">
        <f>IF(ISNA(VLOOKUP(D12,代號!$J:$K,2,0)),"",(VLOOKUP(D12,代號!$J:$K,2,0)))</f>
        <v/>
      </c>
      <c r="C12" s="87" t="s">
        <v>227</v>
      </c>
      <c r="D12" s="2" t="s">
        <v>325</v>
      </c>
      <c r="E12" s="8" t="s">
        <v>326</v>
      </c>
      <c r="F12" s="11"/>
      <c r="G12" s="11"/>
      <c r="H12" s="11"/>
      <c r="I12" s="11"/>
      <c r="J12" s="11"/>
      <c r="K12" s="11"/>
      <c r="L12" s="11"/>
      <c r="M12" s="14"/>
      <c r="N12" s="61">
        <f>LEN(E12)</f>
        <v>11</v>
      </c>
      <c r="O12" s="93" t="str">
        <f>$E$2&amp;"-"&amp;B12&amp;"-0"&amp;COUNTIF($B$9:B12,B12)&amp;"_tw"</f>
        <v>20070000--02_tw</v>
      </c>
      <c r="P12" s="95" t="str">
        <f>IF(ISNA(VLOOKUP(D12,代號!$N:$O,2,0)),"",(VLOOKUP(D12,代號!$N:$O,2,0)))</f>
        <v>SetNpcName(10209011,40009999);</v>
      </c>
      <c r="R12" s="1"/>
    </row>
    <row r="13" spans="2:20" s="40" customFormat="1">
      <c r="B13" s="85">
        <f>IF(ISNA(VLOOKUP(D13,代號!$J:$K,2,0)),"",(VLOOKUP(D13,代號!$J:$K,2,0)))</f>
        <v>10201006</v>
      </c>
      <c r="C13" s="142" t="s">
        <v>454</v>
      </c>
      <c r="D13" s="2" t="s">
        <v>327</v>
      </c>
      <c r="E13" s="57" t="s">
        <v>351</v>
      </c>
      <c r="F13" s="60"/>
      <c r="G13" s="60"/>
      <c r="H13" s="60"/>
      <c r="I13" s="60"/>
      <c r="J13" s="60"/>
      <c r="K13" s="60"/>
      <c r="L13" s="60"/>
      <c r="M13" s="60"/>
      <c r="N13" s="61">
        <f t="shared" ref="N13:N14" si="1">LEN(E13)</f>
        <v>5</v>
      </c>
      <c r="O13" s="93" t="str">
        <f>$E$2&amp;"-"&amp;B13&amp;"-0"&amp;COUNTIF($B$9:B13,B13)&amp;"_tw"</f>
        <v>20070000-10201006-01_tw</v>
      </c>
      <c r="P13" s="95" t="str">
        <f>IF(ISNA(VLOOKUP(D13,代號!$N:$O,2,0)),"",(VLOOKUP(D13,代號!$N:$O,2,0)))</f>
        <v/>
      </c>
      <c r="R13" s="1"/>
    </row>
    <row r="14" spans="2:20">
      <c r="B14" s="85">
        <f>IF(ISNA(VLOOKUP(D14,代號!$J:$K,2,0)),"",(VLOOKUP(D14,代號!$J:$K,2,0)))</f>
        <v>10209001</v>
      </c>
      <c r="C14" s="87" t="s">
        <v>226</v>
      </c>
      <c r="D14" s="2" t="s">
        <v>94</v>
      </c>
      <c r="E14" s="153" t="s">
        <v>352</v>
      </c>
      <c r="F14" s="60"/>
      <c r="G14" s="60"/>
      <c r="H14" s="60"/>
      <c r="I14" s="60"/>
      <c r="J14" s="60"/>
      <c r="K14" s="60"/>
      <c r="L14" s="60"/>
      <c r="M14" s="61"/>
      <c r="N14" s="61">
        <f t="shared" si="1"/>
        <v>13</v>
      </c>
      <c r="O14" s="93" t="str">
        <f>$E$2&amp;"-"&amp;B14&amp;"-0"&amp;COUNTIF($B$9:B14,B14)&amp;"_tw"</f>
        <v>20070000-10209001-02_tw</v>
      </c>
      <c r="P14" s="95" t="str">
        <f>IF(ISNA(VLOOKUP(D14,代號!$N:$O,2,0)),"",(VLOOKUP(D14,代號!$N:$O,2,0)))</f>
        <v/>
      </c>
      <c r="R14" s="48"/>
    </row>
    <row r="15" spans="2:20" s="40" customFormat="1">
      <c r="B15" s="85">
        <f>IF(ISNA(VLOOKUP(D15,代號!$J:$K,2,0)),"",(VLOOKUP(D15,代號!$J:$K,2,0)))</f>
        <v>10201006</v>
      </c>
      <c r="C15" s="142" t="s">
        <v>454</v>
      </c>
      <c r="D15" s="2" t="s">
        <v>327</v>
      </c>
      <c r="E15" s="153" t="s">
        <v>466</v>
      </c>
      <c r="F15" s="11"/>
      <c r="G15" s="11"/>
      <c r="H15" s="11"/>
      <c r="I15" s="11"/>
      <c r="J15" s="11"/>
      <c r="K15" s="11"/>
      <c r="L15" s="11"/>
      <c r="M15" s="11"/>
      <c r="N15" s="61">
        <f t="shared" si="0"/>
        <v>11</v>
      </c>
      <c r="O15" s="93" t="str">
        <f>$E$2&amp;"-"&amp;B15&amp;"-0"&amp;COUNTIF($B$9:B15,B15)&amp;"_tw"</f>
        <v>20070000-10201006-02_tw</v>
      </c>
      <c r="P15" s="95" t="str">
        <f>IF(ISNA(VLOOKUP(D15,代號!$N:$O,2,0)),"",(VLOOKUP(D15,代號!$N:$O,2,0)))</f>
        <v/>
      </c>
      <c r="R15" s="1"/>
    </row>
    <row r="16" spans="2:20" s="40" customFormat="1">
      <c r="B16" s="85" t="str">
        <f>IF(ISNA(VLOOKUP(D16,代號!$J:$K,2,0)),"",(VLOOKUP(D16,代號!$J:$K,2,0)))</f>
        <v/>
      </c>
      <c r="C16" s="141" t="str">
        <f>IF(ISNA(VLOOKUP(E16,代號!$J:$K,2,0)),"",(VLOOKUP(E16,代號!$J:$K,2,0)))</f>
        <v/>
      </c>
      <c r="D16" s="44" t="s">
        <v>345</v>
      </c>
      <c r="E16" s="57"/>
      <c r="F16" s="60"/>
      <c r="G16" s="60"/>
      <c r="H16" s="60"/>
      <c r="I16" s="60"/>
      <c r="J16" s="60"/>
      <c r="K16" s="60"/>
      <c r="L16" s="60"/>
      <c r="M16" s="60"/>
      <c r="N16" s="61"/>
      <c r="O16" s="93"/>
      <c r="P16" s="95" t="str">
        <f>IF(ISNA(VLOOKUP(D16,代號!$N:$O,2,0)),"",(VLOOKUP(D16,代號!$N:$O,2,0)))</f>
        <v>ControlNPC(10209002,MoveOut,M,4);</v>
      </c>
      <c r="R16" s="1"/>
    </row>
    <row r="17" spans="2:18" s="40" customFormat="1">
      <c r="B17" s="85">
        <f>IF(ISNA(VLOOKUP(D17,代號!$J:$K,2,0)),"",(VLOOKUP(D17,代號!$J:$K,2,0)))</f>
        <v>10209001</v>
      </c>
      <c r="C17" s="87" t="s">
        <v>226</v>
      </c>
      <c r="D17" s="2" t="s">
        <v>95</v>
      </c>
      <c r="E17" s="153" t="s">
        <v>353</v>
      </c>
      <c r="F17" s="11"/>
      <c r="G17" s="11"/>
      <c r="H17" s="11"/>
      <c r="I17" s="11"/>
      <c r="J17" s="11"/>
      <c r="K17" s="11"/>
      <c r="L17" s="11"/>
      <c r="M17" s="11"/>
      <c r="N17" s="61">
        <f t="shared" si="0"/>
        <v>13</v>
      </c>
      <c r="O17" s="93" t="str">
        <f>$E$2&amp;"-"&amp;B17&amp;"-0"&amp;COUNTIF($B$9:B17,B17)&amp;"_tw"</f>
        <v>20070000-10209001-03_tw</v>
      </c>
      <c r="P17" s="95" t="str">
        <f>IF(ISNA(VLOOKUP(D17,代號!$N:$O,2,0)),"",(VLOOKUP(D17,代號!$N:$O,2,0)))</f>
        <v/>
      </c>
      <c r="R17" s="1"/>
    </row>
    <row r="18" spans="2:18">
      <c r="B18" s="85" t="str">
        <f>IF(ISNA(VLOOKUP(D18,代號!$J:$K,2,0)),"",(VLOOKUP(D18,代號!$J:$K,2,0)))</f>
        <v/>
      </c>
      <c r="C18" s="86"/>
      <c r="D18" s="44" t="s">
        <v>331</v>
      </c>
      <c r="E18" s="62" t="s">
        <v>332</v>
      </c>
      <c r="F18" s="11"/>
      <c r="G18" s="11"/>
      <c r="H18" s="11"/>
      <c r="I18" s="11"/>
      <c r="J18" s="11"/>
      <c r="K18" s="11"/>
      <c r="L18" s="11"/>
      <c r="M18" s="6"/>
      <c r="N18" s="14">
        <f t="shared" si="0"/>
        <v>6</v>
      </c>
      <c r="O18" s="93"/>
      <c r="P18" s="95" t="str">
        <f>IF(ISNA(VLOOKUP(D18,代號!$N:$O,2,0)),"",(VLOOKUP(D18,代號!$N:$O,2,0)))</f>
        <v>ChangeBG(100010);</v>
      </c>
    </row>
    <row r="19" spans="2:18">
      <c r="B19" s="85">
        <f>IF(ISNA(VLOOKUP(D19,代號!$J:$K,2,0)),"",(VLOOKUP(D19,代號!$J:$K,2,0)))</f>
        <v>10209004</v>
      </c>
      <c r="C19" s="86"/>
      <c r="D19" s="2" t="s">
        <v>329</v>
      </c>
      <c r="E19" s="57" t="s">
        <v>330</v>
      </c>
      <c r="F19" s="11"/>
      <c r="G19" s="11"/>
      <c r="H19" s="11"/>
      <c r="I19" s="11"/>
      <c r="J19" s="11"/>
      <c r="K19" s="11"/>
      <c r="L19" s="11"/>
      <c r="M19" s="7"/>
      <c r="N19" s="14">
        <f t="shared" ref="N19:N57" si="2">LEN(E19)</f>
        <v>30</v>
      </c>
      <c r="O19" s="93" t="str">
        <f>$E$2&amp;"-"&amp;B19&amp;"-0"&amp;COUNTIF($B$9:B19,B19)&amp;"_tw"</f>
        <v>20070000-10209004-02_tw</v>
      </c>
      <c r="P19" s="95" t="str">
        <f>IF(ISNA(VLOOKUP(D19,代號!$N:$O,2,0)),"",(VLOOKUP(D19,代號!$N:$O,2,0)))</f>
        <v/>
      </c>
      <c r="R19"/>
    </row>
    <row r="20" spans="2:18">
      <c r="B20" s="85">
        <f>IF(ISNA(VLOOKUP(D20,代號!$J:$K,2,0)),"",(VLOOKUP(D20,代號!$J:$K,2,0)))</f>
        <v>10209001</v>
      </c>
      <c r="C20" s="87" t="s">
        <v>226</v>
      </c>
      <c r="D20" s="2" t="s">
        <v>95</v>
      </c>
      <c r="E20" s="8" t="s">
        <v>333</v>
      </c>
      <c r="F20" s="11"/>
      <c r="G20" s="11"/>
      <c r="H20" s="11"/>
      <c r="I20" s="11"/>
      <c r="J20" s="11"/>
      <c r="K20" s="11"/>
      <c r="L20" s="11"/>
      <c r="M20" s="7"/>
      <c r="N20" s="14">
        <f t="shared" si="2"/>
        <v>21</v>
      </c>
      <c r="O20" s="93" t="str">
        <f>$E$2&amp;"-"&amp;B20&amp;"-0"&amp;COUNTIF($B$9:B20,B20)&amp;"_tw"</f>
        <v>20070000-10209001-04_tw</v>
      </c>
      <c r="P20" s="95" t="str">
        <f>IF(ISNA(VLOOKUP(D20,代號!$N:$O,2,0)),"",(VLOOKUP(D20,代號!$N:$O,2,0)))</f>
        <v/>
      </c>
      <c r="R20" s="43"/>
    </row>
    <row r="21" spans="2:18">
      <c r="B21" s="85">
        <f>IF(ISNA(VLOOKUP(D21,代號!$J:$K,2,0)),"",(VLOOKUP(D21,代號!$J:$K,2,0)))</f>
        <v>10209001</v>
      </c>
      <c r="C21" s="87" t="s">
        <v>227</v>
      </c>
      <c r="D21" s="2" t="s">
        <v>94</v>
      </c>
      <c r="E21" s="57" t="s">
        <v>334</v>
      </c>
      <c r="F21" s="60"/>
      <c r="G21" s="60"/>
      <c r="H21" s="60"/>
      <c r="I21" s="60"/>
      <c r="J21" s="60"/>
      <c r="K21" s="60"/>
      <c r="L21" s="60"/>
      <c r="M21" s="7"/>
      <c r="N21" s="61">
        <f t="shared" ref="N21" si="3">LEN(E21)</f>
        <v>9</v>
      </c>
      <c r="O21" s="93" t="str">
        <f>$E$2&amp;"-"&amp;B21&amp;"-0"&amp;COUNTIF($B$9:B21,B21)&amp;"_tw"</f>
        <v>20070000-10209001-05_tw</v>
      </c>
      <c r="P21" s="95" t="str">
        <f>IF(ISNA(VLOOKUP(D21,代號!$N:$O,2,0)),"",(VLOOKUP(D21,代號!$N:$O,2,0)))</f>
        <v/>
      </c>
      <c r="R21" s="43"/>
    </row>
    <row r="22" spans="2:18">
      <c r="B22" s="85">
        <f>IF(ISNA(VLOOKUP(D22,代號!$J:$K,2,0)),"",(VLOOKUP(D22,代號!$J:$K,2,0)))</f>
        <v>10209001</v>
      </c>
      <c r="C22" s="87" t="s">
        <v>227</v>
      </c>
      <c r="D22" s="2" t="s">
        <v>94</v>
      </c>
      <c r="E22" s="57" t="s">
        <v>335</v>
      </c>
      <c r="F22" s="60"/>
      <c r="G22" s="60"/>
      <c r="H22" s="60"/>
      <c r="I22" s="60"/>
      <c r="J22" s="60"/>
      <c r="K22" s="60"/>
      <c r="L22" s="60"/>
      <c r="M22" s="7"/>
      <c r="N22" s="61">
        <f t="shared" ref="N22" si="4">LEN(E22)</f>
        <v>16</v>
      </c>
      <c r="O22" s="93" t="str">
        <f>$E$2&amp;"-"&amp;B22&amp;"-0"&amp;COUNTIF($B$9:B22,B22)&amp;"_tw"</f>
        <v>20070000-10209001-06_tw</v>
      </c>
      <c r="P22" s="95" t="str">
        <f>IF(ISNA(VLOOKUP(D22,代號!$N:$O,2,0)),"",(VLOOKUP(D22,代號!$N:$O,2,0)))</f>
        <v/>
      </c>
      <c r="R22" s="43"/>
    </row>
    <row r="23" spans="2:18">
      <c r="B23" s="85" t="str">
        <f>IF(ISNA(VLOOKUP(D23,代號!$J:$K,2,0)),"",(VLOOKUP(D23,代號!$J:$K,2,0)))</f>
        <v/>
      </c>
      <c r="C23" s="87" t="s">
        <v>231</v>
      </c>
      <c r="D23" s="2" t="s">
        <v>325</v>
      </c>
      <c r="E23" s="8" t="s">
        <v>423</v>
      </c>
      <c r="F23" s="9"/>
      <c r="G23" s="9"/>
      <c r="H23" s="9"/>
      <c r="I23" s="9"/>
      <c r="J23" s="9"/>
      <c r="K23" s="9"/>
      <c r="L23" s="9"/>
      <c r="M23" s="10"/>
      <c r="N23" s="14">
        <f t="shared" si="2"/>
        <v>40</v>
      </c>
      <c r="O23" s="93" t="str">
        <f>$E$2&amp;"-"&amp;B23&amp;"-0"&amp;COUNTIF($B$9:B23,B23)&amp;"_tw"</f>
        <v>20070000--05_tw</v>
      </c>
      <c r="P23" s="95" t="str">
        <f>IF(ISNA(VLOOKUP(D23,代號!$N:$O,2,0)),"",(VLOOKUP(D23,代號!$N:$O,2,0)))</f>
        <v>SetNpcName(10209011,40009999);</v>
      </c>
      <c r="R23" s="43"/>
    </row>
    <row r="24" spans="2:18">
      <c r="B24" s="85" t="str">
        <f>IF(ISNA(VLOOKUP(D24,代號!$J:$K,2,0)),"",(VLOOKUP(D24,代號!$J:$K,2,0)))</f>
        <v/>
      </c>
      <c r="C24" s="86"/>
      <c r="D24" s="44" t="s">
        <v>421</v>
      </c>
      <c r="E24" s="62" t="s">
        <v>422</v>
      </c>
      <c r="F24" s="58"/>
      <c r="G24" s="58"/>
      <c r="H24" s="58"/>
      <c r="I24" s="58"/>
      <c r="J24" s="58"/>
      <c r="K24" s="58"/>
      <c r="L24" s="58"/>
      <c r="M24" s="59"/>
      <c r="N24" s="61">
        <f t="shared" si="2"/>
        <v>3</v>
      </c>
      <c r="O24" s="93" t="str">
        <f>$E$2&amp;"-"&amp;B24&amp;"-0"&amp;COUNTIF($B$9:B24,B24)&amp;"_tw"</f>
        <v>20070000--06_tw</v>
      </c>
      <c r="P24" s="95" t="str">
        <f>IF(ISNA(VLOOKUP(D24,代號!$N:$O,2,0)),"",(VLOOKUP(D24,代號!$N:$O,2,0)))</f>
        <v>ControlNPC(10209002,FadeIn,M);</v>
      </c>
    </row>
    <row r="25" spans="2:18">
      <c r="B25" s="85">
        <f>IF(ISNA(VLOOKUP(D25,代號!$J:$K,2,0)),"",(VLOOKUP(D25,代號!$J:$K,2,0)))</f>
        <v>10209012</v>
      </c>
      <c r="C25" s="86"/>
      <c r="D25" s="2" t="s">
        <v>422</v>
      </c>
      <c r="E25" s="57" t="s">
        <v>420</v>
      </c>
      <c r="F25" s="58"/>
      <c r="G25" s="58"/>
      <c r="H25" s="58"/>
      <c r="I25" s="58"/>
      <c r="J25" s="58"/>
      <c r="K25" s="58"/>
      <c r="L25" s="58"/>
      <c r="M25" s="59"/>
      <c r="N25" s="61">
        <f t="shared" si="2"/>
        <v>15</v>
      </c>
      <c r="O25" s="93"/>
      <c r="P25" s="95" t="str">
        <f>IF(ISNA(VLOOKUP(D25,代號!$N:$O,2,0)),"",(VLOOKUP(D25,代號!$N:$O,2,0)))</f>
        <v/>
      </c>
      <c r="R25" s="43"/>
    </row>
    <row r="26" spans="2:18">
      <c r="B26" s="85">
        <f>IF(ISNA(VLOOKUP(D26,代號!$J:$K,2,0)),"",(VLOOKUP(D26,代號!$J:$K,2,0)))</f>
        <v>10209012</v>
      </c>
      <c r="C26" s="87" t="s">
        <v>228</v>
      </c>
      <c r="D26" s="2" t="s">
        <v>422</v>
      </c>
      <c r="E26" s="54" t="s">
        <v>338</v>
      </c>
      <c r="F26" s="55"/>
      <c r="G26" s="55"/>
      <c r="H26" s="55"/>
      <c r="I26" s="55"/>
      <c r="J26" s="55"/>
      <c r="K26" s="55"/>
      <c r="L26" s="55"/>
      <c r="M26" s="55"/>
      <c r="N26" s="63">
        <f>LEN(E26)</f>
        <v>30</v>
      </c>
      <c r="O26" s="93" t="str">
        <f>$E$2&amp;"-"&amp;B26&amp;"-0"&amp;COUNTIF($B$9:B26,B26)&amp;"_tw"</f>
        <v>20070000-10209012-02_tw</v>
      </c>
      <c r="P26" s="95" t="str">
        <f>IF(ISNA(VLOOKUP(D26,代號!$N:$O,2,0)),"",(VLOOKUP(D26,代號!$N:$O,2,0)))</f>
        <v/>
      </c>
    </row>
    <row r="27" spans="2:18">
      <c r="B27" s="85">
        <f>IF(ISNA(VLOOKUP(D27,代號!$J:$K,2,0)),"",(VLOOKUP(D27,代號!$J:$K,2,0)))</f>
        <v>10209012</v>
      </c>
      <c r="C27" s="87" t="s">
        <v>228</v>
      </c>
      <c r="D27" s="2" t="s">
        <v>422</v>
      </c>
      <c r="E27" s="57" t="s">
        <v>339</v>
      </c>
      <c r="F27" s="58"/>
      <c r="G27" s="58"/>
      <c r="H27" s="58"/>
      <c r="I27" s="58"/>
      <c r="J27" s="58"/>
      <c r="K27" s="58"/>
      <c r="L27" s="58"/>
      <c r="M27" s="58"/>
      <c r="N27" s="63">
        <f>LEN(E27)</f>
        <v>25</v>
      </c>
      <c r="O27" s="93" t="str">
        <f>$E$2&amp;"-"&amp;B27&amp;"-0"&amp;COUNTIF($B$9:B27,B27)&amp;"_tw"</f>
        <v>20070000-10209012-03_tw</v>
      </c>
      <c r="P27" s="95" t="str">
        <f>IF(ISNA(VLOOKUP(D27,代號!$N:$O,2,0)),"",(VLOOKUP(D27,代號!$N:$O,2,0)))</f>
        <v/>
      </c>
    </row>
    <row r="28" spans="2:18">
      <c r="B28" s="85">
        <f>IF(ISNA(VLOOKUP(D28,代號!$J:$K,2,0)),"",(VLOOKUP(D28,代號!$J:$K,2,0)))</f>
        <v>10209001</v>
      </c>
      <c r="C28" s="87" t="s">
        <v>228</v>
      </c>
      <c r="D28" s="2" t="s">
        <v>94</v>
      </c>
      <c r="E28" s="57" t="s">
        <v>337</v>
      </c>
      <c r="F28" s="9"/>
      <c r="G28" s="9"/>
      <c r="H28" s="9"/>
      <c r="I28" s="9"/>
      <c r="J28" s="9"/>
      <c r="K28" s="9"/>
      <c r="L28" s="9"/>
      <c r="M28" s="10"/>
      <c r="N28" s="14">
        <f t="shared" si="2"/>
        <v>5</v>
      </c>
      <c r="O28" s="93" t="str">
        <f>$E$2&amp;"-"&amp;B28&amp;"-0"&amp;COUNTIF($B$9:B28,B28)&amp;"_tw"</f>
        <v>20070000-10209001-07_tw</v>
      </c>
      <c r="P28" s="95" t="str">
        <f>IF(ISNA(VLOOKUP(D28,代號!$N:$O,2,0)),"",(VLOOKUP(D28,代號!$N:$O,2,0)))</f>
        <v/>
      </c>
    </row>
    <row r="29" spans="2:18">
      <c r="B29" s="85">
        <f>IF(ISNA(VLOOKUP(D29,代號!$J:$K,2,0)),"",(VLOOKUP(D29,代號!$J:$K,2,0)))</f>
        <v>10209012</v>
      </c>
      <c r="C29" s="141" t="str">
        <f>IF(ISNA(VLOOKUP(E29,代號!$J:$K,2,0)),"",(VLOOKUP(E29,代號!$J:$K,2,0)))</f>
        <v/>
      </c>
      <c r="D29" s="2" t="s">
        <v>422</v>
      </c>
      <c r="E29" s="8" t="s">
        <v>336</v>
      </c>
      <c r="F29" s="9"/>
      <c r="G29" s="9"/>
      <c r="H29" s="9"/>
      <c r="I29" s="9"/>
      <c r="J29" s="9"/>
      <c r="K29" s="9"/>
      <c r="L29" s="9"/>
      <c r="M29" s="10"/>
      <c r="N29" s="14">
        <f t="shared" si="2"/>
        <v>29</v>
      </c>
      <c r="O29" s="93" t="str">
        <f>$E$2&amp;"-"&amp;B29&amp;"-0"&amp;COUNTIF($B$9:B29,B29)&amp;"_tw"</f>
        <v>20070000-10209012-04_tw</v>
      </c>
      <c r="P29" s="95" t="str">
        <f>IF(ISNA(VLOOKUP(D29,代號!$N:$O,2,0)),"",(VLOOKUP(D29,代號!$N:$O,2,0)))</f>
        <v/>
      </c>
    </row>
    <row r="30" spans="2:18">
      <c r="B30" s="85">
        <f>IF(ISNA(VLOOKUP(D30,代號!$J:$K,2,0)),"",(VLOOKUP(D30,代號!$J:$K,2,0)))</f>
        <v>10209012</v>
      </c>
      <c r="C30" s="86"/>
      <c r="D30" s="2" t="s">
        <v>422</v>
      </c>
      <c r="E30" s="57" t="s">
        <v>341</v>
      </c>
      <c r="F30" s="9"/>
      <c r="G30" s="9"/>
      <c r="H30" s="9"/>
      <c r="I30" s="9"/>
      <c r="J30" s="9"/>
      <c r="K30" s="9"/>
      <c r="L30" s="9"/>
      <c r="M30" s="10"/>
      <c r="N30" s="14">
        <f t="shared" si="2"/>
        <v>14</v>
      </c>
      <c r="O30" s="93"/>
      <c r="P30" s="95" t="str">
        <f>IF(ISNA(VLOOKUP(D30,代號!$N:$O,2,0)),"",(VLOOKUP(D30,代號!$N:$O,2,0)))</f>
        <v/>
      </c>
    </row>
    <row r="31" spans="2:18">
      <c r="B31" s="85">
        <f>IF(ISNA(VLOOKUP(D31,代號!$J:$K,2,0)),"",(VLOOKUP(D31,代號!$J:$K,2,0)))</f>
        <v>10209001</v>
      </c>
      <c r="C31" s="87" t="s">
        <v>228</v>
      </c>
      <c r="D31" s="2" t="s">
        <v>94</v>
      </c>
      <c r="E31" s="57" t="s">
        <v>340</v>
      </c>
      <c r="F31" s="11"/>
      <c r="G31" s="11"/>
      <c r="H31" s="11"/>
      <c r="I31" s="11"/>
      <c r="J31" s="11"/>
      <c r="K31" s="11"/>
      <c r="L31" s="11"/>
      <c r="M31" s="7"/>
      <c r="N31" s="14">
        <f t="shared" ref="N31:N36" si="5">LEN(E31)</f>
        <v>22</v>
      </c>
      <c r="O31" s="93" t="str">
        <f>$E$2&amp;"-"&amp;B31&amp;"-0"&amp;COUNTIF($B$9:B31,B31)&amp;"_tw"</f>
        <v>20070000-10209001-08_tw</v>
      </c>
      <c r="P31" s="95" t="str">
        <f>IF(ISNA(VLOOKUP(D31,代號!$N:$O,2,0)),"",(VLOOKUP(D31,代號!$N:$O,2,0)))</f>
        <v/>
      </c>
      <c r="R31" s="43"/>
    </row>
    <row r="32" spans="2:18">
      <c r="B32" s="85">
        <f>IF(ISNA(VLOOKUP(D32,代號!$J:$K,2,0)),"",(VLOOKUP(D32,代號!$J:$K,2,0)))</f>
        <v>10209001</v>
      </c>
      <c r="C32" s="87" t="s">
        <v>227</v>
      </c>
      <c r="D32" s="2" t="s">
        <v>94</v>
      </c>
      <c r="E32" s="8" t="s">
        <v>346</v>
      </c>
      <c r="F32" s="9"/>
      <c r="G32" s="9"/>
      <c r="H32" s="9"/>
      <c r="I32" s="9"/>
      <c r="J32" s="9"/>
      <c r="K32" s="9"/>
      <c r="L32" s="9"/>
      <c r="M32" s="10"/>
      <c r="N32" s="14">
        <f t="shared" si="5"/>
        <v>26</v>
      </c>
      <c r="O32" s="93"/>
      <c r="P32" s="95" t="str">
        <f>IF(ISNA(VLOOKUP(D32,代號!$N:$O,2,0)),"",(VLOOKUP(D32,代號!$N:$O,2,0)))</f>
        <v/>
      </c>
    </row>
    <row r="33" spans="2:16">
      <c r="B33" s="85">
        <f>IF(ISNA(VLOOKUP(D33,代號!$J:$K,2,0)),"",(VLOOKUP(D33,代號!$J:$K,2,0)))</f>
        <v>10209012</v>
      </c>
      <c r="C33" s="141" t="str">
        <f>IF(ISNA(VLOOKUP(E33,代號!$J:$K,2,0)),"",(VLOOKUP(E33,代號!$J:$K,2,0)))</f>
        <v/>
      </c>
      <c r="D33" s="2" t="s">
        <v>422</v>
      </c>
      <c r="E33" s="57" t="s">
        <v>424</v>
      </c>
      <c r="F33" s="9"/>
      <c r="G33" s="9"/>
      <c r="H33" s="9"/>
      <c r="I33" s="9"/>
      <c r="J33" s="9"/>
      <c r="K33" s="9"/>
      <c r="L33" s="9"/>
      <c r="M33" s="10"/>
      <c r="N33" s="14">
        <f t="shared" si="5"/>
        <v>17</v>
      </c>
      <c r="O33" s="93" t="str">
        <f>$E$2&amp;"-"&amp;B33&amp;"-0"&amp;COUNTIF($B$9:B33,B33)&amp;"_tw"</f>
        <v>20070000-10209012-06_tw</v>
      </c>
      <c r="P33" s="95" t="str">
        <f>IF(ISNA(VLOOKUP(D33,代號!$N:$O,2,0)),"",(VLOOKUP(D33,代號!$N:$O,2,0)))</f>
        <v/>
      </c>
    </row>
    <row r="34" spans="2:16">
      <c r="B34" s="85" t="str">
        <f>IF(ISNA(VLOOKUP(D34,代號!$J:$K,2,0)),"",(VLOOKUP(D34,代號!$J:$K,2,0)))</f>
        <v/>
      </c>
      <c r="C34" s="86"/>
      <c r="D34" s="44" t="s">
        <v>331</v>
      </c>
      <c r="E34" s="62" t="s">
        <v>342</v>
      </c>
      <c r="F34" s="9"/>
      <c r="G34" s="9"/>
      <c r="H34" s="9"/>
      <c r="I34" s="9"/>
      <c r="J34" s="9"/>
      <c r="K34" s="9"/>
      <c r="L34" s="9"/>
      <c r="M34" s="10"/>
      <c r="N34" s="14">
        <f t="shared" si="5"/>
        <v>6</v>
      </c>
      <c r="O34" s="93" t="str">
        <f>$E$2&amp;"-"&amp;B34&amp;"-0"&amp;COUNTIF($B$9:B34,B34)&amp;"_tw"</f>
        <v>20070000--07_tw</v>
      </c>
      <c r="P34" s="95" t="str">
        <f>IF(ISNA(VLOOKUP(D34,代號!$N:$O,2,0)),"",(VLOOKUP(D34,代號!$N:$O,2,0)))</f>
        <v>ChangeBG(100010);</v>
      </c>
    </row>
    <row r="35" spans="2:16">
      <c r="B35" s="85">
        <f>IF(ISNA(VLOOKUP(D35,代號!$J:$K,2,0)),"",(VLOOKUP(D35,代號!$J:$K,2,0)))</f>
        <v>10209001</v>
      </c>
      <c r="C35" s="87" t="s">
        <v>227</v>
      </c>
      <c r="D35" s="2" t="s">
        <v>95</v>
      </c>
      <c r="E35" s="57" t="s">
        <v>343</v>
      </c>
      <c r="F35" s="9"/>
      <c r="G35" s="9"/>
      <c r="H35" s="9"/>
      <c r="I35" s="9"/>
      <c r="J35" s="9"/>
      <c r="K35" s="9"/>
      <c r="L35" s="9"/>
      <c r="M35" s="10"/>
      <c r="N35" s="14">
        <f t="shared" si="5"/>
        <v>28</v>
      </c>
      <c r="O35" s="93" t="str">
        <f>$E$2&amp;"-"&amp;B35&amp;"-0"&amp;COUNTIF($B$9:B35,B35)&amp;"_tw"</f>
        <v>20070000-10209001-010_tw</v>
      </c>
      <c r="P35" s="95" t="str">
        <f>IF(ISNA(VLOOKUP(D35,代號!$N:$O,2,0)),"",(VLOOKUP(D35,代號!$N:$O,2,0)))</f>
        <v/>
      </c>
    </row>
    <row r="36" spans="2:16">
      <c r="B36" s="85">
        <f>IF(ISNA(VLOOKUP(D36,代號!$J:$K,2,0)),"",(VLOOKUP(D36,代號!$J:$K,2,0)))</f>
        <v>10209001</v>
      </c>
      <c r="C36" s="87" t="s">
        <v>228</v>
      </c>
      <c r="D36" s="2" t="s">
        <v>94</v>
      </c>
      <c r="E36" s="57" t="s">
        <v>344</v>
      </c>
      <c r="F36" s="9"/>
      <c r="G36" s="9"/>
      <c r="H36" s="9"/>
      <c r="I36" s="9"/>
      <c r="J36" s="9"/>
      <c r="K36" s="9"/>
      <c r="L36" s="9"/>
      <c r="M36" s="10"/>
      <c r="N36" s="14">
        <f t="shared" si="5"/>
        <v>5</v>
      </c>
      <c r="O36" s="93" t="str">
        <f>$E$2&amp;"-"&amp;B36&amp;"-0"&amp;COUNTIF($B$9:B36,B36)&amp;"_tw"</f>
        <v>20070000-10209001-011_tw</v>
      </c>
      <c r="P36" s="95" t="str">
        <f>IF(ISNA(VLOOKUP(D36,代號!$N:$O,2,0)),"",(VLOOKUP(D36,代號!$N:$O,2,0)))</f>
        <v/>
      </c>
    </row>
    <row r="37" spans="2:16">
      <c r="B37" s="85" t="str">
        <f>IF(ISNA(VLOOKUP(D37,代號!$J:$K,2,0)),"",(VLOOKUP(D37,代號!$J:$K,2,0)))</f>
        <v/>
      </c>
      <c r="C37" s="86"/>
      <c r="D37" s="44" t="s">
        <v>250</v>
      </c>
      <c r="E37" s="8"/>
      <c r="F37" s="9"/>
      <c r="G37" s="9"/>
      <c r="H37" s="9"/>
      <c r="I37" s="9"/>
      <c r="J37" s="9"/>
      <c r="K37" s="9"/>
      <c r="L37" s="9"/>
      <c r="M37" s="10"/>
      <c r="N37" s="14">
        <f t="shared" si="2"/>
        <v>0</v>
      </c>
      <c r="O37" s="93" t="str">
        <f>$E$2&amp;"-"&amp;B37&amp;"-0"&amp;COUNTIF($B$9:B37,B37)&amp;"_tw"</f>
        <v>20070000--08_tw</v>
      </c>
      <c r="P37" s="95" t="str">
        <f>IF(ISNA(VLOOKUP(D37,代號!$N:$O,2,0)),"",(VLOOKUP(D37,代號!$N:$O,2,0)))</f>
        <v>ControlNPC(10209002,FadeIn,M);</v>
      </c>
    </row>
    <row r="38" spans="2:16">
      <c r="B38" s="85">
        <f>IF(ISNA(VLOOKUP(D38,代號!$J:$K,2,0)),"",(VLOOKUP(D38,代號!$J:$K,2,0)))</f>
        <v>10201006</v>
      </c>
      <c r="C38" s="142" t="s">
        <v>455</v>
      </c>
      <c r="D38" s="2" t="s">
        <v>327</v>
      </c>
      <c r="E38" s="8" t="s">
        <v>426</v>
      </c>
      <c r="F38" s="9"/>
      <c r="G38" s="9"/>
      <c r="H38" s="9"/>
      <c r="I38" s="9"/>
      <c r="J38" s="9"/>
      <c r="K38" s="9"/>
      <c r="L38" s="9"/>
      <c r="M38" s="10"/>
      <c r="N38" s="14">
        <f t="shared" si="2"/>
        <v>21</v>
      </c>
      <c r="O38" s="93" t="str">
        <f>$E$2&amp;"-"&amp;B38&amp;"-0"&amp;COUNTIF($B$9:B38,B38)&amp;"_tw"</f>
        <v>20070000-10201006-03_tw</v>
      </c>
      <c r="P38" s="95" t="str">
        <f>IF(ISNA(VLOOKUP(D38,代號!$N:$O,2,0)),"",(VLOOKUP(D38,代號!$N:$O,2,0)))</f>
        <v/>
      </c>
    </row>
    <row r="39" spans="2:16">
      <c r="B39" s="85">
        <f>IF(ISNA(VLOOKUP(D39,代號!$J:$K,2,0)),"",(VLOOKUP(D39,代號!$J:$K,2,0)))</f>
        <v>10209001</v>
      </c>
      <c r="C39" s="87" t="s">
        <v>227</v>
      </c>
      <c r="D39" s="2" t="s">
        <v>94</v>
      </c>
      <c r="E39" s="57" t="s">
        <v>425</v>
      </c>
      <c r="F39" s="9"/>
      <c r="G39" s="9"/>
      <c r="H39" s="9"/>
      <c r="I39" s="9"/>
      <c r="J39" s="9"/>
      <c r="K39" s="9"/>
      <c r="L39" s="9"/>
      <c r="M39" s="10"/>
      <c r="N39" s="14">
        <f t="shared" si="2"/>
        <v>13</v>
      </c>
      <c r="O39" s="93" t="str">
        <f>$E$2&amp;"-"&amp;B39&amp;"-0"&amp;COUNTIF($B$9:B39,B39)&amp;"_tw"</f>
        <v>20070000-10209001-012_tw</v>
      </c>
      <c r="P39" s="95" t="str">
        <f>IF(ISNA(VLOOKUP(D39,代號!$N:$O,2,0)),"",(VLOOKUP(D39,代號!$N:$O,2,0)))</f>
        <v/>
      </c>
    </row>
    <row r="40" spans="2:16">
      <c r="B40" s="85">
        <f>IF(ISNA(VLOOKUP(D40,代號!$J:$K,2,0)),"",(VLOOKUP(D40,代號!$J:$K,2,0)))</f>
        <v>10209004</v>
      </c>
      <c r="C40" s="141" t="str">
        <f>IF(ISNA(VLOOKUP(E40,代號!$J:$K,2,0)),"",(VLOOKUP(E40,代號!$J:$K,2,0)))</f>
        <v/>
      </c>
      <c r="D40" s="2" t="s">
        <v>329</v>
      </c>
      <c r="E40" s="8" t="s">
        <v>347</v>
      </c>
      <c r="F40" s="9"/>
      <c r="G40" s="9"/>
      <c r="H40" s="9"/>
      <c r="I40" s="9"/>
      <c r="J40" s="9"/>
      <c r="K40" s="9"/>
      <c r="L40" s="9"/>
      <c r="M40" s="10"/>
      <c r="N40" s="14">
        <f t="shared" si="2"/>
        <v>21</v>
      </c>
      <c r="O40" s="93" t="str">
        <f>$E$2&amp;"-"&amp;B40&amp;"-0"&amp;COUNTIF($B$9:B40,B40)&amp;"_tw"</f>
        <v>20070000-10209004-03_tw</v>
      </c>
      <c r="P40" s="95" t="str">
        <f>IF(ISNA(VLOOKUP(D40,代號!$N:$O,2,0)),"",(VLOOKUP(D40,代號!$N:$O,2,0)))</f>
        <v/>
      </c>
    </row>
    <row r="41" spans="2:16" s="3" customFormat="1">
      <c r="B41" s="85">
        <f>IF(ISNA(VLOOKUP(D41,代號!$J:$K,2,0)),"",(VLOOKUP(D41,代號!$J:$K,2,0)))</f>
        <v>10201006</v>
      </c>
      <c r="C41" s="142" t="s">
        <v>454</v>
      </c>
      <c r="D41" s="2" t="s">
        <v>327</v>
      </c>
      <c r="E41" s="57" t="s">
        <v>471</v>
      </c>
      <c r="F41" s="11"/>
      <c r="G41" s="11"/>
      <c r="H41" s="11"/>
      <c r="I41" s="11"/>
      <c r="J41" s="11"/>
      <c r="K41" s="11"/>
      <c r="L41" s="11"/>
      <c r="M41" s="14"/>
      <c r="N41" s="14">
        <f t="shared" si="2"/>
        <v>22</v>
      </c>
      <c r="O41" s="93" t="str">
        <f>$E$2&amp;"-"&amp;B41&amp;"-0"&amp;COUNTIF($B$9:B41,B41)&amp;"_tw"</f>
        <v>20070000-10201006-04_tw</v>
      </c>
      <c r="P41" s="95" t="str">
        <f>IF(ISNA(VLOOKUP(D41,代號!$N:$O,2,0)),"",(VLOOKUP(D41,代號!$N:$O,2,0)))</f>
        <v/>
      </c>
    </row>
    <row r="42" spans="2:16" s="3" customFormat="1">
      <c r="B42" s="85">
        <f>IF(ISNA(VLOOKUP(D42,代號!$J:$K,2,0)),"",(VLOOKUP(D42,代號!$J:$K,2,0)))</f>
        <v>10209001</v>
      </c>
      <c r="C42" s="87" t="s">
        <v>226</v>
      </c>
      <c r="D42" s="2" t="s">
        <v>349</v>
      </c>
      <c r="E42" s="57" t="s">
        <v>460</v>
      </c>
      <c r="F42" s="60"/>
      <c r="G42" s="60"/>
      <c r="H42" s="60"/>
      <c r="I42" s="60"/>
      <c r="J42" s="60"/>
      <c r="K42" s="60"/>
      <c r="L42" s="60"/>
      <c r="M42" s="61"/>
      <c r="N42" s="61">
        <f t="shared" ref="N42:N56" si="6">LEN(E42)</f>
        <v>16</v>
      </c>
      <c r="O42" s="93" t="str">
        <f>$E$2&amp;"-"&amp;B42&amp;"-0"&amp;COUNTIF($B$9:B42,B42)&amp;"_tw"</f>
        <v>20070000-10209001-013_tw</v>
      </c>
      <c r="P42" s="95" t="str">
        <f>IF(ISNA(VLOOKUP(D42,代號!$N:$O,2,0)),"",(VLOOKUP(D42,代號!$N:$O,2,0)))</f>
        <v/>
      </c>
    </row>
    <row r="43" spans="2:16" s="3" customFormat="1">
      <c r="B43" s="85">
        <f>IF(ISNA(VLOOKUP(D43,代號!$J:$K,2,0)),"",(VLOOKUP(D43,代號!$J:$K,2,0)))</f>
        <v>10201006</v>
      </c>
      <c r="C43" s="142" t="s">
        <v>454</v>
      </c>
      <c r="D43" s="2" t="s">
        <v>327</v>
      </c>
      <c r="E43" s="153" t="s">
        <v>472</v>
      </c>
      <c r="F43" s="60"/>
      <c r="G43" s="60"/>
      <c r="H43" s="60"/>
      <c r="I43" s="60"/>
      <c r="J43" s="60"/>
      <c r="K43" s="60"/>
      <c r="L43" s="60"/>
      <c r="M43" s="61"/>
      <c r="N43" s="61">
        <f t="shared" si="6"/>
        <v>22</v>
      </c>
      <c r="O43" s="93" t="str">
        <f>$E$2&amp;"-"&amp;B43&amp;"-0"&amp;COUNTIF($B$9:B43,B43)&amp;"_tw"</f>
        <v>20070000-10201006-05_tw</v>
      </c>
      <c r="P43" s="95" t="str">
        <f>IF(ISNA(VLOOKUP(D43,代號!$N:$O,2,0)),"",(VLOOKUP(D43,代號!$N:$O,2,0)))</f>
        <v/>
      </c>
    </row>
    <row r="44" spans="2:16" s="3" customFormat="1">
      <c r="B44" s="85" t="str">
        <f>IF(ISNA(VLOOKUP(D44,代號!$J:$K,2,0)),"",(VLOOKUP(D44,代號!$J:$K,2,0)))</f>
        <v/>
      </c>
      <c r="C44" s="86"/>
      <c r="D44" s="44" t="s">
        <v>355</v>
      </c>
      <c r="E44" s="62" t="s">
        <v>356</v>
      </c>
      <c r="F44" s="60"/>
      <c r="G44" s="60"/>
      <c r="H44" s="60"/>
      <c r="I44" s="60"/>
      <c r="J44" s="60"/>
      <c r="K44" s="60"/>
      <c r="L44" s="60"/>
      <c r="M44" s="61"/>
      <c r="N44" s="61">
        <f t="shared" si="6"/>
        <v>13</v>
      </c>
      <c r="O44" s="93" t="str">
        <f>$E$2&amp;"-"&amp;B44&amp;"-0"&amp;COUNTIF($B$9:B44,B44)&amp;"_tw"</f>
        <v>20070000--09_tw</v>
      </c>
      <c r="P44" s="95" t="str">
        <f>IF(ISNA(VLOOKUP(D44,代號!$N:$O,2,0)),"",(VLOOKUP(D44,代號!$N:$O,2,0)))</f>
        <v>ChangeBG(100010);</v>
      </c>
    </row>
    <row r="45" spans="2:16" s="3" customFormat="1">
      <c r="B45" s="85">
        <f>IF(ISNA(VLOOKUP(D45,代號!$J:$K,2,0)),"",(VLOOKUP(D45,代號!$J:$K,2,0)))</f>
        <v>10209015</v>
      </c>
      <c r="C45" s="86"/>
      <c r="D45" s="2" t="s">
        <v>357</v>
      </c>
      <c r="E45" s="57" t="s">
        <v>371</v>
      </c>
      <c r="F45" s="60"/>
      <c r="G45" s="60"/>
      <c r="H45" s="60"/>
      <c r="I45" s="60"/>
      <c r="J45" s="60"/>
      <c r="K45" s="60"/>
      <c r="L45" s="60"/>
      <c r="M45" s="61"/>
      <c r="N45" s="61">
        <f t="shared" si="6"/>
        <v>28</v>
      </c>
      <c r="O45" s="93" t="str">
        <f>$E$2&amp;"-"&amp;B45&amp;"-0"&amp;COUNTIF($B$9:B45,B45)&amp;"_tw"</f>
        <v>20070000-10209015-01_tw</v>
      </c>
      <c r="P45" s="95" t="str">
        <f>IF(ISNA(VLOOKUP(D45,代號!$N:$O,2,0)),"",(VLOOKUP(D45,代號!$N:$O,2,0)))</f>
        <v/>
      </c>
    </row>
    <row r="46" spans="2:16" s="3" customFormat="1">
      <c r="B46" s="85">
        <f>IF(ISNA(VLOOKUP(D46,代號!$J:$K,2,0)),"",(VLOOKUP(D46,代號!$J:$K,2,0)))</f>
        <v>10201006</v>
      </c>
      <c r="C46" s="142" t="s">
        <v>451</v>
      </c>
      <c r="D46" s="2" t="s">
        <v>327</v>
      </c>
      <c r="E46" s="57" t="s">
        <v>373</v>
      </c>
      <c r="F46" s="60"/>
      <c r="G46" s="60"/>
      <c r="H46" s="60"/>
      <c r="I46" s="60"/>
      <c r="J46" s="60"/>
      <c r="K46" s="60"/>
      <c r="L46" s="60"/>
      <c r="M46" s="61"/>
      <c r="N46" s="61">
        <f t="shared" si="6"/>
        <v>16</v>
      </c>
      <c r="O46" s="93" t="str">
        <f>$E$2&amp;"-"&amp;B46&amp;"-0"&amp;COUNTIF($B$9:B46,B46)&amp;"_tw"</f>
        <v>20070000-10201006-06_tw</v>
      </c>
      <c r="P46" s="95" t="str">
        <f>IF(ISNA(VLOOKUP(D46,代號!$N:$O,2,0)),"",(VLOOKUP(D46,代號!$N:$O,2,0)))</f>
        <v/>
      </c>
    </row>
    <row r="47" spans="2:16" s="3" customFormat="1">
      <c r="B47" s="85">
        <f>IF(ISNA(VLOOKUP(D47,代號!$J:$K,2,0)),"",(VLOOKUP(D47,代號!$J:$K,2,0)))</f>
        <v>10209015</v>
      </c>
      <c r="C47" s="86"/>
      <c r="D47" s="2" t="s">
        <v>357</v>
      </c>
      <c r="E47" s="57" t="s">
        <v>372</v>
      </c>
      <c r="F47" s="60"/>
      <c r="G47" s="60"/>
      <c r="H47" s="60"/>
      <c r="I47" s="60"/>
      <c r="J47" s="60"/>
      <c r="K47" s="60"/>
      <c r="L47" s="60"/>
      <c r="M47" s="61"/>
      <c r="N47" s="61">
        <f t="shared" ref="N47" si="7">LEN(E47)</f>
        <v>15</v>
      </c>
      <c r="O47" s="93" t="str">
        <f>$E$2&amp;"-"&amp;B47&amp;"-0"&amp;COUNTIF($B$9:B47,B47)&amp;"_tw"</f>
        <v>20070000-10209015-02_tw</v>
      </c>
      <c r="P47" s="95" t="str">
        <f>IF(ISNA(VLOOKUP(D47,代號!$N:$O,2,0)),"",(VLOOKUP(D47,代號!$N:$O,2,0)))</f>
        <v/>
      </c>
    </row>
    <row r="48" spans="2:16" s="3" customFormat="1">
      <c r="B48" s="85">
        <f>IF(ISNA(VLOOKUP(D48,代號!$J:$K,2,0)),"",(VLOOKUP(D48,代號!$J:$K,2,0)))</f>
        <v>10201006</v>
      </c>
      <c r="C48" s="142" t="s">
        <v>452</v>
      </c>
      <c r="D48" s="2" t="s">
        <v>327</v>
      </c>
      <c r="E48" s="57" t="s">
        <v>358</v>
      </c>
      <c r="F48" s="60"/>
      <c r="G48" s="60"/>
      <c r="H48" s="60"/>
      <c r="I48" s="60"/>
      <c r="J48" s="60"/>
      <c r="K48" s="60"/>
      <c r="L48" s="60"/>
      <c r="M48" s="61"/>
      <c r="N48" s="61">
        <f t="shared" si="6"/>
        <v>17</v>
      </c>
      <c r="O48" s="93" t="str">
        <f>$E$2&amp;"-"&amp;B48&amp;"-0"&amp;COUNTIF($B$9:B48,B48)&amp;"_tw"</f>
        <v>20070000-10201006-07_tw</v>
      </c>
      <c r="P48" s="95"/>
    </row>
    <row r="49" spans="2:16" s="3" customFormat="1">
      <c r="B49" s="85">
        <f>IF(ISNA(VLOOKUP(D49,代號!$J:$K,2,0)),"",(VLOOKUP(D49,代號!$J:$K,2,0)))</f>
        <v>10209015</v>
      </c>
      <c r="C49" s="86"/>
      <c r="D49" s="2" t="s">
        <v>357</v>
      </c>
      <c r="E49" s="57" t="s">
        <v>360</v>
      </c>
      <c r="F49" s="60"/>
      <c r="G49" s="60"/>
      <c r="H49" s="60"/>
      <c r="I49" s="60"/>
      <c r="J49" s="60"/>
      <c r="K49" s="60"/>
      <c r="L49" s="60"/>
      <c r="M49" s="61"/>
      <c r="N49" s="61">
        <f t="shared" si="6"/>
        <v>6</v>
      </c>
      <c r="O49" s="93" t="str">
        <f>$E$2&amp;"-"&amp;B49&amp;"-0"&amp;COUNTIF($B$9:B49,B49)&amp;"_tw"</f>
        <v>20070000-10209015-03_tw</v>
      </c>
      <c r="P49" s="95" t="str">
        <f>IF(ISNA(VLOOKUP(D49,代號!$N:$O,2,0)),"",(VLOOKUP(D49,代號!$N:$O,2,0)))</f>
        <v/>
      </c>
    </row>
    <row r="50" spans="2:16" s="3" customFormat="1">
      <c r="B50" s="85">
        <f>IF(ISNA(VLOOKUP(D50,代號!$J:$K,2,0)),"",(VLOOKUP(D50,代號!$J:$K,2,0)))</f>
        <v>10201006</v>
      </c>
      <c r="C50" s="142" t="s">
        <v>454</v>
      </c>
      <c r="D50" s="2" t="s">
        <v>327</v>
      </c>
      <c r="E50" s="57" t="s">
        <v>359</v>
      </c>
      <c r="F50" s="60"/>
      <c r="G50" s="60"/>
      <c r="H50" s="60"/>
      <c r="I50" s="60"/>
      <c r="J50" s="60"/>
      <c r="K50" s="60"/>
      <c r="L50" s="60"/>
      <c r="M50" s="61"/>
      <c r="N50" s="61">
        <f t="shared" si="6"/>
        <v>4</v>
      </c>
      <c r="O50" s="93" t="str">
        <f>$E$2&amp;"-"&amp;B50&amp;"-0"&amp;COUNTIF($B$9:B50,B50)&amp;"_tw"</f>
        <v>20070000-10201006-08_tw</v>
      </c>
      <c r="P50" s="95" t="str">
        <f>IF(ISNA(VLOOKUP(D50,代號!$N:$O,2,0)),"",(VLOOKUP(D50,代號!$N:$O,2,0)))</f>
        <v/>
      </c>
    </row>
    <row r="51" spans="2:16" s="3" customFormat="1">
      <c r="B51" s="85">
        <f>IF(ISNA(VLOOKUP(D51,代號!$J:$K,2,0)),"",(VLOOKUP(D51,代號!$J:$K,2,0)))</f>
        <v>10209015</v>
      </c>
      <c r="C51" s="86"/>
      <c r="D51" s="2" t="s">
        <v>357</v>
      </c>
      <c r="E51" s="57" t="s">
        <v>431</v>
      </c>
      <c r="F51" s="60"/>
      <c r="G51" s="60"/>
      <c r="H51" s="60"/>
      <c r="I51" s="60"/>
      <c r="J51" s="60"/>
      <c r="K51" s="60"/>
      <c r="L51" s="60"/>
      <c r="M51" s="61"/>
      <c r="N51" s="61">
        <f t="shared" si="6"/>
        <v>29</v>
      </c>
      <c r="O51" s="93" t="str">
        <f>$E$2&amp;"-"&amp;B51&amp;"-0"&amp;COUNTIF($B$9:B51,B51)&amp;"_tw"</f>
        <v>20070000-10209015-04_tw</v>
      </c>
      <c r="P51" s="95" t="str">
        <f>IF(ISNA(VLOOKUP(D51,代號!$N:$O,2,0)),"",(VLOOKUP(D51,代號!$N:$O,2,0)))</f>
        <v/>
      </c>
    </row>
    <row r="52" spans="2:16" s="3" customFormat="1">
      <c r="B52" s="85">
        <f>IF(ISNA(VLOOKUP(D52,代號!$J:$K,2,0)),"",(VLOOKUP(D52,代號!$J:$K,2,0)))</f>
        <v>10201006</v>
      </c>
      <c r="C52" s="142" t="s">
        <v>454</v>
      </c>
      <c r="D52" s="2" t="s">
        <v>327</v>
      </c>
      <c r="E52" s="57" t="s">
        <v>361</v>
      </c>
      <c r="F52" s="60"/>
      <c r="G52" s="60"/>
      <c r="H52" s="60"/>
      <c r="I52" s="60"/>
      <c r="J52" s="60"/>
      <c r="K52" s="60"/>
      <c r="L52" s="60"/>
      <c r="M52" s="61"/>
      <c r="N52" s="61">
        <f t="shared" si="6"/>
        <v>4</v>
      </c>
      <c r="O52" s="93" t="str">
        <f>$E$2&amp;"-"&amp;B52&amp;"-0"&amp;COUNTIF($B$9:B52,B52)&amp;"_tw"</f>
        <v>20070000-10201006-09_tw</v>
      </c>
      <c r="P52" s="95" t="str">
        <f>IF(ISNA(VLOOKUP(D52,代號!$N:$O,2,0)),"",(VLOOKUP(D52,代號!$N:$O,2,0)))</f>
        <v/>
      </c>
    </row>
    <row r="53" spans="2:16" s="3" customFormat="1">
      <c r="B53" s="85" t="str">
        <f>IF(ISNA(VLOOKUP(D53,代號!$J:$K,2,0)),"",(VLOOKUP(D53,代號!$J:$K,2,0)))</f>
        <v/>
      </c>
      <c r="C53" s="86"/>
      <c r="D53" s="44" t="s">
        <v>355</v>
      </c>
      <c r="E53" s="62" t="s">
        <v>342</v>
      </c>
      <c r="F53" s="60"/>
      <c r="G53" s="60"/>
      <c r="H53" s="60"/>
      <c r="I53" s="60"/>
      <c r="J53" s="60"/>
      <c r="K53" s="60"/>
      <c r="L53" s="60"/>
      <c r="M53" s="61"/>
      <c r="N53" s="61"/>
      <c r="O53" s="93" t="str">
        <f>$E$2&amp;"-"&amp;B53&amp;"-0"&amp;COUNTIF($B$9:B53,B53)&amp;"_tw"</f>
        <v>20070000--010_tw</v>
      </c>
      <c r="P53" s="95"/>
    </row>
    <row r="54" spans="2:16" s="3" customFormat="1">
      <c r="B54" s="85">
        <f>IF(ISNA(VLOOKUP(D54,代號!$J:$K,2,0)),"",(VLOOKUP(D54,代號!$J:$K,2,0)))</f>
        <v>10209001</v>
      </c>
      <c r="C54" s="87" t="s">
        <v>227</v>
      </c>
      <c r="D54" s="2" t="s">
        <v>94</v>
      </c>
      <c r="E54" s="57" t="s">
        <v>363</v>
      </c>
      <c r="F54" s="60"/>
      <c r="G54" s="60"/>
      <c r="H54" s="60"/>
      <c r="I54" s="60"/>
      <c r="J54" s="60"/>
      <c r="K54" s="60"/>
      <c r="L54" s="60"/>
      <c r="M54" s="61"/>
      <c r="N54" s="61">
        <f t="shared" si="6"/>
        <v>6</v>
      </c>
      <c r="O54" s="93" t="str">
        <f>$E$2&amp;"-"&amp;B54&amp;"-0"&amp;COUNTIF($B$9:B54,B54)&amp;"_tw"</f>
        <v>20070000-10209001-014_tw</v>
      </c>
      <c r="P54" s="95"/>
    </row>
    <row r="55" spans="2:16" s="3" customFormat="1">
      <c r="B55" s="85">
        <f>IF(ISNA(VLOOKUP(D55,代號!$J:$K,2,0)),"",(VLOOKUP(D55,代號!$J:$K,2,0)))</f>
        <v>10209001</v>
      </c>
      <c r="C55" s="87" t="s">
        <v>227</v>
      </c>
      <c r="D55" s="2" t="s">
        <v>94</v>
      </c>
      <c r="E55" s="57" t="s">
        <v>368</v>
      </c>
      <c r="F55" s="60"/>
      <c r="G55" s="60"/>
      <c r="H55" s="60"/>
      <c r="I55" s="60"/>
      <c r="J55" s="60"/>
      <c r="K55" s="60"/>
      <c r="L55" s="60"/>
      <c r="M55" s="61"/>
      <c r="N55" s="61">
        <f t="shared" si="6"/>
        <v>13</v>
      </c>
      <c r="O55" s="93" t="str">
        <f>$E$2&amp;"-"&amp;B55&amp;"-0"&amp;COUNTIF($B$9:B55,B55)&amp;"_tw"</f>
        <v>20070000-10209001-015_tw</v>
      </c>
      <c r="P55" s="95"/>
    </row>
    <row r="56" spans="2:16" s="3" customFormat="1">
      <c r="B56" s="85">
        <f>IF(ISNA(VLOOKUP(D56,代號!$J:$K,2,0)),"",(VLOOKUP(D56,代號!$J:$K,2,0)))</f>
        <v>10209001</v>
      </c>
      <c r="C56" s="87" t="s">
        <v>231</v>
      </c>
      <c r="D56" s="2" t="s">
        <v>94</v>
      </c>
      <c r="E56" s="57" t="s">
        <v>362</v>
      </c>
      <c r="F56" s="12"/>
      <c r="G56" s="12"/>
      <c r="H56" s="12"/>
      <c r="I56" s="12"/>
      <c r="J56" s="12"/>
      <c r="K56" s="12"/>
      <c r="L56" s="12"/>
      <c r="M56" s="13"/>
      <c r="N56" s="61">
        <f t="shared" si="6"/>
        <v>12</v>
      </c>
      <c r="O56" s="93" t="str">
        <f>$E$2&amp;"-"&amp;B56&amp;"-0"&amp;COUNTIF($B$9:B56,B56)&amp;"_tw"</f>
        <v>20070000-10209001-016_tw</v>
      </c>
      <c r="P56" s="95" t="str">
        <f>IF(ISNA(VLOOKUP(D56,代號!$N:$O,2,0)),"",(VLOOKUP(D56,代號!$N:$O,2,0)))</f>
        <v/>
      </c>
    </row>
    <row r="57" spans="2:16" ht="16.5" customHeight="1">
      <c r="B57" s="85">
        <f>IF(ISNA(VLOOKUP(D57,代號!$J:$K,2,0)),"",(VLOOKUP(D57,代號!$J:$K,2,0)))</f>
        <v>10201006</v>
      </c>
      <c r="C57" s="142" t="s">
        <v>451</v>
      </c>
      <c r="D57" s="2" t="s">
        <v>327</v>
      </c>
      <c r="E57" s="57" t="s">
        <v>348</v>
      </c>
      <c r="F57" s="60"/>
      <c r="G57" s="60"/>
      <c r="H57" s="60"/>
      <c r="I57" s="60"/>
      <c r="J57" s="60"/>
      <c r="K57" s="60"/>
      <c r="L57" s="60"/>
      <c r="M57" s="7"/>
      <c r="N57" s="61">
        <f t="shared" si="2"/>
        <v>6</v>
      </c>
      <c r="O57" s="93" t="str">
        <f>$E$2&amp;"-"&amp;B57&amp;"-0"&amp;COUNTIF($B$9:B57,B57)&amp;"_tw"</f>
        <v>20070000-10201006-010_tw</v>
      </c>
      <c r="P57" s="95" t="str">
        <f>IF(ISNA(VLOOKUP(D57,代號!$N:$O,2,0)),"",(VLOOKUP(D57,代號!$N:$O,2,0)))</f>
        <v/>
      </c>
    </row>
    <row r="58" spans="2:16" s="3" customFormat="1">
      <c r="B58" s="85" t="str">
        <f>IF(ISNA(VLOOKUP(D58,代號!$J:$K,2,0)),"",(VLOOKUP(D58,代號!$J:$K,2,0)))</f>
        <v/>
      </c>
      <c r="C58" s="142"/>
      <c r="D58" s="44"/>
      <c r="E58" s="38"/>
      <c r="F58" s="11"/>
      <c r="G58" s="11"/>
      <c r="H58" s="11"/>
      <c r="I58" s="11"/>
      <c r="J58" s="11"/>
      <c r="K58" s="11"/>
      <c r="L58" s="11"/>
      <c r="M58" s="14"/>
      <c r="N58" s="14"/>
      <c r="O58" s="61"/>
      <c r="P58" s="95" t="str">
        <f>IF(ISNA(VLOOKUP(D58,代號!$N:$O,2,0)),"",(VLOOKUP(D58,代號!$N:$O,2,0)))</f>
        <v/>
      </c>
    </row>
    <row r="59" spans="2:16" s="3" customFormat="1">
      <c r="B59" s="85" t="str">
        <f>IF(ISNA(VLOOKUP(D59,代號!$J:$K,2,0)),"",(VLOOKUP(D59,代號!$J:$K,2,0)))</f>
        <v/>
      </c>
      <c r="C59" s="142"/>
      <c r="D59" s="2"/>
      <c r="E59" s="8"/>
      <c r="F59" s="11"/>
      <c r="G59" s="11"/>
      <c r="H59" s="11"/>
      <c r="I59" s="11"/>
      <c r="J59" s="11"/>
      <c r="K59" s="11"/>
      <c r="L59" s="11"/>
      <c r="M59" s="14"/>
      <c r="N59" s="14"/>
      <c r="O59" s="61"/>
      <c r="P59" s="95" t="str">
        <f>IF(ISNA(VLOOKUP(D59,代號!$N:$O,2,0)),"",(VLOOKUP(D59,代號!$N:$O,2,0)))</f>
        <v/>
      </c>
    </row>
    <row r="60" spans="2:16" s="3" customFormat="1">
      <c r="B60" s="85" t="str">
        <f>IF(ISNA(VLOOKUP(D60,代號!$J:$K,2,0)),"",(VLOOKUP(D60,代號!$J:$K,2,0)))</f>
        <v/>
      </c>
      <c r="C60" s="142"/>
      <c r="D60" s="2"/>
      <c r="E60" s="8"/>
      <c r="F60" s="11"/>
      <c r="G60" s="11"/>
      <c r="H60" s="11"/>
      <c r="I60" s="11"/>
      <c r="J60" s="11"/>
      <c r="K60" s="11"/>
      <c r="L60" s="11"/>
      <c r="M60" s="14"/>
      <c r="N60" s="14"/>
      <c r="O60" s="61"/>
      <c r="P60" s="95" t="str">
        <f>IF(ISNA(VLOOKUP(D60,代號!$N:$O,2,0)),"",(VLOOKUP(D60,代號!$N:$O,2,0)))</f>
        <v/>
      </c>
    </row>
    <row r="61" spans="2:16">
      <c r="B61" s="85" t="str">
        <f>IF(ISNA(VLOOKUP(D61,代號!$J:$K,2,0)),"",(VLOOKUP(D61,代號!$J:$K,2,0)))</f>
        <v/>
      </c>
      <c r="D61" s="41"/>
      <c r="E61" s="9"/>
      <c r="F61" s="9"/>
      <c r="G61" s="9"/>
      <c r="H61" s="9"/>
      <c r="I61" s="9"/>
      <c r="J61" s="9"/>
      <c r="K61" s="9"/>
      <c r="L61" s="9"/>
      <c r="M61" s="7"/>
      <c r="N61" s="14"/>
      <c r="O61" s="61"/>
      <c r="P61" s="95" t="str">
        <f>IF(ISNA(VLOOKUP(D61,代號!$N:$O,2,0)),"",(VLOOKUP(D61,代號!$N:$O,2,0)))</f>
        <v/>
      </c>
    </row>
    <row r="62" spans="2:16">
      <c r="B62" s="85" t="str">
        <f>IF(ISNA(VLOOKUP(D62,代號!$J:$K,2,0)),"",(VLOOKUP(D62,代號!$J:$K,2,0)))</f>
        <v/>
      </c>
      <c r="D62" s="45"/>
      <c r="E62" s="9"/>
      <c r="F62" s="9"/>
      <c r="G62" s="9"/>
      <c r="H62" s="9"/>
      <c r="I62" s="9"/>
      <c r="J62" s="9"/>
      <c r="K62" s="9"/>
      <c r="L62" s="9"/>
      <c r="M62" s="7"/>
      <c r="N62" s="14"/>
      <c r="O62" s="61"/>
      <c r="P62" s="95" t="str">
        <f>IF(ISNA(VLOOKUP(D62,代號!$N:$O,2,0)),"",(VLOOKUP(D62,代號!$N:$O,2,0)))</f>
        <v/>
      </c>
    </row>
    <row r="63" spans="2:16">
      <c r="B63" s="85" t="str">
        <f>IF(ISNA(VLOOKUP(D63,代號!$J:$K,2,0)),"",(VLOOKUP(D63,代號!$J:$K,2,0)))</f>
        <v/>
      </c>
      <c r="D63" s="45"/>
      <c r="E63" s="9"/>
      <c r="F63" s="9"/>
      <c r="G63" s="9"/>
      <c r="H63" s="9"/>
      <c r="I63" s="9"/>
      <c r="J63" s="9"/>
      <c r="K63" s="9"/>
      <c r="L63" s="9"/>
      <c r="M63" s="7"/>
      <c r="N63" s="14"/>
      <c r="O63" s="61"/>
      <c r="P63" s="95" t="str">
        <f>IF(ISNA(VLOOKUP(D63,代號!$N:$O,2,0)),"",(VLOOKUP(D63,代號!$N:$O,2,0)))</f>
        <v/>
      </c>
    </row>
    <row r="64" spans="2:16">
      <c r="B64" s="85" t="str">
        <f>IF(ISNA(VLOOKUP(D64,代號!$J:$K,2,0)),"",(VLOOKUP(D64,代號!$J:$K,2,0)))</f>
        <v/>
      </c>
      <c r="D64" s="45"/>
      <c r="E64" s="9"/>
      <c r="F64" s="9"/>
      <c r="G64" s="9"/>
      <c r="H64" s="9"/>
      <c r="I64" s="9"/>
      <c r="J64" s="9"/>
      <c r="K64" s="9"/>
      <c r="L64" s="9"/>
      <c r="M64" s="7"/>
      <c r="N64" s="14"/>
      <c r="O64" s="61"/>
      <c r="P64" s="95" t="str">
        <f>IF(ISNA(VLOOKUP(D64,代號!$N:$O,2,0)),"",(VLOOKUP(D64,代號!$N:$O,2,0)))</f>
        <v/>
      </c>
    </row>
    <row r="65" spans="2:16">
      <c r="B65" s="85" t="str">
        <f>IF(ISNA(VLOOKUP(D65,代號!$J:$K,2,0)),"",(VLOOKUP(D65,代號!$J:$K,2,0)))</f>
        <v/>
      </c>
      <c r="D65" s="41"/>
      <c r="E65" s="9"/>
      <c r="F65" s="9"/>
      <c r="G65" s="9"/>
      <c r="H65" s="9"/>
      <c r="I65" s="9"/>
      <c r="J65" s="9"/>
      <c r="K65" s="9"/>
      <c r="L65" s="9"/>
      <c r="M65" s="7"/>
      <c r="N65" s="14"/>
      <c r="O65" s="61"/>
      <c r="P65" s="95" t="str">
        <f>IF(ISNA(VLOOKUP(D65,代號!$N:$O,2,0)),"",(VLOOKUP(D65,代號!$N:$O,2,0)))</f>
        <v/>
      </c>
    </row>
    <row r="70" spans="2:16">
      <c r="H70" s="49"/>
    </row>
    <row r="71" spans="2:16">
      <c r="H71" s="49"/>
    </row>
    <row r="72" spans="2:16">
      <c r="H72" s="49"/>
    </row>
    <row r="73" spans="2:16">
      <c r="H73" s="49"/>
    </row>
    <row r="74" spans="2:16">
      <c r="H74" s="49"/>
    </row>
    <row r="75" spans="2:16">
      <c r="H75" s="49"/>
    </row>
    <row r="76" spans="2:16">
      <c r="H76" s="49"/>
    </row>
  </sheetData>
  <autoFilter ref="B6:Q6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5:N5"/>
    <mergeCell ref="B4:C4"/>
    <mergeCell ref="E2:I2"/>
    <mergeCell ref="E3:I3"/>
    <mergeCell ref="E4:I4"/>
  </mergeCells>
  <phoneticPr fontId="11"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C12 C35:C36 C26:C28 C14 C31:C32 C20:C23 C17 C42 C10 C39 C54:C56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tabSelected="1" zoomScale="115" zoomScaleNormal="115" workbookViewId="0">
      <pane xSplit="14" ySplit="6" topLeftCell="O13" activePane="bottomRight" state="frozen"/>
      <selection pane="topRight" activeCell="M1" sqref="M1"/>
      <selection pane="bottomLeft" activeCell="A6" sqref="A6"/>
      <selection pane="bottomRight" activeCell="E35" sqref="E35"/>
    </sheetView>
  </sheetViews>
  <sheetFormatPr defaultColWidth="9.140625" defaultRowHeight="15.75"/>
  <cols>
    <col min="1" max="1" width="6.85546875" style="1" customWidth="1"/>
    <col min="2" max="2" width="10" style="49" customWidth="1"/>
    <col min="3" max="3" width="26.42578125" style="146" bestFit="1" customWidth="1"/>
    <col min="4" max="4" width="15.7109375" style="1" bestFit="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9" bestFit="1" customWidth="1"/>
    <col min="16" max="16" width="34.85546875" style="49"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111" t="s">
        <v>284</v>
      </c>
      <c r="C1" s="143"/>
      <c r="D1" s="33"/>
      <c r="E1" s="33"/>
      <c r="F1" s="29"/>
      <c r="G1" s="36"/>
      <c r="H1" s="37"/>
      <c r="I1" s="29"/>
      <c r="N1" s="47"/>
      <c r="O1" s="89"/>
      <c r="T1" s="1"/>
    </row>
    <row r="2" spans="2:20">
      <c r="B2" s="110" t="s">
        <v>283</v>
      </c>
      <c r="C2" s="110"/>
      <c r="E2" s="168" t="s">
        <v>364</v>
      </c>
      <c r="F2" s="169"/>
      <c r="G2" s="169"/>
      <c r="H2" s="169"/>
      <c r="I2" s="170"/>
      <c r="M2" s="52" t="s">
        <v>88</v>
      </c>
      <c r="N2" s="52">
        <f>COUNTA(N7:N49)</f>
        <v>38</v>
      </c>
      <c r="O2" s="89"/>
      <c r="T2" s="1"/>
    </row>
    <row r="3" spans="2:20" ht="15.75" customHeight="1">
      <c r="B3" s="110" t="s">
        <v>285</v>
      </c>
      <c r="C3" s="34"/>
      <c r="E3" s="171" t="s">
        <v>365</v>
      </c>
      <c r="F3" s="172"/>
      <c r="G3" s="172"/>
      <c r="H3" s="172"/>
      <c r="I3" s="173"/>
      <c r="M3" s="52" t="s">
        <v>89</v>
      </c>
      <c r="N3" s="52">
        <f>SUM(N7:N49)</f>
        <v>651</v>
      </c>
      <c r="O3" s="89"/>
      <c r="T3" s="1"/>
    </row>
    <row r="4" spans="2:20" ht="15.75" customHeight="1">
      <c r="B4" s="166" t="s">
        <v>287</v>
      </c>
      <c r="C4" s="174"/>
      <c r="E4" s="171" t="s">
        <v>367</v>
      </c>
      <c r="F4" s="172"/>
      <c r="G4" s="172"/>
      <c r="H4" s="172"/>
      <c r="I4" s="172"/>
      <c r="M4" s="89"/>
      <c r="N4" s="89"/>
      <c r="O4" s="89"/>
      <c r="T4" s="1"/>
    </row>
    <row r="5" spans="2:20" ht="26.25" customHeight="1">
      <c r="B5" s="82"/>
      <c r="C5" s="144"/>
      <c r="E5" s="163" t="s">
        <v>90</v>
      </c>
      <c r="F5" s="164"/>
      <c r="G5" s="164"/>
      <c r="H5" s="164"/>
      <c r="I5" s="164"/>
      <c r="J5" s="164"/>
      <c r="K5" s="164"/>
      <c r="L5" s="164"/>
      <c r="M5" s="164"/>
      <c r="N5" s="165"/>
      <c r="O5" s="89" t="s">
        <v>297</v>
      </c>
      <c r="T5" s="1"/>
    </row>
    <row r="6" spans="2:20" s="49" customFormat="1" ht="13.5">
      <c r="B6" s="84" t="s">
        <v>224</v>
      </c>
      <c r="C6" s="145" t="s">
        <v>225</v>
      </c>
      <c r="D6" s="112" t="s">
        <v>286</v>
      </c>
      <c r="E6" s="160" t="s">
        <v>6</v>
      </c>
      <c r="F6" s="161"/>
      <c r="G6" s="161"/>
      <c r="H6" s="161"/>
      <c r="I6" s="161"/>
      <c r="J6" s="161"/>
      <c r="K6" s="161"/>
      <c r="L6" s="161"/>
      <c r="M6" s="162"/>
      <c r="N6" s="125" t="s">
        <v>24</v>
      </c>
      <c r="O6" s="125" t="s">
        <v>229</v>
      </c>
      <c r="P6" s="125" t="s">
        <v>230</v>
      </c>
      <c r="Q6" s="94" t="s">
        <v>5</v>
      </c>
      <c r="T6" s="50"/>
    </row>
    <row r="7" spans="2:20">
      <c r="B7" s="85" t="str">
        <f>IF(ISNA(VLOOKUP(D7,代號!$J:$K,2,0)),"",(VLOOKUP(D7,代號!$J:$K,2,0)))</f>
        <v/>
      </c>
      <c r="C7" s="86"/>
      <c r="D7" s="44" t="s">
        <v>92</v>
      </c>
      <c r="E7" s="62" t="s">
        <v>367</v>
      </c>
      <c r="F7" s="60"/>
      <c r="G7" s="60"/>
      <c r="H7" s="60"/>
      <c r="I7" s="60"/>
      <c r="J7" s="60"/>
      <c r="K7" s="60"/>
      <c r="L7" s="60"/>
      <c r="M7" s="61"/>
      <c r="N7" s="61"/>
      <c r="O7" s="91"/>
      <c r="P7" s="95" t="str">
        <f>IF(ISNA(VLOOKUP(D7,代號!$N:$O,2,0)),"",(VLOOKUP(D7,代號!$N:$O,2,0)))</f>
        <v>ChangeBG(100010);</v>
      </c>
    </row>
    <row r="8" spans="2:20">
      <c r="B8" s="85" t="str">
        <f>IF(ISNA(VLOOKUP(D8,代號!$J:$K,2,0)),"",(VLOOKUP(D8,代號!$J:$K,2,0)))</f>
        <v/>
      </c>
      <c r="C8" s="86"/>
      <c r="D8" s="44" t="s">
        <v>93</v>
      </c>
      <c r="E8" s="56" t="s">
        <v>366</v>
      </c>
      <c r="F8" s="60"/>
      <c r="G8" s="60"/>
      <c r="H8" s="60"/>
      <c r="I8" s="60"/>
      <c r="J8" s="60"/>
      <c r="K8" s="60"/>
      <c r="L8" s="60"/>
      <c r="M8" s="60"/>
      <c r="N8" s="61">
        <f t="shared" ref="N8:N46" si="0">LEN(E8)</f>
        <v>11</v>
      </c>
      <c r="O8" s="92"/>
      <c r="P8" s="95" t="str">
        <f>IF(ISNA(VLOOKUP(D8,代號!$N:$O,2,0)),"",(VLOOKUP(D8,代號!$N:$O,2,0)))</f>
        <v xml:space="preserve">PlayBGM(200001); </v>
      </c>
    </row>
    <row r="9" spans="2:20">
      <c r="B9" s="85">
        <f>IF(ISNA(VLOOKUP(D9,代號!$J:$K,2,0)),"",(VLOOKUP(D9,代號!$J:$K,2,0)))</f>
        <v>10209004</v>
      </c>
      <c r="C9" s="86"/>
      <c r="D9" s="2" t="s">
        <v>96</v>
      </c>
      <c r="E9" s="57" t="s">
        <v>369</v>
      </c>
      <c r="F9" s="60"/>
      <c r="G9" s="60"/>
      <c r="H9" s="60"/>
      <c r="I9" s="60"/>
      <c r="J9" s="60"/>
      <c r="K9" s="60"/>
      <c r="L9" s="60"/>
      <c r="M9" s="61"/>
      <c r="N9" s="61">
        <f t="shared" si="0"/>
        <v>22</v>
      </c>
      <c r="O9" s="93"/>
      <c r="P9" s="95" t="str">
        <f>IF(ISNA(VLOOKUP(D9,代號!$N:$O,2,0)),"",(VLOOKUP(D9,代號!$N:$O,2,0)))</f>
        <v/>
      </c>
      <c r="R9" s="48"/>
    </row>
    <row r="10" spans="2:20">
      <c r="B10" s="85">
        <f>IF(ISNA(VLOOKUP(D10,代號!$J:$K,2,0)),"",(VLOOKUP(D10,代號!$J:$K,2,0)))</f>
        <v>10209004</v>
      </c>
      <c r="D10" s="2" t="s">
        <v>96</v>
      </c>
      <c r="E10" s="57" t="s">
        <v>375</v>
      </c>
      <c r="F10" s="60"/>
      <c r="G10" s="60"/>
      <c r="H10" s="60"/>
      <c r="I10" s="60"/>
      <c r="J10" s="60"/>
      <c r="K10" s="60"/>
      <c r="L10" s="60"/>
      <c r="M10" s="61"/>
      <c r="N10" s="61">
        <f t="shared" si="0"/>
        <v>22</v>
      </c>
      <c r="O10" s="93" t="str">
        <f>$E$2&amp;"-"&amp;B10&amp;"-0"&amp;COUNTIF($B$9:B10,B10)&amp;"_tw"</f>
        <v>20070001-10209004-02_tw</v>
      </c>
      <c r="P10" s="95" t="str">
        <f>IF(ISNA(VLOOKUP(D10,代號!$N:$O,2,0)),"",(VLOOKUP(D10,代號!$N:$O,2,0)))</f>
        <v/>
      </c>
      <c r="R10" s="48"/>
    </row>
    <row r="11" spans="2:20">
      <c r="B11" s="85">
        <f>IF(ISNA(VLOOKUP(D11,代號!$J:$K,2,0)),"",(VLOOKUP(D11,代號!$J:$K,2,0)))</f>
        <v>10209001</v>
      </c>
      <c r="C11" s="87" t="s">
        <v>226</v>
      </c>
      <c r="D11" s="2" t="s">
        <v>94</v>
      </c>
      <c r="E11" s="57" t="s">
        <v>370</v>
      </c>
      <c r="F11" s="60"/>
      <c r="G11" s="60"/>
      <c r="H11" s="60"/>
      <c r="I11" s="60"/>
      <c r="J11" s="60"/>
      <c r="K11" s="60"/>
      <c r="L11" s="60"/>
      <c r="M11" s="61"/>
      <c r="N11" s="61">
        <f>LEN(E11)</f>
        <v>8</v>
      </c>
      <c r="O11" s="93" t="str">
        <f>$E$2&amp;"-"&amp;B11&amp;"-0"&amp;COUNTIF($B$9:B13,B11)&amp;"_tw"</f>
        <v>20070001-10209001-01_tw</v>
      </c>
      <c r="P11" s="95" t="str">
        <f>IF(ISNA(VLOOKUP(D11,代號!$N:$O,2,0)),"",(VLOOKUP(D11,代號!$N:$O,2,0)))</f>
        <v/>
      </c>
      <c r="R11" s="48"/>
    </row>
    <row r="12" spans="2:20" s="40" customFormat="1">
      <c r="B12" s="85" t="str">
        <f>IF(ISNA(VLOOKUP(D12,代號!$J:$K,2,0)),"",(VLOOKUP(D12,代號!$J:$K,2,0)))</f>
        <v/>
      </c>
      <c r="C12" s="87"/>
      <c r="D12" s="44" t="s">
        <v>250</v>
      </c>
      <c r="E12" s="57"/>
      <c r="F12" s="60"/>
      <c r="G12" s="60"/>
      <c r="H12" s="60"/>
      <c r="I12" s="60"/>
      <c r="J12" s="60"/>
      <c r="K12" s="60"/>
      <c r="L12" s="60"/>
      <c r="M12" s="60"/>
      <c r="N12" s="61"/>
      <c r="O12" s="93"/>
      <c r="P12" s="95" t="str">
        <f>IF(ISNA(VLOOKUP(D12,代號!$N:$O,2,0)),"",(VLOOKUP(D12,代號!$N:$O,2,0)))</f>
        <v>ControlNPC(10209002,FadeIn,M);</v>
      </c>
      <c r="R12" s="1"/>
    </row>
    <row r="13" spans="2:20" s="40" customFormat="1" ht="15.75" customHeight="1">
      <c r="B13" s="85">
        <f>IF(ISNA(VLOOKUP(D13,代號!$J:$K,2,0)),"",(VLOOKUP(D13,代號!$J:$K,2,0)))</f>
        <v>10201006</v>
      </c>
      <c r="C13" s="146" t="s">
        <v>451</v>
      </c>
      <c r="D13" s="2" t="s">
        <v>327</v>
      </c>
      <c r="E13" s="57" t="s">
        <v>515</v>
      </c>
      <c r="F13" s="60"/>
      <c r="G13" s="60"/>
      <c r="H13" s="60"/>
      <c r="I13" s="60"/>
      <c r="J13" s="60"/>
      <c r="K13" s="60"/>
      <c r="L13" s="60"/>
      <c r="M13" s="60"/>
      <c r="N13" s="61">
        <f t="shared" ref="N13" si="1">LEN(E13)</f>
        <v>26</v>
      </c>
      <c r="O13" s="93" t="str">
        <f>$E$2&amp;"-"&amp;B13&amp;"-0"&amp;COUNTIF($B$9:B13,B13)&amp;"_tw"</f>
        <v>20070001-10201006-01_tw</v>
      </c>
      <c r="P13" s="95" t="str">
        <f>IF(ISNA(VLOOKUP(D13,代號!$N:$O,2,0)),"",(VLOOKUP(D13,代號!$N:$O,2,0)))</f>
        <v/>
      </c>
      <c r="R13" s="1"/>
    </row>
    <row r="14" spans="2:20" s="40" customFormat="1">
      <c r="B14" s="85">
        <f>IF(ISNA(VLOOKUP(D14,代號!$J:$K,2,0)),"",(VLOOKUP(D14,代號!$J:$K,2,0)))</f>
        <v>10209001</v>
      </c>
      <c r="C14" s="87" t="s">
        <v>227</v>
      </c>
      <c r="D14" s="2" t="s">
        <v>94</v>
      </c>
      <c r="E14" s="57" t="s">
        <v>377</v>
      </c>
      <c r="F14" s="60"/>
      <c r="G14" s="60"/>
      <c r="H14" s="60"/>
      <c r="I14" s="60"/>
      <c r="J14" s="60"/>
      <c r="K14" s="60"/>
      <c r="L14" s="60"/>
      <c r="M14" s="60"/>
      <c r="N14" s="61">
        <f t="shared" si="0"/>
        <v>23</v>
      </c>
      <c r="O14" s="93" t="str">
        <f>$E$2&amp;"-"&amp;B14&amp;"-0"&amp;COUNTIF($B$9:B14,B14)&amp;"_tw"</f>
        <v>20070001-10209001-02_tw</v>
      </c>
      <c r="P14" s="95" t="str">
        <f>IF(ISNA(VLOOKUP(D14,代號!$N:$O,2,0)),"",(VLOOKUP(D14,代號!$N:$O,2,0)))</f>
        <v/>
      </c>
      <c r="R14" s="1"/>
    </row>
    <row r="15" spans="2:20" s="40" customFormat="1">
      <c r="B15" s="85">
        <f>IF(ISNA(VLOOKUP(D15,代號!$J:$K,2,0)),"",(VLOOKUP(D15,代號!$J:$K,2,0)))</f>
        <v>10201006</v>
      </c>
      <c r="C15" s="146" t="s">
        <v>457</v>
      </c>
      <c r="D15" s="2" t="s">
        <v>374</v>
      </c>
      <c r="E15" s="153" t="s">
        <v>514</v>
      </c>
      <c r="F15" s="60"/>
      <c r="G15" s="60"/>
      <c r="H15" s="60"/>
      <c r="I15" s="60"/>
      <c r="J15" s="60"/>
      <c r="K15" s="60"/>
      <c r="L15" s="60"/>
      <c r="M15" s="60"/>
      <c r="N15" s="61">
        <f t="shared" si="0"/>
        <v>25</v>
      </c>
      <c r="O15" s="93" t="str">
        <f>$E$2&amp;"-"&amp;B15&amp;"-0"&amp;COUNTIF($B$9:B15,B15)&amp;"_tw"</f>
        <v>20070001-10201006-02_tw</v>
      </c>
      <c r="P15" s="95" t="str">
        <f>IF(ISNA(VLOOKUP(D15,代號!$N:$O,2,0)),"",(VLOOKUP(D15,代號!$N:$O,2,0)))</f>
        <v/>
      </c>
      <c r="R15" s="1"/>
    </row>
    <row r="16" spans="2:20" s="40" customFormat="1">
      <c r="B16" s="85">
        <f>IF(ISNA(VLOOKUP(D16,代號!$J:$K,2,0)),"",(VLOOKUP(D16,代號!$J:$K,2,0)))</f>
        <v>10201006</v>
      </c>
      <c r="C16" s="150" t="s">
        <v>457</v>
      </c>
      <c r="D16" s="2" t="s">
        <v>374</v>
      </c>
      <c r="E16" s="57" t="s">
        <v>402</v>
      </c>
      <c r="F16" s="60"/>
      <c r="G16" s="60"/>
      <c r="H16" s="60"/>
      <c r="I16" s="60"/>
      <c r="J16" s="60"/>
      <c r="K16" s="60"/>
      <c r="L16" s="60"/>
      <c r="M16" s="60"/>
      <c r="N16" s="61">
        <f t="shared" ref="N16:N19" si="2">LEN(E16)</f>
        <v>18</v>
      </c>
      <c r="O16" s="93" t="str">
        <f>$E$2&amp;"-"&amp;B16&amp;"-0"&amp;COUNTIF($B$9:B16,B16)&amp;"_tw"</f>
        <v>20070001-10201006-03_tw</v>
      </c>
      <c r="P16" s="95" t="str">
        <f>IF(ISNA(VLOOKUP(D16,代號!$N:$O,2,0)),"",(VLOOKUP(D16,代號!$N:$O,2,0)))</f>
        <v/>
      </c>
      <c r="R16" s="1"/>
    </row>
    <row r="17" spans="1:19" s="40" customFormat="1">
      <c r="B17" s="85">
        <f>IF(ISNA(VLOOKUP(D17,代號!$J:$K,2,0)),"",(VLOOKUP(D17,代號!$J:$K,2,0)))</f>
        <v>10201006</v>
      </c>
      <c r="C17" s="150" t="s">
        <v>454</v>
      </c>
      <c r="D17" s="2" t="s">
        <v>374</v>
      </c>
      <c r="E17" s="57" t="s">
        <v>403</v>
      </c>
      <c r="F17" s="60"/>
      <c r="G17" s="60"/>
      <c r="H17" s="60"/>
      <c r="I17" s="60"/>
      <c r="J17" s="60"/>
      <c r="K17" s="60"/>
      <c r="L17" s="60"/>
      <c r="M17" s="60"/>
      <c r="N17" s="61">
        <f t="shared" si="2"/>
        <v>12</v>
      </c>
      <c r="O17" s="93"/>
      <c r="P17" s="95"/>
      <c r="R17" s="129"/>
    </row>
    <row r="18" spans="1:19">
      <c r="B18" s="85">
        <f>IF(ISNA(VLOOKUP(D18,代號!$J:$K,2,0)),"",(VLOOKUP(D18,代號!$J:$K,2,0)))</f>
        <v>10209001</v>
      </c>
      <c r="C18" s="87" t="s">
        <v>227</v>
      </c>
      <c r="D18" s="2" t="s">
        <v>376</v>
      </c>
      <c r="E18" s="57" t="s">
        <v>517</v>
      </c>
      <c r="F18" s="60"/>
      <c r="G18" s="60"/>
      <c r="H18" s="60"/>
      <c r="I18" s="60"/>
      <c r="J18" s="60"/>
      <c r="K18" s="60"/>
      <c r="L18" s="60"/>
      <c r="M18" s="7"/>
      <c r="N18" s="61">
        <f t="shared" si="2"/>
        <v>24</v>
      </c>
      <c r="O18" s="93" t="str">
        <f>$E$2&amp;"-"&amp;B18&amp;"-0"&amp;COUNTIF($B$9:B18,B18)&amp;"_tw"</f>
        <v>20070001-10209001-03_tw</v>
      </c>
      <c r="P18" s="95" t="str">
        <f>IF(ISNA(VLOOKUP(D18,代號!$N:$O,2,0)),"",(VLOOKUP(D18,代號!$N:$O,2,0)))</f>
        <v/>
      </c>
      <c r="R18"/>
    </row>
    <row r="19" spans="1:19">
      <c r="B19" s="85">
        <f>IF(ISNA(VLOOKUP(D19,代號!$J:$K,2,0)),"",(VLOOKUP(D19,代號!$J:$K,2,0)))</f>
        <v>10201006</v>
      </c>
      <c r="C19" s="150" t="s">
        <v>451</v>
      </c>
      <c r="D19" s="2" t="s">
        <v>374</v>
      </c>
      <c r="E19" s="153" t="s">
        <v>516</v>
      </c>
      <c r="F19" s="60"/>
      <c r="G19" s="60"/>
      <c r="H19" s="60"/>
      <c r="I19" s="60"/>
      <c r="J19" s="60"/>
      <c r="K19" s="60"/>
      <c r="L19" s="60"/>
      <c r="M19" s="7"/>
      <c r="N19" s="61">
        <f t="shared" si="2"/>
        <v>28</v>
      </c>
      <c r="O19" s="93" t="str">
        <f>$E$2&amp;"-"&amp;B19&amp;"-0"&amp;COUNTIF($B$9:B19,B19)&amp;"_tw"</f>
        <v>20070001-10201006-05_tw</v>
      </c>
      <c r="P19" s="95" t="str">
        <f>IF(ISNA(VLOOKUP(D19,代號!$N:$O,2,0)),"",(VLOOKUP(D19,代號!$N:$O,2,0)))</f>
        <v/>
      </c>
      <c r="R19" s="43"/>
    </row>
    <row r="20" spans="1:19">
      <c r="B20" s="85">
        <f>IF(ISNA(VLOOKUP(D20,代號!$J:$K,2,0)),"",(VLOOKUP(D20,代號!$J:$K,2,0)))</f>
        <v>10209001</v>
      </c>
      <c r="C20" s="87" t="s">
        <v>227</v>
      </c>
      <c r="D20" s="2" t="s">
        <v>94</v>
      </c>
      <c r="E20" s="57" t="s">
        <v>467</v>
      </c>
      <c r="F20" s="58"/>
      <c r="G20" s="58"/>
      <c r="H20" s="58"/>
      <c r="I20" s="58"/>
      <c r="J20" s="58"/>
      <c r="K20" s="58"/>
      <c r="L20" s="58"/>
      <c r="M20" s="59"/>
      <c r="N20" s="61">
        <f t="shared" si="0"/>
        <v>19</v>
      </c>
      <c r="O20" s="93" t="str">
        <f>$E$2&amp;"-"&amp;B20&amp;"-0"&amp;COUNTIF($B$9:B20,B20)&amp;"_tw"</f>
        <v>20070001-10209001-04_tw</v>
      </c>
      <c r="P20" s="95" t="str">
        <f>IF(ISNA(VLOOKUP(D20,代號!$N:$O,2,0)),"",(VLOOKUP(D20,代號!$N:$O,2,0)))</f>
        <v/>
      </c>
      <c r="R20" s="43"/>
    </row>
    <row r="21" spans="1:19">
      <c r="B21" s="85">
        <f>IF(ISNA(VLOOKUP(D21,代號!$J:$K,2,0)),"",(VLOOKUP(D21,代號!$J:$K,2,0)))</f>
        <v>10209001</v>
      </c>
      <c r="C21" s="87" t="s">
        <v>228</v>
      </c>
      <c r="D21" s="2" t="s">
        <v>94</v>
      </c>
      <c r="E21" s="57" t="s">
        <v>378</v>
      </c>
      <c r="F21" s="58"/>
      <c r="G21" s="58"/>
      <c r="H21" s="58"/>
      <c r="I21" s="58"/>
      <c r="J21" s="58"/>
      <c r="K21" s="58"/>
      <c r="L21" s="58"/>
      <c r="M21" s="59"/>
      <c r="N21" s="61">
        <f t="shared" si="0"/>
        <v>25</v>
      </c>
      <c r="O21" s="93"/>
      <c r="P21" s="95" t="str">
        <f>IF(ISNA(VLOOKUP(D21,代號!$N:$O,2,0)),"",(VLOOKUP(D21,代號!$N:$O,2,0)))</f>
        <v/>
      </c>
      <c r="R21" s="43"/>
    </row>
    <row r="22" spans="1:19">
      <c r="B22" s="85">
        <f>IF(ISNA(VLOOKUP(D22,代號!$J:$K,2,0)),"",(VLOOKUP(D22,代號!$J:$K,2,0)))</f>
        <v>10209001</v>
      </c>
      <c r="C22" s="87" t="s">
        <v>458</v>
      </c>
      <c r="D22" s="2" t="s">
        <v>94</v>
      </c>
      <c r="E22" s="57" t="s">
        <v>518</v>
      </c>
      <c r="F22" s="58"/>
      <c r="G22" s="58"/>
      <c r="H22" s="58"/>
      <c r="I22" s="58"/>
      <c r="J22" s="58"/>
      <c r="K22" s="58"/>
      <c r="L22" s="58"/>
      <c r="M22" s="58"/>
      <c r="N22" s="63">
        <f>LEN(E22)</f>
        <v>21</v>
      </c>
      <c r="O22" s="93" t="str">
        <f>$E$2&amp;"-"&amp;B22&amp;"-0"&amp;COUNTIF($B$9:B22,B22)&amp;"_tw"</f>
        <v>20070001-10209001-06_tw</v>
      </c>
      <c r="P22" s="95" t="str">
        <f>IF(ISNA(VLOOKUP(D22,代號!$N:$O,2,0)),"",(VLOOKUP(D22,代號!$N:$O,2,0)))</f>
        <v/>
      </c>
    </row>
    <row r="23" spans="1:19">
      <c r="B23" s="85">
        <f>IF(ISNA(VLOOKUP(D23,代號!$J:$K,2,0)),"",(VLOOKUP(D23,代號!$J:$K,2,0)))</f>
        <v>10201006</v>
      </c>
      <c r="C23" s="150" t="s">
        <v>455</v>
      </c>
      <c r="D23" s="2" t="s">
        <v>374</v>
      </c>
      <c r="E23" s="153" t="s">
        <v>468</v>
      </c>
      <c r="F23" s="58"/>
      <c r="G23" s="58"/>
      <c r="H23" s="58"/>
      <c r="I23" s="58"/>
      <c r="J23" s="58"/>
      <c r="K23" s="58"/>
      <c r="L23" s="58"/>
      <c r="M23" s="58"/>
      <c r="N23" s="63">
        <f>LEN(E23)</f>
        <v>7</v>
      </c>
      <c r="O23" s="93" t="str">
        <f>$E$2&amp;"-"&amp;B23&amp;"-0"&amp;COUNTIF($B$9:B23,B23)&amp;"_tw"</f>
        <v>20070001-10201006-06_tw</v>
      </c>
      <c r="P23" s="95" t="str">
        <f>IF(ISNA(VLOOKUP(D23,代號!$N:$O,2,0)),"",(VLOOKUP(D23,代號!$N:$O,2,0)))</f>
        <v/>
      </c>
    </row>
    <row r="24" spans="1:19">
      <c r="B24" s="85">
        <f>IF(ISNA(VLOOKUP(D24,代號!$J:$K,2,0)),"",(VLOOKUP(D24,代號!$J:$K,2,0)))</f>
        <v>10209001</v>
      </c>
      <c r="C24" s="87" t="s">
        <v>227</v>
      </c>
      <c r="D24" s="2" t="s">
        <v>94</v>
      </c>
      <c r="E24" s="57" t="s">
        <v>379</v>
      </c>
      <c r="F24" s="58"/>
      <c r="G24" s="58"/>
      <c r="H24" s="58"/>
      <c r="I24" s="58"/>
      <c r="J24" s="58"/>
      <c r="K24" s="58"/>
      <c r="L24" s="58"/>
      <c r="M24" s="59"/>
      <c r="N24" s="61">
        <f t="shared" si="0"/>
        <v>10</v>
      </c>
      <c r="O24" s="93" t="str">
        <f>$E$2&amp;"-"&amp;B24&amp;"-0"&amp;COUNTIF($B$9:B24,B24)&amp;"_tw"</f>
        <v>20070001-10209001-07_tw</v>
      </c>
      <c r="P24" s="95" t="str">
        <f>IF(ISNA(VLOOKUP(D24,代號!$N:$O,2,0)),"",(VLOOKUP(D24,代號!$N:$O,2,0)))</f>
        <v/>
      </c>
    </row>
    <row r="25" spans="1:19">
      <c r="B25" s="85">
        <f>IF(ISNA(VLOOKUP(D25,代號!$J:$K,2,0)),"",(VLOOKUP(D25,代號!$J:$K,2,0)))</f>
        <v>10201006</v>
      </c>
      <c r="C25" s="150" t="s">
        <v>454</v>
      </c>
      <c r="D25" s="2" t="s">
        <v>374</v>
      </c>
      <c r="E25" s="153" t="s">
        <v>521</v>
      </c>
      <c r="F25" s="58"/>
      <c r="G25" s="58"/>
      <c r="H25" s="58"/>
      <c r="I25" s="58"/>
      <c r="J25" s="58"/>
      <c r="K25" s="58"/>
      <c r="L25" s="58"/>
      <c r="M25" s="59"/>
      <c r="N25" s="61">
        <f t="shared" si="0"/>
        <v>16</v>
      </c>
      <c r="O25" s="93" t="str">
        <f>$E$2&amp;"-"&amp;B25&amp;"-0"&amp;COUNTIF($B$9:B25,B25)&amp;"_tw"</f>
        <v>20070001-10201006-07_tw</v>
      </c>
      <c r="P25" s="95" t="str">
        <f>IF(ISNA(VLOOKUP(D25,代號!$N:$O,2,0)),"",(VLOOKUP(D25,代號!$N:$O,2,0)))</f>
        <v/>
      </c>
    </row>
    <row r="26" spans="1:19">
      <c r="B26" s="85">
        <f>IF(ISNA(VLOOKUP(D26,代號!$J:$K,2,0)),"",(VLOOKUP(D26,代號!$J:$K,2,0)))</f>
        <v>10209001</v>
      </c>
      <c r="C26" s="87" t="s">
        <v>458</v>
      </c>
      <c r="D26" s="2" t="s">
        <v>94</v>
      </c>
      <c r="E26" s="153" t="s">
        <v>469</v>
      </c>
      <c r="F26" s="58"/>
      <c r="G26" s="58"/>
      <c r="H26" s="58"/>
      <c r="I26" s="58"/>
      <c r="J26" s="58"/>
      <c r="K26" s="58"/>
      <c r="L26" s="58"/>
      <c r="M26" s="59"/>
      <c r="N26" s="61">
        <f t="shared" si="0"/>
        <v>21</v>
      </c>
      <c r="O26" s="93"/>
      <c r="P26" s="95" t="str">
        <f>IF(ISNA(VLOOKUP(D26,代號!$N:$O,2,0)),"",(VLOOKUP(D26,代號!$N:$O,2,0)))</f>
        <v/>
      </c>
    </row>
    <row r="27" spans="1:19">
      <c r="B27" s="85">
        <f>IF(ISNA(VLOOKUP(D27,代號!$J:$K,2,0)),"",(VLOOKUP(D27,代號!$J:$K,2,0)))</f>
        <v>10209001</v>
      </c>
      <c r="C27" s="87" t="s">
        <v>227</v>
      </c>
      <c r="D27" s="2" t="s">
        <v>94</v>
      </c>
      <c r="E27" s="57" t="s">
        <v>380</v>
      </c>
      <c r="F27" s="58"/>
      <c r="G27" s="58"/>
      <c r="H27" s="58"/>
      <c r="I27" s="58"/>
      <c r="J27" s="58"/>
      <c r="K27" s="58"/>
      <c r="L27" s="58"/>
      <c r="M27" s="59"/>
      <c r="N27" s="61">
        <f t="shared" si="0"/>
        <v>25</v>
      </c>
      <c r="O27" s="93"/>
      <c r="P27" s="95" t="str">
        <f>IF(ISNA(VLOOKUP(D27,代號!$N:$O,2,0)),"",(VLOOKUP(D27,代號!$N:$O,2,0)))</f>
        <v/>
      </c>
    </row>
    <row r="28" spans="1:19">
      <c r="B28" s="85">
        <f>IF(ISNA(VLOOKUP(D28,代號!$J:$K,2,0)),"",(VLOOKUP(D28,代號!$J:$K,2,0)))</f>
        <v>10201006</v>
      </c>
      <c r="C28" s="150" t="s">
        <v>455</v>
      </c>
      <c r="D28" s="2" t="s">
        <v>374</v>
      </c>
      <c r="E28" s="57" t="s">
        <v>519</v>
      </c>
      <c r="F28" s="58"/>
      <c r="G28" s="58"/>
      <c r="H28" s="58"/>
      <c r="I28" s="58"/>
      <c r="J28" s="58"/>
      <c r="K28" s="58"/>
      <c r="L28" s="58"/>
      <c r="M28" s="59"/>
      <c r="N28" s="61">
        <f t="shared" si="0"/>
        <v>24</v>
      </c>
      <c r="O28" s="93" t="str">
        <f>$E$2&amp;"-"&amp;B28&amp;"-0"&amp;COUNTIF($B$9:B28,B28)&amp;"_tw"</f>
        <v>20070001-10201006-08_tw</v>
      </c>
      <c r="P28" s="95" t="str">
        <f>IF(ISNA(VLOOKUP(D28,代號!$N:$O,2,0)),"",(VLOOKUP(D28,代號!$N:$O,2,0)))</f>
        <v/>
      </c>
    </row>
    <row r="29" spans="1:19">
      <c r="B29" s="85">
        <f>IF(ISNA(VLOOKUP(D29,代號!$J:$K,2,0)),"",(VLOOKUP(D29,代號!$J:$K,2,0)))</f>
        <v>10201006</v>
      </c>
      <c r="C29" s="150" t="s">
        <v>520</v>
      </c>
      <c r="D29" s="2" t="s">
        <v>374</v>
      </c>
      <c r="E29" s="153" t="s">
        <v>522</v>
      </c>
      <c r="F29" s="58"/>
      <c r="G29" s="58"/>
      <c r="H29" s="58"/>
      <c r="I29" s="58"/>
      <c r="J29" s="58"/>
      <c r="K29" s="58"/>
      <c r="L29" s="58"/>
      <c r="M29" s="59"/>
      <c r="N29" s="61">
        <f t="shared" ref="N29" si="3">LEN(E29)</f>
        <v>11</v>
      </c>
      <c r="O29" s="93" t="str">
        <f>$E$2&amp;"-"&amp;B29&amp;"-0"&amp;COUNTIF($B$9:B29,B29)&amp;"_tw"</f>
        <v>20070001-10201006-09_tw</v>
      </c>
      <c r="P29" s="95" t="str">
        <f>IF(ISNA(VLOOKUP(D29,代號!$N:$O,2,0)),"",(VLOOKUP(D29,代號!$N:$O,2,0)))</f>
        <v/>
      </c>
    </row>
    <row r="30" spans="1:19">
      <c r="B30" s="85">
        <f>IF(ISNA(VLOOKUP(D30,代號!$J:$K,2,0)),"",(VLOOKUP(D30,代號!$J:$K,2,0)))</f>
        <v>10209001</v>
      </c>
      <c r="C30" s="87" t="s">
        <v>459</v>
      </c>
      <c r="D30" s="2" t="s">
        <v>94</v>
      </c>
      <c r="E30" s="57" t="s">
        <v>474</v>
      </c>
      <c r="F30" s="60"/>
      <c r="G30" s="60"/>
      <c r="H30" s="60"/>
      <c r="I30" s="60"/>
      <c r="J30" s="60"/>
      <c r="K30" s="60"/>
      <c r="L30" s="60"/>
      <c r="M30" s="7"/>
      <c r="N30" s="61">
        <f>LEN(E30)</f>
        <v>25</v>
      </c>
      <c r="O30" s="93" t="str">
        <f>$E$2&amp;"-"&amp;B30&amp;"-0"&amp;COUNTIF($B$9:B30,B30)&amp;"_tw"</f>
        <v>20070001-10209001-010_tw</v>
      </c>
      <c r="P30" s="95" t="str">
        <f>IF(ISNA(VLOOKUP(D30,代號!$N:$O,2,0)),"",(VLOOKUP(D30,代號!$N:$O,2,0)))</f>
        <v/>
      </c>
      <c r="R30" s="43"/>
    </row>
    <row r="31" spans="1:19" s="5" customFormat="1">
      <c r="A31" s="1"/>
      <c r="B31" s="85">
        <f>IF(ISNA(VLOOKUP(D31,代號!$J:$K,2,0)),"",(VLOOKUP(D31,代號!$J:$K,2,0)))</f>
        <v>10209001</v>
      </c>
      <c r="C31" s="87" t="s">
        <v>227</v>
      </c>
      <c r="D31" s="2" t="s">
        <v>94</v>
      </c>
      <c r="E31" s="153" t="s">
        <v>470</v>
      </c>
      <c r="F31" s="58"/>
      <c r="G31" s="58"/>
      <c r="H31" s="58"/>
      <c r="I31" s="58"/>
      <c r="J31" s="58"/>
      <c r="K31" s="58"/>
      <c r="L31" s="58"/>
      <c r="M31" s="59"/>
      <c r="N31" s="61">
        <f t="shared" si="0"/>
        <v>26</v>
      </c>
      <c r="O31" s="93" t="str">
        <f>$E$2&amp;"-"&amp;B31&amp;"-"&amp;COUNTIF($B$9:B31,B31)&amp;"_tw"</f>
        <v>20070001-10209001-11_tw</v>
      </c>
      <c r="P31" s="95" t="str">
        <f>IF(ISNA(VLOOKUP(D31,代號!$N:$O,2,0)),"",(VLOOKUP(D31,代號!$N:$O,2,0)))</f>
        <v/>
      </c>
      <c r="R31" s="1"/>
      <c r="S31" s="1"/>
    </row>
    <row r="32" spans="1:19" s="5" customFormat="1">
      <c r="A32" s="1"/>
      <c r="B32" s="85">
        <f>IF(ISNA(VLOOKUP(D32,代號!$J:$K,2,0)),"",(VLOOKUP(D32,代號!$J:$K,2,0)))</f>
        <v>10201006</v>
      </c>
      <c r="C32" s="150" t="s">
        <v>451</v>
      </c>
      <c r="D32" s="2" t="s">
        <v>374</v>
      </c>
      <c r="E32" s="153" t="s">
        <v>475</v>
      </c>
      <c r="F32" s="58"/>
      <c r="G32" s="58"/>
      <c r="H32" s="58"/>
      <c r="I32" s="58"/>
      <c r="J32" s="58"/>
      <c r="K32" s="58"/>
      <c r="L32" s="58"/>
      <c r="M32" s="59"/>
      <c r="N32" s="61">
        <f t="shared" si="0"/>
        <v>18</v>
      </c>
      <c r="O32" s="93"/>
      <c r="P32" s="95" t="str">
        <f>IF(ISNA(VLOOKUP(D32,代號!$N:$O,2,0)),"",(VLOOKUP(D32,代號!$N:$O,2,0)))</f>
        <v/>
      </c>
      <c r="R32" s="1"/>
      <c r="S32" s="1"/>
    </row>
    <row r="33" spans="1:19" s="5" customFormat="1">
      <c r="A33" s="1"/>
      <c r="B33" s="85">
        <f>IF(ISNA(VLOOKUP(D33,代號!$J:$K,2,0)),"",(VLOOKUP(D33,代號!$J:$K,2,0)))</f>
        <v>10209001</v>
      </c>
      <c r="C33" s="87" t="s">
        <v>227</v>
      </c>
      <c r="D33" s="2" t="s">
        <v>94</v>
      </c>
      <c r="E33" s="57" t="s">
        <v>414</v>
      </c>
      <c r="F33" s="58"/>
      <c r="G33" s="58"/>
      <c r="H33" s="58"/>
      <c r="I33" s="58"/>
      <c r="J33" s="58"/>
      <c r="K33" s="58"/>
      <c r="L33" s="58"/>
      <c r="M33" s="59"/>
      <c r="N33" s="61">
        <f t="shared" si="0"/>
        <v>24</v>
      </c>
      <c r="O33" s="93"/>
      <c r="P33" s="95" t="str">
        <f>IF(ISNA(VLOOKUP(D33,代號!$N:$O,2,0)),"",(VLOOKUP(D33,代號!$N:$O,2,0)))</f>
        <v/>
      </c>
      <c r="R33" s="1"/>
      <c r="S33" s="1"/>
    </row>
    <row r="34" spans="1:19" s="5" customFormat="1">
      <c r="A34" s="1"/>
      <c r="B34" s="85">
        <f>IF(ISNA(VLOOKUP(D34,代號!$J:$K,2,0)),"",(VLOOKUP(D34,代號!$J:$K,2,0)))</f>
        <v>10201006</v>
      </c>
      <c r="C34" s="150" t="s">
        <v>451</v>
      </c>
      <c r="D34" s="2" t="s">
        <v>327</v>
      </c>
      <c r="E34" s="153" t="s">
        <v>523</v>
      </c>
      <c r="F34" s="58"/>
      <c r="G34" s="58"/>
      <c r="H34" s="58"/>
      <c r="I34" s="58"/>
      <c r="J34" s="58"/>
      <c r="K34" s="58"/>
      <c r="L34" s="58"/>
      <c r="M34" s="59"/>
      <c r="N34" s="61">
        <f t="shared" si="0"/>
        <v>19</v>
      </c>
      <c r="O34" s="93"/>
      <c r="P34" s="95" t="str">
        <f>IF(ISNA(VLOOKUP(D34,代號!$N:$O,2,0)),"",(VLOOKUP(D34,代號!$N:$O,2,0)))</f>
        <v/>
      </c>
      <c r="R34" s="1"/>
      <c r="S34" s="1"/>
    </row>
    <row r="35" spans="1:19" s="5" customFormat="1" ht="16.5">
      <c r="A35" s="1"/>
      <c r="B35" s="85" t="str">
        <f>IF(ISNA(VLOOKUP(D35,代號!$J:$K,2,0)),"",(VLOOKUP(D35,代號!$J:$K,2,0)))</f>
        <v/>
      </c>
      <c r="C35" s="87" t="s">
        <v>227</v>
      </c>
      <c r="D35" s="130" t="s">
        <v>381</v>
      </c>
      <c r="E35" s="131" t="s">
        <v>382</v>
      </c>
      <c r="F35" s="132"/>
      <c r="G35" s="58"/>
      <c r="H35" s="58"/>
      <c r="I35" s="58"/>
      <c r="J35" s="58"/>
      <c r="K35" s="58"/>
      <c r="L35" s="58"/>
      <c r="M35" s="59"/>
      <c r="N35" s="61">
        <f t="shared" si="0"/>
        <v>10</v>
      </c>
      <c r="O35" s="93" t="str">
        <f>$E$2&amp;"-"&amp;B35&amp;"-"&amp;COUNTIF($B$9:B35,B35)&amp;"_tw"</f>
        <v>20070001--2_tw</v>
      </c>
      <c r="P35" s="95" t="str">
        <f>IF(ISNA(VLOOKUP(D35,代號!$N:$O,2,0)),"",(VLOOKUP(D35,代號!$N:$O,2,0)))</f>
        <v/>
      </c>
      <c r="R35" s="1"/>
      <c r="S35" s="1"/>
    </row>
    <row r="36" spans="1:19" s="3" customFormat="1">
      <c r="B36" s="85">
        <f>IF(ISNA(VLOOKUP(D36,代號!$J:$K,2,0)),"",(VLOOKUP(D36,代號!$J:$K,2,0)))</f>
        <v>10201006</v>
      </c>
      <c r="C36" s="150" t="s">
        <v>453</v>
      </c>
      <c r="D36" s="2" t="s">
        <v>327</v>
      </c>
      <c r="E36" s="57" t="s">
        <v>384</v>
      </c>
      <c r="F36" s="60"/>
      <c r="G36" s="60"/>
      <c r="H36" s="60"/>
      <c r="I36" s="60"/>
      <c r="J36" s="60"/>
      <c r="K36" s="60"/>
      <c r="L36" s="60"/>
      <c r="M36" s="61"/>
      <c r="N36" s="61">
        <f t="shared" si="0"/>
        <v>13</v>
      </c>
      <c r="O36" s="93" t="str">
        <f>$E$2&amp;"-"&amp;B36&amp;"-0"&amp;COUNTIF($B$9:B36,B36)&amp;"_tw"</f>
        <v>20070001-10201006-012_tw</v>
      </c>
      <c r="P36" s="95" t="str">
        <f>IF(ISNA(VLOOKUP(D36,代號!$N:$O,2,0)),"",(VLOOKUP(D36,代號!$N:$O,2,0)))</f>
        <v/>
      </c>
    </row>
    <row r="37" spans="1:19" s="3" customFormat="1">
      <c r="B37" s="85">
        <f>IF(ISNA(VLOOKUP(D37,代號!$J:$K,2,0)),"",(VLOOKUP(D37,代號!$J:$K,2,0)))</f>
        <v>10209001</v>
      </c>
      <c r="C37" s="87" t="s">
        <v>231</v>
      </c>
      <c r="D37" s="2" t="s">
        <v>94</v>
      </c>
      <c r="E37" s="57" t="s">
        <v>416</v>
      </c>
      <c r="F37" s="60"/>
      <c r="G37" s="60"/>
      <c r="H37" s="60"/>
      <c r="I37" s="60"/>
      <c r="J37" s="60"/>
      <c r="K37" s="60"/>
      <c r="L37" s="60"/>
      <c r="M37" s="61"/>
      <c r="N37" s="61">
        <f t="shared" si="0"/>
        <v>13</v>
      </c>
      <c r="O37" s="93" t="str">
        <f>$E$2&amp;"-"&amp;B37&amp;"-0"&amp;COUNTIF($B$9:B37,B37)&amp;"_tw"</f>
        <v>20070001-10209001-013_tw</v>
      </c>
      <c r="P37" s="95" t="str">
        <f>IF(ISNA(VLOOKUP(D37,代號!$N:$O,2,0)),"",(VLOOKUP(D37,代號!$N:$O,2,0)))</f>
        <v/>
      </c>
    </row>
    <row r="38" spans="1:19" s="3" customFormat="1" ht="16.5">
      <c r="B38" s="85" t="str">
        <f>IF(ISNA(VLOOKUP(D38,代號!$J:$K,2,0)),"",(VLOOKUP(D38,代號!$J:$K,2,0)))</f>
        <v/>
      </c>
      <c r="C38" s="86"/>
      <c r="D38" s="130" t="s">
        <v>383</v>
      </c>
      <c r="E38" s="131" t="s">
        <v>388</v>
      </c>
      <c r="F38" s="58"/>
      <c r="G38" s="60"/>
      <c r="H38" s="60"/>
      <c r="I38" s="60"/>
      <c r="J38" s="60"/>
      <c r="K38" s="60"/>
      <c r="L38" s="60"/>
      <c r="M38" s="61"/>
      <c r="N38" s="61">
        <f t="shared" si="0"/>
        <v>8</v>
      </c>
      <c r="O38" s="93"/>
      <c r="P38" s="95" t="str">
        <f>IF(ISNA(VLOOKUP(D38,代號!$N:$O,2,0)),"",(VLOOKUP(D38,代號!$N:$O,2,0)))</f>
        <v/>
      </c>
    </row>
    <row r="39" spans="1:19" s="3" customFormat="1">
      <c r="B39" s="85">
        <f>IF(ISNA(VLOOKUP(D39,代號!$J:$K,2,0)),"",(VLOOKUP(D39,代號!$J:$K,2,0)))</f>
        <v>10201006</v>
      </c>
      <c r="C39" s="150" t="s">
        <v>451</v>
      </c>
      <c r="D39" s="2" t="s">
        <v>327</v>
      </c>
      <c r="E39" s="57" t="s">
        <v>385</v>
      </c>
      <c r="F39" s="60"/>
      <c r="G39" s="60"/>
      <c r="H39" s="60"/>
      <c r="I39" s="60"/>
      <c r="J39" s="60"/>
      <c r="K39" s="60"/>
      <c r="L39" s="60"/>
      <c r="M39" s="61"/>
      <c r="N39" s="61">
        <f t="shared" si="0"/>
        <v>11</v>
      </c>
      <c r="O39" s="93"/>
      <c r="P39" s="95" t="str">
        <f>IF(ISNA(VLOOKUP(D39,代號!$N:$O,2,0)),"",(VLOOKUP(D39,代號!$N:$O,2,0)))</f>
        <v/>
      </c>
    </row>
    <row r="40" spans="1:19" s="3" customFormat="1">
      <c r="B40" s="85">
        <f>IF(ISNA(VLOOKUP(D40,代號!$J:$K,2,0)),"",(VLOOKUP(D40,代號!$J:$K,2,0)))</f>
        <v>10209001</v>
      </c>
      <c r="C40" s="87" t="s">
        <v>227</v>
      </c>
      <c r="D40" s="2" t="s">
        <v>94</v>
      </c>
      <c r="E40" s="57" t="s">
        <v>415</v>
      </c>
      <c r="F40" s="60"/>
      <c r="G40" s="60"/>
      <c r="H40" s="60"/>
      <c r="I40" s="60"/>
      <c r="J40" s="60"/>
      <c r="K40" s="60"/>
      <c r="L40" s="60"/>
      <c r="M40" s="61"/>
      <c r="N40" s="61">
        <f t="shared" si="0"/>
        <v>16</v>
      </c>
      <c r="O40" s="93"/>
      <c r="P40" s="95" t="str">
        <f>IF(ISNA(VLOOKUP(D40,代號!$N:$O,2,0)),"",(VLOOKUP(D40,代號!$N:$O,2,0)))</f>
        <v/>
      </c>
    </row>
    <row r="41" spans="1:19" s="3" customFormat="1" ht="16.5">
      <c r="B41" s="85" t="str">
        <f>IF(ISNA(VLOOKUP(D41,代號!$J:$K,2,0)),"",(VLOOKUP(D41,代號!$J:$K,2,0)))</f>
        <v/>
      </c>
      <c r="C41" s="86"/>
      <c r="D41" s="130" t="s">
        <v>386</v>
      </c>
      <c r="E41" s="131" t="s">
        <v>387</v>
      </c>
      <c r="F41" s="58"/>
      <c r="G41" s="60"/>
      <c r="H41" s="60"/>
      <c r="I41" s="60"/>
      <c r="J41" s="60"/>
      <c r="K41" s="60"/>
      <c r="L41" s="60"/>
      <c r="M41" s="61"/>
      <c r="N41" s="61">
        <f t="shared" ref="N41:N42" si="4">LEN(E41)</f>
        <v>9</v>
      </c>
      <c r="O41" s="93"/>
      <c r="P41" s="95" t="str">
        <f>IF(ISNA(VLOOKUP(D41,代號!$N:$O,2,0)),"",(VLOOKUP(D41,代號!$N:$O,2,0)))</f>
        <v/>
      </c>
    </row>
    <row r="42" spans="1:19" s="3" customFormat="1">
      <c r="B42" s="85">
        <f>IF(ISNA(VLOOKUP(D42,代號!$J:$K,2,0)),"",(VLOOKUP(D42,代號!$J:$K,2,0)))</f>
        <v>10201006</v>
      </c>
      <c r="C42" s="150" t="s">
        <v>451</v>
      </c>
      <c r="D42" s="2" t="s">
        <v>327</v>
      </c>
      <c r="E42" s="153" t="s">
        <v>473</v>
      </c>
      <c r="F42" s="60"/>
      <c r="G42" s="60"/>
      <c r="H42" s="60"/>
      <c r="I42" s="60"/>
      <c r="J42" s="60"/>
      <c r="K42" s="60"/>
      <c r="L42" s="60"/>
      <c r="M42" s="61"/>
      <c r="N42" s="61">
        <f t="shared" si="4"/>
        <v>18</v>
      </c>
      <c r="O42" s="93"/>
      <c r="P42" s="95" t="str">
        <f>IF(ISNA(VLOOKUP(D42,代號!$N:$O,2,0)),"",(VLOOKUP(D42,代號!$N:$O,2,0)))</f>
        <v/>
      </c>
    </row>
    <row r="43" spans="1:19" s="3" customFormat="1">
      <c r="B43" s="85">
        <f>IF(ISNA(VLOOKUP(D43,代號!$J:$K,2,0)),"",(VLOOKUP(D43,代號!$J:$K,2,0)))</f>
        <v>10201006</v>
      </c>
      <c r="C43" s="150" t="s">
        <v>451</v>
      </c>
      <c r="D43" s="2" t="s">
        <v>327</v>
      </c>
      <c r="E43" s="153" t="s">
        <v>478</v>
      </c>
      <c r="F43" s="60"/>
      <c r="G43" s="60"/>
      <c r="H43" s="60"/>
      <c r="I43" s="60"/>
      <c r="J43" s="60"/>
      <c r="K43" s="60"/>
      <c r="L43" s="60"/>
      <c r="M43" s="61"/>
      <c r="N43" s="61">
        <f t="shared" si="0"/>
        <v>12</v>
      </c>
      <c r="O43" s="93"/>
      <c r="P43" s="95" t="str">
        <f>IF(ISNA(VLOOKUP(D43,代號!$N:$O,2,0)),"",(VLOOKUP(D43,代號!$N:$O,2,0)))</f>
        <v/>
      </c>
    </row>
    <row r="44" spans="1:19" s="3" customFormat="1">
      <c r="B44" s="85">
        <f>IF(ISNA(VLOOKUP(D44,代號!$J:$K,2,0)),"",(VLOOKUP(D44,代號!$J:$K,2,0)))</f>
        <v>10209001</v>
      </c>
      <c r="C44" s="87" t="s">
        <v>231</v>
      </c>
      <c r="D44" s="2" t="s">
        <v>94</v>
      </c>
      <c r="E44" s="153" t="s">
        <v>481</v>
      </c>
      <c r="F44" s="60"/>
      <c r="G44" s="60"/>
      <c r="H44" s="60"/>
      <c r="I44" s="60"/>
      <c r="J44" s="60"/>
      <c r="K44" s="60"/>
      <c r="L44" s="60"/>
      <c r="M44" s="61"/>
      <c r="N44" s="61">
        <f t="shared" si="0"/>
        <v>11</v>
      </c>
      <c r="O44" s="93"/>
      <c r="P44" s="95"/>
    </row>
    <row r="45" spans="1:19" s="3" customFormat="1">
      <c r="B45" s="85">
        <f>IF(ISNA(VLOOKUP(D45,代號!$J:$K,2,0)),"",(VLOOKUP(D45,代號!$J:$K,2,0)))</f>
        <v>10201006</v>
      </c>
      <c r="C45" s="150" t="s">
        <v>451</v>
      </c>
      <c r="D45" s="2" t="s">
        <v>327</v>
      </c>
      <c r="E45" s="153" t="s">
        <v>479</v>
      </c>
      <c r="F45" s="60"/>
      <c r="G45" s="60"/>
      <c r="H45" s="60"/>
      <c r="I45" s="60"/>
      <c r="J45" s="60"/>
      <c r="K45" s="60"/>
      <c r="L45" s="60"/>
      <c r="M45" s="61"/>
      <c r="N45" s="61">
        <f t="shared" ref="N45" si="5">LEN(E45)</f>
        <v>12</v>
      </c>
      <c r="O45" s="93"/>
      <c r="P45" s="95" t="str">
        <f>IF(ISNA(VLOOKUP(D45,代號!$N:$O,2,0)),"",(VLOOKUP(D45,代號!$N:$O,2,0)))</f>
        <v/>
      </c>
    </row>
    <row r="46" spans="1:19" s="3" customFormat="1">
      <c r="B46" s="85">
        <f>IF(ISNA(VLOOKUP(D46,代號!$J:$K,2,0)),"",(VLOOKUP(D46,代號!$J:$K,2,0)))</f>
        <v>10209001</v>
      </c>
      <c r="C46" s="150" t="s">
        <v>453</v>
      </c>
      <c r="D46" s="2" t="s">
        <v>476</v>
      </c>
      <c r="E46" s="153" t="s">
        <v>477</v>
      </c>
      <c r="F46" s="60"/>
      <c r="G46" s="60"/>
      <c r="H46" s="60"/>
      <c r="I46" s="60"/>
      <c r="J46" s="60"/>
      <c r="K46" s="60"/>
      <c r="L46" s="60"/>
      <c r="M46" s="61"/>
      <c r="N46" s="61">
        <f t="shared" si="0"/>
        <v>8</v>
      </c>
      <c r="O46" s="93"/>
      <c r="P46" s="95" t="str">
        <f>IF(ISNA(VLOOKUP(D46,代號!$N:$O,2,0)),"",(VLOOKUP(D46,代號!$N:$O,2,0)))</f>
        <v/>
      </c>
    </row>
    <row r="47" spans="1:19" s="3" customFormat="1">
      <c r="B47" s="85" t="str">
        <f>IF(ISNA(VLOOKUP(D47,代號!$J:$K,2,0)),"",(VLOOKUP(D47,代號!$J:$K,2,0)))</f>
        <v/>
      </c>
      <c r="C47" s="88"/>
      <c r="D47" s="44"/>
      <c r="E47" s="62"/>
      <c r="F47" s="60"/>
      <c r="G47" s="60"/>
      <c r="H47" s="60"/>
      <c r="I47" s="60"/>
      <c r="J47" s="60"/>
      <c r="K47" s="60"/>
      <c r="L47" s="60"/>
      <c r="M47" s="61"/>
      <c r="N47" s="61"/>
      <c r="O47" s="61"/>
      <c r="P47" s="95" t="str">
        <f>IF(ISNA(VLOOKUP(D47,代號!$N:$O,2,0)),"",(VLOOKUP(D47,代號!$N:$O,2,0)))</f>
        <v/>
      </c>
    </row>
    <row r="48" spans="1:19" s="3" customFormat="1">
      <c r="B48" s="85" t="str">
        <f>IF(ISNA(VLOOKUP(D48,代號!$J:$K,2,0)),"",(VLOOKUP(D48,代號!$J:$K,2,0)))</f>
        <v/>
      </c>
      <c r="C48" s="88"/>
      <c r="D48" s="2"/>
      <c r="E48" s="57"/>
      <c r="F48" s="60"/>
      <c r="G48" s="60"/>
      <c r="H48" s="60"/>
      <c r="I48" s="60"/>
      <c r="J48" s="60"/>
      <c r="K48" s="60"/>
      <c r="L48" s="60"/>
      <c r="M48" s="61"/>
      <c r="N48" s="61"/>
      <c r="O48" s="61"/>
      <c r="P48" s="95" t="str">
        <f>IF(ISNA(VLOOKUP(D48,代號!$N:$O,2,0)),"",(VLOOKUP(D48,代號!$N:$O,2,0)))</f>
        <v/>
      </c>
    </row>
    <row r="49" spans="1:19" s="3" customFormat="1">
      <c r="B49" s="85" t="str">
        <f>IF(ISNA(VLOOKUP(D49,代號!$J:$K,2,0)),"",(VLOOKUP(D49,代號!$J:$K,2,0)))</f>
        <v/>
      </c>
      <c r="C49" s="88"/>
      <c r="D49" s="2"/>
      <c r="E49" s="57"/>
      <c r="F49" s="60"/>
      <c r="G49" s="60"/>
      <c r="H49" s="60"/>
      <c r="I49" s="60"/>
      <c r="J49" s="60"/>
      <c r="K49" s="60"/>
      <c r="L49" s="60"/>
      <c r="M49" s="61"/>
      <c r="N49" s="61"/>
      <c r="O49" s="61"/>
      <c r="P49" s="95" t="str">
        <f>IF(ISNA(VLOOKUP(D49,代號!$N:$O,2,0)),"",(VLOOKUP(D49,代號!$N:$O,2,0)))</f>
        <v/>
      </c>
    </row>
    <row r="50" spans="1:19" s="5" customFormat="1">
      <c r="A50" s="1"/>
      <c r="B50" s="85" t="str">
        <f>IF(ISNA(VLOOKUP(D50,代號!$J:$K,2,0)),"",(VLOOKUP(D50,代號!$J:$K,2,0)))</f>
        <v/>
      </c>
      <c r="C50" s="88"/>
      <c r="D50" s="41"/>
      <c r="E50" s="58"/>
      <c r="F50" s="58"/>
      <c r="G50" s="58"/>
      <c r="H50" s="58"/>
      <c r="I50" s="58"/>
      <c r="J50" s="58"/>
      <c r="K50" s="58"/>
      <c r="L50" s="58"/>
      <c r="M50" s="7"/>
      <c r="N50" s="61"/>
      <c r="O50" s="61"/>
      <c r="P50" s="95" t="str">
        <f>IF(ISNA(VLOOKUP(D50,代號!$N:$O,2,0)),"",(VLOOKUP(D50,代號!$N:$O,2,0)))</f>
        <v/>
      </c>
      <c r="R50" s="1"/>
      <c r="S50" s="1"/>
    </row>
    <row r="51" spans="1:19" s="5" customFormat="1">
      <c r="A51" s="1"/>
      <c r="B51" s="85" t="str">
        <f>IF(ISNA(VLOOKUP(D51,代號!$J:$K,2,0)),"",(VLOOKUP(D51,代號!$J:$K,2,0)))</f>
        <v/>
      </c>
      <c r="C51" s="88"/>
      <c r="D51" s="45"/>
      <c r="E51" s="58"/>
      <c r="F51" s="58"/>
      <c r="G51" s="58"/>
      <c r="H51" s="58"/>
      <c r="I51" s="58"/>
      <c r="J51" s="58"/>
      <c r="K51" s="58"/>
      <c r="L51" s="58"/>
      <c r="M51" s="7"/>
      <c r="N51" s="61"/>
      <c r="O51" s="61"/>
      <c r="P51" s="95" t="str">
        <f>IF(ISNA(VLOOKUP(D51,代號!$N:$O,2,0)),"",(VLOOKUP(D51,代號!$N:$O,2,0)))</f>
        <v/>
      </c>
      <c r="R51" s="1"/>
      <c r="S51" s="1"/>
    </row>
    <row r="52" spans="1:19" s="5" customFormat="1">
      <c r="A52" s="1"/>
      <c r="B52" s="85" t="str">
        <f>IF(ISNA(VLOOKUP(D52,代號!$J:$K,2,0)),"",(VLOOKUP(D52,代號!$J:$K,2,0)))</f>
        <v/>
      </c>
      <c r="C52" s="88"/>
      <c r="D52" s="45"/>
      <c r="E52" s="58"/>
      <c r="F52" s="58"/>
      <c r="G52" s="58"/>
      <c r="H52" s="58"/>
      <c r="I52" s="58"/>
      <c r="J52" s="58"/>
      <c r="K52" s="58"/>
      <c r="L52" s="58"/>
      <c r="M52" s="7"/>
      <c r="N52" s="61"/>
      <c r="O52" s="61"/>
      <c r="P52" s="95" t="str">
        <f>IF(ISNA(VLOOKUP(D52,代號!$N:$O,2,0)),"",(VLOOKUP(D52,代號!$N:$O,2,0)))</f>
        <v/>
      </c>
      <c r="R52" s="1"/>
      <c r="S52" s="1"/>
    </row>
    <row r="53" spans="1:19" s="5" customFormat="1">
      <c r="A53" s="1"/>
      <c r="B53" s="85" t="str">
        <f>IF(ISNA(VLOOKUP(D53,代號!$J:$K,2,0)),"",(VLOOKUP(D53,代號!$J:$K,2,0)))</f>
        <v/>
      </c>
      <c r="C53" s="88"/>
      <c r="D53" s="45"/>
      <c r="E53" s="58"/>
      <c r="F53" s="58"/>
      <c r="G53" s="58"/>
      <c r="H53" s="58"/>
      <c r="I53" s="58"/>
      <c r="J53" s="58"/>
      <c r="K53" s="58"/>
      <c r="L53" s="58"/>
      <c r="M53" s="7"/>
      <c r="N53" s="61"/>
      <c r="O53" s="61"/>
      <c r="P53" s="95" t="str">
        <f>IF(ISNA(VLOOKUP(D53,代號!$N:$O,2,0)),"",(VLOOKUP(D53,代號!$N:$O,2,0)))</f>
        <v/>
      </c>
      <c r="R53" s="1"/>
      <c r="S53" s="1"/>
    </row>
    <row r="54" spans="1:19" s="5" customFormat="1">
      <c r="A54" s="1"/>
      <c r="B54" s="85" t="str">
        <f>IF(ISNA(VLOOKUP(D54,代號!$J:$K,2,0)),"",(VLOOKUP(D54,代號!$J:$K,2,0)))</f>
        <v/>
      </c>
      <c r="C54" s="88"/>
      <c r="D54" s="41"/>
      <c r="E54" s="58"/>
      <c r="F54" s="58"/>
      <c r="G54" s="58"/>
      <c r="H54" s="58"/>
      <c r="I54" s="58"/>
      <c r="J54" s="58"/>
      <c r="K54" s="58"/>
      <c r="L54" s="58"/>
      <c r="M54" s="7"/>
      <c r="N54" s="61"/>
      <c r="O54" s="61"/>
      <c r="P54" s="95" t="str">
        <f>IF(ISNA(VLOOKUP(D54,代號!$N:$O,2,0)),"",(VLOOKUP(D54,代號!$N:$O,2,0)))</f>
        <v/>
      </c>
      <c r="R54" s="1"/>
      <c r="S54" s="1"/>
    </row>
  </sheetData>
  <autoFilter ref="B6:Q54">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C18 C35 C14 C11:C12 C20:C22 C24 C26:C27 C33 C37 C40 C30:C31 C44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115" zoomScaleNormal="115" workbookViewId="0">
      <pane xSplit="14" ySplit="6" topLeftCell="O7" activePane="bottomRight" state="frozen"/>
      <selection pane="topRight" activeCell="M1" sqref="M1"/>
      <selection pane="bottomLeft" activeCell="A6" sqref="A6"/>
      <selection pane="bottomRight" activeCell="E40" sqref="E40"/>
    </sheetView>
  </sheetViews>
  <sheetFormatPr defaultColWidth="9.140625" defaultRowHeight="15.75"/>
  <cols>
    <col min="1" max="1" width="6.85546875" style="1" customWidth="1"/>
    <col min="2" max="2" width="10" style="49" customWidth="1"/>
    <col min="3" max="3" width="20.140625" style="150" bestFit="1" customWidth="1"/>
    <col min="4" max="4" width="15.7109375" style="1" bestFit="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9" bestFit="1" customWidth="1"/>
    <col min="16" max="16" width="34.85546875" style="49" bestFit="1" customWidth="1"/>
    <col min="17" max="17" width="13.140625" style="5" customWidth="1"/>
    <col min="18" max="18" width="9.140625" style="1"/>
    <col min="19" max="19" width="12.85546875" style="1" customWidth="1"/>
    <col min="20" max="20" width="9.140625" style="5"/>
    <col min="21" max="16384" width="9.140625" style="1"/>
  </cols>
  <sheetData>
    <row r="1" spans="1:20" ht="16.5">
      <c r="B1" s="111" t="s">
        <v>284</v>
      </c>
      <c r="C1" s="147"/>
      <c r="D1" s="33"/>
      <c r="E1" s="33"/>
      <c r="F1" s="29"/>
      <c r="G1" s="36"/>
      <c r="H1" s="37"/>
      <c r="I1" s="29"/>
      <c r="N1" s="47"/>
      <c r="O1" s="89"/>
      <c r="T1" s="1"/>
    </row>
    <row r="2" spans="1:20">
      <c r="B2" s="110" t="s">
        <v>283</v>
      </c>
      <c r="C2" s="137"/>
      <c r="E2" s="168" t="s">
        <v>389</v>
      </c>
      <c r="F2" s="169"/>
      <c r="G2" s="169"/>
      <c r="H2" s="169"/>
      <c r="I2" s="170"/>
      <c r="M2" s="52" t="s">
        <v>88</v>
      </c>
      <c r="N2" s="52">
        <f>COUNTA(N7:N45)</f>
        <v>35</v>
      </c>
      <c r="O2" s="89"/>
      <c r="T2" s="1"/>
    </row>
    <row r="3" spans="1:20" ht="15.75" customHeight="1">
      <c r="B3" s="110" t="s">
        <v>285</v>
      </c>
      <c r="C3" s="138"/>
      <c r="E3" s="171" t="s">
        <v>365</v>
      </c>
      <c r="F3" s="172"/>
      <c r="G3" s="172"/>
      <c r="H3" s="172"/>
      <c r="I3" s="173"/>
      <c r="M3" s="52" t="s">
        <v>89</v>
      </c>
      <c r="N3" s="52">
        <f>SUM(N7:N45)</f>
        <v>559</v>
      </c>
      <c r="O3" s="89"/>
      <c r="T3" s="1"/>
    </row>
    <row r="4" spans="1:20" ht="15.75" customHeight="1">
      <c r="B4" s="166" t="s">
        <v>287</v>
      </c>
      <c r="C4" s="175"/>
      <c r="E4" s="171" t="s">
        <v>390</v>
      </c>
      <c r="F4" s="172"/>
      <c r="G4" s="172"/>
      <c r="H4" s="172"/>
      <c r="I4" s="172"/>
      <c r="M4" s="89"/>
      <c r="N4" s="89"/>
      <c r="O4" s="89"/>
      <c r="T4" s="1"/>
    </row>
    <row r="5" spans="1:20" ht="26.25" customHeight="1">
      <c r="B5" s="82"/>
      <c r="C5" s="148"/>
      <c r="E5" s="163" t="s">
        <v>90</v>
      </c>
      <c r="F5" s="164"/>
      <c r="G5" s="164"/>
      <c r="H5" s="164"/>
      <c r="I5" s="164"/>
      <c r="J5" s="164"/>
      <c r="K5" s="164"/>
      <c r="L5" s="164"/>
      <c r="M5" s="164"/>
      <c r="N5" s="165"/>
      <c r="O5" s="89" t="s">
        <v>297</v>
      </c>
      <c r="T5" s="1"/>
    </row>
    <row r="6" spans="1:20" s="49" customFormat="1" ht="13.5">
      <c r="B6" s="84" t="s">
        <v>224</v>
      </c>
      <c r="C6" s="149" t="s">
        <v>225</v>
      </c>
      <c r="D6" s="112" t="s">
        <v>286</v>
      </c>
      <c r="E6" s="160" t="s">
        <v>6</v>
      </c>
      <c r="F6" s="161"/>
      <c r="G6" s="161"/>
      <c r="H6" s="161"/>
      <c r="I6" s="161"/>
      <c r="J6" s="161"/>
      <c r="K6" s="161"/>
      <c r="L6" s="161"/>
      <c r="M6" s="162"/>
      <c r="N6" s="125" t="s">
        <v>24</v>
      </c>
      <c r="O6" s="125" t="s">
        <v>229</v>
      </c>
      <c r="P6" s="125" t="s">
        <v>230</v>
      </c>
      <c r="Q6" s="94" t="s">
        <v>5</v>
      </c>
      <c r="T6" s="50"/>
    </row>
    <row r="7" spans="1:20">
      <c r="B7" s="85" t="str">
        <f>IF(ISNA(VLOOKUP(D7,代號!$J:$K,2,0)),"",(VLOOKUP(D7,代號!$J:$K,2,0)))</f>
        <v/>
      </c>
      <c r="C7" s="86"/>
      <c r="D7" s="44" t="s">
        <v>92</v>
      </c>
      <c r="E7" s="62" t="s">
        <v>390</v>
      </c>
      <c r="F7" s="60"/>
      <c r="G7" s="60"/>
      <c r="H7" s="60"/>
      <c r="I7" s="60"/>
      <c r="J7" s="60"/>
      <c r="K7" s="60"/>
      <c r="L7" s="60"/>
      <c r="M7" s="61"/>
      <c r="N7" s="61"/>
      <c r="O7" s="91"/>
      <c r="P7" s="95" t="str">
        <f>IF(ISNA(VLOOKUP(D7,代號!$N:$O,2,0)),"",(VLOOKUP(D7,代號!$N:$O,2,0)))</f>
        <v>ChangeBG(100010);</v>
      </c>
    </row>
    <row r="8" spans="1:20">
      <c r="B8" s="85" t="str">
        <f>IF(ISNA(VLOOKUP(D8,代號!$J:$K,2,0)),"",(VLOOKUP(D8,代號!$J:$K,2,0)))</f>
        <v/>
      </c>
      <c r="C8" s="86"/>
      <c r="D8" s="44" t="s">
        <v>93</v>
      </c>
      <c r="E8" s="56" t="s">
        <v>366</v>
      </c>
      <c r="F8" s="60"/>
      <c r="G8" s="60"/>
      <c r="H8" s="60"/>
      <c r="I8" s="60"/>
      <c r="J8" s="60"/>
      <c r="K8" s="60"/>
      <c r="L8" s="60"/>
      <c r="M8" s="60"/>
      <c r="N8" s="61">
        <f t="shared" ref="N8:N43" si="0">LEN(E8)</f>
        <v>11</v>
      </c>
      <c r="O8" s="92"/>
      <c r="P8" s="95" t="str">
        <f>IF(ISNA(VLOOKUP(D8,代號!$N:$O,2,0)),"",(VLOOKUP(D8,代號!$N:$O,2,0)))</f>
        <v xml:space="preserve">PlayBGM(200001); </v>
      </c>
    </row>
    <row r="9" spans="1:20">
      <c r="B9" s="85">
        <f>IF(ISNA(VLOOKUP(D9,代號!$J:$K,2,0)),"",(VLOOKUP(D9,代號!$J:$K,2,0)))</f>
        <v>10209004</v>
      </c>
      <c r="C9" s="86"/>
      <c r="D9" s="2" t="s">
        <v>96</v>
      </c>
      <c r="E9" s="57" t="s">
        <v>392</v>
      </c>
      <c r="F9" s="60"/>
      <c r="G9" s="60"/>
      <c r="H9" s="60"/>
      <c r="I9" s="60"/>
      <c r="J9" s="60"/>
      <c r="K9" s="60"/>
      <c r="L9" s="60"/>
      <c r="M9" s="61"/>
      <c r="N9" s="61">
        <f t="shared" si="0"/>
        <v>26</v>
      </c>
      <c r="O9" s="93"/>
      <c r="P9" s="95" t="str">
        <f>IF(ISNA(VLOOKUP(D9,代號!$N:$O,2,0)),"",(VLOOKUP(D9,代號!$N:$O,2,0)))</f>
        <v/>
      </c>
      <c r="R9" s="48"/>
    </row>
    <row r="10" spans="1:20" s="40" customFormat="1">
      <c r="B10" s="85" t="str">
        <f>IF(ISNA(VLOOKUP(D10,代號!$J:$K,2,0)),"",(VLOOKUP(D10,代號!$J:$K,2,0)))</f>
        <v/>
      </c>
      <c r="C10" s="87"/>
      <c r="D10" s="44" t="s">
        <v>250</v>
      </c>
      <c r="E10" s="57"/>
      <c r="F10" s="60"/>
      <c r="G10" s="60"/>
      <c r="H10" s="60"/>
      <c r="I10" s="60"/>
      <c r="J10" s="60"/>
      <c r="K10" s="60"/>
      <c r="L10" s="60"/>
      <c r="M10" s="60"/>
      <c r="N10" s="61"/>
      <c r="O10" s="93"/>
      <c r="P10" s="95" t="str">
        <f>IF(ISNA(VLOOKUP(D10,代號!$N:$O,2,0)),"",(VLOOKUP(D10,代號!$N:$O,2,0)))</f>
        <v>ControlNPC(10209002,FadeIn,M);</v>
      </c>
      <c r="R10" s="1"/>
    </row>
    <row r="11" spans="1:20" s="40" customFormat="1" ht="15.75" customHeight="1">
      <c r="B11" s="85">
        <f>IF(ISNA(VLOOKUP(D11,代號!$J:$K,2,0)),"",(VLOOKUP(D11,代號!$J:$K,2,0)))</f>
        <v>10201006</v>
      </c>
      <c r="C11" s="49" t="s">
        <v>451</v>
      </c>
      <c r="D11" s="2" t="s">
        <v>327</v>
      </c>
      <c r="E11" s="57" t="s">
        <v>391</v>
      </c>
      <c r="F11" s="60"/>
      <c r="G11" s="60"/>
      <c r="H11" s="60"/>
      <c r="I11" s="60"/>
      <c r="J11" s="60"/>
      <c r="K11" s="60"/>
      <c r="L11" s="60"/>
      <c r="M11" s="60"/>
      <c r="N11" s="61">
        <f t="shared" ref="N11" si="1">LEN(E11)</f>
        <v>18</v>
      </c>
      <c r="O11" s="93" t="str">
        <f>$E$2&amp;"-"&amp;B11&amp;"-0"&amp;COUNTIF($B$9:B11,B11)&amp;"_tw"</f>
        <v>20070002-10201006-01_tw</v>
      </c>
      <c r="P11" s="95" t="str">
        <f>IF(ISNA(VLOOKUP(D11,代號!$N:$O,2,0)),"",(VLOOKUP(D11,代號!$N:$O,2,0)))</f>
        <v/>
      </c>
      <c r="R11" s="1"/>
    </row>
    <row r="12" spans="1:20">
      <c r="B12" s="85">
        <f>IF(ISNA(VLOOKUP(D12,代號!$J:$K,2,0)),"",(VLOOKUP(D12,代號!$J:$K,2,0)))</f>
        <v>10209001</v>
      </c>
      <c r="C12" s="87" t="s">
        <v>227</v>
      </c>
      <c r="D12" s="2" t="s">
        <v>94</v>
      </c>
      <c r="E12" s="57" t="s">
        <v>480</v>
      </c>
      <c r="F12" s="60"/>
      <c r="G12" s="60"/>
      <c r="H12" s="60"/>
      <c r="I12" s="60"/>
      <c r="J12" s="60"/>
      <c r="K12" s="60"/>
      <c r="L12" s="60"/>
      <c r="M12" s="61"/>
      <c r="N12" s="61">
        <f>LEN(E12)</f>
        <v>21</v>
      </c>
      <c r="O12" s="93" t="str">
        <f>$E$2&amp;"-"&amp;B12&amp;"-0"&amp;COUNTIF($B$9:B11,B12)&amp;"_tw"</f>
        <v>20070002-10209001-00_tw</v>
      </c>
      <c r="P12" s="95" t="str">
        <f>IF(ISNA(VLOOKUP(D12,代號!$N:$O,2,0)),"",(VLOOKUP(D12,代號!$N:$O,2,0)))</f>
        <v/>
      </c>
      <c r="R12" s="48"/>
    </row>
    <row r="13" spans="1:20" s="40" customFormat="1">
      <c r="B13" s="85">
        <f>IF(ISNA(VLOOKUP(D13,代號!$J:$K,2,0)),"",(VLOOKUP(D13,代號!$J:$K,2,0)))</f>
        <v>10201006</v>
      </c>
      <c r="C13" s="49" t="s">
        <v>451</v>
      </c>
      <c r="D13" s="2" t="s">
        <v>374</v>
      </c>
      <c r="E13" s="153" t="s">
        <v>483</v>
      </c>
      <c r="F13" s="60"/>
      <c r="G13" s="60"/>
      <c r="H13" s="60"/>
      <c r="I13" s="60"/>
      <c r="J13" s="60"/>
      <c r="K13" s="60"/>
      <c r="L13" s="60"/>
      <c r="M13" s="60"/>
      <c r="N13" s="61">
        <f t="shared" si="0"/>
        <v>26</v>
      </c>
      <c r="O13" s="93" t="str">
        <f>$E$2&amp;"-"&amp;B13&amp;"-0"&amp;COUNTIF($B$9:B13,B13)&amp;"_tw"</f>
        <v>20070002-10201006-02_tw</v>
      </c>
      <c r="P13" s="95" t="str">
        <f>IF(ISNA(VLOOKUP(D13,代號!$N:$O,2,0)),"",(VLOOKUP(D13,代號!$N:$O,2,0)))</f>
        <v/>
      </c>
      <c r="R13" s="1"/>
    </row>
    <row r="14" spans="1:20" s="5" customFormat="1">
      <c r="A14" s="1"/>
      <c r="B14" s="85">
        <f>IF(ISNA(VLOOKUP(D14,代號!$J:$K,2,0)),"",(VLOOKUP(D14,代號!$J:$K,2,0)))</f>
        <v>10209001</v>
      </c>
      <c r="C14" s="87" t="s">
        <v>226</v>
      </c>
      <c r="D14" s="2" t="s">
        <v>94</v>
      </c>
      <c r="E14" s="57" t="s">
        <v>393</v>
      </c>
      <c r="F14" s="60"/>
      <c r="G14" s="60"/>
      <c r="H14" s="60"/>
      <c r="I14" s="60"/>
      <c r="J14" s="60"/>
      <c r="K14" s="60"/>
      <c r="L14" s="60"/>
      <c r="M14" s="7"/>
      <c r="N14" s="61">
        <f t="shared" si="0"/>
        <v>5</v>
      </c>
      <c r="O14" s="93" t="str">
        <f>$E$2&amp;"-"&amp;B14&amp;"-0"&amp;COUNTIF($B$9:B14,B14)&amp;"_tw"</f>
        <v>20070002-10209001-02_tw</v>
      </c>
      <c r="P14" s="95" t="str">
        <f>IF(ISNA(VLOOKUP(D14,代號!$N:$O,2,0)),"",(VLOOKUP(D14,代號!$N:$O,2,0)))</f>
        <v/>
      </c>
      <c r="R14" s="43"/>
      <c r="S14" s="1"/>
    </row>
    <row r="15" spans="1:20" s="5" customFormat="1">
      <c r="A15" s="1"/>
      <c r="B15" s="85">
        <f>IF(ISNA(VLOOKUP(D15,代號!$J:$K,2,0)),"",(VLOOKUP(D15,代號!$J:$K,2,0)))</f>
        <v>10201006</v>
      </c>
      <c r="C15" s="49" t="s">
        <v>456</v>
      </c>
      <c r="D15" s="2" t="s">
        <v>374</v>
      </c>
      <c r="E15" s="57" t="s">
        <v>485</v>
      </c>
      <c r="F15" s="60"/>
      <c r="G15" s="60"/>
      <c r="H15" s="60"/>
      <c r="I15" s="60"/>
      <c r="J15" s="60"/>
      <c r="K15" s="60"/>
      <c r="L15" s="60"/>
      <c r="M15" s="7"/>
      <c r="N15" s="61">
        <f t="shared" si="0"/>
        <v>26</v>
      </c>
      <c r="O15" s="93" t="str">
        <f>$E$2&amp;"-"&amp;B15&amp;"-0"&amp;COUNTIF($B$9:B15,B15)&amp;"_tw"</f>
        <v>20070002-10201006-03_tw</v>
      </c>
      <c r="P15" s="95" t="str">
        <f>IF(ISNA(VLOOKUP(D15,代號!$N:$O,2,0)),"",(VLOOKUP(D15,代號!$N:$O,2,0)))</f>
        <v/>
      </c>
      <c r="R15" s="43"/>
      <c r="S15" s="1"/>
    </row>
    <row r="16" spans="1:20" s="5" customFormat="1">
      <c r="A16" s="1"/>
      <c r="B16" s="85">
        <f>IF(ISNA(VLOOKUP(D16,代號!$J:$K,2,0)),"",(VLOOKUP(D16,代號!$J:$K,2,0)))</f>
        <v>10201006</v>
      </c>
      <c r="C16" s="49" t="s">
        <v>451</v>
      </c>
      <c r="D16" s="2" t="s">
        <v>374</v>
      </c>
      <c r="E16" s="57" t="s">
        <v>394</v>
      </c>
      <c r="F16" s="60"/>
      <c r="G16" s="60"/>
      <c r="H16" s="60"/>
      <c r="I16" s="60"/>
      <c r="J16" s="60"/>
      <c r="K16" s="60"/>
      <c r="L16" s="60"/>
      <c r="M16" s="7"/>
      <c r="N16" s="61">
        <f>LEN(E16)</f>
        <v>23</v>
      </c>
      <c r="O16" s="93" t="str">
        <f>$E$2&amp;"-"&amp;B16&amp;"-0"&amp;COUNTIF($B$9:B16,B16)&amp;"_tw"</f>
        <v>20070002-10201006-04_tw</v>
      </c>
      <c r="P16" s="95" t="str">
        <f>IF(ISNA(VLOOKUP(D16,代號!$N:$O,2,0)),"",(VLOOKUP(D16,代號!$N:$O,2,0)))</f>
        <v/>
      </c>
      <c r="R16" s="43"/>
      <c r="S16" s="1"/>
    </row>
    <row r="17" spans="1:19" s="5" customFormat="1">
      <c r="A17" s="1"/>
      <c r="B17" s="85">
        <f>IF(ISNA(VLOOKUP(D17,代號!$J:$K,2,0)),"",(VLOOKUP(D17,代號!$J:$K,2,0)))</f>
        <v>10209001</v>
      </c>
      <c r="C17" s="87" t="s">
        <v>231</v>
      </c>
      <c r="D17" s="2" t="s">
        <v>94</v>
      </c>
      <c r="E17" s="57" t="s">
        <v>486</v>
      </c>
      <c r="F17" s="58"/>
      <c r="G17" s="58"/>
      <c r="H17" s="58"/>
      <c r="I17" s="58"/>
      <c r="J17" s="58"/>
      <c r="K17" s="58"/>
      <c r="L17" s="58"/>
      <c r="M17" s="59"/>
      <c r="N17" s="61">
        <f t="shared" si="0"/>
        <v>8</v>
      </c>
      <c r="O17" s="93" t="str">
        <f>$E$2&amp;"-"&amp;B17&amp;"-0"&amp;COUNTIF($B$9:B17,B17)&amp;"_tw"</f>
        <v>20070002-10209001-03_tw</v>
      </c>
      <c r="P17" s="95" t="str">
        <f>IF(ISNA(VLOOKUP(D17,代號!$N:$O,2,0)),"",(VLOOKUP(D17,代號!$N:$O,2,0)))</f>
        <v/>
      </c>
      <c r="R17" s="43"/>
      <c r="S17" s="1"/>
    </row>
    <row r="18" spans="1:19" s="5" customFormat="1">
      <c r="A18" s="1"/>
      <c r="B18" s="85">
        <f>IF(ISNA(VLOOKUP(D18,代號!$J:$K,2,0)),"",(VLOOKUP(D18,代號!$J:$K,2,0)))</f>
        <v>10201006</v>
      </c>
      <c r="C18" s="49" t="s">
        <v>457</v>
      </c>
      <c r="D18" s="2" t="s">
        <v>374</v>
      </c>
      <c r="E18" s="57" t="s">
        <v>396</v>
      </c>
      <c r="F18" s="58"/>
      <c r="G18" s="58"/>
      <c r="H18" s="58"/>
      <c r="I18" s="58"/>
      <c r="J18" s="58"/>
      <c r="K18" s="58"/>
      <c r="L18" s="58"/>
      <c r="M18" s="59"/>
      <c r="N18" s="61">
        <f t="shared" si="0"/>
        <v>11</v>
      </c>
      <c r="O18" s="93"/>
      <c r="P18" s="95" t="str">
        <f>IF(ISNA(VLOOKUP(D18,代號!$N:$O,2,0)),"",(VLOOKUP(D18,代號!$N:$O,2,0)))</f>
        <v/>
      </c>
      <c r="R18" s="43"/>
      <c r="S18" s="1"/>
    </row>
    <row r="19" spans="1:19" s="5" customFormat="1">
      <c r="A19" s="1"/>
      <c r="B19" s="85">
        <f>IF(ISNA(VLOOKUP(D19,代號!$J:$K,2,0)),"",(VLOOKUP(D19,代號!$J:$K,2,0)))</f>
        <v>10201006</v>
      </c>
      <c r="C19" s="49" t="s">
        <v>454</v>
      </c>
      <c r="D19" s="2" t="s">
        <v>374</v>
      </c>
      <c r="E19" s="57" t="s">
        <v>482</v>
      </c>
      <c r="F19" s="58"/>
      <c r="G19" s="58"/>
      <c r="H19" s="58"/>
      <c r="I19" s="58"/>
      <c r="J19" s="58"/>
      <c r="K19" s="58"/>
      <c r="L19" s="58"/>
      <c r="M19" s="59"/>
      <c r="N19" s="61">
        <f t="shared" si="0"/>
        <v>18</v>
      </c>
      <c r="O19" s="93"/>
      <c r="P19" s="95" t="str">
        <f>IF(ISNA(VLOOKUP(D19,代號!$N:$O,2,0)),"",(VLOOKUP(D19,代號!$N:$O,2,0)))</f>
        <v/>
      </c>
      <c r="R19" s="43"/>
      <c r="S19" s="1"/>
    </row>
    <row r="20" spans="1:19" s="5" customFormat="1">
      <c r="A20" s="1"/>
      <c r="B20" s="85">
        <f>IF(ISNA(VLOOKUP(D20,代號!$J:$K,2,0)),"",(VLOOKUP(D20,代號!$J:$K,2,0)))</f>
        <v>10201006</v>
      </c>
      <c r="C20" s="49" t="s">
        <v>454</v>
      </c>
      <c r="D20" s="2" t="s">
        <v>374</v>
      </c>
      <c r="E20" s="57" t="s">
        <v>397</v>
      </c>
      <c r="F20" s="58"/>
      <c r="G20" s="58"/>
      <c r="H20" s="58"/>
      <c r="I20" s="58"/>
      <c r="J20" s="58"/>
      <c r="K20" s="58"/>
      <c r="L20" s="58"/>
      <c r="M20" s="58"/>
      <c r="N20" s="63">
        <f>LEN(E20)</f>
        <v>18</v>
      </c>
      <c r="O20" s="93" t="str">
        <f>$E$2&amp;"-"&amp;B20&amp;"-0"&amp;COUNTIF($B$9:B20,B20)&amp;"_tw"</f>
        <v>20070002-10201006-07_tw</v>
      </c>
      <c r="P20" s="95" t="str">
        <f>IF(ISNA(VLOOKUP(D20,代號!$N:$O,2,0)),"",(VLOOKUP(D20,代號!$N:$O,2,0)))</f>
        <v/>
      </c>
      <c r="R20" s="1"/>
      <c r="S20" s="1"/>
    </row>
    <row r="21" spans="1:19" s="5" customFormat="1">
      <c r="A21" s="1"/>
      <c r="B21" s="85">
        <f>IF(ISNA(VLOOKUP(D21,代號!$J:$K,2,0)),"",(VLOOKUP(D21,代號!$J:$K,2,0)))</f>
        <v>10201006</v>
      </c>
      <c r="C21" s="49" t="s">
        <v>454</v>
      </c>
      <c r="D21" s="2" t="s">
        <v>374</v>
      </c>
      <c r="E21" s="153" t="s">
        <v>484</v>
      </c>
      <c r="F21" s="58"/>
      <c r="G21" s="58"/>
      <c r="H21" s="58"/>
      <c r="I21" s="58"/>
      <c r="J21" s="58"/>
      <c r="K21" s="58"/>
      <c r="L21" s="58"/>
      <c r="M21" s="59"/>
      <c r="N21" s="61">
        <f t="shared" si="0"/>
        <v>19</v>
      </c>
      <c r="O21" s="93" t="str">
        <f>$E$2&amp;"-"&amp;B21&amp;"-0"&amp;COUNTIF($B$9:B21,B21)&amp;"_tw"</f>
        <v>20070002-10201006-08_tw</v>
      </c>
      <c r="P21" s="95" t="str">
        <f>IF(ISNA(VLOOKUP(D21,代號!$N:$O,2,0)),"",(VLOOKUP(D21,代號!$N:$O,2,0)))</f>
        <v/>
      </c>
      <c r="Q21" s="5" t="s">
        <v>463</v>
      </c>
      <c r="R21" s="1"/>
      <c r="S21" s="1"/>
    </row>
    <row r="22" spans="1:19" s="5" customFormat="1" ht="16.5">
      <c r="A22" s="1"/>
      <c r="B22" s="85" t="str">
        <f>IF(ISNA(VLOOKUP(D22,代號!$J:$K,2,0)),"",(VLOOKUP(D22,代號!$J:$K,2,0)))</f>
        <v/>
      </c>
      <c r="C22" s="87" t="s">
        <v>228</v>
      </c>
      <c r="D22" s="130" t="s">
        <v>381</v>
      </c>
      <c r="E22" s="131" t="s">
        <v>487</v>
      </c>
      <c r="F22" s="58"/>
      <c r="G22" s="58"/>
      <c r="H22" s="58"/>
      <c r="I22" s="58"/>
      <c r="J22" s="58"/>
      <c r="K22" s="58"/>
      <c r="L22" s="58"/>
      <c r="M22" s="59"/>
      <c r="N22" s="61">
        <f t="shared" si="0"/>
        <v>8</v>
      </c>
      <c r="O22" s="93" t="str">
        <f>$E$2&amp;"-"&amp;B22&amp;"-0"&amp;COUNTIF($B$9:B22,B22)&amp;"_tw"</f>
        <v>20070002--02_tw</v>
      </c>
      <c r="P22" s="95" t="str">
        <f>IF(ISNA(VLOOKUP(D22,代號!$N:$O,2,0)),"",(VLOOKUP(D22,代號!$N:$O,2,0)))</f>
        <v/>
      </c>
      <c r="Q22" s="5" t="s">
        <v>465</v>
      </c>
      <c r="R22" s="1"/>
      <c r="S22" s="1"/>
    </row>
    <row r="23" spans="1:19" s="5" customFormat="1">
      <c r="A23" s="1"/>
      <c r="B23" s="85">
        <f>IF(ISNA(VLOOKUP(D23,代號!$J:$K,2,0)),"",(VLOOKUP(D23,代號!$J:$K,2,0)))</f>
        <v>10201006</v>
      </c>
      <c r="C23" s="49" t="s">
        <v>454</v>
      </c>
      <c r="D23" s="2" t="s">
        <v>374</v>
      </c>
      <c r="E23" s="57" t="s">
        <v>489</v>
      </c>
      <c r="F23" s="58"/>
      <c r="G23" s="58"/>
      <c r="H23" s="58"/>
      <c r="I23" s="58"/>
      <c r="J23" s="58"/>
      <c r="K23" s="58"/>
      <c r="L23" s="58"/>
      <c r="M23" s="59"/>
      <c r="N23" s="61">
        <f t="shared" si="0"/>
        <v>13</v>
      </c>
      <c r="O23" s="93" t="str">
        <f>$E$2&amp;"-"&amp;B23&amp;"-0"&amp;COUNTIF($B$9:B23,B23)&amp;"_tw"</f>
        <v>20070002-10201006-09_tw</v>
      </c>
      <c r="P23" s="95" t="str">
        <f>IF(ISNA(VLOOKUP(D23,代號!$N:$O,2,0)),"",(VLOOKUP(D23,代號!$N:$O,2,0)))</f>
        <v/>
      </c>
      <c r="Q23" s="5" t="s">
        <v>464</v>
      </c>
      <c r="R23" s="1"/>
      <c r="S23" s="1"/>
    </row>
    <row r="24" spans="1:19" s="5" customFormat="1">
      <c r="A24" s="1"/>
      <c r="B24" s="85">
        <f>IF(ISNA(VLOOKUP(D24,代號!$J:$K,2,0)),"",(VLOOKUP(D24,代號!$J:$K,2,0)))</f>
        <v>10209001</v>
      </c>
      <c r="C24" s="87" t="s">
        <v>227</v>
      </c>
      <c r="D24" s="2" t="s">
        <v>94</v>
      </c>
      <c r="E24" s="57" t="s">
        <v>411</v>
      </c>
      <c r="F24" s="58"/>
      <c r="G24" s="58"/>
      <c r="H24" s="58"/>
      <c r="I24" s="58"/>
      <c r="J24" s="58"/>
      <c r="K24" s="58"/>
      <c r="L24" s="58"/>
      <c r="M24" s="59"/>
      <c r="N24" s="61">
        <f>LEN(E24)</f>
        <v>14</v>
      </c>
      <c r="O24" s="93"/>
      <c r="P24" s="95" t="str">
        <f>IF(ISNA(VLOOKUP(D24,代號!$N:$O,2,0)),"",(VLOOKUP(D24,代號!$N:$O,2,0)))</f>
        <v/>
      </c>
      <c r="R24" s="1"/>
      <c r="S24" s="1"/>
    </row>
    <row r="25" spans="1:19" s="5" customFormat="1" ht="16.5">
      <c r="A25" s="1"/>
      <c r="B25" s="85" t="str">
        <f>IF(ISNA(VLOOKUP(D25,代號!$J:$K,2,0)),"",(VLOOKUP(D25,代號!$J:$K,2,0)))</f>
        <v/>
      </c>
      <c r="C25" s="86"/>
      <c r="D25" s="130" t="s">
        <v>383</v>
      </c>
      <c r="E25" s="131" t="s">
        <v>488</v>
      </c>
      <c r="F25" s="60"/>
      <c r="G25" s="60"/>
      <c r="H25" s="60"/>
      <c r="I25" s="60"/>
      <c r="J25" s="60"/>
      <c r="K25" s="60"/>
      <c r="L25" s="60"/>
      <c r="M25" s="7"/>
      <c r="N25" s="61">
        <f>LEN(E25)</f>
        <v>7</v>
      </c>
      <c r="O25" s="93" t="str">
        <f>$E$2&amp;"-"&amp;B25&amp;"-0"&amp;COUNTIF($B$9:B25,B25)&amp;"_tw"</f>
        <v>20070002--03_tw</v>
      </c>
      <c r="P25" s="95" t="str">
        <f>IF(ISNA(VLOOKUP(D25,代號!$N:$O,2,0)),"",(VLOOKUP(D25,代號!$N:$O,2,0)))</f>
        <v/>
      </c>
      <c r="R25" s="43"/>
      <c r="S25" s="1"/>
    </row>
    <row r="26" spans="1:19" s="5" customFormat="1">
      <c r="A26" s="1"/>
      <c r="B26" s="85">
        <f>IF(ISNA(VLOOKUP(D26,代號!$J:$K,2,0)),"",(VLOOKUP(D26,代號!$J:$K,2,0)))</f>
        <v>10201006</v>
      </c>
      <c r="C26" s="142" t="s">
        <v>455</v>
      </c>
      <c r="D26" s="2" t="s">
        <v>374</v>
      </c>
      <c r="E26" s="57" t="s">
        <v>490</v>
      </c>
      <c r="F26" s="58"/>
      <c r="G26" s="58"/>
      <c r="H26" s="58"/>
      <c r="I26" s="58"/>
      <c r="J26" s="58"/>
      <c r="K26" s="58"/>
      <c r="L26" s="58"/>
      <c r="M26" s="59"/>
      <c r="N26" s="61">
        <f>LEN(E26)</f>
        <v>4</v>
      </c>
      <c r="O26" s="93"/>
      <c r="P26" s="95" t="str">
        <f>IF(ISNA(VLOOKUP(D26,代號!$N:$O,2,0)),"",(VLOOKUP(D26,代號!$N:$O,2,0)))</f>
        <v/>
      </c>
      <c r="R26" s="1"/>
      <c r="S26" s="1"/>
    </row>
    <row r="27" spans="1:19" s="5" customFormat="1">
      <c r="A27" s="1"/>
      <c r="B27" s="85">
        <f>IF(ISNA(VLOOKUP(D27,代號!$J:$K,2,0)),"",(VLOOKUP(D27,代號!$J:$K,2,0)))</f>
        <v>10209001</v>
      </c>
      <c r="C27" s="87" t="s">
        <v>227</v>
      </c>
      <c r="D27" s="2" t="s">
        <v>94</v>
      </c>
      <c r="E27" s="57" t="s">
        <v>491</v>
      </c>
      <c r="F27" s="58"/>
      <c r="G27" s="58"/>
      <c r="H27" s="58"/>
      <c r="I27" s="58"/>
      <c r="J27" s="58"/>
      <c r="K27" s="58"/>
      <c r="L27" s="58"/>
      <c r="M27" s="59"/>
      <c r="N27" s="61">
        <f t="shared" si="0"/>
        <v>17</v>
      </c>
      <c r="O27" s="93" t="str">
        <f>$E$2&amp;"-"&amp;B27&amp;"-0"&amp;COUNTIF($B$9:B27,B27)&amp;"_tw"</f>
        <v>20070002-10209001-05_tw</v>
      </c>
      <c r="P27" s="95" t="str">
        <f>IF(ISNA(VLOOKUP(D27,代號!$N:$O,2,0)),"",(VLOOKUP(D27,代號!$N:$O,2,0)))</f>
        <v/>
      </c>
      <c r="R27" s="1"/>
      <c r="S27" s="1"/>
    </row>
    <row r="28" spans="1:19" s="5" customFormat="1" ht="16.5">
      <c r="A28" s="1"/>
      <c r="B28" s="85" t="str">
        <f>IF(ISNA(VLOOKUP(D28,代號!$J:$K,2,0)),"",(VLOOKUP(D28,代號!$J:$K,2,0)))</f>
        <v/>
      </c>
      <c r="C28" s="87"/>
      <c r="D28" s="130" t="s">
        <v>386</v>
      </c>
      <c r="E28" s="131" t="s">
        <v>398</v>
      </c>
      <c r="F28" s="58"/>
      <c r="G28" s="58"/>
      <c r="H28" s="58"/>
      <c r="I28" s="58"/>
      <c r="J28" s="58"/>
      <c r="K28" s="58"/>
      <c r="L28" s="58"/>
      <c r="M28" s="59"/>
      <c r="N28" s="61">
        <f t="shared" si="0"/>
        <v>11</v>
      </c>
      <c r="O28" s="93" t="str">
        <f>$E$2&amp;"-"&amp;B28&amp;"-"&amp;COUNTIF($B$9:B28,B28)&amp;"_tw"</f>
        <v>20070002--4_tw</v>
      </c>
      <c r="P28" s="95" t="str">
        <f>IF(ISNA(VLOOKUP(D28,代號!$N:$O,2,0)),"",(VLOOKUP(D28,代號!$N:$O,2,0)))</f>
        <v/>
      </c>
      <c r="R28" s="1"/>
      <c r="S28" s="1"/>
    </row>
    <row r="29" spans="1:19" s="5" customFormat="1">
      <c r="A29" s="1"/>
      <c r="B29" s="85">
        <f>IF(ISNA(VLOOKUP(D29,代號!$J:$K,2,0)),"",(VLOOKUP(D29,代號!$J:$K,2,0)))</f>
        <v>10209001</v>
      </c>
      <c r="C29" s="87" t="s">
        <v>227</v>
      </c>
      <c r="D29" s="2" t="s">
        <v>376</v>
      </c>
      <c r="E29" s="57" t="s">
        <v>399</v>
      </c>
      <c r="F29" s="58"/>
      <c r="G29" s="58"/>
      <c r="H29" s="58"/>
      <c r="I29" s="58"/>
      <c r="J29" s="58"/>
      <c r="K29" s="58"/>
      <c r="L29" s="58"/>
      <c r="M29" s="59"/>
      <c r="N29" s="61">
        <f t="shared" si="0"/>
        <v>24</v>
      </c>
      <c r="O29" s="93"/>
      <c r="P29" s="95" t="str">
        <f>IF(ISNA(VLOOKUP(D29,代號!$N:$O,2,0)),"",(VLOOKUP(D29,代號!$N:$O,2,0)))</f>
        <v/>
      </c>
      <c r="R29" s="1"/>
      <c r="S29" s="1"/>
    </row>
    <row r="30" spans="1:19" s="5" customFormat="1">
      <c r="A30" s="1"/>
      <c r="B30" s="85">
        <f>IF(ISNA(VLOOKUP(D30,代號!$J:$K,2,0)),"",(VLOOKUP(D30,代號!$J:$K,2,0)))</f>
        <v>10209001</v>
      </c>
      <c r="C30" s="87" t="s">
        <v>231</v>
      </c>
      <c r="D30" s="2" t="s">
        <v>376</v>
      </c>
      <c r="E30" s="57" t="s">
        <v>400</v>
      </c>
      <c r="F30" s="58"/>
      <c r="G30" s="58"/>
      <c r="H30" s="58"/>
      <c r="I30" s="58"/>
      <c r="J30" s="58"/>
      <c r="K30" s="58"/>
      <c r="L30" s="58"/>
      <c r="M30" s="59"/>
      <c r="N30" s="61">
        <f t="shared" si="0"/>
        <v>9</v>
      </c>
      <c r="O30" s="93"/>
      <c r="P30" s="95" t="str">
        <f>IF(ISNA(VLOOKUP(D30,代號!$N:$O,2,0)),"",(VLOOKUP(D30,代號!$N:$O,2,0)))</f>
        <v/>
      </c>
      <c r="R30" s="1"/>
      <c r="S30" s="1"/>
    </row>
    <row r="31" spans="1:19" s="5" customFormat="1">
      <c r="A31" s="1"/>
      <c r="B31" s="85">
        <f>IF(ISNA(VLOOKUP(D31,代號!$J:$K,2,0)),"",(VLOOKUP(D31,代號!$J:$K,2,0)))</f>
        <v>10201006</v>
      </c>
      <c r="C31" s="49" t="s">
        <v>451</v>
      </c>
      <c r="D31" s="2" t="s">
        <v>374</v>
      </c>
      <c r="E31" s="57" t="s">
        <v>412</v>
      </c>
      <c r="F31" s="58"/>
      <c r="G31" s="58"/>
      <c r="H31" s="58"/>
      <c r="I31" s="58"/>
      <c r="J31" s="58"/>
      <c r="K31" s="58"/>
      <c r="L31" s="58"/>
      <c r="M31" s="59"/>
      <c r="N31" s="61">
        <f t="shared" si="0"/>
        <v>8</v>
      </c>
      <c r="O31" s="93" t="str">
        <f>$E$2&amp;"-"&amp;B31&amp;"-0"&amp;COUNTIF($B$9:B31,B31)&amp;"_tw"</f>
        <v>20070002-10201006-011_tw</v>
      </c>
      <c r="P31" s="95" t="str">
        <f>IF(ISNA(VLOOKUP(D31,代號!$N:$O,2,0)),"",(VLOOKUP(D31,代號!$N:$O,2,0)))</f>
        <v/>
      </c>
      <c r="R31" s="1"/>
      <c r="S31" s="1"/>
    </row>
    <row r="32" spans="1:19" s="5" customFormat="1" ht="16.5">
      <c r="A32" s="1"/>
      <c r="B32" s="85">
        <f>IF(ISNA(VLOOKUP(D32,代號!$J:$K,2,0)),"",(VLOOKUP(D32,代號!$J:$K,2,0)))</f>
        <v>10209001</v>
      </c>
      <c r="C32" s="87" t="s">
        <v>227</v>
      </c>
      <c r="D32" s="2" t="s">
        <v>376</v>
      </c>
      <c r="E32" s="57" t="s">
        <v>401</v>
      </c>
      <c r="F32" s="132"/>
      <c r="G32" s="58"/>
      <c r="H32" s="58"/>
      <c r="I32" s="58"/>
      <c r="J32" s="58"/>
      <c r="K32" s="58"/>
      <c r="L32" s="58"/>
      <c r="M32" s="59"/>
      <c r="N32" s="61">
        <f t="shared" si="0"/>
        <v>21</v>
      </c>
      <c r="O32" s="93" t="str">
        <f>$E$2&amp;"-"&amp;B32&amp;"-"&amp;COUNTIF($B$9:B32,B32)&amp;"_tw"</f>
        <v>20070002-10209001-8_tw</v>
      </c>
      <c r="P32" s="95" t="str">
        <f>IF(ISNA(VLOOKUP(D32,代號!$N:$O,2,0)),"",(VLOOKUP(D32,代號!$N:$O,2,0)))</f>
        <v/>
      </c>
      <c r="R32" s="1"/>
      <c r="S32" s="1"/>
    </row>
    <row r="33" spans="1:19" s="3" customFormat="1">
      <c r="B33" s="85">
        <f>IF(ISNA(VLOOKUP(D33,代號!$J:$K,2,0)),"",(VLOOKUP(D33,代號!$J:$K,2,0)))</f>
        <v>10201006</v>
      </c>
      <c r="C33" s="49" t="s">
        <v>455</v>
      </c>
      <c r="D33" s="2" t="s">
        <v>327</v>
      </c>
      <c r="E33" s="153" t="s">
        <v>492</v>
      </c>
      <c r="F33" s="60"/>
      <c r="G33" s="60"/>
      <c r="H33" s="60"/>
      <c r="I33" s="60"/>
      <c r="J33" s="60"/>
      <c r="K33" s="60"/>
      <c r="L33" s="60"/>
      <c r="M33" s="61"/>
      <c r="N33" s="61">
        <f t="shared" si="0"/>
        <v>9</v>
      </c>
      <c r="O33" s="93" t="str">
        <f>$E$2&amp;"-"&amp;B33&amp;"-"&amp;COUNTIF($B$9:B33,B33)&amp;"_tw"</f>
        <v>20070002-10201006-12_tw</v>
      </c>
      <c r="P33" s="95" t="str">
        <f>IF(ISNA(VLOOKUP(D33,代號!$N:$O,2,0)),"",(VLOOKUP(D33,代號!$N:$O,2,0)))</f>
        <v/>
      </c>
    </row>
    <row r="34" spans="1:19" s="3" customFormat="1">
      <c r="B34" s="85">
        <f>IF(ISNA(VLOOKUP(D34,代號!$J:$K,2,0)),"",(VLOOKUP(D34,代號!$J:$K,2,0)))</f>
        <v>10209001</v>
      </c>
      <c r="C34" s="87" t="s">
        <v>231</v>
      </c>
      <c r="D34" s="2" t="s">
        <v>94</v>
      </c>
      <c r="E34" s="57" t="s">
        <v>406</v>
      </c>
      <c r="F34" s="60"/>
      <c r="G34" s="60"/>
      <c r="H34" s="60"/>
      <c r="I34" s="60"/>
      <c r="J34" s="60"/>
      <c r="K34" s="60"/>
      <c r="L34" s="60"/>
      <c r="M34" s="61"/>
      <c r="N34" s="61">
        <f t="shared" si="0"/>
        <v>24</v>
      </c>
      <c r="O34" s="93" t="str">
        <f>$E$2&amp;"-"&amp;B34&amp;"-"&amp;COUNTIF($B$9:B34,B34)&amp;"_tw"</f>
        <v>20070002-10209001-9_tw</v>
      </c>
      <c r="P34" s="95" t="str">
        <f>IF(ISNA(VLOOKUP(D34,代號!$N:$O,2,0)),"",(VLOOKUP(D34,代號!$N:$O,2,0)))</f>
        <v/>
      </c>
    </row>
    <row r="35" spans="1:19" s="3" customFormat="1">
      <c r="B35" s="85">
        <f>IF(ISNA(VLOOKUP(D35,代號!$J:$K,2,0)),"",(VLOOKUP(D35,代號!$J:$K,2,0)))</f>
        <v>10209001</v>
      </c>
      <c r="C35" s="87" t="s">
        <v>227</v>
      </c>
      <c r="D35" s="2" t="s">
        <v>94</v>
      </c>
      <c r="E35" s="57" t="s">
        <v>404</v>
      </c>
      <c r="F35" s="58"/>
      <c r="G35" s="60"/>
      <c r="H35" s="60"/>
      <c r="I35" s="60"/>
      <c r="J35" s="60"/>
      <c r="K35" s="60"/>
      <c r="L35" s="60"/>
      <c r="M35" s="61"/>
      <c r="N35" s="61">
        <f t="shared" si="0"/>
        <v>21</v>
      </c>
      <c r="O35" s="93" t="str">
        <f>$E$2&amp;"-"&amp;B35&amp;"-"&amp;COUNTIF($B$9:B35,B35)&amp;"_tw"</f>
        <v>20070002-10209001-10_tw</v>
      </c>
      <c r="P35" s="95" t="str">
        <f>IF(ISNA(VLOOKUP(D35,代號!$N:$O,2,0)),"",(VLOOKUP(D35,代號!$N:$O,2,0)))</f>
        <v/>
      </c>
    </row>
    <row r="36" spans="1:19" s="3" customFormat="1">
      <c r="B36" s="85">
        <f>IF(ISNA(VLOOKUP(D36,代號!$J:$K,2,0)),"",(VLOOKUP(D36,代號!$J:$K,2,0)))</f>
        <v>10209001</v>
      </c>
      <c r="C36" s="87" t="s">
        <v>227</v>
      </c>
      <c r="D36" s="2" t="s">
        <v>94</v>
      </c>
      <c r="E36" s="57" t="s">
        <v>405</v>
      </c>
      <c r="F36" s="60"/>
      <c r="G36" s="60"/>
      <c r="H36" s="60"/>
      <c r="I36" s="60"/>
      <c r="J36" s="60"/>
      <c r="K36" s="60"/>
      <c r="L36" s="60"/>
      <c r="M36" s="61"/>
      <c r="N36" s="61">
        <f t="shared" si="0"/>
        <v>15</v>
      </c>
      <c r="O36" s="93" t="str">
        <f>$E$2&amp;"-"&amp;B36&amp;"-"&amp;COUNTIF($B$9:B36,B36)&amp;"_tw"</f>
        <v>20070002-10209001-11_tw</v>
      </c>
      <c r="P36" s="95" t="str">
        <f>IF(ISNA(VLOOKUP(D36,代號!$N:$O,2,0)),"",(VLOOKUP(D36,代號!$N:$O,2,0)))</f>
        <v/>
      </c>
    </row>
    <row r="37" spans="1:19" s="3" customFormat="1">
      <c r="B37" s="85">
        <f>IF(ISNA(VLOOKUP(D37,代號!$J:$K,2,0)),"",(VLOOKUP(D37,代號!$J:$K,2,0)))</f>
        <v>10201006</v>
      </c>
      <c r="C37" s="49" t="s">
        <v>454</v>
      </c>
      <c r="D37" s="2" t="s">
        <v>327</v>
      </c>
      <c r="E37" s="153" t="s">
        <v>493</v>
      </c>
      <c r="F37" s="60"/>
      <c r="G37" s="60"/>
      <c r="H37" s="60"/>
      <c r="I37" s="60"/>
      <c r="J37" s="60"/>
      <c r="K37" s="60"/>
      <c r="L37" s="60"/>
      <c r="M37" s="61"/>
      <c r="N37" s="61">
        <f t="shared" si="0"/>
        <v>14</v>
      </c>
      <c r="O37" s="93" t="str">
        <f>$E$2&amp;"-"&amp;B37&amp;"-"&amp;COUNTIF($B$9:B37,B37)&amp;"_tw"</f>
        <v>20070002-10201006-13_tw</v>
      </c>
      <c r="P37" s="95" t="str">
        <f>IF(ISNA(VLOOKUP(D37,代號!$N:$O,2,0)),"",(VLOOKUP(D37,代號!$N:$O,2,0)))</f>
        <v/>
      </c>
    </row>
    <row r="38" spans="1:19" s="3" customFormat="1">
      <c r="B38" s="85">
        <f>IF(ISNA(VLOOKUP(D38,代號!$J:$K,2,0)),"",(VLOOKUP(D38,代號!$J:$K,2,0)))</f>
        <v>10209001</v>
      </c>
      <c r="C38" s="87" t="s">
        <v>227</v>
      </c>
      <c r="D38" s="2" t="s">
        <v>94</v>
      </c>
      <c r="E38" s="57" t="s">
        <v>409</v>
      </c>
      <c r="F38" s="58"/>
      <c r="G38" s="60"/>
      <c r="H38" s="60"/>
      <c r="I38" s="60"/>
      <c r="J38" s="60"/>
      <c r="K38" s="60"/>
      <c r="L38" s="60"/>
      <c r="M38" s="61"/>
      <c r="N38" s="61">
        <f t="shared" si="0"/>
        <v>24</v>
      </c>
      <c r="O38" s="93" t="str">
        <f>$E$2&amp;"-"&amp;B38&amp;"-"&amp;COUNTIF($B$9:B38,B38)&amp;"_tw"</f>
        <v>20070002-10209001-12_tw</v>
      </c>
      <c r="P38" s="95" t="str">
        <f>IF(ISNA(VLOOKUP(D38,代號!$N:$O,2,0)),"",(VLOOKUP(D38,代號!$N:$O,2,0)))</f>
        <v/>
      </c>
    </row>
    <row r="39" spans="1:19" s="3" customFormat="1">
      <c r="B39" s="85">
        <f>IF(ISNA(VLOOKUP(D39,代號!$J:$K,2,0)),"",(VLOOKUP(D39,代號!$J:$K,2,0)))</f>
        <v>10209001</v>
      </c>
      <c r="C39" s="87" t="s">
        <v>226</v>
      </c>
      <c r="D39" s="2" t="s">
        <v>94</v>
      </c>
      <c r="E39" s="57" t="s">
        <v>407</v>
      </c>
      <c r="F39" s="60"/>
      <c r="G39" s="60"/>
      <c r="H39" s="60"/>
      <c r="I39" s="60"/>
      <c r="J39" s="60"/>
      <c r="K39" s="60"/>
      <c r="L39" s="60"/>
      <c r="M39" s="61"/>
      <c r="N39" s="61">
        <f t="shared" si="0"/>
        <v>9</v>
      </c>
      <c r="O39" s="93" t="str">
        <f>$E$2&amp;"-"&amp;B39&amp;"-"&amp;COUNTIF($B$9:B39,B39)&amp;"_tw"</f>
        <v>20070002-10209001-13_tw</v>
      </c>
      <c r="P39" s="95" t="str">
        <f>IF(ISNA(VLOOKUP(D39,代號!$N:$O,2,0)),"",(VLOOKUP(D39,代號!$N:$O,2,0)))</f>
        <v/>
      </c>
    </row>
    <row r="40" spans="1:19" s="3" customFormat="1">
      <c r="B40" s="85">
        <f>IF(ISNA(VLOOKUP(D40,代號!$J:$K,2,0)),"",(VLOOKUP(D40,代號!$J:$K,2,0)))</f>
        <v>10201006</v>
      </c>
      <c r="C40" s="49" t="s">
        <v>452</v>
      </c>
      <c r="D40" s="2" t="s">
        <v>327</v>
      </c>
      <c r="E40" s="57" t="s">
        <v>494</v>
      </c>
      <c r="F40" s="60"/>
      <c r="G40" s="60"/>
      <c r="H40" s="60"/>
      <c r="I40" s="60"/>
      <c r="J40" s="60"/>
      <c r="K40" s="60"/>
      <c r="L40" s="60"/>
      <c r="M40" s="61"/>
      <c r="N40" s="61">
        <f t="shared" si="0"/>
        <v>28</v>
      </c>
      <c r="O40" s="93" t="str">
        <f>$E$2&amp;"-"&amp;B40&amp;"-"&amp;COUNTIF($B$9:B40,B40)&amp;"_tw"</f>
        <v>20070002-10201006-14_tw</v>
      </c>
      <c r="P40" s="95" t="str">
        <f>IF(ISNA(VLOOKUP(D40,代號!$N:$O,2,0)),"",(VLOOKUP(D40,代號!$N:$O,2,0)))</f>
        <v/>
      </c>
    </row>
    <row r="41" spans="1:19" s="3" customFormat="1">
      <c r="B41" s="85">
        <f>IF(ISNA(VLOOKUP(D41,代號!$J:$K,2,0)),"",(VLOOKUP(D41,代號!$J:$K,2,0)))</f>
        <v>10209001</v>
      </c>
      <c r="C41" s="87" t="s">
        <v>231</v>
      </c>
      <c r="D41" s="2" t="s">
        <v>94</v>
      </c>
      <c r="E41" s="57" t="s">
        <v>495</v>
      </c>
      <c r="F41" s="60"/>
      <c r="G41" s="60"/>
      <c r="H41" s="60"/>
      <c r="I41" s="60"/>
      <c r="J41" s="60"/>
      <c r="K41" s="60"/>
      <c r="L41" s="60"/>
      <c r="M41" s="61"/>
      <c r="N41" s="61">
        <f t="shared" si="0"/>
        <v>6</v>
      </c>
      <c r="O41" s="93" t="str">
        <f>$E$2&amp;"-"&amp;B41&amp;"-"&amp;COUNTIF($B$9:B41,B41)&amp;"_tw"</f>
        <v>20070002-10209001-14_tw</v>
      </c>
      <c r="P41" s="95" t="str">
        <f>IF(ISNA(VLOOKUP(D41,代號!$N:$O,2,0)),"",(VLOOKUP(D41,代號!$N:$O,2,0)))</f>
        <v/>
      </c>
    </row>
    <row r="42" spans="1:19" s="3" customFormat="1">
      <c r="B42" s="85">
        <f>IF(ISNA(VLOOKUP(D42,代號!$J:$K,2,0)),"",(VLOOKUP(D42,代號!$J:$K,2,0)))</f>
        <v>10201006</v>
      </c>
      <c r="C42" s="49" t="s">
        <v>451</v>
      </c>
      <c r="D42" s="2" t="s">
        <v>327</v>
      </c>
      <c r="E42" s="57" t="s">
        <v>430</v>
      </c>
      <c r="F42" s="60"/>
      <c r="G42" s="60"/>
      <c r="H42" s="60"/>
      <c r="I42" s="60"/>
      <c r="J42" s="60"/>
      <c r="K42" s="60"/>
      <c r="L42" s="60"/>
      <c r="M42" s="61"/>
      <c r="N42" s="61">
        <f t="shared" si="0"/>
        <v>18</v>
      </c>
      <c r="O42" s="93" t="str">
        <f>$E$2&amp;"-"&amp;B42&amp;"-"&amp;COUNTIF($B$9:B42,B42)&amp;"_tw"</f>
        <v>20070002-10201006-15_tw</v>
      </c>
      <c r="P42" s="95" t="str">
        <f>IF(ISNA(VLOOKUP(D42,代號!$N:$O,2,0)),"",(VLOOKUP(D42,代號!$N:$O,2,0)))</f>
        <v/>
      </c>
    </row>
    <row r="43" spans="1:19" s="3" customFormat="1">
      <c r="B43" s="85">
        <f>IF(ISNA(VLOOKUP(D43,代號!$J:$K,2,0)),"",(VLOOKUP(D43,代號!$J:$K,2,0)))</f>
        <v>10209001</v>
      </c>
      <c r="C43" s="87" t="s">
        <v>231</v>
      </c>
      <c r="D43" s="2" t="s">
        <v>94</v>
      </c>
      <c r="E43" s="57" t="s">
        <v>408</v>
      </c>
      <c r="F43" s="60"/>
      <c r="G43" s="60"/>
      <c r="H43" s="60"/>
      <c r="I43" s="60"/>
      <c r="J43" s="60"/>
      <c r="K43" s="60"/>
      <c r="L43" s="60"/>
      <c r="M43" s="61"/>
      <c r="N43" s="61">
        <f t="shared" si="0"/>
        <v>25</v>
      </c>
      <c r="O43" s="93" t="str">
        <f>$E$2&amp;"-"&amp;B43&amp;"-"&amp;COUNTIF($B$9:B43,B43)&amp;"_tw"</f>
        <v>20070002-10209001-15_tw</v>
      </c>
      <c r="P43" s="95" t="str">
        <f>IF(ISNA(VLOOKUP(D43,代號!$N:$O,2,0)),"",(VLOOKUP(D43,代號!$N:$O,2,0)))</f>
        <v/>
      </c>
    </row>
    <row r="44" spans="1:19" s="3" customFormat="1">
      <c r="B44" s="85" t="str">
        <f>IF(ISNA(VLOOKUP(D44,代號!$J:$K,2,0)),"",(VLOOKUP(D44,代號!$J:$K,2,0)))</f>
        <v/>
      </c>
      <c r="C44" s="88"/>
      <c r="D44" s="2"/>
      <c r="E44" s="57"/>
      <c r="F44" s="60"/>
      <c r="G44" s="60"/>
      <c r="H44" s="60"/>
      <c r="I44" s="60"/>
      <c r="J44" s="60"/>
      <c r="K44" s="60"/>
      <c r="L44" s="60"/>
      <c r="M44" s="61"/>
      <c r="N44" s="61"/>
      <c r="O44" s="93"/>
      <c r="P44" s="95" t="str">
        <f>IF(ISNA(VLOOKUP(D44,代號!$N:$O,2,0)),"",(VLOOKUP(D44,代號!$N:$O,2,0)))</f>
        <v/>
      </c>
    </row>
    <row r="45" spans="1:19" s="3" customFormat="1">
      <c r="B45" s="85" t="str">
        <f>IF(ISNA(VLOOKUP(D45,代號!$J:$K,2,0)),"",(VLOOKUP(D45,代號!$J:$K,2,0)))</f>
        <v/>
      </c>
      <c r="C45" s="88"/>
      <c r="D45" s="2"/>
      <c r="E45" s="57"/>
      <c r="F45" s="60"/>
      <c r="G45" s="60"/>
      <c r="H45" s="60"/>
      <c r="I45" s="60"/>
      <c r="J45" s="60"/>
      <c r="K45" s="60"/>
      <c r="L45" s="60"/>
      <c r="M45" s="61"/>
      <c r="N45" s="61"/>
      <c r="O45" s="61"/>
      <c r="P45" s="95" t="str">
        <f>IF(ISNA(VLOOKUP(D45,代號!$N:$O,2,0)),"",(VLOOKUP(D45,代號!$N:$O,2,0)))</f>
        <v/>
      </c>
    </row>
    <row r="46" spans="1:19" s="5" customFormat="1">
      <c r="A46" s="1"/>
      <c r="B46" s="85" t="str">
        <f>IF(ISNA(VLOOKUP(D46,代號!$J:$K,2,0)),"",(VLOOKUP(D46,代號!$J:$K,2,0)))</f>
        <v/>
      </c>
      <c r="C46" s="88"/>
      <c r="D46" s="41"/>
      <c r="E46" s="58"/>
      <c r="F46" s="58"/>
      <c r="G46" s="58"/>
      <c r="H46" s="58"/>
      <c r="I46" s="58"/>
      <c r="J46" s="58"/>
      <c r="K46" s="58"/>
      <c r="L46" s="58"/>
      <c r="M46" s="7"/>
      <c r="N46" s="61"/>
      <c r="O46" s="61"/>
      <c r="P46" s="95" t="str">
        <f>IF(ISNA(VLOOKUP(D46,代號!$N:$O,2,0)),"",(VLOOKUP(D46,代號!$N:$O,2,0)))</f>
        <v/>
      </c>
      <c r="R46" s="1"/>
      <c r="S46" s="1"/>
    </row>
    <row r="47" spans="1:19" s="5" customFormat="1">
      <c r="A47" s="1"/>
      <c r="B47" s="85" t="str">
        <f>IF(ISNA(VLOOKUP(D47,代號!$J:$K,2,0)),"",(VLOOKUP(D47,代號!$J:$K,2,0)))</f>
        <v/>
      </c>
      <c r="C47" s="88"/>
      <c r="D47" s="45"/>
      <c r="E47" s="58"/>
      <c r="F47" s="58"/>
      <c r="G47" s="58"/>
      <c r="H47" s="58"/>
      <c r="I47" s="58"/>
      <c r="J47" s="58"/>
      <c r="K47" s="58"/>
      <c r="L47" s="58"/>
      <c r="M47" s="7"/>
      <c r="N47" s="61"/>
      <c r="O47" s="61"/>
      <c r="P47" s="95" t="str">
        <f>IF(ISNA(VLOOKUP(D47,代號!$N:$O,2,0)),"",(VLOOKUP(D47,代號!$N:$O,2,0)))</f>
        <v/>
      </c>
      <c r="R47" s="1"/>
      <c r="S47" s="1"/>
    </row>
    <row r="48" spans="1:19" s="5" customFormat="1">
      <c r="A48" s="1"/>
      <c r="B48" s="85" t="str">
        <f>IF(ISNA(VLOOKUP(D48,代號!$J:$K,2,0)),"",(VLOOKUP(D48,代號!$J:$K,2,0)))</f>
        <v/>
      </c>
      <c r="C48" s="88"/>
      <c r="D48" s="45"/>
      <c r="E48" s="58"/>
      <c r="F48" s="58"/>
      <c r="G48" s="58"/>
      <c r="H48" s="58"/>
      <c r="I48" s="58"/>
      <c r="J48" s="58"/>
      <c r="K48" s="58"/>
      <c r="L48" s="58"/>
      <c r="M48" s="7"/>
      <c r="N48" s="61"/>
      <c r="O48" s="61"/>
      <c r="P48" s="95" t="str">
        <f>IF(ISNA(VLOOKUP(D48,代號!$N:$O,2,0)),"",(VLOOKUP(D48,代號!$N:$O,2,0)))</f>
        <v/>
      </c>
      <c r="R48" s="1"/>
      <c r="S48" s="1"/>
    </row>
    <row r="49" spans="1:19" s="5" customFormat="1">
      <c r="A49" s="1"/>
      <c r="B49" s="85" t="str">
        <f>IF(ISNA(VLOOKUP(D49,代號!$J:$K,2,0)),"",(VLOOKUP(D49,代號!$J:$K,2,0)))</f>
        <v/>
      </c>
      <c r="C49" s="88"/>
      <c r="D49" s="45"/>
      <c r="E49" s="58"/>
      <c r="F49" s="58"/>
      <c r="G49" s="58"/>
      <c r="H49" s="58"/>
      <c r="I49" s="58"/>
      <c r="J49" s="58"/>
      <c r="K49" s="58"/>
      <c r="L49" s="58"/>
      <c r="M49" s="7"/>
      <c r="N49" s="61"/>
      <c r="O49" s="61"/>
      <c r="P49" s="95" t="str">
        <f>IF(ISNA(VLOOKUP(D49,代號!$N:$O,2,0)),"",(VLOOKUP(D49,代號!$N:$O,2,0)))</f>
        <v/>
      </c>
      <c r="R49" s="1"/>
      <c r="S49" s="1"/>
    </row>
    <row r="50" spans="1:19" s="5" customFormat="1">
      <c r="A50" s="1"/>
      <c r="B50" s="85" t="str">
        <f>IF(ISNA(VLOOKUP(D50,代號!$J:$K,2,0)),"",(VLOOKUP(D50,代號!$J:$K,2,0)))</f>
        <v/>
      </c>
      <c r="C50" s="88"/>
      <c r="D50" s="41"/>
      <c r="E50" s="58"/>
      <c r="F50" s="58"/>
      <c r="G50" s="58"/>
      <c r="H50" s="58"/>
      <c r="I50" s="58"/>
      <c r="J50" s="58"/>
      <c r="K50" s="58"/>
      <c r="L50" s="58"/>
      <c r="M50" s="7"/>
      <c r="N50" s="61"/>
      <c r="O50" s="61"/>
      <c r="P50" s="95" t="str">
        <f>IF(ISNA(VLOOKUP(D50,代號!$N:$O,2,0)),"",(VLOOKUP(D50,代號!$N:$O,2,0)))</f>
        <v/>
      </c>
      <c r="R50" s="1"/>
      <c r="S50" s="1"/>
    </row>
  </sheetData>
  <autoFilter ref="B6:Q5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C43 C24 C10 C17 C14 C12 C22 C32 C34:C36 C38:C39 C41 C27:C28 C29:C30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
  <sheetViews>
    <sheetView zoomScale="115" zoomScaleNormal="115" workbookViewId="0">
      <pane xSplit="14" ySplit="6" topLeftCell="O7" activePane="bottomRight" state="frozen"/>
      <selection pane="topRight" activeCell="M1" sqref="M1"/>
      <selection pane="bottomLeft" activeCell="A6" sqref="A6"/>
      <selection pane="bottomRight" activeCell="I52" sqref="I52"/>
    </sheetView>
  </sheetViews>
  <sheetFormatPr defaultColWidth="9.140625" defaultRowHeight="15.75"/>
  <cols>
    <col min="1" max="1" width="6.85546875" style="1" customWidth="1"/>
    <col min="2" max="2" width="10" style="49" customWidth="1"/>
    <col min="3" max="3" width="20.140625" style="88" bestFit="1" customWidth="1"/>
    <col min="4" max="4" width="15.7109375" style="1" bestFit="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9" bestFit="1" customWidth="1"/>
    <col min="16" max="16" width="34.85546875" style="49" bestFit="1" customWidth="1"/>
    <col min="17" max="17" width="13.140625" style="5" customWidth="1"/>
    <col min="18" max="18" width="9.140625" style="1"/>
    <col min="19" max="19" width="12.85546875" style="1" customWidth="1"/>
    <col min="20" max="20" width="9.140625" style="5"/>
    <col min="21" max="16384" width="9.140625" style="1"/>
  </cols>
  <sheetData>
    <row r="1" spans="1:20" ht="16.5">
      <c r="B1" s="111" t="s">
        <v>284</v>
      </c>
      <c r="C1" s="81"/>
      <c r="D1" s="33"/>
      <c r="E1" s="33"/>
      <c r="F1" s="29"/>
      <c r="G1" s="36"/>
      <c r="H1" s="37"/>
      <c r="I1" s="29"/>
      <c r="N1" s="47"/>
      <c r="O1" s="89"/>
      <c r="T1" s="1"/>
    </row>
    <row r="2" spans="1:20">
      <c r="B2" s="110" t="s">
        <v>283</v>
      </c>
      <c r="C2" s="110"/>
      <c r="E2" s="168" t="s">
        <v>413</v>
      </c>
      <c r="F2" s="169"/>
      <c r="G2" s="169"/>
      <c r="H2" s="169"/>
      <c r="I2" s="170"/>
      <c r="M2" s="52" t="s">
        <v>88</v>
      </c>
      <c r="N2" s="52">
        <f>COUNTA(N7:N54)</f>
        <v>42</v>
      </c>
      <c r="O2" s="89"/>
      <c r="T2" s="1"/>
    </row>
    <row r="3" spans="1:20" ht="15.75" customHeight="1">
      <c r="B3" s="110" t="s">
        <v>285</v>
      </c>
      <c r="C3" s="34"/>
      <c r="E3" s="171" t="s">
        <v>365</v>
      </c>
      <c r="F3" s="172"/>
      <c r="G3" s="172"/>
      <c r="H3" s="172"/>
      <c r="I3" s="173"/>
      <c r="M3" s="52" t="s">
        <v>89</v>
      </c>
      <c r="N3" s="52">
        <f>SUM(N7:N24)</f>
        <v>212</v>
      </c>
      <c r="O3" s="89"/>
      <c r="T3" s="1"/>
    </row>
    <row r="4" spans="1:20" ht="15.75" customHeight="1">
      <c r="B4" s="166" t="s">
        <v>287</v>
      </c>
      <c r="C4" s="167"/>
      <c r="E4" s="171" t="s">
        <v>410</v>
      </c>
      <c r="F4" s="172"/>
      <c r="G4" s="172"/>
      <c r="H4" s="172"/>
      <c r="I4" s="172"/>
      <c r="M4" s="89"/>
      <c r="N4" s="89"/>
      <c r="O4" s="89"/>
      <c r="T4" s="1"/>
    </row>
    <row r="5" spans="1:20" ht="26.25" customHeight="1">
      <c r="B5" s="82"/>
      <c r="C5" s="83"/>
      <c r="E5" s="163" t="s">
        <v>90</v>
      </c>
      <c r="F5" s="164"/>
      <c r="G5" s="164"/>
      <c r="H5" s="164"/>
      <c r="I5" s="164"/>
      <c r="J5" s="164"/>
      <c r="K5" s="164"/>
      <c r="L5" s="164"/>
      <c r="M5" s="164"/>
      <c r="N5" s="165"/>
      <c r="O5" s="89" t="s">
        <v>297</v>
      </c>
      <c r="T5" s="1"/>
    </row>
    <row r="6" spans="1:20" s="49" customFormat="1" ht="13.5">
      <c r="B6" s="84" t="s">
        <v>224</v>
      </c>
      <c r="C6" s="84" t="s">
        <v>225</v>
      </c>
      <c r="D6" s="112" t="s">
        <v>286</v>
      </c>
      <c r="E6" s="160" t="s">
        <v>6</v>
      </c>
      <c r="F6" s="161"/>
      <c r="G6" s="161"/>
      <c r="H6" s="161"/>
      <c r="I6" s="161"/>
      <c r="J6" s="161"/>
      <c r="K6" s="161"/>
      <c r="L6" s="161"/>
      <c r="M6" s="162"/>
      <c r="N6" s="125" t="s">
        <v>24</v>
      </c>
      <c r="O6" s="125" t="s">
        <v>229</v>
      </c>
      <c r="P6" s="125" t="s">
        <v>230</v>
      </c>
      <c r="Q6" s="94" t="s">
        <v>5</v>
      </c>
      <c r="T6" s="50"/>
    </row>
    <row r="7" spans="1:20">
      <c r="B7" s="85" t="str">
        <f>IF(ISNA(VLOOKUP(D7,代號!$J:$K,2,0)),"",(VLOOKUP(D7,代號!$J:$K,2,0)))</f>
        <v/>
      </c>
      <c r="C7" s="86"/>
      <c r="D7" s="44" t="s">
        <v>92</v>
      </c>
      <c r="E7" s="62" t="s">
        <v>390</v>
      </c>
      <c r="F7" s="60"/>
      <c r="G7" s="60"/>
      <c r="H7" s="60"/>
      <c r="I7" s="60"/>
      <c r="J7" s="60"/>
      <c r="K7" s="60"/>
      <c r="L7" s="60"/>
      <c r="M7" s="61"/>
      <c r="N7" s="61"/>
      <c r="O7" s="91"/>
      <c r="P7" s="95" t="str">
        <f>IF(ISNA(VLOOKUP(D7,代號!$N:$O,2,0)),"",(VLOOKUP(D7,代號!$N:$O,2,0)))</f>
        <v>ChangeBG(100010);</v>
      </c>
    </row>
    <row r="8" spans="1:20">
      <c r="B8" s="85" t="str">
        <f>IF(ISNA(VLOOKUP(D8,代號!$J:$K,2,0)),"",(VLOOKUP(D8,代號!$J:$K,2,0)))</f>
        <v/>
      </c>
      <c r="C8" s="86"/>
      <c r="D8" s="44" t="s">
        <v>93</v>
      </c>
      <c r="E8" s="56" t="s">
        <v>366</v>
      </c>
      <c r="F8" s="60"/>
      <c r="G8" s="60"/>
      <c r="H8" s="60"/>
      <c r="I8" s="60"/>
      <c r="J8" s="60"/>
      <c r="K8" s="60"/>
      <c r="L8" s="60"/>
      <c r="M8" s="60"/>
      <c r="N8" s="61"/>
      <c r="O8" s="92"/>
      <c r="P8" s="95" t="str">
        <f>IF(ISNA(VLOOKUP(D8,代號!$N:$O,2,0)),"",(VLOOKUP(D8,代號!$N:$O,2,0)))</f>
        <v xml:space="preserve">PlayBGM(200001); </v>
      </c>
    </row>
    <row r="9" spans="1:20">
      <c r="B9" s="85" t="str">
        <f>IF(ISNA(VLOOKUP(D9,代號!$J:$K,2,0)),"",(VLOOKUP(D9,代號!$J:$K,2,0)))</f>
        <v/>
      </c>
      <c r="C9" s="86"/>
      <c r="D9" s="133" t="s">
        <v>417</v>
      </c>
      <c r="E9" s="62" t="s">
        <v>418</v>
      </c>
      <c r="F9" s="60"/>
      <c r="G9" s="60"/>
      <c r="H9" s="60"/>
      <c r="I9" s="60"/>
      <c r="J9" s="60"/>
      <c r="K9" s="60"/>
      <c r="L9" s="60"/>
      <c r="M9" s="61"/>
      <c r="N9" s="61"/>
      <c r="O9" s="93"/>
      <c r="P9" s="95" t="str">
        <f>IF(ISNA(VLOOKUP(D9,代號!$N:$O,2,0)),"",(VLOOKUP(D9,代號!$N:$O,2,0)))</f>
        <v>ControlDialogueObject(Show,檔名);</v>
      </c>
      <c r="R9" s="48"/>
    </row>
    <row r="10" spans="1:20" s="40" customFormat="1">
      <c r="B10" s="85" t="str">
        <f>IF(ISNA(VLOOKUP(D10,代號!$J:$K,2,0)),"",(VLOOKUP(D10,代號!$J:$K,2,0)))</f>
        <v/>
      </c>
      <c r="C10" s="87"/>
      <c r="D10" s="44" t="s">
        <v>250</v>
      </c>
      <c r="E10" s="57"/>
      <c r="F10" s="60"/>
      <c r="G10" s="60"/>
      <c r="H10" s="60"/>
      <c r="I10" s="60"/>
      <c r="J10" s="60"/>
      <c r="K10" s="60"/>
      <c r="L10" s="60"/>
      <c r="M10" s="60"/>
      <c r="N10" s="61"/>
      <c r="O10" s="93"/>
      <c r="P10" s="95" t="str">
        <f>IF(ISNA(VLOOKUP(D10,代號!$N:$O,2,0)),"",(VLOOKUP(D10,代號!$N:$O,2,0)))</f>
        <v>ControlNPC(10209002,FadeIn,M);</v>
      </c>
      <c r="R10" s="1"/>
    </row>
    <row r="11" spans="1:20" s="40" customFormat="1" ht="15.75" customHeight="1">
      <c r="B11" s="85">
        <f>IF(ISNA(VLOOKUP(D11,代號!$J:$K,2,0)),"",(VLOOKUP(D11,代號!$J:$K,2,0)))</f>
        <v>10201006</v>
      </c>
      <c r="C11" s="150" t="s">
        <v>455</v>
      </c>
      <c r="D11" s="2" t="s">
        <v>327</v>
      </c>
      <c r="E11" s="57" t="s">
        <v>497</v>
      </c>
      <c r="F11" s="60"/>
      <c r="G11" s="60"/>
      <c r="H11" s="60"/>
      <c r="I11" s="60"/>
      <c r="J11" s="60"/>
      <c r="K11" s="60"/>
      <c r="L11" s="60"/>
      <c r="M11" s="60"/>
      <c r="N11" s="61">
        <f t="shared" ref="N11" si="0">LEN(E11)</f>
        <v>6</v>
      </c>
      <c r="O11" s="93" t="str">
        <f>$E$2&amp;"-"&amp;B11&amp;"-0"&amp;COUNTIF($B$9:B11,B11)&amp;"_tw"</f>
        <v>20070003-10201006-01_tw</v>
      </c>
      <c r="P11" s="95" t="str">
        <f>IF(ISNA(VLOOKUP(D11,代號!$N:$O,2,0)),"",(VLOOKUP(D11,代號!$N:$O,2,0)))</f>
        <v/>
      </c>
      <c r="R11" s="1"/>
    </row>
    <row r="12" spans="1:20">
      <c r="B12" s="85">
        <f>IF(ISNA(VLOOKUP(D12,代號!$J:$K,2,0)),"",(VLOOKUP(D12,代號!$J:$K,2,0)))</f>
        <v>10201006</v>
      </c>
      <c r="C12" s="150" t="s">
        <v>453</v>
      </c>
      <c r="D12" s="2" t="s">
        <v>327</v>
      </c>
      <c r="E12" s="153" t="s">
        <v>496</v>
      </c>
      <c r="F12" s="60"/>
      <c r="G12" s="60"/>
      <c r="H12" s="60"/>
      <c r="I12" s="60"/>
      <c r="J12" s="60"/>
      <c r="K12" s="60"/>
      <c r="L12" s="60"/>
      <c r="M12" s="61"/>
      <c r="N12" s="61">
        <f>LEN(E12)</f>
        <v>11</v>
      </c>
      <c r="O12" s="93" t="str">
        <f>$E$2&amp;"-"&amp;B12&amp;"-0"&amp;COUNTIF($B$9:B11,B12)&amp;"_tw"</f>
        <v>20070003-10201006-01_tw</v>
      </c>
      <c r="P12" s="95" t="str">
        <f>IF(ISNA(VLOOKUP(D12,代號!$N:$O,2,0)),"",(VLOOKUP(D12,代號!$N:$O,2,0)))</f>
        <v/>
      </c>
      <c r="R12" s="48"/>
    </row>
    <row r="13" spans="1:20" s="40" customFormat="1">
      <c r="B13" s="85">
        <f>IF(ISNA(VLOOKUP(D13,代號!$J:$K,2,0)),"",(VLOOKUP(D13,代號!$J:$K,2,0)))</f>
        <v>10209001</v>
      </c>
      <c r="C13" s="87" t="s">
        <v>231</v>
      </c>
      <c r="D13" s="2" t="s">
        <v>94</v>
      </c>
      <c r="E13" s="57" t="s">
        <v>419</v>
      </c>
      <c r="F13" s="60"/>
      <c r="G13" s="60"/>
      <c r="H13" s="60"/>
      <c r="I13" s="60"/>
      <c r="J13" s="60"/>
      <c r="K13" s="60"/>
      <c r="L13" s="60"/>
      <c r="M13" s="60"/>
      <c r="N13" s="61">
        <f t="shared" ref="N13:N51" si="1">LEN(E13)</f>
        <v>4</v>
      </c>
      <c r="O13" s="93" t="str">
        <f>$E$2&amp;"-"&amp;B13&amp;"-0"&amp;COUNTIF($B$9:B13,B13)&amp;"_tw"</f>
        <v>20070003-10209001-01_tw</v>
      </c>
      <c r="P13" s="95" t="str">
        <f>IF(ISNA(VLOOKUP(D13,代號!$N:$O,2,0)),"",(VLOOKUP(D13,代號!$N:$O,2,0)))</f>
        <v/>
      </c>
      <c r="R13" s="1"/>
    </row>
    <row r="14" spans="1:20" s="40" customFormat="1">
      <c r="B14" s="85">
        <f>IF(ISNA(VLOOKUP(D14,代號!$J:$K,2,0)),"",(VLOOKUP(D14,代號!$J:$K,2,0)))</f>
        <v>10201006</v>
      </c>
      <c r="C14" s="150" t="s">
        <v>453</v>
      </c>
      <c r="D14" s="2" t="s">
        <v>327</v>
      </c>
      <c r="E14" s="153" t="s">
        <v>499</v>
      </c>
      <c r="F14" s="60"/>
      <c r="G14" s="60"/>
      <c r="H14" s="60"/>
      <c r="I14" s="60"/>
      <c r="J14" s="60"/>
      <c r="K14" s="60"/>
      <c r="L14" s="60"/>
      <c r="M14" s="60"/>
      <c r="N14" s="61">
        <f t="shared" si="1"/>
        <v>19</v>
      </c>
      <c r="O14" s="93" t="str">
        <f>$E$2&amp;"-"&amp;B14&amp;"-0"&amp;COUNTIF($B$9:B14,B14)&amp;"_tw"</f>
        <v>20070003-10201006-03_tw</v>
      </c>
      <c r="P14" s="95" t="str">
        <f>IF(ISNA(VLOOKUP(D14,代號!$N:$O,2,0)),"",(VLOOKUP(D14,代號!$N:$O,2,0)))</f>
        <v/>
      </c>
      <c r="R14" s="1"/>
    </row>
    <row r="15" spans="1:20" s="5" customFormat="1">
      <c r="A15" s="1"/>
      <c r="B15" s="85">
        <f>IF(ISNA(VLOOKUP(D15,代號!$J:$K,2,0)),"",(VLOOKUP(D15,代號!$J:$K,2,0)))</f>
        <v>10209004</v>
      </c>
      <c r="C15" s="86"/>
      <c r="D15" s="2" t="s">
        <v>395</v>
      </c>
      <c r="E15" s="57" t="s">
        <v>498</v>
      </c>
      <c r="F15" s="60"/>
      <c r="G15" s="60"/>
      <c r="H15" s="60"/>
      <c r="I15" s="60"/>
      <c r="J15" s="60"/>
      <c r="K15" s="60"/>
      <c r="L15" s="60"/>
      <c r="M15" s="7"/>
      <c r="N15" s="61">
        <f t="shared" si="1"/>
        <v>26</v>
      </c>
      <c r="O15" s="93" t="str">
        <f>$E$2&amp;"-"&amp;B15&amp;"-0"&amp;COUNTIF($B$9:B15,B15)&amp;"_tw"</f>
        <v>20070003-10209004-01_tw</v>
      </c>
      <c r="P15" s="95" t="str">
        <f>IF(ISNA(VLOOKUP(D15,代號!$N:$O,2,0)),"",(VLOOKUP(D15,代號!$N:$O,2,0)))</f>
        <v/>
      </c>
      <c r="R15"/>
      <c r="S15" s="1"/>
    </row>
    <row r="16" spans="1:20" s="5" customFormat="1">
      <c r="A16" s="1"/>
      <c r="B16" s="85">
        <f>IF(ISNA(VLOOKUP(D16,代號!$J:$K,2,0)),"",(VLOOKUP(D16,代號!$J:$K,2,0)))</f>
        <v>10209001</v>
      </c>
      <c r="C16" s="87" t="s">
        <v>227</v>
      </c>
      <c r="D16" s="2" t="s">
        <v>94</v>
      </c>
      <c r="E16" s="57" t="s">
        <v>427</v>
      </c>
      <c r="F16" s="60"/>
      <c r="G16" s="60"/>
      <c r="H16" s="60"/>
      <c r="I16" s="60"/>
      <c r="J16" s="60"/>
      <c r="K16" s="60"/>
      <c r="L16" s="60"/>
      <c r="M16" s="7"/>
      <c r="N16" s="61">
        <f t="shared" si="1"/>
        <v>9</v>
      </c>
      <c r="O16" s="93" t="str">
        <f>$E$2&amp;"-"&amp;B16&amp;"-0"&amp;COUNTIF($B$9:B16,B16)&amp;"_tw"</f>
        <v>20070003-10209001-02_tw</v>
      </c>
      <c r="P16" s="95" t="str">
        <f>IF(ISNA(VLOOKUP(D16,代號!$N:$O,2,0)),"",(VLOOKUP(D16,代號!$N:$O,2,0)))</f>
        <v/>
      </c>
      <c r="R16" s="43"/>
      <c r="S16" s="1"/>
    </row>
    <row r="17" spans="1:19">
      <c r="B17" s="85">
        <f>IF(ISNA(VLOOKUP(D17,代號!$J:$K,2,0)),"",(VLOOKUP(D17,代號!$J:$K,2,0)))</f>
        <v>10201006</v>
      </c>
      <c r="C17" s="150" t="s">
        <v>451</v>
      </c>
      <c r="D17" s="2" t="s">
        <v>327</v>
      </c>
      <c r="E17" s="57" t="s">
        <v>428</v>
      </c>
      <c r="F17" s="60"/>
      <c r="G17" s="60"/>
      <c r="H17" s="60"/>
      <c r="I17" s="60"/>
      <c r="J17" s="60"/>
      <c r="K17" s="60"/>
      <c r="L17" s="60"/>
      <c r="M17" s="61"/>
      <c r="N17" s="61">
        <f>LEN(E17)</f>
        <v>4</v>
      </c>
      <c r="O17" s="93" t="str">
        <f>$E$2&amp;"-"&amp;B17&amp;"-0"&amp;COUNTIF($B$9:B16,B17)&amp;"_tw"</f>
        <v>20070003-10201006-03_tw</v>
      </c>
      <c r="P17" s="95" t="str">
        <f>IF(ISNA(VLOOKUP(D17,代號!$N:$O,2,0)),"",(VLOOKUP(D17,代號!$N:$O,2,0)))</f>
        <v/>
      </c>
      <c r="R17" s="48"/>
    </row>
    <row r="18" spans="1:19" s="5" customFormat="1">
      <c r="A18" s="1"/>
      <c r="B18" s="85">
        <f>IF(ISNA(VLOOKUP(D18,代號!$J:$K,2,0)),"",(VLOOKUP(D18,代號!$J:$K,2,0)))</f>
        <v>10209001</v>
      </c>
      <c r="C18" s="87" t="s">
        <v>231</v>
      </c>
      <c r="D18" s="2" t="s">
        <v>94</v>
      </c>
      <c r="E18" s="57" t="s">
        <v>429</v>
      </c>
      <c r="F18" s="60"/>
      <c r="G18" s="60"/>
      <c r="H18" s="60"/>
      <c r="I18" s="60"/>
      <c r="J18" s="60"/>
      <c r="K18" s="60"/>
      <c r="L18" s="60"/>
      <c r="M18" s="7"/>
      <c r="N18" s="61">
        <f t="shared" si="1"/>
        <v>26</v>
      </c>
      <c r="O18" s="93" t="str">
        <f>$E$2&amp;"-"&amp;B18&amp;"-0"&amp;COUNTIF($B$9:B18,B18)&amp;"_tw"</f>
        <v>20070003-10209001-03_tw</v>
      </c>
      <c r="P18" s="95" t="str">
        <f>IF(ISNA(VLOOKUP(D18,代號!$N:$O,2,0)),"",(VLOOKUP(D18,代號!$N:$O,2,0)))</f>
        <v/>
      </c>
      <c r="R18" s="43"/>
      <c r="S18" s="1"/>
    </row>
    <row r="19" spans="1:19" s="5" customFormat="1">
      <c r="A19" s="1"/>
      <c r="B19" s="85">
        <f>IF(ISNA(VLOOKUP(D19,代號!$J:$K,2,0)),"",(VLOOKUP(D19,代號!$J:$K,2,0)))</f>
        <v>10201006</v>
      </c>
      <c r="C19" s="150" t="s">
        <v>453</v>
      </c>
      <c r="D19" s="2" t="s">
        <v>327</v>
      </c>
      <c r="E19" s="153" t="s">
        <v>500</v>
      </c>
      <c r="F19" s="60"/>
      <c r="G19" s="60"/>
      <c r="H19" s="60"/>
      <c r="I19" s="60"/>
      <c r="J19" s="60"/>
      <c r="K19" s="60"/>
      <c r="L19" s="60"/>
      <c r="M19" s="7"/>
      <c r="N19" s="61">
        <f>LEN(E19)</f>
        <v>9</v>
      </c>
      <c r="O19" s="93" t="str">
        <f>$E$2&amp;"-"&amp;B19&amp;"-0"&amp;COUNTIF($B$9:B19,B19)&amp;"_tw"</f>
        <v>20070003-10201006-05_tw</v>
      </c>
      <c r="P19" s="95" t="str">
        <f>IF(ISNA(VLOOKUP(D19,代號!$N:$O,2,0)),"",(VLOOKUP(D19,代號!$N:$O,2,0)))</f>
        <v/>
      </c>
      <c r="R19" s="43"/>
      <c r="S19" s="1"/>
    </row>
    <row r="20" spans="1:19" s="5" customFormat="1">
      <c r="A20" s="1"/>
      <c r="B20" s="85">
        <f>IF(ISNA(VLOOKUP(D20,代號!$J:$K,2,0)),"",(VLOOKUP(D20,代號!$J:$K,2,0)))</f>
        <v>10209001</v>
      </c>
      <c r="C20" s="87" t="s">
        <v>227</v>
      </c>
      <c r="D20" s="2" t="s">
        <v>94</v>
      </c>
      <c r="E20" s="153" t="s">
        <v>501</v>
      </c>
      <c r="F20" s="58"/>
      <c r="G20" s="58"/>
      <c r="H20" s="58"/>
      <c r="I20" s="58"/>
      <c r="J20" s="58"/>
      <c r="K20" s="58"/>
      <c r="L20" s="58"/>
      <c r="M20" s="59"/>
      <c r="N20" s="61">
        <f t="shared" si="1"/>
        <v>21</v>
      </c>
      <c r="O20" s="93" t="str">
        <f>$E$2&amp;"-"&amp;B20&amp;"-0"&amp;COUNTIF($B$9:B20,B20)&amp;"_tw"</f>
        <v>20070003-10209001-04_tw</v>
      </c>
      <c r="P20" s="95" t="str">
        <f>IF(ISNA(VLOOKUP(D20,代號!$N:$O,2,0)),"",(VLOOKUP(D20,代號!$N:$O,2,0)))</f>
        <v/>
      </c>
      <c r="R20" s="43"/>
      <c r="S20" s="1"/>
    </row>
    <row r="21" spans="1:19" s="5" customFormat="1">
      <c r="A21" s="1"/>
      <c r="B21" s="85">
        <f>IF(ISNA(VLOOKUP(D21,代號!$J:$K,2,0)),"",(VLOOKUP(D21,代號!$J:$K,2,0)))</f>
        <v>10209001</v>
      </c>
      <c r="C21" s="87" t="s">
        <v>227</v>
      </c>
      <c r="D21" s="2" t="s">
        <v>94</v>
      </c>
      <c r="E21" s="57" t="s">
        <v>432</v>
      </c>
      <c r="F21" s="58"/>
      <c r="G21" s="58"/>
      <c r="H21" s="58"/>
      <c r="I21" s="58"/>
      <c r="J21" s="58"/>
      <c r="K21" s="58"/>
      <c r="L21" s="58"/>
      <c r="M21" s="59"/>
      <c r="N21" s="61">
        <f t="shared" si="1"/>
        <v>20</v>
      </c>
      <c r="O21" s="93"/>
      <c r="P21" s="95" t="str">
        <f>IF(ISNA(VLOOKUP(D21,代號!$N:$O,2,0)),"",(VLOOKUP(D21,代號!$N:$O,2,0)))</f>
        <v/>
      </c>
      <c r="R21" s="43"/>
      <c r="S21" s="1"/>
    </row>
    <row r="22" spans="1:19" s="5" customFormat="1">
      <c r="A22" s="1"/>
      <c r="B22" s="85">
        <f>IF(ISNA(VLOOKUP(D22,代號!$J:$K,2,0)),"",(VLOOKUP(D22,代號!$J:$K,2,0)))</f>
        <v>10201006</v>
      </c>
      <c r="C22" s="150" t="s">
        <v>451</v>
      </c>
      <c r="D22" s="2" t="s">
        <v>327</v>
      </c>
      <c r="E22" s="57" t="s">
        <v>449</v>
      </c>
      <c r="F22" s="58"/>
      <c r="G22" s="58"/>
      <c r="H22" s="58"/>
      <c r="I22" s="58"/>
      <c r="J22" s="58"/>
      <c r="K22" s="58"/>
      <c r="L22" s="58"/>
      <c r="M22" s="59"/>
      <c r="N22" s="61">
        <f t="shared" ref="N22:N23" si="2">LEN(E22)</f>
        <v>14</v>
      </c>
      <c r="O22" s="93"/>
      <c r="P22" s="95" t="str">
        <f>IF(ISNA(VLOOKUP(D22,代號!$N:$O,2,0)),"",(VLOOKUP(D22,代號!$N:$O,2,0)))</f>
        <v/>
      </c>
      <c r="R22" s="43"/>
      <c r="S22" s="1"/>
    </row>
    <row r="23" spans="1:19" s="5" customFormat="1">
      <c r="A23" s="1"/>
      <c r="B23" s="85">
        <f>IF(ISNA(VLOOKUP(D23,代號!$J:$K,2,0)),"",(VLOOKUP(D23,代號!$J:$K,2,0)))</f>
        <v>10209001</v>
      </c>
      <c r="C23" s="87" t="s">
        <v>459</v>
      </c>
      <c r="D23" s="2" t="s">
        <v>94</v>
      </c>
      <c r="E23" s="57" t="s">
        <v>502</v>
      </c>
      <c r="F23" s="58"/>
      <c r="G23" s="58"/>
      <c r="H23" s="58"/>
      <c r="I23" s="58"/>
      <c r="J23" s="58"/>
      <c r="K23" s="58"/>
      <c r="L23" s="58"/>
      <c r="M23" s="59"/>
      <c r="N23" s="61">
        <f t="shared" si="2"/>
        <v>20</v>
      </c>
      <c r="O23" s="93"/>
      <c r="P23" s="95" t="str">
        <f>IF(ISNA(VLOOKUP(D23,代號!$N:$O,2,0)),"",(VLOOKUP(D23,代號!$N:$O,2,0)))</f>
        <v/>
      </c>
      <c r="R23" s="43"/>
      <c r="S23" s="1"/>
    </row>
    <row r="24" spans="1:19" s="3" customFormat="1">
      <c r="B24" s="85">
        <f>IF(ISNA(VLOOKUP(D24,代號!$J:$K,2,0)),"",(VLOOKUP(D24,代號!$J:$K,2,0)))</f>
        <v>10201006</v>
      </c>
      <c r="C24" s="150" t="s">
        <v>454</v>
      </c>
      <c r="D24" s="2" t="s">
        <v>327</v>
      </c>
      <c r="E24" s="57" t="s">
        <v>448</v>
      </c>
      <c r="F24" s="58"/>
      <c r="G24" s="60"/>
      <c r="H24" s="60"/>
      <c r="I24" s="60"/>
      <c r="J24" s="60"/>
      <c r="K24" s="60"/>
      <c r="L24" s="60"/>
      <c r="M24" s="61"/>
      <c r="N24" s="61">
        <f>LEN(E24)</f>
        <v>23</v>
      </c>
      <c r="O24" s="93" t="str">
        <f>$E$2&amp;"-"&amp;B24&amp;"-"&amp;COUNTIF($B$9:B24,B24)&amp;"_tw"</f>
        <v>20070003-10201006-7_tw</v>
      </c>
      <c r="P24" s="95" t="str">
        <f>IF(ISNA(VLOOKUP(D24,代號!$N:$O,2,0)),"",(VLOOKUP(D24,代號!$N:$O,2,0)))</f>
        <v/>
      </c>
    </row>
    <row r="25" spans="1:19" s="3" customFormat="1">
      <c r="B25" s="85">
        <f>IF(ISNA(VLOOKUP(D25,代號!$J:$K,2,0)),"",(VLOOKUP(D25,代號!$J:$K,2,0)))</f>
        <v>10209001</v>
      </c>
      <c r="C25" s="87" t="s">
        <v>226</v>
      </c>
      <c r="D25" s="2" t="s">
        <v>94</v>
      </c>
      <c r="E25" s="57" t="s">
        <v>450</v>
      </c>
      <c r="F25" s="58"/>
      <c r="G25" s="60"/>
      <c r="H25" s="60"/>
      <c r="I25" s="60"/>
      <c r="J25" s="60"/>
      <c r="K25" s="60"/>
      <c r="L25" s="60"/>
      <c r="M25" s="61"/>
      <c r="N25" s="61">
        <f t="shared" ref="N25:N27" si="3">LEN(E25)</f>
        <v>4</v>
      </c>
      <c r="O25" s="93" t="str">
        <f>$E$2&amp;"-"&amp;B25&amp;"-"&amp;COUNTIF($B$9:B25,B25)&amp;"_tw"</f>
        <v>20070003-10209001-7_tw</v>
      </c>
      <c r="P25" s="95" t="str">
        <f>IF(ISNA(VLOOKUP(D25,代號!$N:$O,2,0)),"",(VLOOKUP(D25,代號!$N:$O,2,0)))</f>
        <v/>
      </c>
    </row>
    <row r="26" spans="1:19" s="3" customFormat="1">
      <c r="B26" s="85">
        <f>IF(ISNA(VLOOKUP(D26,代號!$J:$K,2,0)),"",(VLOOKUP(D26,代號!$J:$K,2,0)))</f>
        <v>10201006</v>
      </c>
      <c r="C26" s="150" t="s">
        <v>454</v>
      </c>
      <c r="D26" s="2" t="s">
        <v>327</v>
      </c>
      <c r="E26" s="57" t="s">
        <v>445</v>
      </c>
      <c r="F26" s="58"/>
      <c r="G26" s="60"/>
      <c r="H26" s="60"/>
      <c r="I26" s="60"/>
      <c r="J26" s="60"/>
      <c r="K26" s="60"/>
      <c r="L26" s="60"/>
      <c r="M26" s="61"/>
      <c r="N26" s="61">
        <f t="shared" si="3"/>
        <v>18</v>
      </c>
      <c r="O26" s="93" t="str">
        <f>$E$2&amp;"-"&amp;B26&amp;"-"&amp;COUNTIF($B$9:B26,B26)&amp;"_tw"</f>
        <v>20070003-10201006-8_tw</v>
      </c>
      <c r="P26" s="95" t="str">
        <f>IF(ISNA(VLOOKUP(D26,代號!$N:$O,2,0)),"",(VLOOKUP(D26,代號!$N:$O,2,0)))</f>
        <v/>
      </c>
    </row>
    <row r="27" spans="1:19" s="5" customFormat="1">
      <c r="A27" s="3"/>
      <c r="B27" s="85">
        <f>IF(ISNA(VLOOKUP(D27,代號!$J:$K,2,0)),"",(VLOOKUP(D27,代號!$J:$K,2,0)))</f>
        <v>10201006</v>
      </c>
      <c r="C27" s="150" t="s">
        <v>454</v>
      </c>
      <c r="D27" s="2" t="s">
        <v>327</v>
      </c>
      <c r="E27" s="58" t="s">
        <v>446</v>
      </c>
      <c r="F27" s="58"/>
      <c r="G27" s="58"/>
      <c r="H27" s="58"/>
      <c r="I27" s="58"/>
      <c r="J27" s="58"/>
      <c r="K27" s="58"/>
      <c r="L27" s="58"/>
      <c r="M27" s="7"/>
      <c r="N27" s="61">
        <f t="shared" si="3"/>
        <v>21</v>
      </c>
      <c r="O27" s="93" t="str">
        <f>$E$2&amp;"-"&amp;B27&amp;"-"&amp;COUNTIF($B$9:B27,B27)&amp;"_tw"</f>
        <v>20070003-10201006-9_tw</v>
      </c>
      <c r="P27" s="95" t="str">
        <f>IF(ISNA(VLOOKUP(D27,代號!$N:$O,2,0)),"",(VLOOKUP(D27,代號!$N:$O,2,0)))</f>
        <v/>
      </c>
      <c r="R27" s="1"/>
      <c r="S27" s="1"/>
    </row>
    <row r="28" spans="1:19" s="5" customFormat="1">
      <c r="A28" s="3"/>
      <c r="B28" s="85">
        <f>IF(ISNA(VLOOKUP(D28,代號!$J:$K,2,0)),"",(VLOOKUP(D28,代號!$J:$K,2,0)))</f>
        <v>10201006</v>
      </c>
      <c r="C28" s="150" t="s">
        <v>454</v>
      </c>
      <c r="D28" s="2" t="s">
        <v>327</v>
      </c>
      <c r="E28" s="154" t="s">
        <v>506</v>
      </c>
      <c r="F28" s="58"/>
      <c r="G28" s="58"/>
      <c r="H28" s="58"/>
      <c r="I28" s="58"/>
      <c r="J28" s="58"/>
      <c r="K28" s="58"/>
      <c r="L28" s="58"/>
      <c r="M28" s="7"/>
      <c r="N28" s="61">
        <f t="shared" ref="N28:N29" si="4">LEN(E28)</f>
        <v>21</v>
      </c>
      <c r="O28" s="93" t="str">
        <f>$E$2&amp;"-"&amp;B28&amp;"-"&amp;COUNTIF($B$9:B28,B28)&amp;"_tw"</f>
        <v>20070003-10201006-10_tw</v>
      </c>
      <c r="P28" s="95" t="str">
        <f>IF(ISNA(VLOOKUP(D28,代號!$N:$O,2,0)),"",(VLOOKUP(D28,代號!$N:$O,2,0)))</f>
        <v/>
      </c>
      <c r="R28" s="1"/>
      <c r="S28" s="1"/>
    </row>
    <row r="29" spans="1:19" s="3" customFormat="1">
      <c r="B29" s="85">
        <f>IF(ISNA(VLOOKUP(D29,代號!$J:$K,2,0)),"",(VLOOKUP(D29,代號!$J:$K,2,0)))</f>
        <v>10209001</v>
      </c>
      <c r="C29" s="87" t="s">
        <v>231</v>
      </c>
      <c r="D29" s="2" t="s">
        <v>94</v>
      </c>
      <c r="E29" s="57" t="s">
        <v>447</v>
      </c>
      <c r="F29" s="58"/>
      <c r="G29" s="60"/>
      <c r="H29" s="60"/>
      <c r="I29" s="60"/>
      <c r="J29" s="60"/>
      <c r="K29" s="60"/>
      <c r="L29" s="60"/>
      <c r="M29" s="61"/>
      <c r="N29" s="61">
        <f t="shared" si="4"/>
        <v>13</v>
      </c>
      <c r="O29" s="93" t="str">
        <f>$E$2&amp;"-"&amp;B29&amp;"-"&amp;COUNTIF($B$9:B29,B29)&amp;"_tw"</f>
        <v>20070003-10209001-8_tw</v>
      </c>
      <c r="P29" s="95" t="str">
        <f>IF(ISNA(VLOOKUP(D29,代號!$N:$O,2,0)),"",(VLOOKUP(D29,代號!$N:$O,2,0)))</f>
        <v/>
      </c>
    </row>
    <row r="30" spans="1:19" s="3" customFormat="1">
      <c r="B30" s="85">
        <f>IF(ISNA(VLOOKUP(D30,代號!$J:$K,2,0)),"",(VLOOKUP(D30,代號!$J:$K,2,0)))</f>
        <v>10209001</v>
      </c>
      <c r="C30" s="87" t="s">
        <v>227</v>
      </c>
      <c r="D30" s="2" t="s">
        <v>94</v>
      </c>
      <c r="E30" s="57" t="s">
        <v>503</v>
      </c>
      <c r="F30" s="58"/>
      <c r="G30" s="60"/>
      <c r="H30" s="60"/>
      <c r="I30" s="60"/>
      <c r="J30" s="60"/>
      <c r="K30" s="60"/>
      <c r="L30" s="60"/>
      <c r="M30" s="61"/>
      <c r="N30" s="61">
        <f t="shared" ref="N30" si="5">LEN(E30)</f>
        <v>18</v>
      </c>
      <c r="O30" s="93" t="str">
        <f>$E$2&amp;"-"&amp;B30&amp;"-"&amp;COUNTIF($B$9:B30,B30)&amp;"_tw"</f>
        <v>20070003-10209001-9_tw</v>
      </c>
      <c r="P30" s="95" t="str">
        <f>IF(ISNA(VLOOKUP(D30,代號!$N:$O,2,0)),"",(VLOOKUP(D30,代號!$N:$O,2,0)))</f>
        <v/>
      </c>
    </row>
    <row r="31" spans="1:19" s="3" customFormat="1">
      <c r="B31" s="85">
        <f>IF(ISNA(VLOOKUP(D31,代號!$J:$K,2,0)),"",(VLOOKUP(D31,代號!$J:$K,2,0)))</f>
        <v>10201006</v>
      </c>
      <c r="C31" s="150" t="s">
        <v>456</v>
      </c>
      <c r="D31" s="2" t="s">
        <v>327</v>
      </c>
      <c r="E31" s="57" t="s">
        <v>504</v>
      </c>
      <c r="F31" s="58"/>
      <c r="G31" s="60"/>
      <c r="H31" s="60"/>
      <c r="I31" s="60"/>
      <c r="J31" s="60"/>
      <c r="K31" s="60"/>
      <c r="L31" s="60"/>
      <c r="M31" s="61"/>
      <c r="N31" s="61">
        <f>LEN(E31)</f>
        <v>15</v>
      </c>
      <c r="O31" s="93" t="str">
        <f>$E$2&amp;"-"&amp;B31&amp;"-"&amp;COUNTIF($B$9:B52,B31)&amp;"_tw"</f>
        <v>20070003-10201006-21_tw</v>
      </c>
      <c r="P31" s="95" t="str">
        <f>IF(ISNA(VLOOKUP(D31,代號!$N:$O,2,0)),"",(VLOOKUP(D31,代號!$N:$O,2,0)))</f>
        <v/>
      </c>
    </row>
    <row r="32" spans="1:19" s="5" customFormat="1">
      <c r="A32" s="1"/>
      <c r="B32" s="85">
        <f>IF(ISNA(VLOOKUP(D32,代號!$J:$K,2,0)),"",(VLOOKUP(D32,代號!$J:$K,2,0)))</f>
        <v>10201006</v>
      </c>
      <c r="C32" s="150" t="s">
        <v>456</v>
      </c>
      <c r="D32" s="2" t="s">
        <v>327</v>
      </c>
      <c r="E32" s="57" t="s">
        <v>505</v>
      </c>
      <c r="F32" s="58"/>
      <c r="G32" s="58"/>
      <c r="H32" s="58"/>
      <c r="I32" s="58"/>
      <c r="J32" s="58"/>
      <c r="K32" s="58"/>
      <c r="L32" s="58"/>
      <c r="M32" s="59"/>
      <c r="N32" s="61">
        <f t="shared" ref="N32" si="6">LEN(E32)</f>
        <v>13</v>
      </c>
      <c r="O32" s="93"/>
      <c r="P32" s="95" t="str">
        <f>IF(ISNA(VLOOKUP(D32,代號!$N:$O,2,0)),"",(VLOOKUP(D32,代號!$N:$O,2,0)))</f>
        <v/>
      </c>
      <c r="R32" s="43"/>
      <c r="S32" s="1"/>
    </row>
    <row r="33" spans="1:19" s="5" customFormat="1" ht="16.5">
      <c r="A33" s="1"/>
      <c r="B33" s="85" t="str">
        <f>IF(ISNA(VLOOKUP(D33,代號!$J:$K,2,0)),"",(VLOOKUP(D33,代號!$J:$K,2,0)))</f>
        <v/>
      </c>
      <c r="C33" s="87" t="s">
        <v>228</v>
      </c>
      <c r="D33" s="130" t="s">
        <v>381</v>
      </c>
      <c r="E33" s="131" t="s">
        <v>433</v>
      </c>
      <c r="F33" s="58"/>
      <c r="G33" s="58"/>
      <c r="H33" s="58"/>
      <c r="I33" s="58"/>
      <c r="J33" s="58"/>
      <c r="K33" s="58"/>
      <c r="L33" s="58"/>
      <c r="M33" s="59"/>
      <c r="N33" s="61">
        <f t="shared" si="1"/>
        <v>10</v>
      </c>
      <c r="O33" s="93" t="str">
        <f>$E$2&amp;"-"&amp;B33&amp;"-0"&amp;COUNTIF($B$9:B33,B33)&amp;"_tw"</f>
        <v>20070003--03_tw</v>
      </c>
      <c r="P33" s="95" t="str">
        <f>IF(ISNA(VLOOKUP(D33,代號!$N:$O,2,0)),"",(VLOOKUP(D33,代號!$N:$O,2,0)))</f>
        <v/>
      </c>
      <c r="R33" s="1"/>
      <c r="S33" s="1"/>
    </row>
    <row r="34" spans="1:19" s="5" customFormat="1">
      <c r="A34" s="1"/>
      <c r="B34" s="85">
        <f>IF(ISNA(VLOOKUP(D34,代號!$J:$K,2,0)),"",(VLOOKUP(D34,代號!$J:$K,2,0)))</f>
        <v>10201006</v>
      </c>
      <c r="C34" s="150" t="s">
        <v>453</v>
      </c>
      <c r="D34" s="2" t="s">
        <v>374</v>
      </c>
      <c r="E34" s="57" t="s">
        <v>507</v>
      </c>
      <c r="F34" s="58"/>
      <c r="G34" s="58"/>
      <c r="H34" s="58"/>
      <c r="I34" s="58"/>
      <c r="J34" s="58"/>
      <c r="K34" s="58"/>
      <c r="L34" s="58"/>
      <c r="M34" s="59"/>
      <c r="N34" s="61">
        <f t="shared" si="1"/>
        <v>20</v>
      </c>
      <c r="O34" s="93" t="str">
        <f>$E$2&amp;"-"&amp;B34&amp;"-0"&amp;COUNTIF($B$9:B34,B34)&amp;"_tw"</f>
        <v>20070003-10201006-013_tw</v>
      </c>
      <c r="P34" s="95" t="str">
        <f>IF(ISNA(VLOOKUP(D34,代號!$N:$O,2,0)),"",(VLOOKUP(D34,代號!$N:$O,2,0)))</f>
        <v/>
      </c>
      <c r="R34" s="1"/>
      <c r="S34" s="1"/>
    </row>
    <row r="35" spans="1:19" s="5" customFormat="1">
      <c r="A35" s="1"/>
      <c r="B35" s="85">
        <f>IF(ISNA(VLOOKUP(D35,代號!$J:$K,2,0)),"",(VLOOKUP(D35,代號!$J:$K,2,0)))</f>
        <v>10209001</v>
      </c>
      <c r="C35" s="87" t="s">
        <v>231</v>
      </c>
      <c r="D35" s="2" t="s">
        <v>94</v>
      </c>
      <c r="E35" s="57" t="s">
        <v>438</v>
      </c>
      <c r="F35" s="58"/>
      <c r="G35" s="58"/>
      <c r="H35" s="58"/>
      <c r="I35" s="58"/>
      <c r="J35" s="58"/>
      <c r="K35" s="58"/>
      <c r="L35" s="58"/>
      <c r="M35" s="59"/>
      <c r="N35" s="61">
        <f>LEN(E35)</f>
        <v>8</v>
      </c>
      <c r="O35" s="93"/>
      <c r="P35" s="95" t="str">
        <f>IF(ISNA(VLOOKUP(D35,代號!$N:$O,2,0)),"",(VLOOKUP(D35,代號!$N:$O,2,0)))</f>
        <v/>
      </c>
      <c r="R35" s="1"/>
      <c r="S35" s="1"/>
    </row>
    <row r="36" spans="1:19" s="5" customFormat="1" ht="16.5">
      <c r="A36" s="1"/>
      <c r="B36" s="85" t="str">
        <f>IF(ISNA(VLOOKUP(D36,代號!$J:$K,2,0)),"",(VLOOKUP(D36,代號!$J:$K,2,0)))</f>
        <v/>
      </c>
      <c r="C36" s="86"/>
      <c r="D36" s="130" t="s">
        <v>383</v>
      </c>
      <c r="E36" s="131" t="s">
        <v>434</v>
      </c>
      <c r="F36" s="60"/>
      <c r="G36" s="60"/>
      <c r="H36" s="60"/>
      <c r="I36" s="60"/>
      <c r="J36" s="60"/>
      <c r="K36" s="60"/>
      <c r="L36" s="60"/>
      <c r="M36" s="7"/>
      <c r="N36" s="61">
        <f>LEN(E36)</f>
        <v>9</v>
      </c>
      <c r="O36" s="93" t="str">
        <f>$E$2&amp;"-"&amp;B36&amp;"-0"&amp;COUNTIF($B$9:B36,B36)&amp;"_tw"</f>
        <v>20070003--04_tw</v>
      </c>
      <c r="P36" s="95" t="str">
        <f>IF(ISNA(VLOOKUP(D36,代號!$N:$O,2,0)),"",(VLOOKUP(D36,代號!$N:$O,2,0)))</f>
        <v/>
      </c>
      <c r="R36" s="43"/>
      <c r="S36" s="1"/>
    </row>
    <row r="37" spans="1:19" s="5" customFormat="1">
      <c r="A37" s="1"/>
      <c r="B37" s="85">
        <f>IF(ISNA(VLOOKUP(D37,代號!$J:$K,2,0)),"",(VLOOKUP(D37,代號!$J:$K,2,0)))</f>
        <v>10201006</v>
      </c>
      <c r="C37" s="150" t="s">
        <v>453</v>
      </c>
      <c r="D37" s="2" t="s">
        <v>374</v>
      </c>
      <c r="E37" s="57" t="s">
        <v>439</v>
      </c>
      <c r="F37" s="58"/>
      <c r="G37" s="58"/>
      <c r="H37" s="58"/>
      <c r="I37" s="58"/>
      <c r="J37" s="58"/>
      <c r="K37" s="58"/>
      <c r="L37" s="58"/>
      <c r="M37" s="59"/>
      <c r="N37" s="61">
        <f>LEN(E37)</f>
        <v>29</v>
      </c>
      <c r="O37" s="93"/>
      <c r="P37" s="95" t="str">
        <f>IF(ISNA(VLOOKUP(D37,代號!$N:$O,2,0)),"",(VLOOKUP(D37,代號!$N:$O,2,0)))</f>
        <v/>
      </c>
      <c r="R37" s="1"/>
      <c r="S37" s="1"/>
    </row>
    <row r="38" spans="1:19" s="5" customFormat="1">
      <c r="A38" s="1"/>
      <c r="B38" s="85">
        <f>IF(ISNA(VLOOKUP(D38,代號!$J:$K,2,0)),"",(VLOOKUP(D38,代號!$J:$K,2,0)))</f>
        <v>10209001</v>
      </c>
      <c r="C38" s="87" t="s">
        <v>231</v>
      </c>
      <c r="D38" s="2" t="s">
        <v>94</v>
      </c>
      <c r="E38" s="57" t="s">
        <v>440</v>
      </c>
      <c r="F38" s="58"/>
      <c r="G38" s="58"/>
      <c r="H38" s="58"/>
      <c r="I38" s="58"/>
      <c r="J38" s="58"/>
      <c r="K38" s="58"/>
      <c r="L38" s="58"/>
      <c r="M38" s="59"/>
      <c r="N38" s="61">
        <f t="shared" si="1"/>
        <v>13</v>
      </c>
      <c r="O38" s="93" t="str">
        <f>$E$2&amp;"-"&amp;B38&amp;"-0"&amp;COUNTIF($B$9:B38,B38)&amp;"_tw"</f>
        <v>20070003-10209001-011_tw</v>
      </c>
      <c r="P38" s="95" t="str">
        <f>IF(ISNA(VLOOKUP(D38,代號!$N:$O,2,0)),"",(VLOOKUP(D38,代號!$N:$O,2,0)))</f>
        <v/>
      </c>
      <c r="R38" s="1"/>
      <c r="S38" s="1"/>
    </row>
    <row r="39" spans="1:19" s="5" customFormat="1" ht="16.5">
      <c r="A39" s="1"/>
      <c r="B39" s="85" t="str">
        <f>IF(ISNA(VLOOKUP(D39,代號!$J:$K,2,0)),"",(VLOOKUP(D39,代號!$J:$K,2,0)))</f>
        <v/>
      </c>
      <c r="C39" s="86"/>
      <c r="D39" s="130" t="s">
        <v>383</v>
      </c>
      <c r="E39" s="131" t="s">
        <v>435</v>
      </c>
      <c r="F39" s="60"/>
      <c r="G39" s="60"/>
      <c r="H39" s="60"/>
      <c r="I39" s="60"/>
      <c r="J39" s="60"/>
      <c r="K39" s="60"/>
      <c r="L39" s="60"/>
      <c r="M39" s="7"/>
      <c r="N39" s="61">
        <f>LEN(E39)</f>
        <v>10</v>
      </c>
      <c r="O39" s="93" t="str">
        <f>$E$2&amp;"-"&amp;B39&amp;"-0"&amp;COUNTIF($B$9:B39,B39)&amp;"_tw"</f>
        <v>20070003--05_tw</v>
      </c>
      <c r="P39" s="95" t="str">
        <f>IF(ISNA(VLOOKUP(D39,代號!$N:$O,2,0)),"",(VLOOKUP(D39,代號!$N:$O,2,0)))</f>
        <v/>
      </c>
      <c r="R39" s="43"/>
      <c r="S39" s="1"/>
    </row>
    <row r="40" spans="1:19" s="5" customFormat="1">
      <c r="A40" s="1"/>
      <c r="B40" s="85">
        <f>IF(ISNA(VLOOKUP(D40,代號!$J:$K,2,0)),"",(VLOOKUP(D40,代號!$J:$K,2,0)))</f>
        <v>10201006</v>
      </c>
      <c r="C40" s="150" t="s">
        <v>453</v>
      </c>
      <c r="D40" s="2" t="s">
        <v>374</v>
      </c>
      <c r="E40" s="57" t="s">
        <v>508</v>
      </c>
      <c r="F40" s="58"/>
      <c r="G40" s="58"/>
      <c r="H40" s="58"/>
      <c r="I40" s="58"/>
      <c r="J40" s="58"/>
      <c r="K40" s="58"/>
      <c r="L40" s="58"/>
      <c r="M40" s="59"/>
      <c r="N40" s="61">
        <f>LEN(E40)</f>
        <v>13</v>
      </c>
      <c r="O40" s="93"/>
      <c r="P40" s="95" t="str">
        <f>IF(ISNA(VLOOKUP(D40,代號!$N:$O,2,0)),"",(VLOOKUP(D40,代號!$N:$O,2,0)))</f>
        <v/>
      </c>
      <c r="R40" s="1"/>
      <c r="S40" s="1"/>
    </row>
    <row r="41" spans="1:19" s="5" customFormat="1">
      <c r="A41" s="1"/>
      <c r="B41" s="85">
        <f>IF(ISNA(VLOOKUP(D41,代號!$J:$K,2,0)),"",(VLOOKUP(D41,代號!$J:$K,2,0)))</f>
        <v>10209001</v>
      </c>
      <c r="C41" s="87" t="s">
        <v>231</v>
      </c>
      <c r="D41" s="2" t="s">
        <v>94</v>
      </c>
      <c r="E41" s="57" t="s">
        <v>510</v>
      </c>
      <c r="F41" s="58"/>
      <c r="G41" s="58"/>
      <c r="H41" s="58"/>
      <c r="I41" s="58"/>
      <c r="J41" s="58"/>
      <c r="K41" s="58"/>
      <c r="L41" s="58"/>
      <c r="M41" s="59"/>
      <c r="N41" s="61">
        <f t="shared" ref="N41" si="7">LEN(E41)</f>
        <v>10</v>
      </c>
      <c r="O41" s="93" t="str">
        <f>$E$2&amp;"-"&amp;B41&amp;"-0"&amp;COUNTIF($B$9:B41,B41)&amp;"_tw"</f>
        <v>20070003-10209001-012_tw</v>
      </c>
      <c r="P41" s="95" t="str">
        <f>IF(ISNA(VLOOKUP(D41,代號!$N:$O,2,0)),"",(VLOOKUP(D41,代號!$N:$O,2,0)))</f>
        <v/>
      </c>
      <c r="R41" s="1"/>
      <c r="S41" s="1"/>
    </row>
    <row r="42" spans="1:19" s="5" customFormat="1" ht="16.5">
      <c r="A42" s="1"/>
      <c r="B42" s="85" t="str">
        <f>IF(ISNA(VLOOKUP(D42,代號!$J:$K,2,0)),"",(VLOOKUP(D42,代號!$J:$K,2,0)))</f>
        <v/>
      </c>
      <c r="C42" s="87" t="s">
        <v>231</v>
      </c>
      <c r="D42" s="130" t="s">
        <v>386</v>
      </c>
      <c r="E42" s="131"/>
      <c r="F42" s="58"/>
      <c r="G42" s="58"/>
      <c r="H42" s="58"/>
      <c r="I42" s="58"/>
      <c r="J42" s="58"/>
      <c r="K42" s="58"/>
      <c r="L42" s="58"/>
      <c r="M42" s="59"/>
      <c r="N42" s="61">
        <f t="shared" si="1"/>
        <v>0</v>
      </c>
      <c r="O42" s="93" t="str">
        <f>$E$2&amp;"-"&amp;B42&amp;"-"&amp;COUNTIF($B$9:B42,B42)&amp;"_tw"</f>
        <v>20070003--6_tw</v>
      </c>
      <c r="P42" s="95" t="str">
        <f>IF(ISNA(VLOOKUP(D42,代號!$N:$O,2,0)),"",(VLOOKUP(D42,代號!$N:$O,2,0)))</f>
        <v/>
      </c>
      <c r="R42" s="1"/>
      <c r="S42" s="1"/>
    </row>
    <row r="43" spans="1:19" s="5" customFormat="1">
      <c r="A43" s="1"/>
      <c r="B43" s="85">
        <f>IF(ISNA(VLOOKUP(D43,代號!$J:$K,2,0)),"",(VLOOKUP(D43,代號!$J:$K,2,0)))</f>
        <v>10201006</v>
      </c>
      <c r="C43" s="150" t="s">
        <v>451</v>
      </c>
      <c r="D43" s="2" t="s">
        <v>374</v>
      </c>
      <c r="E43" s="153" t="s">
        <v>509</v>
      </c>
      <c r="F43" s="58"/>
      <c r="G43" s="58"/>
      <c r="H43" s="58"/>
      <c r="I43" s="58"/>
      <c r="J43" s="58"/>
      <c r="K43" s="58"/>
      <c r="L43" s="58"/>
      <c r="M43" s="59"/>
      <c r="N43" s="61">
        <f t="shared" si="1"/>
        <v>21</v>
      </c>
      <c r="O43" s="93" t="str">
        <f>$E$2&amp;"-"&amp;B43&amp;"-0"&amp;COUNTIF($B$9:B43,B43)&amp;"_tw"</f>
        <v>20070003-10201006-016_tw</v>
      </c>
      <c r="P43" s="95" t="str">
        <f>IF(ISNA(VLOOKUP(D43,代號!$N:$O,2,0)),"",(VLOOKUP(D43,代號!$N:$O,2,0)))</f>
        <v/>
      </c>
      <c r="R43" s="1"/>
      <c r="S43" s="1"/>
    </row>
    <row r="44" spans="1:19" s="3" customFormat="1">
      <c r="B44" s="85">
        <f>IF(ISNA(VLOOKUP(D44,代號!$J:$K,2,0)),"",(VLOOKUP(D44,代號!$J:$K,2,0)))</f>
        <v>10201006</v>
      </c>
      <c r="C44" s="150" t="s">
        <v>457</v>
      </c>
      <c r="D44" s="2" t="s">
        <v>327</v>
      </c>
      <c r="E44" s="57" t="s">
        <v>436</v>
      </c>
      <c r="F44" s="60"/>
      <c r="G44" s="60"/>
      <c r="H44" s="60"/>
      <c r="I44" s="60"/>
      <c r="J44" s="60"/>
      <c r="K44" s="60"/>
      <c r="L44" s="60"/>
      <c r="M44" s="61"/>
      <c r="N44" s="61">
        <f t="shared" si="1"/>
        <v>20</v>
      </c>
      <c r="O44" s="93" t="str">
        <f>$E$2&amp;"-"&amp;B44&amp;"-"&amp;COUNTIF($B$9:B44,B44)&amp;"_tw"</f>
        <v>20070003-10201006-17_tw</v>
      </c>
      <c r="P44" s="95" t="str">
        <f>IF(ISNA(VLOOKUP(D44,代號!$N:$O,2,0)),"",(VLOOKUP(D44,代號!$N:$O,2,0)))</f>
        <v/>
      </c>
    </row>
    <row r="45" spans="1:19" s="3" customFormat="1">
      <c r="B45" s="85">
        <f>IF(ISNA(VLOOKUP(D45,代號!$J:$K,2,0)),"",(VLOOKUP(D45,代號!$J:$K,2,0)))</f>
        <v>10209001</v>
      </c>
      <c r="C45" s="87" t="s">
        <v>226</v>
      </c>
      <c r="D45" s="2" t="s">
        <v>94</v>
      </c>
      <c r="E45" s="57" t="s">
        <v>437</v>
      </c>
      <c r="F45" s="60"/>
      <c r="G45" s="60"/>
      <c r="H45" s="60"/>
      <c r="I45" s="60"/>
      <c r="J45" s="60"/>
      <c r="K45" s="60"/>
      <c r="L45" s="60"/>
      <c r="M45" s="61"/>
      <c r="N45" s="61">
        <f t="shared" si="1"/>
        <v>5</v>
      </c>
      <c r="O45" s="93" t="str">
        <f>$E$2&amp;"-"&amp;B45&amp;"-"&amp;COUNTIF($B$9:B45,B45)&amp;"_tw"</f>
        <v>20070003-10209001-13_tw</v>
      </c>
      <c r="P45" s="95" t="str">
        <f>IF(ISNA(VLOOKUP(D45,代號!$N:$O,2,0)),"",(VLOOKUP(D45,代號!$N:$O,2,0)))</f>
        <v/>
      </c>
    </row>
    <row r="46" spans="1:19" s="3" customFormat="1">
      <c r="B46" s="85">
        <f>IF(ISNA(VLOOKUP(D46,代號!$J:$K,2,0)),"",(VLOOKUP(D46,代號!$J:$K,2,0)))</f>
        <v>10201006</v>
      </c>
      <c r="C46" s="150" t="s">
        <v>457</v>
      </c>
      <c r="D46" s="2" t="s">
        <v>327</v>
      </c>
      <c r="E46" s="57" t="s">
        <v>441</v>
      </c>
      <c r="F46" s="58"/>
      <c r="G46" s="60"/>
      <c r="H46" s="60"/>
      <c r="I46" s="60"/>
      <c r="J46" s="60"/>
      <c r="K46" s="60"/>
      <c r="L46" s="60"/>
      <c r="M46" s="61"/>
      <c r="N46" s="61">
        <f t="shared" si="1"/>
        <v>23</v>
      </c>
      <c r="O46" s="93" t="str">
        <f>$E$2&amp;"-"&amp;B46&amp;"-"&amp;COUNTIF($B$9:B46,B46)&amp;"_tw"</f>
        <v>20070003-10201006-18_tw</v>
      </c>
      <c r="P46" s="95" t="str">
        <f>IF(ISNA(VLOOKUP(D46,代號!$N:$O,2,0)),"",(VLOOKUP(D46,代號!$N:$O,2,0)))</f>
        <v/>
      </c>
    </row>
    <row r="47" spans="1:19" s="3" customFormat="1">
      <c r="B47" s="85">
        <f>IF(ISNA(VLOOKUP(D47,代號!$J:$K,2,0)),"",(VLOOKUP(D47,代號!$J:$K,2,0)))</f>
        <v>10209001</v>
      </c>
      <c r="C47" s="87" t="s">
        <v>227</v>
      </c>
      <c r="D47" s="2" t="s">
        <v>94</v>
      </c>
      <c r="E47" s="57" t="s">
        <v>512</v>
      </c>
      <c r="F47" s="60"/>
      <c r="G47" s="60"/>
      <c r="H47" s="60"/>
      <c r="I47" s="60"/>
      <c r="J47" s="60"/>
      <c r="K47" s="60"/>
      <c r="L47" s="60"/>
      <c r="M47" s="61"/>
      <c r="N47" s="61">
        <f t="shared" si="1"/>
        <v>13</v>
      </c>
      <c r="O47" s="93" t="str">
        <f>$E$2&amp;"-"&amp;B47&amp;"-"&amp;COUNTIF($B$9:B47,B47)&amp;"_tw"</f>
        <v>20070003-10209001-14_tw</v>
      </c>
      <c r="P47" s="95" t="str">
        <f>IF(ISNA(VLOOKUP(D47,代號!$N:$O,2,0)),"",(VLOOKUP(D47,代號!$N:$O,2,0)))</f>
        <v/>
      </c>
    </row>
    <row r="48" spans="1:19" s="3" customFormat="1">
      <c r="B48" s="85">
        <f>IF(ISNA(VLOOKUP(D48,代號!$J:$K,2,0)),"",(VLOOKUP(D48,代號!$J:$K,2,0)))</f>
        <v>10201006</v>
      </c>
      <c r="C48" s="150" t="s">
        <v>451</v>
      </c>
      <c r="D48" s="2" t="s">
        <v>327</v>
      </c>
      <c r="E48" s="57" t="s">
        <v>513</v>
      </c>
      <c r="F48" s="58"/>
      <c r="G48" s="60"/>
      <c r="H48" s="60"/>
      <c r="I48" s="60"/>
      <c r="J48" s="60"/>
      <c r="K48" s="60"/>
      <c r="L48" s="60"/>
      <c r="M48" s="61"/>
      <c r="N48" s="61">
        <f t="shared" si="1"/>
        <v>8</v>
      </c>
      <c r="O48" s="93" t="str">
        <f>$E$2&amp;"-"&amp;B48&amp;"-"&amp;COUNTIF($B$9:B48,B48)&amp;"_tw"</f>
        <v>20070003-10201006-19_tw</v>
      </c>
      <c r="P48" s="95" t="str">
        <f>IF(ISNA(VLOOKUP(D48,代號!$N:$O,2,0)),"",(VLOOKUP(D48,代號!$N:$O,2,0)))</f>
        <v/>
      </c>
    </row>
    <row r="49" spans="2:16" s="3" customFormat="1">
      <c r="B49" s="85">
        <f>IF(ISNA(VLOOKUP(D49,代號!$J:$K,2,0)),"",(VLOOKUP(D49,代號!$J:$K,2,0)))</f>
        <v>10201006</v>
      </c>
      <c r="C49" s="150" t="s">
        <v>456</v>
      </c>
      <c r="D49" s="2" t="s">
        <v>327</v>
      </c>
      <c r="E49" s="57" t="s">
        <v>442</v>
      </c>
      <c r="F49" s="60"/>
      <c r="G49" s="60"/>
      <c r="H49" s="60"/>
      <c r="I49" s="60"/>
      <c r="J49" s="60"/>
      <c r="K49" s="60"/>
      <c r="L49" s="60"/>
      <c r="M49" s="61"/>
      <c r="N49" s="61">
        <f t="shared" ref="N49" si="8">LEN(E49)</f>
        <v>20</v>
      </c>
      <c r="O49" s="93" t="str">
        <f>$E$2&amp;"-"&amp;B49&amp;"-"&amp;COUNTIF($B$9:B49,B49)&amp;"_tw"</f>
        <v>20070003-10201006-20_tw</v>
      </c>
      <c r="P49" s="95" t="str">
        <f>IF(ISNA(VLOOKUP(D49,代號!$N:$O,2,0)),"",(VLOOKUP(D49,代號!$N:$O,2,0)))</f>
        <v/>
      </c>
    </row>
    <row r="50" spans="2:16" s="3" customFormat="1">
      <c r="B50" s="85">
        <f>IF(ISNA(VLOOKUP(D50,代號!$J:$K,2,0)),"",(VLOOKUP(D50,代號!$J:$K,2,0)))</f>
        <v>10201006</v>
      </c>
      <c r="C50" s="150" t="s">
        <v>456</v>
      </c>
      <c r="D50" s="2" t="s">
        <v>327</v>
      </c>
      <c r="E50" s="57" t="s">
        <v>443</v>
      </c>
      <c r="F50" s="60"/>
      <c r="G50" s="60"/>
      <c r="H50" s="60"/>
      <c r="I50" s="60"/>
      <c r="J50" s="60"/>
      <c r="K50" s="60"/>
      <c r="L50" s="60"/>
      <c r="M50" s="61"/>
      <c r="N50" s="61">
        <f t="shared" si="1"/>
        <v>18</v>
      </c>
      <c r="O50" s="93" t="str">
        <f>$E$2&amp;"-"&amp;B50&amp;"-"&amp;COUNTIF($B$9:B50,B50)&amp;"_tw"</f>
        <v>20070003-10201006-21_tw</v>
      </c>
      <c r="P50" s="95" t="str">
        <f>IF(ISNA(VLOOKUP(D50,代號!$N:$O,2,0)),"",(VLOOKUP(D50,代號!$N:$O,2,0)))</f>
        <v/>
      </c>
    </row>
    <row r="51" spans="2:16" s="3" customFormat="1">
      <c r="B51" s="85">
        <f>IF(ISNA(VLOOKUP(D51,代號!$J:$K,2,0)),"",(VLOOKUP(D51,代號!$J:$K,2,0)))</f>
        <v>10209001</v>
      </c>
      <c r="C51" s="87" t="s">
        <v>231</v>
      </c>
      <c r="D51" s="2" t="s">
        <v>94</v>
      </c>
      <c r="E51" s="153" t="s">
        <v>511</v>
      </c>
      <c r="F51" s="60"/>
      <c r="G51" s="60"/>
      <c r="H51" s="60"/>
      <c r="I51" s="60"/>
      <c r="J51" s="60"/>
      <c r="K51" s="60"/>
      <c r="L51" s="60"/>
      <c r="M51" s="61"/>
      <c r="N51" s="61">
        <f t="shared" si="1"/>
        <v>9</v>
      </c>
      <c r="O51" s="93" t="str">
        <f>$E$2&amp;"-"&amp;B51&amp;"-"&amp;COUNTIF($B$9:B51,B51)&amp;"_tw"</f>
        <v>20070003-10209001-15_tw</v>
      </c>
      <c r="P51" s="95" t="str">
        <f>IF(ISNA(VLOOKUP(D51,代號!$N:$O,2,0)),"",(VLOOKUP(D51,代號!$N:$O,2,0)))</f>
        <v/>
      </c>
    </row>
    <row r="52" spans="2:16" s="3" customFormat="1">
      <c r="B52" s="85">
        <f>IF(ISNA(VLOOKUP(D52,代號!$J:$K,2,0)),"",(VLOOKUP(D52,代號!$J:$K,2,0)))</f>
        <v>10209001</v>
      </c>
      <c r="C52" s="87" t="s">
        <v>231</v>
      </c>
      <c r="D52" s="2" t="s">
        <v>94</v>
      </c>
      <c r="E52" s="57" t="s">
        <v>444</v>
      </c>
      <c r="F52" s="60"/>
      <c r="G52" s="60"/>
      <c r="H52" s="60"/>
      <c r="I52" s="60"/>
      <c r="J52" s="60"/>
      <c r="K52" s="60"/>
      <c r="L52" s="60"/>
      <c r="M52" s="61"/>
      <c r="N52" s="61">
        <f t="shared" ref="N52" si="9">LEN(E52)</f>
        <v>16</v>
      </c>
      <c r="O52" s="93" t="str">
        <f>$E$2&amp;"-"&amp;B52&amp;"-"&amp;COUNTIF($B$9:B52,B52)&amp;"_tw"</f>
        <v>20070003-10209001-16_tw</v>
      </c>
      <c r="P52" s="95" t="str">
        <f>IF(ISNA(VLOOKUP(D52,代號!$N:$O,2,0)),"",(VLOOKUP(D52,代號!$N:$O,2,0)))</f>
        <v/>
      </c>
    </row>
    <row r="53" spans="2:16" s="3" customFormat="1">
      <c r="B53" s="85" t="str">
        <f>IF(ISNA(VLOOKUP(D53,代號!$J:$K,2,0)),"",(VLOOKUP(D53,代號!$J:$K,2,0)))</f>
        <v/>
      </c>
      <c r="C53" s="86"/>
      <c r="D53" s="2"/>
      <c r="E53" s="57"/>
      <c r="F53" s="58"/>
      <c r="G53" s="60"/>
      <c r="H53" s="60"/>
      <c r="I53" s="60"/>
      <c r="J53" s="60"/>
      <c r="K53" s="60"/>
      <c r="L53" s="60"/>
      <c r="M53" s="61"/>
      <c r="N53" s="61"/>
      <c r="O53" s="93" t="str">
        <f>$E$2&amp;"-"&amp;B53&amp;"-"&amp;COUNTIF($B$9:B53,B53)&amp;"_tw"</f>
        <v>20070003--7_tw</v>
      </c>
      <c r="P53" s="95" t="str">
        <f>IF(ISNA(VLOOKUP(D53,代號!$N:$O,2,0)),"",(VLOOKUP(D53,代號!$N:$O,2,0)))</f>
        <v/>
      </c>
    </row>
    <row r="54" spans="2:16" s="3" customFormat="1">
      <c r="B54" s="85" t="str">
        <f>IF(ISNA(VLOOKUP(D54,代號!$J:$K,2,0)),"",(VLOOKUP(D54,代號!$J:$K,2,0)))</f>
        <v/>
      </c>
      <c r="C54" s="86"/>
      <c r="D54" s="2"/>
      <c r="E54" s="57"/>
      <c r="F54" s="58"/>
      <c r="G54" s="60"/>
      <c r="H54" s="60"/>
      <c r="I54" s="60"/>
      <c r="J54" s="60"/>
      <c r="K54" s="60"/>
      <c r="L54" s="60"/>
      <c r="M54" s="61"/>
      <c r="N54" s="61"/>
      <c r="O54" s="93" t="str">
        <f>$E$2&amp;"-"&amp;B54&amp;"-"&amp;COUNTIF($B$9:B54,B54)&amp;"_tw"</f>
        <v>20070003--8_tw</v>
      </c>
      <c r="P54" s="95" t="str">
        <f>IF(ISNA(VLOOKUP(D54,代號!$N:$O,2,0)),"",(VLOOKUP(D54,代號!$N:$O,2,0)))</f>
        <v/>
      </c>
    </row>
    <row r="58" spans="2:16">
      <c r="E58" s="150"/>
    </row>
    <row r="59" spans="2:16">
      <c r="E59" s="150"/>
    </row>
    <row r="60" spans="2:16">
      <c r="E60" s="150"/>
    </row>
    <row r="61" spans="2:16">
      <c r="E61" s="150"/>
    </row>
    <row r="62" spans="2:16">
      <c r="E62" s="150"/>
    </row>
    <row r="63" spans="2:16">
      <c r="E63" s="150"/>
    </row>
    <row r="64" spans="2:16">
      <c r="E64" s="150"/>
    </row>
  </sheetData>
  <autoFilter ref="B6:Q54">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2:I2"/>
    <mergeCell ref="E3:I3"/>
    <mergeCell ref="B4:C4"/>
    <mergeCell ref="E4:I4"/>
    <mergeCell ref="E5:N5"/>
  </mergeCells>
  <phoneticPr fontId="1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C20:C21 C41:C42 C35 C10 C47 C33 C23 C25 C29:C30 C38 C45 C51:C52 C16 C18 C13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G19" sqref="G19:G25"/>
    </sheetView>
  </sheetViews>
  <sheetFormatPr defaultColWidth="9.140625" defaultRowHeight="21.75"/>
  <cols>
    <col min="1" max="2" width="9.140625" style="3"/>
    <col min="3" max="3" width="9.85546875" style="3" customWidth="1"/>
    <col min="4" max="4" width="9.140625" style="3"/>
    <col min="5" max="5" width="9.28515625" style="3" bestFit="1" customWidth="1"/>
    <col min="6" max="6" width="11" style="3" bestFit="1" customWidth="1"/>
    <col min="7" max="7" width="19.140625" style="3" customWidth="1"/>
    <col min="8" max="8" width="31.85546875" style="3" customWidth="1"/>
    <col min="9" max="9" width="8.28515625" style="3" customWidth="1"/>
    <col min="10" max="10" width="38.140625" style="80" customWidth="1"/>
    <col min="11" max="11" width="21.85546875" style="80" customWidth="1"/>
    <col min="12" max="13" width="9.140625" style="3"/>
    <col min="14" max="14" width="12" style="3" customWidth="1"/>
    <col min="15" max="15" width="43" style="3" customWidth="1"/>
    <col min="16" max="16" width="12.7109375" style="3" customWidth="1"/>
    <col min="17" max="17" width="14.85546875" style="3" customWidth="1"/>
    <col min="18" max="16384" width="9.140625" style="3"/>
  </cols>
  <sheetData>
    <row r="1" spans="1:15" ht="27" customHeight="1">
      <c r="A1" s="3" t="s">
        <v>102</v>
      </c>
      <c r="E1" s="3" t="s">
        <v>103</v>
      </c>
      <c r="J1" s="66" t="s">
        <v>104</v>
      </c>
      <c r="K1" s="67" t="s">
        <v>105</v>
      </c>
      <c r="N1" s="3" t="s">
        <v>106</v>
      </c>
    </row>
    <row r="2" spans="1:15" ht="17.25">
      <c r="A2" s="53" t="s">
        <v>107</v>
      </c>
      <c r="B2" s="53" t="s">
        <v>108</v>
      </c>
      <c r="C2" s="53" t="s">
        <v>109</v>
      </c>
      <c r="E2" s="53" t="s">
        <v>107</v>
      </c>
      <c r="F2" s="53" t="s">
        <v>108</v>
      </c>
      <c r="G2" s="53" t="s">
        <v>109</v>
      </c>
      <c r="J2" s="68"/>
      <c r="K2" s="69" t="s">
        <v>110</v>
      </c>
      <c r="M2" s="3" t="s">
        <v>111</v>
      </c>
      <c r="N2" s="35" t="s">
        <v>112</v>
      </c>
    </row>
    <row r="3" spans="1:15" ht="17.25">
      <c r="A3" s="70">
        <v>0</v>
      </c>
      <c r="B3" s="70" t="s">
        <v>113</v>
      </c>
      <c r="C3" s="51" t="s">
        <v>114</v>
      </c>
      <c r="E3" s="4">
        <v>1</v>
      </c>
      <c r="F3" s="70" t="s">
        <v>115</v>
      </c>
      <c r="G3" s="51" t="s">
        <v>9</v>
      </c>
      <c r="J3" s="68"/>
      <c r="K3" s="71" t="s">
        <v>116</v>
      </c>
    </row>
    <row r="4" spans="1:15" ht="17.25">
      <c r="A4" s="70">
        <v>1</v>
      </c>
      <c r="B4" s="70" t="s">
        <v>117</v>
      </c>
      <c r="C4" s="51" t="s">
        <v>23</v>
      </c>
      <c r="E4" s="4">
        <v>2</v>
      </c>
      <c r="F4" s="70" t="s">
        <v>118</v>
      </c>
      <c r="G4" s="51" t="s">
        <v>10</v>
      </c>
      <c r="J4" s="68"/>
      <c r="K4" s="72" t="s">
        <v>119</v>
      </c>
      <c r="N4" s="100" t="s">
        <v>250</v>
      </c>
      <c r="O4" s="65" t="s">
        <v>120</v>
      </c>
    </row>
    <row r="5" spans="1:15" ht="17.25">
      <c r="A5" s="70">
        <v>2</v>
      </c>
      <c r="B5" s="70" t="s">
        <v>7</v>
      </c>
      <c r="C5" s="51" t="s">
        <v>121</v>
      </c>
      <c r="E5" s="4">
        <v>3</v>
      </c>
      <c r="F5" s="70" t="s">
        <v>122</v>
      </c>
      <c r="G5" s="51" t="s">
        <v>11</v>
      </c>
      <c r="J5" s="73" t="s">
        <v>123</v>
      </c>
      <c r="K5" s="74">
        <v>10201000</v>
      </c>
      <c r="N5" s="100" t="s">
        <v>251</v>
      </c>
      <c r="O5" s="99" t="s">
        <v>260</v>
      </c>
    </row>
    <row r="6" spans="1:15" ht="17.25">
      <c r="A6" s="70">
        <v>3</v>
      </c>
      <c r="B6" s="70" t="s">
        <v>124</v>
      </c>
      <c r="C6" s="51" t="s">
        <v>125</v>
      </c>
      <c r="E6" s="4">
        <v>4</v>
      </c>
      <c r="F6" s="70" t="s">
        <v>126</v>
      </c>
      <c r="G6" s="51" t="s">
        <v>12</v>
      </c>
      <c r="J6" s="73" t="s">
        <v>127</v>
      </c>
      <c r="K6" s="74">
        <v>10201001</v>
      </c>
      <c r="N6" s="100" t="s">
        <v>252</v>
      </c>
      <c r="O6" s="99" t="s">
        <v>259</v>
      </c>
    </row>
    <row r="7" spans="1:15" ht="17.25">
      <c r="A7" s="70">
        <v>4</v>
      </c>
      <c r="B7" s="70" t="s">
        <v>8</v>
      </c>
      <c r="C7" s="51" t="s">
        <v>128</v>
      </c>
      <c r="E7" s="4">
        <v>5</v>
      </c>
      <c r="F7" s="70" t="s">
        <v>129</v>
      </c>
      <c r="G7" s="51" t="s">
        <v>13</v>
      </c>
      <c r="J7" s="73" t="s">
        <v>97</v>
      </c>
      <c r="K7" s="74">
        <v>10201002</v>
      </c>
      <c r="N7" s="100" t="s">
        <v>253</v>
      </c>
      <c r="O7" s="99" t="s">
        <v>261</v>
      </c>
    </row>
    <row r="8" spans="1:15" ht="17.25">
      <c r="A8" s="70">
        <v>5</v>
      </c>
      <c r="B8" s="70" t="s">
        <v>130</v>
      </c>
      <c r="C8" s="51" t="s">
        <v>131</v>
      </c>
      <c r="E8" s="4">
        <v>6</v>
      </c>
      <c r="F8" s="70" t="s">
        <v>132</v>
      </c>
      <c r="G8" s="51" t="s">
        <v>14</v>
      </c>
      <c r="J8" s="73" t="s">
        <v>99</v>
      </c>
      <c r="K8" s="74">
        <v>10201003</v>
      </c>
      <c r="N8" s="100" t="s">
        <v>254</v>
      </c>
      <c r="O8" s="99" t="s">
        <v>255</v>
      </c>
    </row>
    <row r="9" spans="1:15" ht="17.25">
      <c r="A9" s="70">
        <v>6</v>
      </c>
      <c r="B9" s="70" t="s">
        <v>133</v>
      </c>
      <c r="C9" s="51" t="s">
        <v>134</v>
      </c>
      <c r="E9" s="4">
        <v>7</v>
      </c>
      <c r="F9" s="4" t="s">
        <v>135</v>
      </c>
      <c r="G9" s="51" t="s">
        <v>15</v>
      </c>
      <c r="J9" s="73" t="s">
        <v>136</v>
      </c>
      <c r="K9" s="74">
        <v>10201004</v>
      </c>
      <c r="N9" s="100" t="s">
        <v>270</v>
      </c>
      <c r="O9" s="99" t="s">
        <v>256</v>
      </c>
    </row>
    <row r="10" spans="1:15" ht="17.25">
      <c r="E10" s="4">
        <v>8</v>
      </c>
      <c r="F10" s="4" t="s">
        <v>137</v>
      </c>
      <c r="G10" s="51" t="s">
        <v>16</v>
      </c>
      <c r="J10" s="73" t="s">
        <v>101</v>
      </c>
      <c r="K10" s="74">
        <v>10201005</v>
      </c>
      <c r="N10" s="100" t="s">
        <v>271</v>
      </c>
      <c r="O10" s="99" t="s">
        <v>257</v>
      </c>
    </row>
    <row r="11" spans="1:15" ht="17.25">
      <c r="E11" s="4">
        <v>9</v>
      </c>
      <c r="F11" s="4" t="s">
        <v>138</v>
      </c>
      <c r="G11" s="51" t="s">
        <v>17</v>
      </c>
      <c r="J11" s="73" t="s">
        <v>139</v>
      </c>
      <c r="K11" s="74">
        <v>10201006</v>
      </c>
      <c r="N11" s="100" t="s">
        <v>265</v>
      </c>
      <c r="O11" s="99" t="s">
        <v>267</v>
      </c>
    </row>
    <row r="12" spans="1:15" ht="17.25">
      <c r="E12" s="4">
        <v>10</v>
      </c>
      <c r="F12" s="4" t="s">
        <v>140</v>
      </c>
      <c r="G12" s="51" t="s">
        <v>18</v>
      </c>
      <c r="J12" s="73" t="s">
        <v>84</v>
      </c>
      <c r="K12" s="74">
        <v>10201007</v>
      </c>
      <c r="N12" s="100" t="s">
        <v>273</v>
      </c>
      <c r="O12" s="99" t="s">
        <v>258</v>
      </c>
    </row>
    <row r="13" spans="1:15" ht="17.25">
      <c r="E13" s="4">
        <v>11</v>
      </c>
      <c r="F13" s="4" t="s">
        <v>141</v>
      </c>
      <c r="G13" s="51" t="s">
        <v>19</v>
      </c>
      <c r="J13" s="73" t="s">
        <v>85</v>
      </c>
      <c r="K13" s="74">
        <v>10201008</v>
      </c>
      <c r="N13" s="100" t="s">
        <v>262</v>
      </c>
      <c r="O13" s="99" t="s">
        <v>263</v>
      </c>
    </row>
    <row r="14" spans="1:15" ht="17.25">
      <c r="E14" s="4">
        <v>12</v>
      </c>
      <c r="F14" s="4" t="s">
        <v>142</v>
      </c>
      <c r="G14" s="51" t="s">
        <v>20</v>
      </c>
      <c r="J14" s="73" t="s">
        <v>143</v>
      </c>
      <c r="K14" s="74">
        <v>10201009</v>
      </c>
      <c r="N14" s="100" t="s">
        <v>264</v>
      </c>
      <c r="O14" s="99" t="s">
        <v>266</v>
      </c>
    </row>
    <row r="15" spans="1:15" ht="17.25">
      <c r="J15" s="73" t="s">
        <v>144</v>
      </c>
      <c r="K15" s="74">
        <v>10201010</v>
      </c>
      <c r="N15" s="100" t="s">
        <v>311</v>
      </c>
      <c r="O15" s="99" t="s">
        <v>268</v>
      </c>
    </row>
    <row r="16" spans="1:15" ht="17.25">
      <c r="J16" s="73" t="s">
        <v>145</v>
      </c>
      <c r="K16" s="74">
        <v>10201011</v>
      </c>
      <c r="N16" s="100" t="s">
        <v>269</v>
      </c>
      <c r="O16" s="99" t="s">
        <v>272</v>
      </c>
    </row>
    <row r="17" spans="5:15" ht="17.25">
      <c r="E17" s="3" t="s">
        <v>146</v>
      </c>
      <c r="F17" s="35" t="s">
        <v>147</v>
      </c>
      <c r="J17" s="73" t="s">
        <v>148</v>
      </c>
      <c r="K17" s="74">
        <v>10201012</v>
      </c>
      <c r="N17" s="64" t="s">
        <v>274</v>
      </c>
      <c r="O17" s="99" t="s">
        <v>275</v>
      </c>
    </row>
    <row r="18" spans="5:15" ht="17.25">
      <c r="E18" s="53" t="s">
        <v>149</v>
      </c>
      <c r="F18" s="53" t="s">
        <v>150</v>
      </c>
      <c r="G18" s="53" t="s">
        <v>151</v>
      </c>
      <c r="J18" s="73" t="s">
        <v>152</v>
      </c>
      <c r="K18" s="74">
        <v>10201013</v>
      </c>
      <c r="N18" s="100"/>
      <c r="O18" s="99"/>
    </row>
    <row r="19" spans="5:15" ht="17.25">
      <c r="E19" s="4">
        <v>1</v>
      </c>
      <c r="F19" s="70" t="s">
        <v>153</v>
      </c>
      <c r="G19" s="134" t="s">
        <v>154</v>
      </c>
      <c r="H19" s="135" t="s">
        <v>155</v>
      </c>
      <c r="J19" s="73" t="s">
        <v>156</v>
      </c>
      <c r="K19" s="74">
        <v>10201014</v>
      </c>
      <c r="N19" s="100"/>
      <c r="O19" s="99"/>
    </row>
    <row r="20" spans="5:15" ht="17.25">
      <c r="E20" s="4">
        <v>2</v>
      </c>
      <c r="F20" s="70" t="s">
        <v>132</v>
      </c>
      <c r="G20" s="134" t="s">
        <v>157</v>
      </c>
      <c r="H20" s="135" t="s">
        <v>158</v>
      </c>
      <c r="J20" s="73" t="s">
        <v>159</v>
      </c>
      <c r="K20" s="74">
        <v>10201015</v>
      </c>
      <c r="N20" s="100"/>
      <c r="O20" s="99"/>
    </row>
    <row r="21" spans="5:15" ht="17.25">
      <c r="E21" s="4">
        <v>3</v>
      </c>
      <c r="F21" s="70" t="s">
        <v>160</v>
      </c>
      <c r="G21" s="134" t="s">
        <v>161</v>
      </c>
      <c r="H21" s="135" t="s">
        <v>162</v>
      </c>
      <c r="J21" s="73" t="s">
        <v>163</v>
      </c>
      <c r="K21" s="74">
        <v>10201016</v>
      </c>
    </row>
    <row r="22" spans="5:15" ht="17.25">
      <c r="E22" s="4">
        <v>4</v>
      </c>
      <c r="F22" s="70" t="s">
        <v>164</v>
      </c>
      <c r="G22" s="134" t="s">
        <v>165</v>
      </c>
      <c r="H22" s="135" t="s">
        <v>166</v>
      </c>
      <c r="J22" s="73" t="s">
        <v>167</v>
      </c>
      <c r="K22" s="74">
        <v>10201017</v>
      </c>
    </row>
    <row r="23" spans="5:15" ht="17.25">
      <c r="E23" s="4">
        <v>5</v>
      </c>
      <c r="F23" s="70" t="s">
        <v>168</v>
      </c>
      <c r="G23" s="134" t="s">
        <v>169</v>
      </c>
      <c r="H23" s="135" t="s">
        <v>170</v>
      </c>
      <c r="J23" s="73" t="s">
        <v>171</v>
      </c>
      <c r="K23" s="74">
        <v>10201018</v>
      </c>
    </row>
    <row r="24" spans="5:15" ht="17.25">
      <c r="E24" s="4">
        <v>6</v>
      </c>
      <c r="F24" s="70" t="s">
        <v>129</v>
      </c>
      <c r="G24" s="134" t="s">
        <v>172</v>
      </c>
      <c r="H24" s="135" t="s">
        <v>173</v>
      </c>
      <c r="J24" s="73" t="s">
        <v>174</v>
      </c>
      <c r="K24" s="74">
        <v>10201019</v>
      </c>
    </row>
    <row r="25" spans="5:15" ht="17.25">
      <c r="E25" s="4">
        <v>7</v>
      </c>
      <c r="F25" s="124" t="s">
        <v>309</v>
      </c>
      <c r="G25" s="134"/>
      <c r="H25" s="135" t="s">
        <v>310</v>
      </c>
      <c r="J25" s="73" t="s">
        <v>175</v>
      </c>
      <c r="K25" s="74">
        <v>10201020</v>
      </c>
    </row>
    <row r="26" spans="5:15" ht="17.25">
      <c r="J26" s="73" t="s">
        <v>176</v>
      </c>
      <c r="K26" s="74">
        <v>10201021</v>
      </c>
    </row>
    <row r="27" spans="5:15" ht="17.25">
      <c r="E27" s="3" t="s">
        <v>177</v>
      </c>
      <c r="J27" s="73" t="s">
        <v>178</v>
      </c>
      <c r="K27" s="74">
        <v>10201022</v>
      </c>
    </row>
    <row r="28" spans="5:15" ht="17.25">
      <c r="E28" s="53" t="s">
        <v>179</v>
      </c>
      <c r="F28" s="53" t="s">
        <v>151</v>
      </c>
      <c r="G28" s="53" t="s">
        <v>180</v>
      </c>
      <c r="J28" s="73" t="s">
        <v>181</v>
      </c>
      <c r="K28" s="74">
        <v>10201023</v>
      </c>
    </row>
    <row r="29" spans="5:15" ht="17.25">
      <c r="E29" s="75">
        <v>1</v>
      </c>
      <c r="F29" s="76">
        <v>10201000</v>
      </c>
      <c r="G29" s="77" t="s">
        <v>182</v>
      </c>
      <c r="J29" s="73" t="s">
        <v>183</v>
      </c>
      <c r="K29" s="74">
        <v>10201024</v>
      </c>
    </row>
    <row r="30" spans="5:15" ht="17.25">
      <c r="E30" s="75">
        <v>2</v>
      </c>
      <c r="F30" s="76">
        <v>10201001</v>
      </c>
      <c r="G30" s="77" t="s">
        <v>184</v>
      </c>
      <c r="J30" s="73" t="s">
        <v>185</v>
      </c>
      <c r="K30" s="74">
        <v>10201025</v>
      </c>
    </row>
    <row r="31" spans="5:15" ht="17.25">
      <c r="E31" s="75">
        <v>3</v>
      </c>
      <c r="F31" s="76">
        <v>10201002</v>
      </c>
      <c r="G31" s="77" t="s">
        <v>186</v>
      </c>
      <c r="J31" s="73" t="s">
        <v>187</v>
      </c>
      <c r="K31" s="74">
        <v>10201026</v>
      </c>
    </row>
    <row r="32" spans="5:15" ht="17.25">
      <c r="E32" s="75">
        <v>4</v>
      </c>
      <c r="F32" s="76">
        <v>10201003</v>
      </c>
      <c r="G32" s="77" t="s">
        <v>188</v>
      </c>
      <c r="J32" s="73" t="s">
        <v>189</v>
      </c>
      <c r="K32" s="74">
        <v>10201027</v>
      </c>
    </row>
    <row r="33" spans="5:11" ht="17.25">
      <c r="E33" s="75">
        <v>5</v>
      </c>
      <c r="F33" s="76">
        <v>10201004</v>
      </c>
      <c r="G33" s="77" t="s">
        <v>190</v>
      </c>
      <c r="J33" s="73" t="s">
        <v>191</v>
      </c>
      <c r="K33" s="74">
        <v>10201028</v>
      </c>
    </row>
    <row r="34" spans="5:11" ht="17.25">
      <c r="E34" s="75">
        <v>6</v>
      </c>
      <c r="F34" s="76">
        <v>10201005</v>
      </c>
      <c r="G34" s="77" t="s">
        <v>91</v>
      </c>
      <c r="J34" s="73" t="s">
        <v>192</v>
      </c>
      <c r="K34" s="74">
        <v>10201029</v>
      </c>
    </row>
    <row r="35" spans="5:11" ht="17.25">
      <c r="E35" s="75">
        <v>7</v>
      </c>
      <c r="F35" s="76">
        <v>10201006</v>
      </c>
      <c r="G35" s="77" t="s">
        <v>193</v>
      </c>
      <c r="J35" s="73" t="s">
        <v>194</v>
      </c>
      <c r="K35" s="74">
        <v>10201030</v>
      </c>
    </row>
    <row r="36" spans="5:11" ht="17.25">
      <c r="E36" s="75">
        <v>8</v>
      </c>
      <c r="F36" s="78">
        <v>10209003</v>
      </c>
      <c r="G36" s="79" t="s">
        <v>22</v>
      </c>
      <c r="J36" s="73" t="s">
        <v>195</v>
      </c>
      <c r="K36" s="74">
        <v>10201031</v>
      </c>
    </row>
    <row r="37" spans="5:11" ht="17.25">
      <c r="E37" s="75">
        <v>9</v>
      </c>
      <c r="F37" s="78">
        <v>10209011</v>
      </c>
      <c r="G37" s="79" t="s">
        <v>83</v>
      </c>
      <c r="J37" s="73" t="s">
        <v>196</v>
      </c>
      <c r="K37" s="74">
        <v>10201032</v>
      </c>
    </row>
    <row r="38" spans="5:11" ht="17.25">
      <c r="E38" s="75">
        <v>10</v>
      </c>
      <c r="F38" s="78">
        <v>10209015</v>
      </c>
      <c r="G38" s="79" t="s">
        <v>79</v>
      </c>
      <c r="J38" s="73" t="s">
        <v>197</v>
      </c>
      <c r="K38" s="74">
        <v>10201033</v>
      </c>
    </row>
    <row r="39" spans="5:11" ht="17.25">
      <c r="E39" s="75">
        <v>11</v>
      </c>
      <c r="F39" s="78">
        <v>10209007</v>
      </c>
      <c r="G39" s="79" t="s">
        <v>198</v>
      </c>
      <c r="J39" s="73" t="s">
        <v>199</v>
      </c>
      <c r="K39" s="74">
        <v>10201034</v>
      </c>
    </row>
    <row r="40" spans="5:11" ht="17.25">
      <c r="E40" s="75">
        <v>12</v>
      </c>
      <c r="F40" s="78"/>
      <c r="G40" s="79" t="s">
        <v>200</v>
      </c>
      <c r="J40" s="73" t="s">
        <v>298</v>
      </c>
      <c r="K40" s="74">
        <v>10201035</v>
      </c>
    </row>
    <row r="41" spans="5:11" ht="17.25">
      <c r="E41" s="75">
        <v>13</v>
      </c>
      <c r="F41" s="78"/>
      <c r="G41" s="79" t="s">
        <v>201</v>
      </c>
      <c r="J41" s="73" t="s">
        <v>202</v>
      </c>
      <c r="K41" s="74">
        <v>10201036</v>
      </c>
    </row>
    <row r="42" spans="5:11" ht="17.25">
      <c r="E42" s="75">
        <v>14</v>
      </c>
      <c r="F42" s="78"/>
      <c r="G42" s="79" t="s">
        <v>203</v>
      </c>
      <c r="J42" s="73" t="s">
        <v>204</v>
      </c>
      <c r="K42" s="74">
        <v>10201037</v>
      </c>
    </row>
    <row r="43" spans="5:11" ht="17.25">
      <c r="E43" s="75">
        <v>15</v>
      </c>
      <c r="F43" s="78"/>
      <c r="G43" s="79" t="s">
        <v>205</v>
      </c>
      <c r="J43" s="73" t="s">
        <v>206</v>
      </c>
      <c r="K43" s="74">
        <v>10201038</v>
      </c>
    </row>
    <row r="44" spans="5:11" ht="17.25">
      <c r="E44" s="75">
        <v>16</v>
      </c>
      <c r="F44" s="78"/>
      <c r="G44" s="79" t="s">
        <v>207</v>
      </c>
      <c r="J44" s="73" t="s">
        <v>208</v>
      </c>
      <c r="K44" s="74">
        <v>10201039</v>
      </c>
    </row>
    <row r="45" spans="5:11" ht="17.25">
      <c r="E45" s="75"/>
      <c r="F45" s="75"/>
      <c r="G45" s="75"/>
      <c r="J45" s="73" t="s">
        <v>209</v>
      </c>
      <c r="K45" s="74">
        <v>10201040</v>
      </c>
    </row>
    <row r="46" spans="5:11" ht="17.25">
      <c r="E46" s="3" t="s">
        <v>248</v>
      </c>
      <c r="J46" s="73" t="s">
        <v>210</v>
      </c>
      <c r="K46" s="74">
        <v>10201041</v>
      </c>
    </row>
    <row r="47" spans="5:11" ht="17.25">
      <c r="E47" s="96"/>
      <c r="F47" s="96" t="s">
        <v>249</v>
      </c>
      <c r="G47" s="96" t="s">
        <v>232</v>
      </c>
      <c r="J47" s="73" t="s">
        <v>211</v>
      </c>
      <c r="K47" s="74">
        <v>10201042</v>
      </c>
    </row>
    <row r="48" spans="5:11" ht="17.25">
      <c r="E48" s="97">
        <v>1</v>
      </c>
      <c r="G48" s="98" t="s">
        <v>233</v>
      </c>
      <c r="J48" s="73" t="s">
        <v>212</v>
      </c>
      <c r="K48" s="74">
        <v>10201043</v>
      </c>
    </row>
    <row r="49" spans="5:11" ht="17.25">
      <c r="E49" s="97">
        <v>2</v>
      </c>
      <c r="F49" s="3">
        <v>40100001</v>
      </c>
      <c r="G49" s="98" t="s">
        <v>234</v>
      </c>
      <c r="J49" s="73" t="s">
        <v>213</v>
      </c>
      <c r="K49" s="74">
        <v>10201044</v>
      </c>
    </row>
    <row r="50" spans="5:11" ht="17.25">
      <c r="E50" s="97">
        <v>3</v>
      </c>
      <c r="G50" s="98" t="s">
        <v>235</v>
      </c>
      <c r="J50" s="73" t="s">
        <v>214</v>
      </c>
      <c r="K50" s="74">
        <v>10201045</v>
      </c>
    </row>
    <row r="51" spans="5:11" ht="17.25">
      <c r="E51" s="97">
        <v>4</v>
      </c>
      <c r="G51" s="98" t="s">
        <v>236</v>
      </c>
      <c r="J51" s="73" t="s">
        <v>215</v>
      </c>
      <c r="K51" s="74">
        <v>10201046</v>
      </c>
    </row>
    <row r="52" spans="5:11" ht="17.25">
      <c r="E52" s="97">
        <v>5</v>
      </c>
      <c r="F52" s="3">
        <v>40100011</v>
      </c>
      <c r="G52" s="98" t="s">
        <v>237</v>
      </c>
      <c r="J52" s="73" t="s">
        <v>216</v>
      </c>
      <c r="K52" s="74">
        <v>10201047</v>
      </c>
    </row>
    <row r="53" spans="5:11" ht="17.25">
      <c r="E53" s="97">
        <v>6</v>
      </c>
      <c r="G53" s="98" t="s">
        <v>238</v>
      </c>
      <c r="J53" s="73" t="s">
        <v>217</v>
      </c>
      <c r="K53" s="74">
        <v>10201048</v>
      </c>
    </row>
    <row r="54" spans="5:11" ht="17.25">
      <c r="E54" s="97">
        <v>7</v>
      </c>
      <c r="G54" s="98" t="s">
        <v>239</v>
      </c>
      <c r="J54" s="73" t="s">
        <v>218</v>
      </c>
      <c r="K54" s="74">
        <v>10201049</v>
      </c>
    </row>
    <row r="55" spans="5:11" ht="17.25">
      <c r="E55" s="97">
        <v>8</v>
      </c>
      <c r="G55" s="98" t="s">
        <v>240</v>
      </c>
      <c r="J55" s="73" t="s">
        <v>219</v>
      </c>
      <c r="K55" s="74">
        <v>10201050</v>
      </c>
    </row>
    <row r="56" spans="5:11" ht="17.25">
      <c r="E56" s="97">
        <v>9</v>
      </c>
      <c r="F56" s="3">
        <v>40100012</v>
      </c>
      <c r="G56" s="98" t="s">
        <v>241</v>
      </c>
      <c r="J56" s="73" t="s">
        <v>299</v>
      </c>
      <c r="K56" s="74">
        <v>10201051</v>
      </c>
    </row>
    <row r="57" spans="5:11" ht="17.25">
      <c r="E57" s="97">
        <v>10</v>
      </c>
      <c r="F57" s="3">
        <v>40100013</v>
      </c>
      <c r="G57" s="98" t="s">
        <v>242</v>
      </c>
      <c r="J57" s="73" t="s">
        <v>300</v>
      </c>
      <c r="K57" s="74">
        <v>10201052</v>
      </c>
    </row>
    <row r="58" spans="5:11" ht="17.25">
      <c r="E58" s="97">
        <v>11</v>
      </c>
      <c r="F58" s="3">
        <v>40100014</v>
      </c>
      <c r="G58" s="98" t="s">
        <v>243</v>
      </c>
      <c r="J58" s="73" t="s">
        <v>220</v>
      </c>
      <c r="K58" s="74">
        <v>10209000</v>
      </c>
    </row>
    <row r="59" spans="5:11" ht="17.25">
      <c r="E59" s="97">
        <v>12</v>
      </c>
      <c r="F59" s="3">
        <v>40100015</v>
      </c>
      <c r="G59" s="98" t="s">
        <v>244</v>
      </c>
      <c r="J59" s="73" t="s">
        <v>21</v>
      </c>
      <c r="K59" s="74">
        <v>10209001</v>
      </c>
    </row>
    <row r="60" spans="5:11" ht="17.25">
      <c r="E60" s="97">
        <v>13</v>
      </c>
      <c r="F60" s="3">
        <v>40100016</v>
      </c>
      <c r="G60" s="98" t="s">
        <v>245</v>
      </c>
      <c r="J60" s="73" t="s">
        <v>221</v>
      </c>
      <c r="K60" s="74">
        <v>10209002</v>
      </c>
    </row>
    <row r="61" spans="5:11" ht="17.25">
      <c r="E61" s="97">
        <v>14</v>
      </c>
      <c r="F61" s="3">
        <v>40100017</v>
      </c>
      <c r="G61" s="98" t="s">
        <v>246</v>
      </c>
      <c r="J61" s="73" t="s">
        <v>98</v>
      </c>
      <c r="K61" s="74">
        <v>10209003</v>
      </c>
    </row>
    <row r="62" spans="5:11" ht="17.25">
      <c r="E62" s="97">
        <v>15</v>
      </c>
      <c r="G62" s="98" t="s">
        <v>247</v>
      </c>
      <c r="J62" s="73" t="s">
        <v>301</v>
      </c>
      <c r="K62" s="74">
        <v>10209004</v>
      </c>
    </row>
    <row r="63" spans="5:11" ht="17.25">
      <c r="J63" s="73" t="s">
        <v>302</v>
      </c>
      <c r="K63" s="74">
        <v>10209005</v>
      </c>
    </row>
    <row r="64" spans="5:11" ht="17.25">
      <c r="J64" s="73" t="s">
        <v>303</v>
      </c>
      <c r="K64" s="74">
        <v>10209006</v>
      </c>
    </row>
    <row r="65" spans="10:11" ht="17.25">
      <c r="J65" s="73" t="s">
        <v>222</v>
      </c>
      <c r="K65" s="74">
        <v>10209007</v>
      </c>
    </row>
    <row r="66" spans="10:11" ht="17.25">
      <c r="J66" s="73" t="s">
        <v>304</v>
      </c>
      <c r="K66" s="74">
        <v>10209008</v>
      </c>
    </row>
    <row r="67" spans="10:11" ht="17.25">
      <c r="J67" s="73" t="s">
        <v>305</v>
      </c>
      <c r="K67" s="74">
        <v>10209009</v>
      </c>
    </row>
    <row r="68" spans="10:11" ht="17.25">
      <c r="J68" s="73" t="s">
        <v>306</v>
      </c>
      <c r="K68" s="74">
        <v>10209010</v>
      </c>
    </row>
    <row r="69" spans="10:11" ht="17.25">
      <c r="J69" s="73" t="s">
        <v>83</v>
      </c>
      <c r="K69" s="74">
        <v>10209011</v>
      </c>
    </row>
    <row r="70" spans="10:11" ht="17.25">
      <c r="J70" s="73" t="s">
        <v>86</v>
      </c>
      <c r="K70" s="74">
        <v>10209012</v>
      </c>
    </row>
    <row r="71" spans="10:11" ht="17.25">
      <c r="J71" s="73" t="s">
        <v>87</v>
      </c>
      <c r="K71" s="74">
        <v>10209013</v>
      </c>
    </row>
    <row r="72" spans="10:11" ht="17.25">
      <c r="J72" s="73" t="s">
        <v>306</v>
      </c>
      <c r="K72" s="74">
        <v>10209014</v>
      </c>
    </row>
    <row r="73" spans="10:11" ht="17.25">
      <c r="J73" s="73" t="s">
        <v>79</v>
      </c>
      <c r="K73" s="74">
        <v>10209015</v>
      </c>
    </row>
    <row r="74" spans="10:11" ht="17.25">
      <c r="J74" s="73" t="s">
        <v>223</v>
      </c>
      <c r="K74" s="74">
        <v>10209016</v>
      </c>
    </row>
    <row r="75" spans="10:11" ht="17.25">
      <c r="J75" s="73" t="s">
        <v>306</v>
      </c>
      <c r="K75" s="74">
        <v>10209017</v>
      </c>
    </row>
    <row r="76" spans="10:11" ht="17.25">
      <c r="J76" s="73" t="s">
        <v>307</v>
      </c>
      <c r="K76" s="74">
        <v>10209018</v>
      </c>
    </row>
    <row r="77" spans="10:11" ht="17.25">
      <c r="J77" s="73" t="s">
        <v>100</v>
      </c>
      <c r="K77" s="74">
        <v>10209019</v>
      </c>
    </row>
    <row r="78" spans="10:11" ht="17.25">
      <c r="J78" s="73" t="s">
        <v>308</v>
      </c>
      <c r="K78" s="74">
        <v>10209020</v>
      </c>
    </row>
  </sheetData>
  <phoneticPr fontId="11" type="noConversion"/>
  <hyperlinks>
    <hyperlink ref="N2" r:id="rId1"/>
    <hyperlink ref="F1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歷程</vt:lpstr>
      <vt:lpstr>劇情列表</vt:lpstr>
      <vt:lpstr>大綱</vt:lpstr>
      <vt:lpstr>20070000</vt:lpstr>
      <vt:lpstr>20070001</vt:lpstr>
      <vt:lpstr>20070002</vt:lpstr>
      <vt:lpstr>20070003</vt:lpstr>
      <vt:lpstr>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2019-05-27T05:51:21Z</dcterms:modified>
</cp:coreProperties>
</file>