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3150" windowWidth="28800" windowHeight="12570" firstSheet="7" activeTab="11"/>
  </bookViews>
  <sheets>
    <sheet name="Summary" sheetId="1" r:id="rId1"/>
    <sheet name="Strategic Reserve" sheetId="2" r:id="rId2"/>
    <sheet name="Other" sheetId="12" r:id="rId3"/>
    <sheet name="Chart" sheetId="13" r:id="rId4"/>
    <sheet name="Galaxy Digital" sheetId="3" r:id="rId5"/>
    <sheet name="Polychain Capital" sheetId="4" r:id="rId6"/>
    <sheet name="Unit410" sheetId="5" r:id="rId7"/>
    <sheet name="Unknown #1" sheetId="7" r:id="rId8"/>
    <sheet name="Unknown #2" sheetId="8" r:id="rId9"/>
    <sheet name="Unknown #3" sheetId="9" r:id="rId10"/>
    <sheet name="Unknown #4" sheetId="11" r:id="rId11"/>
    <sheet name="360bilalkhan DATA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2" l="1"/>
  <c r="B47" i="12"/>
  <c r="C45" i="12"/>
  <c r="A45" i="12"/>
  <c r="Q78" i="12"/>
  <c r="P78" i="12"/>
  <c r="Q74" i="12"/>
  <c r="P74" i="12"/>
  <c r="R74" i="12" s="1"/>
  <c r="Q69" i="12"/>
  <c r="P69" i="12"/>
  <c r="R69" i="12" s="1"/>
  <c r="Q64" i="12"/>
  <c r="P64" i="12"/>
  <c r="R64" i="12" s="1"/>
  <c r="Q63" i="12"/>
  <c r="P63" i="12"/>
  <c r="Q54" i="12"/>
  <c r="P54" i="12"/>
  <c r="R54" i="12" s="1"/>
  <c r="Q51" i="12"/>
  <c r="P51" i="12"/>
  <c r="R51" i="12" s="1"/>
  <c r="P38" i="12"/>
  <c r="Q38" i="12"/>
  <c r="Q37" i="12"/>
  <c r="P37" i="12"/>
  <c r="R37" i="12" s="1"/>
  <c r="Q36" i="12"/>
  <c r="P36" i="12"/>
  <c r="R36" i="12" s="1"/>
  <c r="Q34" i="12"/>
  <c r="P34" i="12"/>
  <c r="R34" i="12" s="1"/>
  <c r="Q32" i="12"/>
  <c r="P32" i="12"/>
  <c r="R32" i="12" s="1"/>
  <c r="Q31" i="12"/>
  <c r="P31" i="12"/>
  <c r="Q25" i="12"/>
  <c r="P25" i="12"/>
  <c r="R25" i="12" s="1"/>
  <c r="Q24" i="12"/>
  <c r="P24" i="12"/>
  <c r="R24" i="12" s="1"/>
  <c r="Q14" i="12"/>
  <c r="P14" i="12"/>
  <c r="P4" i="12"/>
  <c r="Q4" i="12"/>
  <c r="R4" i="12" s="1"/>
  <c r="P3" i="12"/>
  <c r="Q3" i="12"/>
  <c r="Q2" i="12"/>
  <c r="P2" i="12"/>
  <c r="M79" i="12"/>
  <c r="K79" i="12"/>
  <c r="E22" i="12"/>
  <c r="B22" i="12"/>
  <c r="G22" i="12" s="1"/>
  <c r="B17" i="12"/>
  <c r="E17" i="12"/>
  <c r="B12" i="12"/>
  <c r="E12" i="12"/>
  <c r="R31" i="12" l="1"/>
  <c r="G17" i="12"/>
  <c r="G12" i="12"/>
  <c r="R14" i="12"/>
  <c r="R78" i="12"/>
  <c r="M80" i="12"/>
  <c r="P79" i="12"/>
  <c r="R63" i="12"/>
  <c r="R38" i="12"/>
  <c r="R2" i="12"/>
  <c r="R3" i="1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2" i="2"/>
  <c r="D3" i="7"/>
  <c r="D4" i="7"/>
  <c r="D5" i="7"/>
  <c r="D2" i="7"/>
  <c r="D2" i="9"/>
  <c r="D2" i="11"/>
  <c r="R79" i="12" l="1"/>
  <c r="D2" i="8"/>
  <c r="D19" i="1" l="1"/>
  <c r="E19" i="1"/>
  <c r="C19" i="1"/>
  <c r="E9" i="1"/>
  <c r="E10" i="1"/>
  <c r="E11" i="1"/>
  <c r="E12" i="1"/>
  <c r="E13" i="1"/>
  <c r="E14" i="1"/>
  <c r="E15" i="1"/>
  <c r="E16" i="1"/>
  <c r="E17" i="1"/>
  <c r="E18" i="1"/>
  <c r="B7" i="5"/>
  <c r="D6" i="5"/>
  <c r="D5" i="5"/>
  <c r="D4" i="5"/>
  <c r="D3" i="5"/>
  <c r="D2" i="5"/>
  <c r="E8" i="1"/>
  <c r="E7" i="1"/>
  <c r="E6" i="1"/>
  <c r="E5" i="1"/>
  <c r="E4" i="1"/>
  <c r="E3" i="1"/>
  <c r="D7" i="4"/>
  <c r="D6" i="4"/>
  <c r="D5" i="4"/>
  <c r="D4" i="4"/>
  <c r="D3" i="4"/>
  <c r="D2" i="4"/>
  <c r="E2" i="1"/>
  <c r="D2" i="3"/>
</calcChain>
</file>

<file path=xl/sharedStrings.xml><?xml version="1.0" encoding="utf-8"?>
<sst xmlns="http://schemas.openxmlformats.org/spreadsheetml/2006/main" count="979" uniqueCount="374">
  <si>
    <t>Name</t>
  </si>
  <si>
    <t>Address</t>
  </si>
  <si>
    <t>Amount</t>
  </si>
  <si>
    <t>Tx</t>
  </si>
  <si>
    <t>Galaxy Digital</t>
  </si>
  <si>
    <t>Polychain Capital</t>
  </si>
  <si>
    <t>HashKey Capital</t>
  </si>
  <si>
    <t>Asymmetric</t>
  </si>
  <si>
    <t>Circle Ventures</t>
  </si>
  <si>
    <t>Coinbase Ventures</t>
  </si>
  <si>
    <t>Huobi Capital</t>
  </si>
  <si>
    <t>evmos1z8ynrnhdn4l69mu6v6ckjr4wukcacd0e7j0akn</t>
  </si>
  <si>
    <t>evmos1dlj5jmvf6g5e359hmsqlh6n0ce9j0kst7cwvp3</t>
  </si>
  <si>
    <t>https://www.mintscan.io/evmos/txs/0F7A246716327E4CC1FCA1F4C6225087619EACE53DCE1486C5CDE56A273724B9</t>
  </si>
  <si>
    <t>Price Per Tx Date</t>
  </si>
  <si>
    <t>Value Per Tx Date</t>
  </si>
  <si>
    <t>Date</t>
  </si>
  <si>
    <t>Tx Date</t>
  </si>
  <si>
    <t>https://www.mintscan.io/evmos/txs/B7C5FE5C5076F374B3E7988EB23F123C1E12DC4F7494078FFCE180EF9D72DC5D</t>
  </si>
  <si>
    <t>https://www.mintscan.io/evmos/txs/517877511655DE25543DA966A6087BCD81F617B9B63B8B0D1C40A6D8E4853FE7</t>
  </si>
  <si>
    <t>evmos1v4v7l6fgammkkmgaslj83anrty8tykgv2sc97j</t>
  </si>
  <si>
    <t>evmos1j3s6079av7lnpcz30fnu2r4t9ja0e8gg9mc67p</t>
  </si>
  <si>
    <t>evmos1xxuxkvkmkuurxfw9up87h43e2g2lglwxxzf874</t>
  </si>
  <si>
    <t>https://www.mintscan.io/evmos/txs/C43D9B45F3A924974A96374CDFC30432CC08EC24A9F9B8A506D976C57534116D</t>
  </si>
  <si>
    <t>evmos18ffyh7dfy0mlf8gg24kvmafsz7z8d34r2jlsep</t>
  </si>
  <si>
    <t>https://www.mintscan.io/evmos/txs/0486F3A09E59C7CBD60C9B581F5DE4315580EBBA4E18FFB887AFF8EA6612AA6F</t>
  </si>
  <si>
    <t>evmos1ewdc9ua0wvcxsh4e5w8rww4ztnjpwfk4755vdg</t>
  </si>
  <si>
    <t>https://www.mintscan.io/evmos/txs/262617CAD3496C126151954BC665A7E8BA63BC66F80F6232EE768408566CCAD8</t>
  </si>
  <si>
    <t>evmos1up60vyjtx4vd49f7z5r3ysjmfe47ld3l0yuaha</t>
  </si>
  <si>
    <t>https://www.mintscan.io/evmos/txs/7ECBA81D1197C7915EA79918A41CFF20D6D2578F767F0C31CB6D014F4838ABFB</t>
  </si>
  <si>
    <t>evmos1u48k2un865scs53e7juza9gac4shze0dxh46xc</t>
  </si>
  <si>
    <t>https://www.mintscan.io/evmos/txs/07FDB34B689163A915F8A5ABB358840BD7905AA27359ABA2464DFA56EACFEF5E</t>
  </si>
  <si>
    <t>evmos1ktzjzr73ejk2fq30rmdfjwdddx3du0jfd9vcc8</t>
  </si>
  <si>
    <t>https://www.mintscan.io/evmos/txs/F65C0A21CD92D25CC4FA49D27E36A2CB2080B145397284CE53630CB069FEAE41</t>
  </si>
  <si>
    <t>https://www.mintscan.io/evmos/txs/5E807EA2EB53E10D5F94967443BBD89AB889936DD0D141B5E4EFC52927DD2524</t>
  </si>
  <si>
    <t>evmos14kt7fqad46vwezezrm75k3dgk8u0rxc2nwyfnf</t>
  </si>
  <si>
    <t>Unit 410</t>
  </si>
  <si>
    <t>evmos1rxdr68ae3nzky2s74cg8dp726k44hz6nast0g2</t>
  </si>
  <si>
    <t>https://www.mintscan.io/evmos/txs/2AA084BFDDDF159964E41ABCA0C966C665AAA8342566F83B2D9361BC355A7F99</t>
  </si>
  <si>
    <t>evmos1yt46fjxv5dac5wmtkxxxj42d94h8nav4sd2s6f</t>
  </si>
  <si>
    <t>https://www.mintscan.io/evmos/txs/48D4C406F210FC7F806F8BBA20CAD76710E001B800EA045456D82965962506B4</t>
  </si>
  <si>
    <t>evmos1sz4g7mvfunz79h5wxczdj5nk5q3k3460g8dpd7</t>
  </si>
  <si>
    <t>https://www.mintscan.io/evmos/txs/163F82BF3E4B89A07C1D95CE07BDDC43C0BD0EB1787ADB2FBE1A59CE08BED0F6</t>
  </si>
  <si>
    <t>https://www.mintscan.io/evmos/txs/62EB2958C11D5C93760998314331CB200BC6B2A7638B836E9440F54FAEB2C67D</t>
  </si>
  <si>
    <t>https://www.mintscan.io/evmos/txs/64C304EB29BA3690BC810D248D9B4D911C34689D3911F6CBEB579D8E46AA990F</t>
  </si>
  <si>
    <t>https://www.mintscan.io/evmos/txs/BD064922695773C2F3EB37B203035DB218F7324987B89AC245762B6549656BE4</t>
  </si>
  <si>
    <t>Vesting</t>
  </si>
  <si>
    <t>https://www.mintscan.io/evmos/txs/33393DA2422CE60C71D9BCBB52FE1072EB8AB09CECBBB583642B08989A7AA868</t>
  </si>
  <si>
    <t>evmos1j6s7mav3xtfpprezfgpsuh0zl5xg9mxukc9uk6</t>
  </si>
  <si>
    <t>evmos1e0gdp3ws2wsx565dwjyxldqj5d0tuhed8wwyud</t>
  </si>
  <si>
    <t>https://www.mintscan.io/evmos/txs/E80D17FB5BD0954B8958BC14D04965F9FAFDA6894DC5C12DE663FFEF89EFC90D</t>
  </si>
  <si>
    <t>evmos1x4jaxn537u7qfe5ajelal0cxtpgumpdj0mz0dn</t>
  </si>
  <si>
    <t>evmos1ehuy8fgs9nqmxzvfgp2jl257duum8wmp4zaw20</t>
  </si>
  <si>
    <t>https://www.mintscan.io/evmos/txs/2119EC0E8191866F6CAF51F0925F35B48A0558DF0A2F308C84E3ADD52E6B2B5B</t>
  </si>
  <si>
    <t>From</t>
  </si>
  <si>
    <t>To</t>
  </si>
  <si>
    <t>Denom</t>
  </si>
  <si>
    <t>evmos16eyf3lac72z0v4gcdu33d9u6uz0fl66zqztev4</t>
  </si>
  <si>
    <t>aevmos</t>
  </si>
  <si>
    <t>2E8A06EE8995E25676E809B8739DBA0FDC6BAFF17C773C6C4C5996D9829AEEA3</t>
  </si>
  <si>
    <t>2022-05-09T13:33:18</t>
  </si>
  <si>
    <t>evmos180p05r602v3h6latpatrz9kkf03anea8ygera3</t>
  </si>
  <si>
    <t>632D3FF43C8329DFDA2AA1DADF630AFBA3C90DA0AC0AC441B3BB3382A1E87C93</t>
  </si>
  <si>
    <t>2022-06-10T22:38:23</t>
  </si>
  <si>
    <t>163F82BF3E4B89A07C1D95CE07BDDC43C0BD0EB1787ADB2FBE1A59CE08BED0F6</t>
  </si>
  <si>
    <t>2022-07-01T00:21:56</t>
  </si>
  <si>
    <t>FC9BB8ABA11C649A68D50E9FAAE8E45BCE3E6F8FB7568390CB2D1A8D1D9DEEE5</t>
  </si>
  <si>
    <t>2022-08-08T14:54:10</t>
  </si>
  <si>
    <t>A3EB0CF5CFB34950A3CD27955CC69861552D847179E599A9F19FD23329AFBB55</t>
  </si>
  <si>
    <t>2022-08-08T15:02:22</t>
  </si>
  <si>
    <t>7BF031D2BB65C8C0116C8BCE6D56B7D90A4125973422CD0AA792730D6B9E2883</t>
  </si>
  <si>
    <t>2022-08-08T15:08:39</t>
  </si>
  <si>
    <t>E590797D10462D2EE7CE5CC6A782709A3998948FCB7745DA2BCA573339503671</t>
  </si>
  <si>
    <t>2022-08-08T15:12:09</t>
  </si>
  <si>
    <t>E6B6B7F7974778142E0901B74AF3FEBAAC4652DC327FE36C9EBE404948421EB6</t>
  </si>
  <si>
    <t>2022-08-08T15:12:42</t>
  </si>
  <si>
    <t>DE9153AC475688AAB46CCE78F7C124338CC5550E555D740E01A64684BD034033</t>
  </si>
  <si>
    <t>2022-08-08T15:13:19</t>
  </si>
  <si>
    <t>6CBC16E793C4B5A21244D6EDE7B5C9E090AF046BF6F33253C7FF14C74AF4CCB8</t>
  </si>
  <si>
    <t>2022-08-08T15:13:44</t>
  </si>
  <si>
    <t>D95981CE7E598E58AF519DFD6314B4583502AFE132AE9477B4CF2A9DA38D2C4A</t>
  </si>
  <si>
    <t>2022-08-08T15:14:18</t>
  </si>
  <si>
    <t>evmos108xglyh3xpja8zuqfshndprn8y6l44cwg7g6gt</t>
  </si>
  <si>
    <t>32EC7D3679922129970E8BB65B27324ECF70E18CE638600912A68D7CE0E6296F</t>
  </si>
  <si>
    <t>2022-08-08T15:14:51</t>
  </si>
  <si>
    <t>7DC83A23FE9ED8E52E50F216E5B10DFB06FFC069A2E1EFE7128684CBE8DD0033</t>
  </si>
  <si>
    <t>2022-08-08T15:15:20</t>
  </si>
  <si>
    <t>07FDB34B689163A915F8A5ABB358840BD7905AA27359ABA2464DFA56EACFEF5E</t>
  </si>
  <si>
    <t>2022-08-09T15:00:22</t>
  </si>
  <si>
    <t>B7C5FE5C5076F374B3E7988EB23F123C1E12DC4F7494078FFCE180EF9D72DC5D</t>
  </si>
  <si>
    <t>2022-08-09T15:01:24</t>
  </si>
  <si>
    <t>517877511655DE25543DA966A6087BCD81F617B9B63B8B0D1C40A6D8E4853FE7</t>
  </si>
  <si>
    <t>2022-08-09T15:03:12</t>
  </si>
  <si>
    <t>33393DA2422CE60C71D9BCBB52FE1072EB8AB09CECBBB583642B08989A7AA868</t>
  </si>
  <si>
    <t>2022-08-09T15:04:57</t>
  </si>
  <si>
    <t>C43D9B45F3A924974A96374CDFC30432CC08EC24A9F9B8A506D976C57534116D</t>
  </si>
  <si>
    <t>2022-08-09T15:05:12</t>
  </si>
  <si>
    <t>F65C0A21CD92D25CC4FA49D27E36A2CB2080B145397284CE53630CB069FEAE41</t>
  </si>
  <si>
    <t>2022-08-09T15:05:21</t>
  </si>
  <si>
    <t>0486F3A09E59C7CBD60C9B581F5DE4315580EBBA4E18FFB887AFF8EA6612AA6F</t>
  </si>
  <si>
    <t>2022-08-09T15:05:31</t>
  </si>
  <si>
    <t>262617CAD3496C126151954BC665A7E8BA63BC66F80F6232EE768408566CCAD8</t>
  </si>
  <si>
    <t>2022-08-09T15:05:34</t>
  </si>
  <si>
    <t>859632D8608844F37060596C27AA03D4763BFF49F157854058A654633DCB4C05</t>
  </si>
  <si>
    <t>2022-08-09T15:05:41</t>
  </si>
  <si>
    <t>7ECBA81D1197C7915EA79918A41CFF20D6D2578F767F0C31CB6D014F4838ABFB</t>
  </si>
  <si>
    <t>2022-08-09T15:05:48</t>
  </si>
  <si>
    <t>62EB2958C11D5C93760998314331CB200BC6B2A7638B836E9440F54FAEB2C67D</t>
  </si>
  <si>
    <t>2022-09-17T17:30:31</t>
  </si>
  <si>
    <t>168BD460A28BD3DCF0D3555EC6F4A41CE9A80DC769685ED4257D105FAAEB38F6</t>
  </si>
  <si>
    <t>2022-10-06T00:00:58</t>
  </si>
  <si>
    <t>F57FC95C04955B566797A1C2CCA139CA57B5BB01A7004FC2B2E7DB81794789FE</t>
  </si>
  <si>
    <t>2022-10-06T00:01:23</t>
  </si>
  <si>
    <t>65E3CC19C900E59C5D40982C350F3FBDA76A9E7ABC050FDABB1DB70C7D31F4C5</t>
  </si>
  <si>
    <t>2022-10-06T00:01:58</t>
  </si>
  <si>
    <t>48D4C406F210FC7F806F8BBA20CAD76710E001B800EA045456D82965962506B4</t>
  </si>
  <si>
    <t>2022-10-06T07:17:42</t>
  </si>
  <si>
    <t>2AA084BFDDDF159964E41ABCA0C966C665AAA8342566F83B2D9361BC355A7F99</t>
  </si>
  <si>
    <t>2022-10-06T07:18:13</t>
  </si>
  <si>
    <t>5E807EA2EB53E10D5F94967443BBD89AB889936DD0D141B5E4EFC52927DD2524</t>
  </si>
  <si>
    <t>2022-10-06T07:18:43</t>
  </si>
  <si>
    <t>64C304EB29BA3690BC810D248D9B4D911C34689D3911F6CBEB579D8E46AA990F</t>
  </si>
  <si>
    <t>2022-10-12T02:37:44</t>
  </si>
  <si>
    <t>623FEE20232B253AD8D4DD5612A5CA5D66A0CCD483131953AC0A24B2D4A8BA31</t>
  </si>
  <si>
    <t>2022-10-12T13:23:33</t>
  </si>
  <si>
    <t>0F7A246716327E4CC1FCA1F4C6225087619EACE53DCE1486C5CDE56A273724B9</t>
  </si>
  <si>
    <t>2022-10-13T06:41:52</t>
  </si>
  <si>
    <t>74F33229230ED82C2C0C6090F822D51B4639DCCE3DF106A84B1F892585D9E9E5</t>
  </si>
  <si>
    <t>2022-10-17T07:56:27</t>
  </si>
  <si>
    <t>evmos140vpvyr0tku6ymdcrnw62udmc66sue56xu4u6e</t>
  </si>
  <si>
    <t>5D33BB05ECB746FF9F55B79DD27ABB53D559C1B7B778D8315F7F493A4324ADDE</t>
  </si>
  <si>
    <t>2022-10-17T07:56:56</t>
  </si>
  <si>
    <t>evmos1fkpg6mmyxvyvhutt57n85em29s5n3t9j0hsn5e</t>
  </si>
  <si>
    <t>10A28D236F06B7FD274E2505F635FCC087BBBC9F4B9A401823FBA7C91127714B</t>
  </si>
  <si>
    <t>2022-10-17T18:37:35</t>
  </si>
  <si>
    <t>evmos1h68y7crnc2ughp57k5p9wycsap4len59fv735h</t>
  </si>
  <si>
    <t>193757EB0F6B68AB5F36812171EE294C4E8DD62C1725196F6953F8A2ADCFAB1D</t>
  </si>
  <si>
    <t>2022-10-20T18:58:51</t>
  </si>
  <si>
    <t>33F422D02938C6BD2A0BF4594DD237DAAE70D3A5794BE0D7CCA4AFCD675FAD32</t>
  </si>
  <si>
    <t>2022-10-25T05:27:20</t>
  </si>
  <si>
    <t>evmos1zt7uxc8d02pc4qltmhwca5zml5x3x3m8dgus06</t>
  </si>
  <si>
    <t>DFEFAED98D0D256A18A6614CDD15EFE9655B9FABF4CBD1D7B216D493D07B5395</t>
  </si>
  <si>
    <t>2022-10-25T05:27:51</t>
  </si>
  <si>
    <t>evmos1vy98u6yxtfw8lxdc3nr8yq0np620rzchcps73g</t>
  </si>
  <si>
    <t>18F1752099C301781BEA0AD58CF2F1FD60C07C73835B5CF194348DDE7FDBB9BF</t>
  </si>
  <si>
    <t>2022-10-25T05:28:22</t>
  </si>
  <si>
    <t>evmos13v4l44cnkxr59ez82tmjfnjpfev9g35uqsqnms</t>
  </si>
  <si>
    <t>78A3B2AE8C30477E2A3733F57FCDEE68779B9CD453945EE0329CF8C429ABB8BE</t>
  </si>
  <si>
    <t>2022-10-25T05:28:52</t>
  </si>
  <si>
    <t>evmos14t7yq8urpqqgu9vry0n9g9tea06lk7wc6umsgg</t>
  </si>
  <si>
    <t>0821B5124030FA9FC5F202CDACD7D7C6DCD00CAE07BCE862D869FC704F3E8495</t>
  </si>
  <si>
    <t>2022-10-25T05:29:24</t>
  </si>
  <si>
    <t>evmos1a69wrud5k8se2mytmgn7a089fnctkh4ttzc586</t>
  </si>
  <si>
    <t>C6F2C2263F5E42CB8CD829CFF5CF8DEB4B5FE133AEFBAEB2458D310C82F96B6C</t>
  </si>
  <si>
    <t>2022-10-25T05:29:53</t>
  </si>
  <si>
    <t>evmos1yaccxp3974vr7p7p8rjktup5hzqn856m5vhyww</t>
  </si>
  <si>
    <t>F705E1B9C3DE5E52B0EC6BC241CD2917BFC8A86E602942BB54AFEFD39492FFEE</t>
  </si>
  <si>
    <t>2022-10-25T05:30:23</t>
  </si>
  <si>
    <t>evmos1e9t6uv2es2wwgge8kp8fpqnchmqzcvdkzs5l8y</t>
  </si>
  <si>
    <t>168538A0618F6503A1295451F59495334CF96D7175ADB150AFBED9F402EFD151</t>
  </si>
  <si>
    <t>2022-10-25T05:30:56</t>
  </si>
  <si>
    <t>evmos16ngm0m4pex0uesuvazyrsuwprpsq3hr0j4r79w</t>
  </si>
  <si>
    <t>407714FEBC0F91F0F045CE7A71C9D8F2BDAF2C69E0E1A63F8ED674ED8B7DE122</t>
  </si>
  <si>
    <t>2022-10-25T05:31:27</t>
  </si>
  <si>
    <t>evmos1epez74k7pzlmgfqlj36y7qxh9kcfextfjakhwv</t>
  </si>
  <si>
    <t>62FC2C0B8859678A5E0E1AFBBA9EDDC9AE25012BE036DB22002D3E3D6087964D</t>
  </si>
  <si>
    <t>2022-10-25T05:31:54</t>
  </si>
  <si>
    <t>evmos1l640qkmvvzhhcsqhevjg0pu9htjjsq7mxyed57</t>
  </si>
  <si>
    <t>C2B8DFE192EAEA4798AA9E793D4045EBB9EC65B170ACF9C9227C5E4B8968E20F</t>
  </si>
  <si>
    <t>2022-10-25T05:32:25</t>
  </si>
  <si>
    <t>evmos1uud8m55hhagfrm4cwzzu4gnh9ee3up43g5g7xs</t>
  </si>
  <si>
    <t>BF79F3EC1D7332A6E1FDFEBB74E349D69196101C82B87E330A7372CFF6EC6F39</t>
  </si>
  <si>
    <t>2022-10-25T05:32:57</t>
  </si>
  <si>
    <t>evmos1yscza36090gf5xtt7zuewpn2h76tnstpaaj5v5</t>
  </si>
  <si>
    <t>0E98B7A4EC3006A707B7F6CBD10DC8F4927F7586FDEF8C83B87D70D92ABF6AC3</t>
  </si>
  <si>
    <t>2022-10-25T05:33:26</t>
  </si>
  <si>
    <t>evmos14yeq3lkajldaggj28hmq8xng9xux7x5g25yktc</t>
  </si>
  <si>
    <t>7BC8021CFB428ABEC38829AB4FD366C2A9D98DDC211758B49965E8DA49DA5310</t>
  </si>
  <si>
    <t>2022-10-26T04:10:14</t>
  </si>
  <si>
    <t>57B414910CA0F2A7BE67334362E2116544347E0EB564DDE552DE62DCBB2B6DE0</t>
  </si>
  <si>
    <t>2022-10-26T04:10:43</t>
  </si>
  <si>
    <t>65422E7E0E5FE29B7EC2AAA13F6F4CD4529310C1667D7096CF4D5F837B841119</t>
  </si>
  <si>
    <t>2022-10-26T04:11:15</t>
  </si>
  <si>
    <t>E80D17FB5BD0954B8958BC14D04965F9FAFDA6894DC5C12DE663FFEF89EFC90D</t>
  </si>
  <si>
    <t>2022-10-31T05:58:40</t>
  </si>
  <si>
    <t>evmos1yusd9sxux5z7gn8gkakj0d7sddktp9ynhmry0u</t>
  </si>
  <si>
    <t>276F7EC752AD77CE92472ECC1BF698ACBEB1ACCC62A4CF85B158966F3BB6CF61</t>
  </si>
  <si>
    <t>2022-10-31T05:59:12</t>
  </si>
  <si>
    <t>evmos1vpvzta06qecq9w0gn427u8zd02cpk2rhak8t57</t>
  </si>
  <si>
    <t>2061ECE2CAF8999F29D2AB019B832CDAF592B65877D2060A063B5354924D6F99</t>
  </si>
  <si>
    <t>2022-10-31T05:59:42</t>
  </si>
  <si>
    <t>evmos15em5an445cqrcqxh2a9lw0w8dm44vt4tgdk8g2</t>
  </si>
  <si>
    <t>1E5C9898192AC97E40C22E86410B0F8AD6F04085124A348F4F416F018D435CF7</t>
  </si>
  <si>
    <t>2022-10-31T06:00:13</t>
  </si>
  <si>
    <t>evmos19pvfc52dsc7vv8uvkgcnnfxj5t3hrnvpvfkjkh</t>
  </si>
  <si>
    <t>A875B861EF0401AF13F36BF21E4DEEA75792EF13AA3CCF28158160FC351C6183</t>
  </si>
  <si>
    <t>2022-10-31T06:00:43</t>
  </si>
  <si>
    <t>evmos1t9kny6qmp26y62tty5cveslk89qx4542wm624g</t>
  </si>
  <si>
    <t>3726FAD2222FDC01E19C1F8182FAD933190F833139FA15808D241E27F5E8EFC8</t>
  </si>
  <si>
    <t>2022-10-31T06:01:14</t>
  </si>
  <si>
    <t>evmos1wmur7246ffqgt2rlhedukdq3cpy7l3df0ds8yr</t>
  </si>
  <si>
    <t>15F7AB1AB7098354EAA9846F863F94BAFF242E2368B7361828BD6405CB1D2764</t>
  </si>
  <si>
    <t>2022-10-31T06:01:45</t>
  </si>
  <si>
    <t>evmos1lcv8ddm4yefl8qxsdaeazcddmuclqxx0j22cjx</t>
  </si>
  <si>
    <t>45ED0834B8DD78618A011BF6D9451ACEF04672D725241F90EF2B91B677418824</t>
  </si>
  <si>
    <t>2022-10-31T06:02:15</t>
  </si>
  <si>
    <t>evmos1zdps32zqxqk4t6e3msf2zmmf2vp3tkwcyk5zh7</t>
  </si>
  <si>
    <t>C6D9383B059A67A35AADDD7BC665E8543421F3C82E9B7398F32C0A329B18F2AA</t>
  </si>
  <si>
    <t>2022-10-31T06:02:47</t>
  </si>
  <si>
    <t>2C268A8C49633684B0162BA63A1C67CF7AD1C37B6D95582A5453B3599E66CC60</t>
  </si>
  <si>
    <t>2022-11-03T00:03:21</t>
  </si>
  <si>
    <t>evmos1sxttkjsmt9eht4xry6hc4u58xc7gyys4qhn9td</t>
  </si>
  <si>
    <t>8D0ED63AD702C528915684BD033A236EA7B61DDF8403ED1C87A6C2761266E2A2</t>
  </si>
  <si>
    <t>2022-11-03T05:21:53</t>
  </si>
  <si>
    <t>evmos1g0ftmg9u37hmdkjtudsdmvmqquuzecrwk3nuzx</t>
  </si>
  <si>
    <t>9751957E92A41F104A5C582ED11658898C6DBC092A076B24DD3BFCF06AD98E89</t>
  </si>
  <si>
    <t>2022-11-03T05:22:25</t>
  </si>
  <si>
    <t>evmos10kwhxnv7gttzlnlvj25u8rqancnqdlga405585</t>
  </si>
  <si>
    <t>8C547A849D9F089A40E736FBB8F6F595F480F8ADAD2847B9A91A6C098710F731</t>
  </si>
  <si>
    <t>2022-11-03T05:22:52</t>
  </si>
  <si>
    <t>evmos1vnjx6u8c2akepmzsncvqdrmntzg385z5jxjppp</t>
  </si>
  <si>
    <t>0C499AE3140B8CF2BCFE9B8E7E785E86719EC95894B51712AB1847DC2C617B9F</t>
  </si>
  <si>
    <t>2022-11-03T05:23:24</t>
  </si>
  <si>
    <t>evmos1tu7y6yh6zj5nev95gffuadydxfxwwx7ac6fxuw</t>
  </si>
  <si>
    <t>6E8F3B599364214E0AE2AD543D48F03296369CCDD583DE81D8374D361E51A966</t>
  </si>
  <si>
    <t>2022-11-03T05:23:56</t>
  </si>
  <si>
    <t>3F93BD93ECBFDB7DD885B255A011A477CA74DA70B136D0F3DC297654C6A9CA1D</t>
  </si>
  <si>
    <t>2022-11-12T08:22:08</t>
  </si>
  <si>
    <t>5B5E4AE5C6E1BD0B1049112CEF8AFCA0368410FAD6B80E7C63FAF2DD9AA1BCD2</t>
  </si>
  <si>
    <t>2022-11-12T08:22:40</t>
  </si>
  <si>
    <t>C425FCF0F0DF55AEDF5A5DDDAFD04EBABC1FC9AF41BC9B6026B8547134B1D1C5</t>
  </si>
  <si>
    <t>2022-11-12T08:23:10</t>
  </si>
  <si>
    <t>evmos1uwgf5kh2sqy2qwudvngwk6yuemf57w3w4xun59</t>
  </si>
  <si>
    <t>45721C66474D5616E86B84EED50FA75E2E49D088EB596957562C4B93B115B9F1</t>
  </si>
  <si>
    <t>2022-11-12T08:23:43</t>
  </si>
  <si>
    <t>evmos1rmrye8pkvq9dscqp7jh299q87dzc29tysvszzf</t>
  </si>
  <si>
    <t>5494D155BC02882F629CA045340E9DDBC9D4DDC75C21B77D9880A11576AB00ED</t>
  </si>
  <si>
    <t>2022-11-12T08:24:12</t>
  </si>
  <si>
    <t>evmos19dat7d9ql0fycfa4pv06w3p3lrwcfsld4vje4v</t>
  </si>
  <si>
    <t>771C501A56D4B7A0A6E057805D0918F23DCC48D5F0DCDC762031E58F04CBE8B3</t>
  </si>
  <si>
    <t>2022-11-15T01:40:17</t>
  </si>
  <si>
    <t>evmos15xgcszjx2aqal639rl9ahrcg2fjx7338cg26n3</t>
  </si>
  <si>
    <t>77C53C61D2335B2E16536381326B84AB4F94FBEAC8402095F99D1DEB54581781</t>
  </si>
  <si>
    <t>2022-11-15T01:40:48</t>
  </si>
  <si>
    <t>evmos17w0y2yqvse4sghzl8rkuwv6q7t44rd5cq7e82w</t>
  </si>
  <si>
    <t>52F8AAC3AE259D6FE0CC67EFC2FB7FD6CCB2B886C7BE1A9933CE3C7EDA12F7DD</t>
  </si>
  <si>
    <t>2022-11-15T01:41:19</t>
  </si>
  <si>
    <t>evmos1qmylurtwp3uj7uhqe3evey7ffx07xk8hm55v9k</t>
  </si>
  <si>
    <t>70FCCE4C4C5F97F3349CE04A9DB38499E2ED84988284D129ACCDC9D50EBB1A9F</t>
  </si>
  <si>
    <t>2022-11-15T01:41:50</t>
  </si>
  <si>
    <t>evmos18cq6djmp959dwx9zkymgslxwgc0e5k58al30hv</t>
  </si>
  <si>
    <t>4BBE141D876CBA633199992CB9DF409732AAA09B7AEA20F1C113A731B84EF558</t>
  </si>
  <si>
    <t>2022-12-08T06:41:43</t>
  </si>
  <si>
    <t>evmos1fn63j3aj4y8aneqlhsfj207utst4mtj2ta0hpc</t>
  </si>
  <si>
    <t>7A4BF80FCE5FDC9E1888AB405B1B23B5EB98CCBEAF42F4D5AA3CDFE6AA3442DA</t>
  </si>
  <si>
    <t>2022-12-08T06:42:14</t>
  </si>
  <si>
    <t>evmos1r708sd3dl4eww7wja20eyd30fd5zkakprv8vz5</t>
  </si>
  <si>
    <t>949E38B9D9AAB2A245BE382487FD0D72B1F987D0B14901EA5DD4EB183F4182A0</t>
  </si>
  <si>
    <t>2022-12-08T06:42:44</t>
  </si>
  <si>
    <t>evmos1gcaegdhcrxvmqnslq64w4y2luhumwrazuyj2ff</t>
  </si>
  <si>
    <t>7DEE6197918A0CB6FF82075A796249ADF9CEFE19773565FF9CD2F2DB09A12522</t>
  </si>
  <si>
    <t>2022-12-08T06:43:15</t>
  </si>
  <si>
    <t>evmos1tranmaumtx6xkxaqxkunqh2smfa9lrj6e5e3sv</t>
  </si>
  <si>
    <t>F81106A23B92B09777F56AC31DEDBB81340711046208234064A4AFADF8A8B1A3</t>
  </si>
  <si>
    <t>2022-12-08T06:43:46</t>
  </si>
  <si>
    <t>evmos12lzz7dhmxgauxf3hl87fkfratpysx4n47vntng</t>
  </si>
  <si>
    <t>FF0F94CE1AE093205EF35789D76C74C50646696D773B14F8A74F68153E82EE2C</t>
  </si>
  <si>
    <t>2022-12-08T06:44:15</t>
  </si>
  <si>
    <t>evmos1d3kcfgmspr6dnxgqk52zhxvkq2c8ww7tdxv4au</t>
  </si>
  <si>
    <t>01EA015C5EA9585EE751E003D7BE175292AAD8EB96073C641BD362B22E5AFE73</t>
  </si>
  <si>
    <t>2022-12-08T06:44:47</t>
  </si>
  <si>
    <t>evmos1acwx8rwlla6f6x9wdn8uqpny0pvefjekm8d74p</t>
  </si>
  <si>
    <t>C752A31F4C37A8BF8409185378AF9F65B0EF36FF287E1BC3EDB286264366F3CD</t>
  </si>
  <si>
    <t>2022-12-08T06:45:16</t>
  </si>
  <si>
    <t>evmos1d4tx0sp0038q2exqxh39e9xs5z056j7p9c6qzs</t>
  </si>
  <si>
    <t>D6F4A1FCC46452931FA44AB5643A59EE372C74F2450DB540E78A0C46B5AF39BB</t>
  </si>
  <si>
    <t>2022-12-08T06:45:47</t>
  </si>
  <si>
    <t>BD064922695773C2F3EB37B203035DB218F7324987B89AC245762B6549656BE4</t>
  </si>
  <si>
    <t>2022-12-14T02:46:58</t>
  </si>
  <si>
    <t>A501CF12D5853810A51F45CB62AA2539C7791BF03D4B25D7F350552C36E52D12</t>
  </si>
  <si>
    <t>2022-12-23T12:24:42</t>
  </si>
  <si>
    <t>2119EC0E8191866F6CAF51F0925F35B48A0558DF0A2F308C84E3ADD52E6B2B5B</t>
  </si>
  <si>
    <t>2022-12-23T12:39:52</t>
  </si>
  <si>
    <t>Date2</t>
  </si>
  <si>
    <t>Price</t>
  </si>
  <si>
    <t>Total By Price</t>
  </si>
  <si>
    <t>Value</t>
  </si>
  <si>
    <t>Average Buying Price By Market</t>
  </si>
  <si>
    <t>Average Buying Price By Team Announcement Value 27M</t>
  </si>
  <si>
    <t>Current Amount</t>
  </si>
  <si>
    <t>Private Sale amount</t>
  </si>
  <si>
    <t>3,900,000.00</t>
  </si>
  <si>
    <t>3,315,233.41</t>
  </si>
  <si>
    <t>2,700,000.00</t>
  </si>
  <si>
    <t>2,507,334.93</t>
  </si>
  <si>
    <t>1,650,000.00</t>
  </si>
  <si>
    <t>174,472.95</t>
  </si>
  <si>
    <t>142,105.26</t>
  </si>
  <si>
    <t>131,469.30</t>
  </si>
  <si>
    <t>86,842.10</t>
  </si>
  <si>
    <t>205,263.16</t>
  </si>
  <si>
    <t>Coinbase</t>
  </si>
  <si>
    <t>5,543,021.35</t>
  </si>
  <si>
    <t>4,800,000.00</t>
  </si>
  <si>
    <t>291,713.10</t>
  </si>
  <si>
    <t>252,630.58</t>
  </si>
  <si>
    <t>194,377.60</t>
  </si>
  <si>
    <t>175,438.60</t>
  </si>
  <si>
    <t>194,384.78</t>
  </si>
  <si>
    <t xml:space="preserve">evmos1dlj5jmvf6g5e359hmsqlh6n0ce9j0kst7cwvp3 </t>
  </si>
  <si>
    <t>0.00</t>
  </si>
  <si>
    <t>5263156.89</t>
  </si>
  <si>
    <t>evmos1vltu2lkf9fhsm2dxhljhvaxcvwhzel5gaexrdu</t>
  </si>
  <si>
    <t>1,892,846.83</t>
  </si>
  <si>
    <t>evmos1yrnd07xnhghehqt26kqq6glmewvtslpcxqksr9</t>
  </si>
  <si>
    <t>1,297,714.69</t>
  </si>
  <si>
    <t>evmos1hnr9pchktsqtl9qea6z39kecwq2glcaxws0ver</t>
  </si>
  <si>
    <t>1,570,307.30</t>
  </si>
  <si>
    <t>evmos17hv5z07wed6yz52rt9dy3syleramp3w89n3h0g</t>
  </si>
  <si>
    <t>325,780.14</t>
  </si>
  <si>
    <t>evmos16dsetg9zr9g6q8lusk2xzkqqv4pnk4mquud8cr</t>
  </si>
  <si>
    <t>403,251.89</t>
  </si>
  <si>
    <t>Cosmostation VD</t>
  </si>
  <si>
    <t>490,760.14</t>
  </si>
  <si>
    <t>476,605.26</t>
  </si>
  <si>
    <t>84,561.66</t>
  </si>
  <si>
    <t>84,210.53</t>
  </si>
  <si>
    <t>Chrous One</t>
  </si>
  <si>
    <t>105,276.11</t>
  </si>
  <si>
    <t>Informal</t>
  </si>
  <si>
    <t>37,847.21</t>
  </si>
  <si>
    <t>36,842.11</t>
  </si>
  <si>
    <t>?</t>
  </si>
  <si>
    <t>0.80</t>
  </si>
  <si>
    <t>1,950,000.00</t>
  </si>
  <si>
    <t>1,949,998.99</t>
  </si>
  <si>
    <t>0.98</t>
  </si>
  <si>
    <t>102,631.58</t>
  </si>
  <si>
    <t>evmos1y22k2wu0fvt3epz3tzl6wh09wu8f5wtughfjy3</t>
  </si>
  <si>
    <t>102,630.57</t>
  </si>
  <si>
    <t>beehive</t>
  </si>
  <si>
    <t>https://www.mintscan.io/evmos/account/evmos1vpvzta06qecq9w0gn427u8zd02cpk2rhak8t57</t>
  </si>
  <si>
    <t>105,262.16</t>
  </si>
  <si>
    <t>https://www.mintscan.io/evmos/account/evmos15em5an445cqrcqxh2a9lw0w8dm44vt4tgdk8g2</t>
  </si>
  <si>
    <t>73,683.21</t>
  </si>
  <si>
    <t>https://www.mintscan.io/evmos/account/evmos19pvfc52dsc7vv8uvkgcnnfxj5t3hrnvpvfkjkh</t>
  </si>
  <si>
    <t>10,525.32</t>
  </si>
  <si>
    <t>unidentifiable</t>
  </si>
  <si>
    <t>1,578,947.37</t>
  </si>
  <si>
    <t>1,052,631.58</t>
  </si>
  <si>
    <t>154,976.77</t>
  </si>
  <si>
    <t>154,974.68</t>
  </si>
  <si>
    <t>25,257,903.70</t>
  </si>
  <si>
    <t>Unconfirmed</t>
  </si>
  <si>
    <t>https://www.mintscan.io/evmos/account/evmos1tu7y6yh6zj5nev95gffuadydxfxwwx7ac6fxuw</t>
  </si>
  <si>
    <t>42,105.26</t>
  </si>
  <si>
    <t>https://www.mintscan.io/evmos/account/evmos1vnjx6u8c2akepmzsncvqdrmntzg385z5jxjppp</t>
  </si>
  <si>
    <t>10,526.32</t>
  </si>
  <si>
    <t>https://www.mintscan.io/evmos/account/evmos10kwhxnv7gttzlnlvj25u8rqancnqdlga405585</t>
  </si>
  <si>
    <t>https://www.mintscan.io/evmos/account/evmos1g0ftmg9u37hmdkjtudsdmvmqquuzecrwk3nuzx</t>
  </si>
  <si>
    <t>63,157.89</t>
  </si>
  <si>
    <t>https://www.mintscan.io/evmos/account/evmos1sxttkjsmt9eht4xry6hc4u58xc7gyys4qhn9td</t>
  </si>
  <si>
    <t>https://www.mintscan.io/evmos/account/evmos1zdps32zqxqk4t6e3msf2zmmf2vp3tkwcyk5zh7</t>
  </si>
  <si>
    <t>5,263.16</t>
  </si>
  <si>
    <t>https://www.mintscan.io/evmos/account/evmos1lcv8ddm4yefl8qxsdaeazcddmuclqxx0j22cjx</t>
  </si>
  <si>
    <t>https://www.mintscan.io/evmos/account/evmos1wmur7246ffqgt2rlhedukdq3cpy7l3df0ds8yr</t>
  </si>
  <si>
    <t>26,315.79</t>
  </si>
  <si>
    <t>https://www.mintscan.io/evmos/account/evmos1t9kny6qmp26y62tty5cveslk89qx4542wm624g</t>
  </si>
  <si>
    <t>https://www.mintscan.io/evmos/account/evmos1yusd9sxux5z7gn8gkakj0d7sddktp9ynhmry0u</t>
  </si>
  <si>
    <t>263,157.89</t>
  </si>
  <si>
    <t>https://www.mintscan.io/evmos/account/evmos1uwgf5kh2sqy2qwudvngwk6yuemf57w3w4xun59</t>
  </si>
  <si>
    <t>21,052.63</t>
  </si>
  <si>
    <t>https://www.mintscan.io/evmos/account/evmos1rmrye8pkvq9dscqp7jh299q87dzc29tysvszzf</t>
  </si>
  <si>
    <t>25,826,324.75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</si>
</sst>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₽"/>
    <numFmt numFmtId="165" formatCode="dd/mm/yy\ h:mm;@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B525D"/>
      <name val="Arial"/>
      <family val="2"/>
      <charset val="204"/>
    </font>
    <font>
      <sz val="8"/>
      <color rgb="FF222222"/>
      <name val="Arial"/>
      <family val="2"/>
      <charset val="204"/>
    </font>
    <font>
      <sz val="11"/>
      <color theme="9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4B525D"/>
      <name val="Calibri"/>
      <family val="2"/>
      <charset val="204"/>
      <scheme val="minor"/>
    </font>
    <font>
      <sz val="12"/>
      <color rgb="FF22222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2" fontId="2" fillId="0" borderId="0" xfId="0" applyNumberFormat="1" applyFont="1"/>
    <xf numFmtId="164" fontId="0" fillId="0" borderId="0" xfId="0" applyNumberForma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/>
    <xf numFmtId="22" fontId="6" fillId="0" borderId="0" xfId="0" applyNumberFormat="1" applyFont="1"/>
    <xf numFmtId="0" fontId="7" fillId="0" borderId="0" xfId="0" applyFont="1"/>
    <xf numFmtId="164" fontId="5" fillId="0" borderId="0" xfId="0" applyNumberFormat="1" applyFont="1"/>
    <xf numFmtId="164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1" fontId="0" fillId="0" borderId="0" xfId="0" applyNumberFormat="1"/>
    <xf numFmtId="165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9" fillId="0" borderId="0" xfId="0" applyFont="1"/>
    <xf numFmtId="164" fontId="9" fillId="0" borderId="0" xfId="0" applyNumberFormat="1" applyFont="1"/>
    <xf numFmtId="0" fontId="8" fillId="0" borderId="0" xfId="0" applyFont="1"/>
    <xf numFmtId="0" fontId="0" fillId="0" borderId="2" xfId="0" applyFont="1" applyBorder="1"/>
    <xf numFmtId="0" fontId="0" fillId="0" borderId="3" xfId="0" applyFont="1" applyBorder="1"/>
    <xf numFmtId="165" fontId="0" fillId="0" borderId="4" xfId="0" applyNumberFormat="1" applyBorder="1"/>
    <xf numFmtId="0" fontId="0" fillId="2" borderId="5" xfId="0" applyFont="1" applyFill="1" applyBorder="1"/>
    <xf numFmtId="165" fontId="0" fillId="0" borderId="6" xfId="0" applyNumberFormat="1" applyBorder="1"/>
    <xf numFmtId="0" fontId="0" fillId="0" borderId="5" xfId="0" applyFont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0" borderId="8" xfId="0" applyFont="1" applyBorder="1"/>
    <xf numFmtId="165" fontId="0" fillId="0" borderId="9" xfId="0" applyNumberFormat="1" applyBorder="1"/>
    <xf numFmtId="0" fontId="0" fillId="2" borderId="10" xfId="0" applyFont="1" applyFill="1" applyBorder="1"/>
    <xf numFmtId="0" fontId="0" fillId="2" borderId="11" xfId="0" applyFont="1" applyFill="1" applyBorder="1"/>
    <xf numFmtId="22" fontId="2" fillId="2" borderId="11" xfId="0" applyNumberFormat="1" applyFont="1" applyFill="1" applyBorder="1"/>
    <xf numFmtId="164" fontId="2" fillId="2" borderId="11" xfId="0" applyNumberFormat="1" applyFont="1" applyFill="1" applyBorder="1"/>
    <xf numFmtId="165" fontId="0" fillId="0" borderId="12" xfId="0" applyNumberFormat="1" applyBorder="1"/>
    <xf numFmtId="0" fontId="0" fillId="0" borderId="10" xfId="0" applyFont="1" applyBorder="1"/>
    <xf numFmtId="0" fontId="0" fillId="0" borderId="11" xfId="0" applyFont="1" applyBorder="1"/>
    <xf numFmtId="164" fontId="6" fillId="0" borderId="13" xfId="0" applyNumberFormat="1" applyFont="1" applyBorder="1"/>
    <xf numFmtId="164" fontId="6" fillId="0" borderId="0" xfId="0" applyNumberFormat="1" applyFont="1" applyBorder="1"/>
    <xf numFmtId="164" fontId="6" fillId="0" borderId="14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11" fontId="0" fillId="0" borderId="8" xfId="0" applyNumberFormat="1" applyFont="1" applyBorder="1"/>
    <xf numFmtId="0" fontId="10" fillId="0" borderId="10" xfId="0" applyFont="1" applyBorder="1"/>
    <xf numFmtId="0" fontId="10" fillId="2" borderId="10" xfId="0" applyFont="1" applyFill="1" applyBorder="1"/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2">
    <dxf>
      <numFmt numFmtId="165" formatCode="dd/mm/yy\ 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EVMOS</a:t>
            </a:r>
            <a:r>
              <a:rPr lang="en-US" baseline="0"/>
              <a:t> SR TRANSFERS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2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Other!$A$25</c:f>
              <c:strCache>
                <c:ptCount val="1"/>
                <c:pt idx="0">
                  <c:v>Amount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Other!$B$26:$B$44</c:f>
              <c:numCache>
                <c:formatCode>General</c:formatCode>
                <c:ptCount val="19"/>
                <c:pt idx="0">
                  <c:v>3.17</c:v>
                </c:pt>
                <c:pt idx="1">
                  <c:v>1.46</c:v>
                </c:pt>
                <c:pt idx="2">
                  <c:v>1.96</c:v>
                </c:pt>
                <c:pt idx="3">
                  <c:v>1.8</c:v>
                </c:pt>
                <c:pt idx="4">
                  <c:v>1.67</c:v>
                </c:pt>
                <c:pt idx="5">
                  <c:v>3.08</c:v>
                </c:pt>
                <c:pt idx="6">
                  <c:v>1.7</c:v>
                </c:pt>
                <c:pt idx="7">
                  <c:v>1.53</c:v>
                </c:pt>
                <c:pt idx="8">
                  <c:v>1.45</c:v>
                </c:pt>
                <c:pt idx="9">
                  <c:v>1.59</c:v>
                </c:pt>
                <c:pt idx="10">
                  <c:v>1.67</c:v>
                </c:pt>
                <c:pt idx="11">
                  <c:v>1.68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2.1</c:v>
                </c:pt>
                <c:pt idx="15">
                  <c:v>1.77</c:v>
                </c:pt>
                <c:pt idx="16">
                  <c:v>1.85</c:v>
                </c:pt>
                <c:pt idx="17">
                  <c:v>1.35</c:v>
                </c:pt>
                <c:pt idx="18">
                  <c:v>1.17</c:v>
                </c:pt>
              </c:numCache>
            </c:numRef>
          </c:cat>
          <c:val>
            <c:numRef>
              <c:f>Other!$A$26:$A$44</c:f>
              <c:numCache>
                <c:formatCode>General</c:formatCode>
                <c:ptCount val="19"/>
                <c:pt idx="0">
                  <c:v>50000</c:v>
                </c:pt>
                <c:pt idx="1">
                  <c:v>200000</c:v>
                </c:pt>
                <c:pt idx="2">
                  <c:v>100000</c:v>
                </c:pt>
                <c:pt idx="3">
                  <c:v>10</c:v>
                </c:pt>
                <c:pt idx="4">
                  <c:v>15789462</c:v>
                </c:pt>
                <c:pt idx="5">
                  <c:v>150000</c:v>
                </c:pt>
                <c:pt idx="6">
                  <c:v>526314</c:v>
                </c:pt>
                <c:pt idx="7">
                  <c:v>200000</c:v>
                </c:pt>
                <c:pt idx="8">
                  <c:v>5263157</c:v>
                </c:pt>
                <c:pt idx="9">
                  <c:v>2</c:v>
                </c:pt>
                <c:pt idx="10">
                  <c:v>26315</c:v>
                </c:pt>
                <c:pt idx="11">
                  <c:v>15789</c:v>
                </c:pt>
                <c:pt idx="12">
                  <c:v>378946</c:v>
                </c:pt>
                <c:pt idx="13">
                  <c:v>736841</c:v>
                </c:pt>
                <c:pt idx="14">
                  <c:v>1926315</c:v>
                </c:pt>
                <c:pt idx="15">
                  <c:v>1052630</c:v>
                </c:pt>
                <c:pt idx="16">
                  <c:v>189471</c:v>
                </c:pt>
                <c:pt idx="17">
                  <c:v>221048</c:v>
                </c:pt>
                <c:pt idx="18">
                  <c:v>147367</c:v>
                </c:pt>
              </c:numCache>
            </c:numRef>
          </c:val>
        </c:ser>
        <c:ser>
          <c:idx val="1"/>
          <c:order val="1"/>
          <c:tx>
            <c:strRef>
              <c:f>Other!$B$25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Other!$B$26:$B$44</c:f>
              <c:numCache>
                <c:formatCode>General</c:formatCode>
                <c:ptCount val="19"/>
                <c:pt idx="0">
                  <c:v>3.17</c:v>
                </c:pt>
                <c:pt idx="1">
                  <c:v>1.46</c:v>
                </c:pt>
                <c:pt idx="2">
                  <c:v>1.96</c:v>
                </c:pt>
                <c:pt idx="3">
                  <c:v>1.8</c:v>
                </c:pt>
                <c:pt idx="4">
                  <c:v>1.67</c:v>
                </c:pt>
                <c:pt idx="5">
                  <c:v>3.08</c:v>
                </c:pt>
                <c:pt idx="6">
                  <c:v>1.7</c:v>
                </c:pt>
                <c:pt idx="7">
                  <c:v>1.53</c:v>
                </c:pt>
                <c:pt idx="8">
                  <c:v>1.45</c:v>
                </c:pt>
                <c:pt idx="9">
                  <c:v>1.59</c:v>
                </c:pt>
                <c:pt idx="10">
                  <c:v>1.67</c:v>
                </c:pt>
                <c:pt idx="11">
                  <c:v>1.68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2.1</c:v>
                </c:pt>
                <c:pt idx="15">
                  <c:v>1.77</c:v>
                </c:pt>
                <c:pt idx="16">
                  <c:v>1.85</c:v>
                </c:pt>
                <c:pt idx="17">
                  <c:v>1.35</c:v>
                </c:pt>
                <c:pt idx="18">
                  <c:v>1.17</c:v>
                </c:pt>
              </c:numCache>
            </c:numRef>
          </c:cat>
          <c:val>
            <c:numRef>
              <c:f>Other!$B$26:$B$44</c:f>
              <c:numCache>
                <c:formatCode>General</c:formatCode>
                <c:ptCount val="19"/>
                <c:pt idx="0">
                  <c:v>3.17</c:v>
                </c:pt>
                <c:pt idx="1">
                  <c:v>1.46</c:v>
                </c:pt>
                <c:pt idx="2">
                  <c:v>1.96</c:v>
                </c:pt>
                <c:pt idx="3">
                  <c:v>1.8</c:v>
                </c:pt>
                <c:pt idx="4">
                  <c:v>1.67</c:v>
                </c:pt>
                <c:pt idx="5">
                  <c:v>3.08</c:v>
                </c:pt>
                <c:pt idx="6">
                  <c:v>1.7</c:v>
                </c:pt>
                <c:pt idx="7">
                  <c:v>1.53</c:v>
                </c:pt>
                <c:pt idx="8">
                  <c:v>1.45</c:v>
                </c:pt>
                <c:pt idx="9">
                  <c:v>1.59</c:v>
                </c:pt>
                <c:pt idx="10">
                  <c:v>1.67</c:v>
                </c:pt>
                <c:pt idx="11">
                  <c:v>1.68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2.1</c:v>
                </c:pt>
                <c:pt idx="15">
                  <c:v>1.77</c:v>
                </c:pt>
                <c:pt idx="16">
                  <c:v>1.85</c:v>
                </c:pt>
                <c:pt idx="17">
                  <c:v>1.35</c:v>
                </c:pt>
                <c:pt idx="18">
                  <c:v>1.17</c:v>
                </c:pt>
              </c:numCache>
            </c:numRef>
          </c:val>
        </c:ser>
        <c:ser>
          <c:idx val="2"/>
          <c:order val="2"/>
          <c:tx>
            <c:strRef>
              <c:f>Other!$C$25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Other!$B$26:$B$44</c:f>
              <c:numCache>
                <c:formatCode>General</c:formatCode>
                <c:ptCount val="19"/>
                <c:pt idx="0">
                  <c:v>3.17</c:v>
                </c:pt>
                <c:pt idx="1">
                  <c:v>1.46</c:v>
                </c:pt>
                <c:pt idx="2">
                  <c:v>1.96</c:v>
                </c:pt>
                <c:pt idx="3">
                  <c:v>1.8</c:v>
                </c:pt>
                <c:pt idx="4">
                  <c:v>1.67</c:v>
                </c:pt>
                <c:pt idx="5">
                  <c:v>3.08</c:v>
                </c:pt>
                <c:pt idx="6">
                  <c:v>1.7</c:v>
                </c:pt>
                <c:pt idx="7">
                  <c:v>1.53</c:v>
                </c:pt>
                <c:pt idx="8">
                  <c:v>1.45</c:v>
                </c:pt>
                <c:pt idx="9">
                  <c:v>1.59</c:v>
                </c:pt>
                <c:pt idx="10">
                  <c:v>1.67</c:v>
                </c:pt>
                <c:pt idx="11">
                  <c:v>1.68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2.1</c:v>
                </c:pt>
                <c:pt idx="15">
                  <c:v>1.77</c:v>
                </c:pt>
                <c:pt idx="16">
                  <c:v>1.85</c:v>
                </c:pt>
                <c:pt idx="17">
                  <c:v>1.35</c:v>
                </c:pt>
                <c:pt idx="18">
                  <c:v>1.17</c:v>
                </c:pt>
              </c:numCache>
            </c:numRef>
          </c:cat>
          <c:val>
            <c:numRef>
              <c:f>Other!$C$26:$C$44</c:f>
              <c:numCache>
                <c:formatCode>General</c:formatCode>
                <c:ptCount val="19"/>
                <c:pt idx="0">
                  <c:v>158500</c:v>
                </c:pt>
                <c:pt idx="1">
                  <c:v>292000</c:v>
                </c:pt>
                <c:pt idx="2">
                  <c:v>196000</c:v>
                </c:pt>
                <c:pt idx="3">
                  <c:v>18</c:v>
                </c:pt>
                <c:pt idx="4">
                  <c:v>26368401.539999999</c:v>
                </c:pt>
                <c:pt idx="5">
                  <c:v>462000</c:v>
                </c:pt>
                <c:pt idx="6">
                  <c:v>894733.79999999993</c:v>
                </c:pt>
                <c:pt idx="7">
                  <c:v>306000</c:v>
                </c:pt>
                <c:pt idx="8">
                  <c:v>7631577.6499999994</c:v>
                </c:pt>
                <c:pt idx="9">
                  <c:v>3.18</c:v>
                </c:pt>
                <c:pt idx="10">
                  <c:v>43946.049999999996</c:v>
                </c:pt>
                <c:pt idx="11">
                  <c:v>26525.52</c:v>
                </c:pt>
                <c:pt idx="12">
                  <c:v>856417.96</c:v>
                </c:pt>
                <c:pt idx="13">
                  <c:v>1709471.1199999999</c:v>
                </c:pt>
                <c:pt idx="14">
                  <c:v>4045261.5</c:v>
                </c:pt>
                <c:pt idx="15">
                  <c:v>1863155.1</c:v>
                </c:pt>
                <c:pt idx="16">
                  <c:v>350521.35000000003</c:v>
                </c:pt>
                <c:pt idx="17">
                  <c:v>298414.80000000005</c:v>
                </c:pt>
                <c:pt idx="18">
                  <c:v>172419.38999999998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EVMOS</a:t>
            </a:r>
            <a:r>
              <a:rPr lang="en-US" baseline="0"/>
              <a:t> SR TRANSFERS BETWEEN MAY-NOV 22</a:t>
            </a:r>
            <a:br>
              <a:rPr lang="en-US" baseline="0"/>
            </a:br>
            <a:r>
              <a:rPr lang="en-US" baseline="0"/>
              <a:t>TOTAL TRANSFERED: </a:t>
            </a:r>
            <a:r>
              <a:rPr lang="ru-RU" sz="1600" b="1" i="0" u="none" strike="noStrike" cap="all" baseline="0">
                <a:solidFill>
                  <a:srgbClr val="7030A0"/>
                </a:solidFill>
                <a:effectLst/>
              </a:rPr>
              <a:t>26</a:t>
            </a:r>
            <a:r>
              <a:rPr lang="en-US" sz="1600" b="1" i="0" u="none" strike="noStrike" cap="all" baseline="0">
                <a:solidFill>
                  <a:srgbClr val="7030A0"/>
                </a:solidFill>
                <a:effectLst/>
              </a:rPr>
              <a:t> </a:t>
            </a:r>
            <a:r>
              <a:rPr lang="ru-RU" sz="1600" b="1" i="0" u="none" strike="noStrike" cap="all" baseline="0">
                <a:solidFill>
                  <a:srgbClr val="7030A0"/>
                </a:solidFill>
                <a:effectLst/>
              </a:rPr>
              <a:t>973</a:t>
            </a:r>
            <a:r>
              <a:rPr lang="en-US" sz="1600" b="1" i="0" u="none" strike="noStrike" cap="all" baseline="0">
                <a:solidFill>
                  <a:srgbClr val="7030A0"/>
                </a:solidFill>
                <a:effectLst/>
              </a:rPr>
              <a:t> </a:t>
            </a:r>
            <a:r>
              <a:rPr lang="ru-RU" sz="1600" b="1" i="0" u="none" strike="noStrike" cap="all" baseline="0">
                <a:solidFill>
                  <a:srgbClr val="7030A0"/>
                </a:solidFill>
                <a:effectLst/>
              </a:rPr>
              <a:t>667</a:t>
            </a:r>
            <a:r>
              <a:rPr lang="en-US" sz="1600" b="1" i="0" u="none" strike="noStrike" cap="all" baseline="0">
                <a:effectLst/>
              </a:rPr>
              <a:t> EVMOS</a:t>
            </a:r>
            <a:endParaRPr lang="en-US" baseline="0"/>
          </a:p>
          <a:p>
            <a:pPr>
              <a:defRPr/>
            </a:pPr>
            <a:r>
              <a:rPr lang="en-US" baseline="0"/>
              <a:t>AVG PRICE = </a:t>
            </a:r>
            <a:r>
              <a:rPr lang="en-US" baseline="0">
                <a:solidFill>
                  <a:schemeClr val="accent2">
                    <a:lumMod val="60000"/>
                    <a:lumOff val="40000"/>
                  </a:schemeClr>
                </a:solidFill>
              </a:rPr>
              <a:t>$</a:t>
            </a:r>
            <a:r>
              <a:rPr lang="ru-RU" sz="1600" b="1" i="0" u="none" strike="noStrike" cap="all" baseline="0">
                <a:solidFill>
                  <a:schemeClr val="accent2">
                    <a:lumMod val="60000"/>
                    <a:lumOff val="40000"/>
                  </a:schemeClr>
                </a:solidFill>
                <a:effectLst/>
              </a:rPr>
              <a:t>1,6</a:t>
            </a:r>
            <a:r>
              <a:rPr lang="en-US" sz="1600" b="1" i="0" u="none" strike="noStrike" cap="all" baseline="0">
                <a:solidFill>
                  <a:schemeClr val="accent2">
                    <a:lumMod val="60000"/>
                    <a:lumOff val="40000"/>
                  </a:schemeClr>
                </a:solidFill>
                <a:effectLst/>
              </a:rPr>
              <a:t>9</a:t>
            </a:r>
            <a:endParaRPr lang="en-US" b="1" baseline="0">
              <a:solidFill>
                <a:schemeClr val="accent2">
                  <a:lumMod val="60000"/>
                  <a:lumOff val="40000"/>
                </a:schemeClr>
              </a:solidFill>
            </a:endParaRPr>
          </a:p>
          <a:p>
            <a:pPr>
              <a:defRPr/>
            </a:pPr>
            <a:r>
              <a:rPr lang="en-US" baseline="0"/>
              <a:t>AVG PRICE BY 27M = </a:t>
            </a:r>
            <a:r>
              <a:rPr lang="en-US" baseline="0">
                <a:solidFill>
                  <a:srgbClr val="00B050"/>
                </a:solidFill>
              </a:rPr>
              <a:t>$</a:t>
            </a:r>
            <a:r>
              <a:rPr lang="ru-RU" sz="1600" b="1" i="0" u="none" strike="noStrike" cap="all" baseline="0">
                <a:solidFill>
                  <a:srgbClr val="00B050"/>
                </a:solidFill>
                <a:effectLst/>
              </a:rPr>
              <a:t>1,00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27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Other!$A$25</c:f>
              <c:strCache>
                <c:ptCount val="1"/>
                <c:pt idx="0">
                  <c:v>Amount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145594222385159E-2"/>
                  <c:y val="-1.10019313623532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3034855606496459E-2"/>
                  <c:y val="-2.3667805675233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102703055968105E-2"/>
                  <c:y val="1.72332986678551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284483010017144E-2"/>
                  <c:y val="5.6395483583420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182779012533406E-2"/>
                  <c:y val="2.65595998613380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0952299058276066E-2"/>
                  <c:y val="4.10335264695686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1.5625195281173676E-2"/>
                  <c:y val="6.59032337938889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3.770303383623877E-2"/>
                  <c:y val="3.03686425989204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6143504062889912E-2"/>
                  <c:y val="1.12592482543455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5134533106147559E-2"/>
                  <c:y val="2.51729807358985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7035515917238276E-2"/>
                  <c:y val="2.95928291982371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4157517960660478E-2"/>
                  <c:y val="-4.24176694894270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Other!$B$26:$B$44</c:f>
              <c:numCache>
                <c:formatCode>General</c:formatCode>
                <c:ptCount val="19"/>
                <c:pt idx="0">
                  <c:v>3.17</c:v>
                </c:pt>
                <c:pt idx="1">
                  <c:v>1.46</c:v>
                </c:pt>
                <c:pt idx="2">
                  <c:v>1.96</c:v>
                </c:pt>
                <c:pt idx="3">
                  <c:v>1.8</c:v>
                </c:pt>
                <c:pt idx="4">
                  <c:v>1.67</c:v>
                </c:pt>
                <c:pt idx="5">
                  <c:v>3.08</c:v>
                </c:pt>
                <c:pt idx="6">
                  <c:v>1.7</c:v>
                </c:pt>
                <c:pt idx="7">
                  <c:v>1.53</c:v>
                </c:pt>
                <c:pt idx="8">
                  <c:v>1.45</c:v>
                </c:pt>
                <c:pt idx="9">
                  <c:v>1.59</c:v>
                </c:pt>
                <c:pt idx="10">
                  <c:v>1.67</c:v>
                </c:pt>
                <c:pt idx="11">
                  <c:v>1.68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2.1</c:v>
                </c:pt>
                <c:pt idx="15">
                  <c:v>1.77</c:v>
                </c:pt>
                <c:pt idx="16">
                  <c:v>1.85</c:v>
                </c:pt>
                <c:pt idx="17">
                  <c:v>1.35</c:v>
                </c:pt>
                <c:pt idx="18">
                  <c:v>1.17</c:v>
                </c:pt>
              </c:numCache>
            </c:numRef>
          </c:cat>
          <c:val>
            <c:numRef>
              <c:f>Other!$A$26:$A$44</c:f>
              <c:numCache>
                <c:formatCode>General</c:formatCode>
                <c:ptCount val="19"/>
                <c:pt idx="0">
                  <c:v>50000</c:v>
                </c:pt>
                <c:pt idx="1">
                  <c:v>200000</c:v>
                </c:pt>
                <c:pt idx="2">
                  <c:v>100000</c:v>
                </c:pt>
                <c:pt idx="3">
                  <c:v>10</c:v>
                </c:pt>
                <c:pt idx="4">
                  <c:v>15789462</c:v>
                </c:pt>
                <c:pt idx="5">
                  <c:v>150000</c:v>
                </c:pt>
                <c:pt idx="6">
                  <c:v>526314</c:v>
                </c:pt>
                <c:pt idx="7">
                  <c:v>200000</c:v>
                </c:pt>
                <c:pt idx="8">
                  <c:v>5263157</c:v>
                </c:pt>
                <c:pt idx="9">
                  <c:v>2</c:v>
                </c:pt>
                <c:pt idx="10">
                  <c:v>26315</c:v>
                </c:pt>
                <c:pt idx="11">
                  <c:v>15789</c:v>
                </c:pt>
                <c:pt idx="12">
                  <c:v>378946</c:v>
                </c:pt>
                <c:pt idx="13">
                  <c:v>736841</c:v>
                </c:pt>
                <c:pt idx="14">
                  <c:v>1926315</c:v>
                </c:pt>
                <c:pt idx="15">
                  <c:v>1052630</c:v>
                </c:pt>
                <c:pt idx="16">
                  <c:v>189471</c:v>
                </c:pt>
                <c:pt idx="17">
                  <c:v>221048</c:v>
                </c:pt>
                <c:pt idx="18">
                  <c:v>147367</c:v>
                </c:pt>
              </c:numCache>
            </c:numRef>
          </c:val>
        </c:ser>
        <c:ser>
          <c:idx val="1"/>
          <c:order val="1"/>
          <c:tx>
            <c:strRef>
              <c:f>Other!$B$25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Other!$B$26:$B$44</c:f>
              <c:numCache>
                <c:formatCode>General</c:formatCode>
                <c:ptCount val="19"/>
                <c:pt idx="0">
                  <c:v>3.17</c:v>
                </c:pt>
                <c:pt idx="1">
                  <c:v>1.46</c:v>
                </c:pt>
                <c:pt idx="2">
                  <c:v>1.96</c:v>
                </c:pt>
                <c:pt idx="3">
                  <c:v>1.8</c:v>
                </c:pt>
                <c:pt idx="4">
                  <c:v>1.67</c:v>
                </c:pt>
                <c:pt idx="5">
                  <c:v>3.08</c:v>
                </c:pt>
                <c:pt idx="6">
                  <c:v>1.7</c:v>
                </c:pt>
                <c:pt idx="7">
                  <c:v>1.53</c:v>
                </c:pt>
                <c:pt idx="8">
                  <c:v>1.45</c:v>
                </c:pt>
                <c:pt idx="9">
                  <c:v>1.59</c:v>
                </c:pt>
                <c:pt idx="10">
                  <c:v>1.67</c:v>
                </c:pt>
                <c:pt idx="11">
                  <c:v>1.68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2.1</c:v>
                </c:pt>
                <c:pt idx="15">
                  <c:v>1.77</c:v>
                </c:pt>
                <c:pt idx="16">
                  <c:v>1.85</c:v>
                </c:pt>
                <c:pt idx="17">
                  <c:v>1.35</c:v>
                </c:pt>
                <c:pt idx="18">
                  <c:v>1.17</c:v>
                </c:pt>
              </c:numCache>
            </c:numRef>
          </c:cat>
          <c:val>
            <c:numRef>
              <c:f>Other!$B$26:$B$44</c:f>
              <c:numCache>
                <c:formatCode>General</c:formatCode>
                <c:ptCount val="19"/>
                <c:pt idx="0">
                  <c:v>3.17</c:v>
                </c:pt>
                <c:pt idx="1">
                  <c:v>1.46</c:v>
                </c:pt>
                <c:pt idx="2">
                  <c:v>1.96</c:v>
                </c:pt>
                <c:pt idx="3">
                  <c:v>1.8</c:v>
                </c:pt>
                <c:pt idx="4">
                  <c:v>1.67</c:v>
                </c:pt>
                <c:pt idx="5">
                  <c:v>3.08</c:v>
                </c:pt>
                <c:pt idx="6">
                  <c:v>1.7</c:v>
                </c:pt>
                <c:pt idx="7">
                  <c:v>1.53</c:v>
                </c:pt>
                <c:pt idx="8">
                  <c:v>1.45</c:v>
                </c:pt>
                <c:pt idx="9">
                  <c:v>1.59</c:v>
                </c:pt>
                <c:pt idx="10">
                  <c:v>1.67</c:v>
                </c:pt>
                <c:pt idx="11">
                  <c:v>1.68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2.1</c:v>
                </c:pt>
                <c:pt idx="15">
                  <c:v>1.77</c:v>
                </c:pt>
                <c:pt idx="16">
                  <c:v>1.85</c:v>
                </c:pt>
                <c:pt idx="17">
                  <c:v>1.35</c:v>
                </c:pt>
                <c:pt idx="18">
                  <c:v>1.17</c:v>
                </c:pt>
              </c:numCache>
            </c:numRef>
          </c:val>
        </c:ser>
        <c:ser>
          <c:idx val="2"/>
          <c:order val="2"/>
          <c:tx>
            <c:strRef>
              <c:f>Other!$C$25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Other!$B$26:$B$44</c:f>
              <c:numCache>
                <c:formatCode>General</c:formatCode>
                <c:ptCount val="19"/>
                <c:pt idx="0">
                  <c:v>3.17</c:v>
                </c:pt>
                <c:pt idx="1">
                  <c:v>1.46</c:v>
                </c:pt>
                <c:pt idx="2">
                  <c:v>1.96</c:v>
                </c:pt>
                <c:pt idx="3">
                  <c:v>1.8</c:v>
                </c:pt>
                <c:pt idx="4">
                  <c:v>1.67</c:v>
                </c:pt>
                <c:pt idx="5">
                  <c:v>3.08</c:v>
                </c:pt>
                <c:pt idx="6">
                  <c:v>1.7</c:v>
                </c:pt>
                <c:pt idx="7">
                  <c:v>1.53</c:v>
                </c:pt>
                <c:pt idx="8">
                  <c:v>1.45</c:v>
                </c:pt>
                <c:pt idx="9">
                  <c:v>1.59</c:v>
                </c:pt>
                <c:pt idx="10">
                  <c:v>1.67</c:v>
                </c:pt>
                <c:pt idx="11">
                  <c:v>1.68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2.1</c:v>
                </c:pt>
                <c:pt idx="15">
                  <c:v>1.77</c:v>
                </c:pt>
                <c:pt idx="16">
                  <c:v>1.85</c:v>
                </c:pt>
                <c:pt idx="17">
                  <c:v>1.35</c:v>
                </c:pt>
                <c:pt idx="18">
                  <c:v>1.17</c:v>
                </c:pt>
              </c:numCache>
            </c:numRef>
          </c:cat>
          <c:val>
            <c:numRef>
              <c:f>Other!$C$26:$C$44</c:f>
              <c:numCache>
                <c:formatCode>General</c:formatCode>
                <c:ptCount val="19"/>
                <c:pt idx="0">
                  <c:v>158500</c:v>
                </c:pt>
                <c:pt idx="1">
                  <c:v>292000</c:v>
                </c:pt>
                <c:pt idx="2">
                  <c:v>196000</c:v>
                </c:pt>
                <c:pt idx="3">
                  <c:v>18</c:v>
                </c:pt>
                <c:pt idx="4">
                  <c:v>26368401.539999999</c:v>
                </c:pt>
                <c:pt idx="5">
                  <c:v>462000</c:v>
                </c:pt>
                <c:pt idx="6">
                  <c:v>894733.79999999993</c:v>
                </c:pt>
                <c:pt idx="7">
                  <c:v>306000</c:v>
                </c:pt>
                <c:pt idx="8">
                  <c:v>7631577.6499999994</c:v>
                </c:pt>
                <c:pt idx="9">
                  <c:v>3.18</c:v>
                </c:pt>
                <c:pt idx="10">
                  <c:v>43946.049999999996</c:v>
                </c:pt>
                <c:pt idx="11">
                  <c:v>26525.52</c:v>
                </c:pt>
                <c:pt idx="12">
                  <c:v>856417.96</c:v>
                </c:pt>
                <c:pt idx="13">
                  <c:v>1709471.1199999999</c:v>
                </c:pt>
                <c:pt idx="14">
                  <c:v>4045261.5</c:v>
                </c:pt>
                <c:pt idx="15">
                  <c:v>1863155.1</c:v>
                </c:pt>
                <c:pt idx="16">
                  <c:v>350521.35000000003</c:v>
                </c:pt>
                <c:pt idx="17">
                  <c:v>298414.80000000005</c:v>
                </c:pt>
                <c:pt idx="18">
                  <c:v>172419.38999999998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70402</xdr:colOff>
      <xdr:row>24</xdr:row>
      <xdr:rowOff>7453</xdr:rowOff>
    </xdr:from>
    <xdr:to>
      <xdr:col>8</xdr:col>
      <xdr:colOff>513522</xdr:colOff>
      <xdr:row>47</xdr:row>
      <xdr:rowOff>182217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54428</xdr:colOff>
      <xdr:row>53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G90" totalsRowShown="0" headerRowDxfId="1">
  <autoFilter ref="A1:G90"/>
  <sortState ref="A2:G90">
    <sortCondition ref="G1:G90"/>
  </sortState>
  <tableColumns count="7">
    <tableColumn id="1" name="From"/>
    <tableColumn id="2" name="To"/>
    <tableColumn id="3" name="Amount"/>
    <tableColumn id="4" name="Denom"/>
    <tableColumn id="5" name="Tx"/>
    <tableColumn id="6" name="Date"/>
    <tableColumn id="7" name="Date2" dataDxfId="0">
      <calculatedColumnFormula>DATEVALUE(MID(F2,1,10))+TIMEVALUE(MID(F2,12,8))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5" sqref="B25"/>
    </sheetView>
  </sheetViews>
  <sheetFormatPr defaultRowHeight="15" x14ac:dyDescent="0.25"/>
  <cols>
    <col min="1" max="1" width="33.85546875" customWidth="1"/>
    <col min="2" max="2" width="53.7109375" customWidth="1"/>
    <col min="3" max="3" width="31.140625" style="14" customWidth="1"/>
    <col min="4" max="4" width="19.140625" customWidth="1"/>
    <col min="5" max="5" width="16.7109375" bestFit="1" customWidth="1"/>
    <col min="6" max="6" width="17.28515625" bestFit="1" customWidth="1"/>
    <col min="7" max="7" width="114.85546875" bestFit="1" customWidth="1"/>
  </cols>
  <sheetData>
    <row r="1" spans="1:7" x14ac:dyDescent="0.25">
      <c r="A1" s="1" t="s">
        <v>0</v>
      </c>
      <c r="B1" s="1" t="s">
        <v>1</v>
      </c>
      <c r="C1" s="15" t="s">
        <v>2</v>
      </c>
      <c r="D1" s="1" t="s">
        <v>14</v>
      </c>
      <c r="E1" s="1" t="s">
        <v>15</v>
      </c>
      <c r="F1" s="1" t="s">
        <v>17</v>
      </c>
      <c r="G1" s="1" t="s">
        <v>3</v>
      </c>
    </row>
    <row r="2" spans="1:7" ht="15.75" x14ac:dyDescent="0.25">
      <c r="A2" s="8" t="s">
        <v>4</v>
      </c>
      <c r="B2" s="8" t="s">
        <v>12</v>
      </c>
      <c r="C2" s="13">
        <v>5263156.8899999997</v>
      </c>
      <c r="D2" s="9">
        <v>1.45</v>
      </c>
      <c r="E2" s="9">
        <f t="shared" ref="E2:E8" si="0">C2*D2</f>
        <v>7631577.4904999994</v>
      </c>
      <c r="F2" s="10">
        <v>44847.487407407411</v>
      </c>
      <c r="G2" s="8" t="s">
        <v>13</v>
      </c>
    </row>
    <row r="3" spans="1:7" ht="15.75" x14ac:dyDescent="0.25">
      <c r="A3" s="8" t="s">
        <v>5</v>
      </c>
      <c r="B3" s="11" t="s">
        <v>21</v>
      </c>
      <c r="C3" s="13">
        <v>3899999</v>
      </c>
      <c r="D3" s="9">
        <v>1.67</v>
      </c>
      <c r="E3" s="9">
        <f t="shared" si="0"/>
        <v>6512998.3300000001</v>
      </c>
      <c r="F3" s="10">
        <v>44782.834305555552</v>
      </c>
      <c r="G3" s="8" t="s">
        <v>18</v>
      </c>
    </row>
    <row r="4" spans="1:7" ht="15.75" x14ac:dyDescent="0.25">
      <c r="A4" s="8" t="s">
        <v>5</v>
      </c>
      <c r="B4" s="11" t="s">
        <v>20</v>
      </c>
      <c r="C4" s="13">
        <v>2699999</v>
      </c>
      <c r="D4" s="12">
        <v>1.67</v>
      </c>
      <c r="E4" s="9">
        <f t="shared" si="0"/>
        <v>4508998.33</v>
      </c>
      <c r="F4" s="10">
        <v>44782.835555555554</v>
      </c>
      <c r="G4" s="8" t="s">
        <v>19</v>
      </c>
    </row>
    <row r="5" spans="1:7" ht="15.75" x14ac:dyDescent="0.25">
      <c r="A5" s="8" t="s">
        <v>5</v>
      </c>
      <c r="B5" s="11" t="s">
        <v>22</v>
      </c>
      <c r="C5" s="13">
        <v>1649999</v>
      </c>
      <c r="D5" s="12">
        <v>1.67</v>
      </c>
      <c r="E5" s="9">
        <f t="shared" si="0"/>
        <v>2755498.33</v>
      </c>
      <c r="F5" s="10">
        <v>44782.836944444447</v>
      </c>
      <c r="G5" s="8" t="s">
        <v>23</v>
      </c>
    </row>
    <row r="6" spans="1:7" ht="15.75" x14ac:dyDescent="0.25">
      <c r="A6" s="8" t="s">
        <v>5</v>
      </c>
      <c r="B6" s="11" t="s">
        <v>24</v>
      </c>
      <c r="C6" s="13">
        <v>205262.16</v>
      </c>
      <c r="D6" s="8">
        <v>1.67</v>
      </c>
      <c r="E6" s="9">
        <f t="shared" si="0"/>
        <v>342787.80719999998</v>
      </c>
      <c r="F6" s="10">
        <v>44782.837164351855</v>
      </c>
      <c r="G6" s="8" t="s">
        <v>25</v>
      </c>
    </row>
    <row r="7" spans="1:7" ht="15.75" x14ac:dyDescent="0.25">
      <c r="A7" s="8" t="s">
        <v>5</v>
      </c>
      <c r="B7" s="11" t="s">
        <v>26</v>
      </c>
      <c r="C7" s="13">
        <v>142104.26</v>
      </c>
      <c r="D7" s="8">
        <v>1.67</v>
      </c>
      <c r="E7" s="9">
        <f t="shared" si="0"/>
        <v>237314.11420000001</v>
      </c>
      <c r="F7" s="10">
        <v>44782.837199074071</v>
      </c>
      <c r="G7" s="8" t="s">
        <v>27</v>
      </c>
    </row>
    <row r="8" spans="1:7" ht="15.75" x14ac:dyDescent="0.25">
      <c r="A8" s="8" t="s">
        <v>5</v>
      </c>
      <c r="B8" s="11" t="s">
        <v>28</v>
      </c>
      <c r="C8" s="13">
        <v>86841.104000000007</v>
      </c>
      <c r="D8" s="8">
        <v>1.67</v>
      </c>
      <c r="E8" s="9">
        <f t="shared" si="0"/>
        <v>145024.64368000001</v>
      </c>
      <c r="F8" s="10">
        <v>44782.837361111109</v>
      </c>
      <c r="G8" s="8" t="s">
        <v>29</v>
      </c>
    </row>
    <row r="9" spans="1:7" ht="15.75" x14ac:dyDescent="0.25">
      <c r="A9" s="8" t="s">
        <v>6</v>
      </c>
      <c r="B9" s="8"/>
      <c r="C9" s="16"/>
      <c r="D9" s="8"/>
      <c r="E9" s="9">
        <f t="shared" ref="E9:E18" si="1">C9*D9</f>
        <v>0</v>
      </c>
      <c r="F9" s="8"/>
      <c r="G9" s="8"/>
    </row>
    <row r="10" spans="1:7" ht="15.75" x14ac:dyDescent="0.25">
      <c r="A10" s="8" t="s">
        <v>9</v>
      </c>
      <c r="B10" s="8"/>
      <c r="C10" s="16"/>
      <c r="D10" s="8"/>
      <c r="E10" s="9">
        <f t="shared" si="1"/>
        <v>0</v>
      </c>
      <c r="F10" s="8"/>
      <c r="G10" s="8"/>
    </row>
    <row r="11" spans="1:7" ht="15.75" x14ac:dyDescent="0.25">
      <c r="A11" s="8" t="s">
        <v>7</v>
      </c>
      <c r="B11" s="8"/>
      <c r="C11" s="16"/>
      <c r="D11" s="8"/>
      <c r="E11" s="9">
        <f t="shared" si="1"/>
        <v>0</v>
      </c>
      <c r="F11" s="8"/>
      <c r="G11" s="8"/>
    </row>
    <row r="12" spans="1:7" ht="15.75" x14ac:dyDescent="0.25">
      <c r="A12" s="8" t="s">
        <v>8</v>
      </c>
      <c r="B12" s="8"/>
      <c r="C12" s="16"/>
      <c r="D12" s="8"/>
      <c r="E12" s="9">
        <f t="shared" si="1"/>
        <v>0</v>
      </c>
      <c r="F12" s="8"/>
      <c r="G12" s="8"/>
    </row>
    <row r="13" spans="1:7" ht="15.75" x14ac:dyDescent="0.25">
      <c r="A13" s="8" t="s">
        <v>10</v>
      </c>
      <c r="B13" s="8"/>
      <c r="C13" s="16"/>
      <c r="D13" s="8"/>
      <c r="E13" s="9">
        <f t="shared" si="1"/>
        <v>0</v>
      </c>
      <c r="F13" s="8"/>
      <c r="G13" s="8"/>
    </row>
    <row r="14" spans="1:7" ht="15.75" x14ac:dyDescent="0.25">
      <c r="A14" s="8" t="s">
        <v>36</v>
      </c>
      <c r="B14" s="11" t="s">
        <v>30</v>
      </c>
      <c r="C14" s="13">
        <v>4799999</v>
      </c>
      <c r="D14" s="9">
        <v>1.67</v>
      </c>
      <c r="E14" s="9">
        <f t="shared" si="1"/>
        <v>8015998.3300000001</v>
      </c>
      <c r="F14" s="10">
        <v>44782.833587962959</v>
      </c>
      <c r="G14" s="8" t="s">
        <v>31</v>
      </c>
    </row>
    <row r="15" spans="1:7" ht="15.75" x14ac:dyDescent="0.25">
      <c r="A15" s="8" t="s">
        <v>36</v>
      </c>
      <c r="B15" s="11" t="s">
        <v>32</v>
      </c>
      <c r="C15" s="13">
        <v>252630.58</v>
      </c>
      <c r="D15" s="8">
        <v>1.67</v>
      </c>
      <c r="E15" s="9">
        <f t="shared" si="1"/>
        <v>421893.06859999994</v>
      </c>
      <c r="F15" s="10">
        <v>44782.837048611109</v>
      </c>
      <c r="G15" s="8" t="s">
        <v>33</v>
      </c>
    </row>
    <row r="16" spans="1:7" ht="15.75" x14ac:dyDescent="0.25">
      <c r="A16" s="8" t="s">
        <v>36</v>
      </c>
      <c r="B16" s="11" t="s">
        <v>35</v>
      </c>
      <c r="C16" s="13">
        <v>175437.59666666601</v>
      </c>
      <c r="D16" s="8">
        <v>1.7</v>
      </c>
      <c r="E16" s="9">
        <f t="shared" si="1"/>
        <v>298243.91433333221</v>
      </c>
      <c r="F16" s="10">
        <v>44840.512997685182</v>
      </c>
      <c r="G16" s="8" t="s">
        <v>34</v>
      </c>
    </row>
    <row r="17" spans="1:7" ht="15.75" x14ac:dyDescent="0.25">
      <c r="A17" s="8" t="s">
        <v>36</v>
      </c>
      <c r="B17" s="11" t="s">
        <v>37</v>
      </c>
      <c r="C17" s="13">
        <v>175437.59666666601</v>
      </c>
      <c r="D17" s="8">
        <v>1.7</v>
      </c>
      <c r="E17" s="9">
        <f t="shared" si="1"/>
        <v>298243.91433333221</v>
      </c>
      <c r="F17" s="10">
        <v>44840.512650462966</v>
      </c>
      <c r="G17" s="8" t="s">
        <v>38</v>
      </c>
    </row>
    <row r="18" spans="1:7" ht="15.75" x14ac:dyDescent="0.25">
      <c r="A18" s="8" t="s">
        <v>36</v>
      </c>
      <c r="B18" s="11" t="s">
        <v>39</v>
      </c>
      <c r="C18" s="13">
        <v>175437.59666666601</v>
      </c>
      <c r="D18" s="8">
        <v>1.7</v>
      </c>
      <c r="E18" s="9">
        <f t="shared" si="1"/>
        <v>298243.91433333221</v>
      </c>
      <c r="F18" s="10">
        <v>44840.512291666666</v>
      </c>
      <c r="G18" s="8" t="s">
        <v>40</v>
      </c>
    </row>
    <row r="19" spans="1:7" x14ac:dyDescent="0.25">
      <c r="C19" s="14">
        <f>SUM(C2:C18)</f>
        <v>19526303.784000002</v>
      </c>
      <c r="D19" s="7">
        <f>E19/C19</f>
        <v>1.6115094047120244</v>
      </c>
      <c r="E19" s="5">
        <f>SUM(E2:E18)</f>
        <v>31466822.187179994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6" sqref="D6"/>
    </sheetView>
  </sheetViews>
  <sheetFormatPr defaultRowHeight="15" x14ac:dyDescent="0.25"/>
  <cols>
    <col min="1" max="1" width="36.85546875" bestFit="1" customWidth="1"/>
    <col min="2" max="2" width="13.140625" bestFit="1" customWidth="1"/>
    <col min="3" max="3" width="16" bestFit="1" customWidth="1"/>
    <col min="4" max="4" width="16.7109375" bestFit="1" customWidth="1"/>
    <col min="5" max="5" width="105.42578125" bestFit="1" customWidth="1"/>
    <col min="6" max="6" width="17.28515625" bestFit="1" customWidth="1"/>
  </cols>
  <sheetData>
    <row r="1" spans="1:6" x14ac:dyDescent="0.25">
      <c r="A1" s="1" t="s">
        <v>1</v>
      </c>
      <c r="B1" s="1" t="s">
        <v>2</v>
      </c>
      <c r="C1" s="1" t="s">
        <v>14</v>
      </c>
      <c r="D1" s="1" t="s">
        <v>15</v>
      </c>
      <c r="E1" s="1" t="s">
        <v>3</v>
      </c>
      <c r="F1" s="1" t="s">
        <v>16</v>
      </c>
    </row>
    <row r="2" spans="1:6" x14ac:dyDescent="0.25">
      <c r="A2" s="6" t="s">
        <v>51</v>
      </c>
      <c r="B2" s="2">
        <v>1578946.37</v>
      </c>
      <c r="C2">
        <v>2.1</v>
      </c>
      <c r="D2">
        <f>B2*C2</f>
        <v>3315787.3770000003</v>
      </c>
      <c r="E2" t="s">
        <v>50</v>
      </c>
      <c r="F2" s="4">
        <v>44865.457407407404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5" sqref="E5"/>
    </sheetView>
  </sheetViews>
  <sheetFormatPr defaultRowHeight="15" x14ac:dyDescent="0.25"/>
  <cols>
    <col min="1" max="1" width="40.28515625" bestFit="1" customWidth="1"/>
    <col min="2" max="2" width="12" customWidth="1"/>
    <col min="3" max="3" width="16" bestFit="1" customWidth="1"/>
    <col min="4" max="4" width="16.7109375" bestFit="1" customWidth="1"/>
    <col min="5" max="5" width="104.7109375" bestFit="1" customWidth="1"/>
    <col min="6" max="6" width="17.28515625" bestFit="1" customWidth="1"/>
  </cols>
  <sheetData>
    <row r="1" spans="1:6" x14ac:dyDescent="0.25">
      <c r="A1" s="1" t="s">
        <v>1</v>
      </c>
      <c r="B1" s="1" t="s">
        <v>2</v>
      </c>
      <c r="C1" s="1" t="s">
        <v>14</v>
      </c>
      <c r="D1" s="1" t="s">
        <v>15</v>
      </c>
      <c r="E1" s="1" t="s">
        <v>3</v>
      </c>
      <c r="F1" s="1" t="s">
        <v>16</v>
      </c>
    </row>
    <row r="2" spans="1:6" x14ac:dyDescent="0.25">
      <c r="A2" s="6" t="s">
        <v>52</v>
      </c>
      <c r="B2">
        <v>20000000</v>
      </c>
      <c r="C2">
        <v>0.28000000000000003</v>
      </c>
      <c r="D2">
        <f>B2*C2</f>
        <v>5600000.0000000009</v>
      </c>
      <c r="E2" t="s">
        <v>53</v>
      </c>
      <c r="F2" s="4">
        <v>44918.736018518517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topLeftCell="A7" workbookViewId="0">
      <selection activeCell="F21" sqref="F21"/>
    </sheetView>
  </sheetViews>
  <sheetFormatPr defaultRowHeight="15" x14ac:dyDescent="0.25"/>
  <cols>
    <col min="1" max="1" width="90.7109375" bestFit="1" customWidth="1"/>
    <col min="2" max="2" width="15.42578125" bestFit="1" customWidth="1"/>
    <col min="3" max="3" width="19" bestFit="1" customWidth="1"/>
  </cols>
  <sheetData>
    <row r="1" spans="1:3" x14ac:dyDescent="0.25">
      <c r="B1" t="s">
        <v>289</v>
      </c>
      <c r="C1" t="s">
        <v>290</v>
      </c>
    </row>
    <row r="2" spans="1:3" x14ac:dyDescent="0.25">
      <c r="A2" t="s">
        <v>5</v>
      </c>
    </row>
    <row r="3" spans="1:3" x14ac:dyDescent="0.25">
      <c r="A3" t="s">
        <v>21</v>
      </c>
      <c r="B3" t="s">
        <v>291</v>
      </c>
      <c r="C3" t="s">
        <v>291</v>
      </c>
    </row>
    <row r="4" spans="1:3" x14ac:dyDescent="0.25">
      <c r="A4" t="s">
        <v>20</v>
      </c>
      <c r="B4" t="s">
        <v>292</v>
      </c>
      <c r="C4" t="s">
        <v>293</v>
      </c>
    </row>
    <row r="5" spans="1:3" x14ac:dyDescent="0.25">
      <c r="A5" t="s">
        <v>22</v>
      </c>
      <c r="B5" t="s">
        <v>294</v>
      </c>
      <c r="C5" t="s">
        <v>295</v>
      </c>
    </row>
    <row r="6" spans="1:3" x14ac:dyDescent="0.25">
      <c r="A6" t="s">
        <v>26</v>
      </c>
      <c r="B6" t="s">
        <v>296</v>
      </c>
      <c r="C6" t="s">
        <v>297</v>
      </c>
    </row>
    <row r="7" spans="1:3" x14ac:dyDescent="0.25">
      <c r="A7" t="s">
        <v>28</v>
      </c>
      <c r="B7" t="s">
        <v>298</v>
      </c>
      <c r="C7" t="s">
        <v>299</v>
      </c>
    </row>
    <row r="8" spans="1:3" x14ac:dyDescent="0.25">
      <c r="A8" t="s">
        <v>24</v>
      </c>
      <c r="B8" t="s">
        <v>300</v>
      </c>
      <c r="C8" t="s">
        <v>300</v>
      </c>
    </row>
    <row r="9" spans="1:3" x14ac:dyDescent="0.25">
      <c r="A9" t="s">
        <v>301</v>
      </c>
    </row>
    <row r="10" spans="1:3" x14ac:dyDescent="0.25">
      <c r="A10" t="s">
        <v>30</v>
      </c>
      <c r="B10" t="s">
        <v>302</v>
      </c>
      <c r="C10" t="s">
        <v>303</v>
      </c>
    </row>
    <row r="11" spans="1:3" x14ac:dyDescent="0.25">
      <c r="A11" t="s">
        <v>32</v>
      </c>
      <c r="B11" t="s">
        <v>304</v>
      </c>
      <c r="C11" t="s">
        <v>305</v>
      </c>
    </row>
    <row r="12" spans="1:3" x14ac:dyDescent="0.25">
      <c r="A12" t="s">
        <v>37</v>
      </c>
      <c r="B12" t="s">
        <v>306</v>
      </c>
      <c r="C12" t="s">
        <v>307</v>
      </c>
    </row>
    <row r="13" spans="1:3" x14ac:dyDescent="0.25">
      <c r="A13" t="s">
        <v>39</v>
      </c>
      <c r="B13" t="s">
        <v>306</v>
      </c>
      <c r="C13" t="s">
        <v>307</v>
      </c>
    </row>
    <row r="14" spans="1:3" x14ac:dyDescent="0.25">
      <c r="A14" t="s">
        <v>35</v>
      </c>
      <c r="B14" t="s">
        <v>308</v>
      </c>
      <c r="C14" t="s">
        <v>307</v>
      </c>
    </row>
    <row r="15" spans="1:3" x14ac:dyDescent="0.25">
      <c r="A15" t="s">
        <v>4</v>
      </c>
    </row>
    <row r="16" spans="1:3" x14ac:dyDescent="0.25">
      <c r="A16" t="s">
        <v>309</v>
      </c>
      <c r="B16" t="s">
        <v>310</v>
      </c>
      <c r="C16" t="s">
        <v>311</v>
      </c>
    </row>
    <row r="17" spans="1:3" x14ac:dyDescent="0.25">
      <c r="A17" t="s">
        <v>312</v>
      </c>
      <c r="B17" t="s">
        <v>313</v>
      </c>
    </row>
    <row r="18" spans="1:3" x14ac:dyDescent="0.25">
      <c r="A18" t="s">
        <v>314</v>
      </c>
      <c r="B18" t="s">
        <v>315</v>
      </c>
    </row>
    <row r="19" spans="1:3" x14ac:dyDescent="0.25">
      <c r="A19" t="s">
        <v>316</v>
      </c>
      <c r="B19" t="s">
        <v>317</v>
      </c>
    </row>
    <row r="20" spans="1:3" x14ac:dyDescent="0.25">
      <c r="A20" t="s">
        <v>318</v>
      </c>
      <c r="B20" t="s">
        <v>319</v>
      </c>
    </row>
    <row r="21" spans="1:3" x14ac:dyDescent="0.25">
      <c r="A21" t="s">
        <v>320</v>
      </c>
      <c r="B21" t="s">
        <v>321</v>
      </c>
    </row>
    <row r="22" spans="1:3" x14ac:dyDescent="0.25">
      <c r="A22" t="s">
        <v>322</v>
      </c>
    </row>
    <row r="23" spans="1:3" x14ac:dyDescent="0.25">
      <c r="A23" t="s">
        <v>143</v>
      </c>
      <c r="B23" t="s">
        <v>323</v>
      </c>
      <c r="C23" t="s">
        <v>324</v>
      </c>
    </row>
    <row r="24" spans="1:3" x14ac:dyDescent="0.25">
      <c r="A24" t="s">
        <v>146</v>
      </c>
      <c r="B24" t="s">
        <v>325</v>
      </c>
      <c r="C24" t="s">
        <v>326</v>
      </c>
    </row>
    <row r="27" spans="1:3" x14ac:dyDescent="0.25">
      <c r="A27" t="s">
        <v>327</v>
      </c>
    </row>
    <row r="28" spans="1:3" x14ac:dyDescent="0.25">
      <c r="A28" t="s">
        <v>176</v>
      </c>
      <c r="B28" t="s">
        <v>328</v>
      </c>
      <c r="C28" t="s">
        <v>328</v>
      </c>
    </row>
    <row r="29" spans="1:3" x14ac:dyDescent="0.25">
      <c r="A29" t="s">
        <v>329</v>
      </c>
    </row>
    <row r="30" spans="1:3" x14ac:dyDescent="0.25">
      <c r="A30" t="s">
        <v>149</v>
      </c>
      <c r="B30" t="s">
        <v>330</v>
      </c>
      <c r="C30" t="s">
        <v>331</v>
      </c>
    </row>
    <row r="31" spans="1:3" x14ac:dyDescent="0.25">
      <c r="A31" t="s">
        <v>332</v>
      </c>
    </row>
    <row r="32" spans="1:3" x14ac:dyDescent="0.25">
      <c r="A32" t="s">
        <v>48</v>
      </c>
      <c r="B32" t="s">
        <v>333</v>
      </c>
      <c r="C32" t="s">
        <v>334</v>
      </c>
    </row>
    <row r="33" spans="1:3" x14ac:dyDescent="0.25">
      <c r="A33" t="s">
        <v>49</v>
      </c>
      <c r="B33" t="s">
        <v>335</v>
      </c>
    </row>
    <row r="34" spans="1:3" x14ac:dyDescent="0.25">
      <c r="A34" t="s">
        <v>82</v>
      </c>
      <c r="B34" t="s">
        <v>336</v>
      </c>
      <c r="C34" t="s">
        <v>337</v>
      </c>
    </row>
    <row r="35" spans="1:3" x14ac:dyDescent="0.25">
      <c r="A35" t="s">
        <v>338</v>
      </c>
      <c r="B35" t="s">
        <v>339</v>
      </c>
    </row>
    <row r="36" spans="1:3" x14ac:dyDescent="0.25">
      <c r="A36" t="s">
        <v>340</v>
      </c>
    </row>
    <row r="37" spans="1:3" x14ac:dyDescent="0.25">
      <c r="A37" t="s">
        <v>341</v>
      </c>
      <c r="C37" t="s">
        <v>342</v>
      </c>
    </row>
    <row r="38" spans="1:3" x14ac:dyDescent="0.25">
      <c r="A38" t="s">
        <v>343</v>
      </c>
      <c r="C38" t="s">
        <v>344</v>
      </c>
    </row>
    <row r="39" spans="1:3" x14ac:dyDescent="0.25">
      <c r="A39" t="s">
        <v>345</v>
      </c>
      <c r="C39" t="s">
        <v>346</v>
      </c>
    </row>
    <row r="40" spans="1:3" x14ac:dyDescent="0.25">
      <c r="A40" t="s">
        <v>347</v>
      </c>
    </row>
    <row r="41" spans="1:3" x14ac:dyDescent="0.25">
      <c r="A41" t="s">
        <v>51</v>
      </c>
      <c r="B41" t="s">
        <v>348</v>
      </c>
      <c r="C41" t="s">
        <v>348</v>
      </c>
    </row>
    <row r="42" spans="1:3" x14ac:dyDescent="0.25">
      <c r="A42" t="s">
        <v>140</v>
      </c>
      <c r="B42" t="s">
        <v>349</v>
      </c>
      <c r="C42" t="s">
        <v>349</v>
      </c>
    </row>
    <row r="43" spans="1:3" x14ac:dyDescent="0.25">
      <c r="A43" t="s">
        <v>129</v>
      </c>
      <c r="B43" t="s">
        <v>350</v>
      </c>
      <c r="C43" t="s">
        <v>351</v>
      </c>
    </row>
    <row r="44" spans="1:3" x14ac:dyDescent="0.25">
      <c r="C44" t="s">
        <v>352</v>
      </c>
    </row>
    <row r="49" spans="1:3" x14ac:dyDescent="0.25">
      <c r="A49" t="s">
        <v>353</v>
      </c>
    </row>
    <row r="50" spans="1:3" x14ac:dyDescent="0.25">
      <c r="A50" t="s">
        <v>354</v>
      </c>
      <c r="C50" t="s">
        <v>355</v>
      </c>
    </row>
    <row r="51" spans="1:3" x14ac:dyDescent="0.25">
      <c r="A51" t="s">
        <v>356</v>
      </c>
      <c r="C51" t="s">
        <v>357</v>
      </c>
    </row>
    <row r="52" spans="1:3" x14ac:dyDescent="0.25">
      <c r="A52" t="s">
        <v>358</v>
      </c>
      <c r="C52" t="s">
        <v>357</v>
      </c>
    </row>
    <row r="53" spans="1:3" x14ac:dyDescent="0.25">
      <c r="A53" t="s">
        <v>359</v>
      </c>
      <c r="C53" t="s">
        <v>360</v>
      </c>
    </row>
    <row r="54" spans="1:3" x14ac:dyDescent="0.25">
      <c r="A54" t="s">
        <v>361</v>
      </c>
      <c r="C54" t="s">
        <v>360</v>
      </c>
    </row>
    <row r="55" spans="1:3" x14ac:dyDescent="0.25">
      <c r="A55" t="s">
        <v>362</v>
      </c>
      <c r="C55" t="s">
        <v>363</v>
      </c>
    </row>
    <row r="56" spans="1:3" x14ac:dyDescent="0.25">
      <c r="A56" t="s">
        <v>364</v>
      </c>
      <c r="C56" t="s">
        <v>357</v>
      </c>
    </row>
    <row r="57" spans="1:3" x14ac:dyDescent="0.25">
      <c r="A57" t="s">
        <v>365</v>
      </c>
      <c r="C57" t="s">
        <v>366</v>
      </c>
    </row>
    <row r="58" spans="1:3" x14ac:dyDescent="0.25">
      <c r="A58" t="s">
        <v>367</v>
      </c>
      <c r="C58" t="s">
        <v>355</v>
      </c>
    </row>
    <row r="59" spans="1:3" x14ac:dyDescent="0.25">
      <c r="A59" t="s">
        <v>368</v>
      </c>
      <c r="C59" t="s">
        <v>369</v>
      </c>
    </row>
    <row r="60" spans="1:3" x14ac:dyDescent="0.25">
      <c r="A60" t="s">
        <v>370</v>
      </c>
      <c r="C60" t="s">
        <v>371</v>
      </c>
    </row>
    <row r="61" spans="1:3" x14ac:dyDescent="0.25">
      <c r="A61" t="s">
        <v>372</v>
      </c>
      <c r="C61" t="s">
        <v>357</v>
      </c>
    </row>
    <row r="63" spans="1:3" x14ac:dyDescent="0.25">
      <c r="C63" t="s">
        <v>373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64" workbookViewId="0">
      <selection activeCell="G2" sqref="G2:G78"/>
    </sheetView>
  </sheetViews>
  <sheetFormatPr defaultRowHeight="15" x14ac:dyDescent="0.25"/>
  <cols>
    <col min="1" max="1" width="47.42578125" bestFit="1" customWidth="1"/>
    <col min="2" max="2" width="51.7109375" bestFit="1" customWidth="1"/>
    <col min="3" max="3" width="10.28515625" customWidth="1"/>
    <col min="4" max="4" width="9.5703125" customWidth="1"/>
    <col min="5" max="5" width="73" bestFit="1" customWidth="1"/>
    <col min="6" max="6" width="18.85546875" bestFit="1" customWidth="1"/>
    <col min="7" max="7" width="25.28515625" customWidth="1"/>
  </cols>
  <sheetData>
    <row r="1" spans="1:7" x14ac:dyDescent="0.25">
      <c r="A1" s="1" t="s">
        <v>54</v>
      </c>
      <c r="B1" s="1" t="s">
        <v>55</v>
      </c>
      <c r="C1" s="1" t="s">
        <v>2</v>
      </c>
      <c r="D1" s="1" t="s">
        <v>56</v>
      </c>
      <c r="E1" s="1" t="s">
        <v>3</v>
      </c>
      <c r="F1" s="1" t="s">
        <v>16</v>
      </c>
      <c r="G1" s="1" t="s">
        <v>283</v>
      </c>
    </row>
    <row r="2" spans="1:7" x14ac:dyDescent="0.25">
      <c r="A2" t="s">
        <v>11</v>
      </c>
      <c r="B2" t="s">
        <v>57</v>
      </c>
      <c r="C2">
        <v>50000</v>
      </c>
      <c r="D2" s="4" t="s">
        <v>58</v>
      </c>
      <c r="E2" t="s">
        <v>59</v>
      </c>
      <c r="F2" t="s">
        <v>60</v>
      </c>
      <c r="G2" s="18">
        <f t="shared" ref="G2:G33" si="0">DATEVALUE(MID(F2,1,10))+TIMEVALUE(MID(F2,12,8))</f>
        <v>44690.564791666664</v>
      </c>
    </row>
    <row r="3" spans="1:7" x14ac:dyDescent="0.25">
      <c r="A3" t="s">
        <v>11</v>
      </c>
      <c r="B3" t="s">
        <v>61</v>
      </c>
      <c r="C3">
        <v>200000</v>
      </c>
      <c r="D3" t="s">
        <v>58</v>
      </c>
      <c r="E3" t="s">
        <v>62</v>
      </c>
      <c r="F3" t="s">
        <v>63</v>
      </c>
      <c r="G3" s="18">
        <f t="shared" si="0"/>
        <v>44722.94332175926</v>
      </c>
    </row>
    <row r="4" spans="1:7" x14ac:dyDescent="0.25">
      <c r="A4" t="s">
        <v>11</v>
      </c>
      <c r="B4" t="s">
        <v>41</v>
      </c>
      <c r="C4">
        <v>100000</v>
      </c>
      <c r="D4" t="s">
        <v>58</v>
      </c>
      <c r="E4" t="s">
        <v>64</v>
      </c>
      <c r="F4" t="s">
        <v>65</v>
      </c>
      <c r="G4" s="18">
        <f t="shared" si="0"/>
        <v>44743.015231481484</v>
      </c>
    </row>
    <row r="5" spans="1:7" x14ac:dyDescent="0.25">
      <c r="A5" t="s">
        <v>11</v>
      </c>
      <c r="B5" t="s">
        <v>30</v>
      </c>
      <c r="C5">
        <v>1</v>
      </c>
      <c r="D5" t="s">
        <v>58</v>
      </c>
      <c r="E5" t="s">
        <v>66</v>
      </c>
      <c r="F5" t="s">
        <v>67</v>
      </c>
      <c r="G5" s="18">
        <f t="shared" si="0"/>
        <v>44781.620949074073</v>
      </c>
    </row>
    <row r="6" spans="1:7" x14ac:dyDescent="0.25">
      <c r="A6" t="s">
        <v>11</v>
      </c>
      <c r="B6" t="s">
        <v>21</v>
      </c>
      <c r="C6">
        <v>1</v>
      </c>
      <c r="D6" t="s">
        <v>58</v>
      </c>
      <c r="E6" t="s">
        <v>68</v>
      </c>
      <c r="F6" t="s">
        <v>69</v>
      </c>
      <c r="G6" s="18">
        <f t="shared" si="0"/>
        <v>44781.626643518517</v>
      </c>
    </row>
    <row r="7" spans="1:7" x14ac:dyDescent="0.25">
      <c r="A7" t="s">
        <v>11</v>
      </c>
      <c r="B7" t="s">
        <v>20</v>
      </c>
      <c r="C7">
        <v>1</v>
      </c>
      <c r="D7" t="s">
        <v>58</v>
      </c>
      <c r="E7" t="s">
        <v>70</v>
      </c>
      <c r="F7" t="s">
        <v>71</v>
      </c>
      <c r="G7" s="18">
        <f t="shared" si="0"/>
        <v>44781.631006944444</v>
      </c>
    </row>
    <row r="8" spans="1:7" x14ac:dyDescent="0.25">
      <c r="A8" t="s">
        <v>11</v>
      </c>
      <c r="B8" t="s">
        <v>48</v>
      </c>
      <c r="C8">
        <v>1</v>
      </c>
      <c r="D8" t="s">
        <v>58</v>
      </c>
      <c r="E8" t="s">
        <v>72</v>
      </c>
      <c r="F8" t="s">
        <v>73</v>
      </c>
      <c r="G8" s="18">
        <f t="shared" si="0"/>
        <v>44781.633437500001</v>
      </c>
    </row>
    <row r="9" spans="1:7" x14ac:dyDescent="0.25">
      <c r="A9" t="s">
        <v>11</v>
      </c>
      <c r="B9" t="s">
        <v>22</v>
      </c>
      <c r="C9">
        <v>1</v>
      </c>
      <c r="D9" t="s">
        <v>58</v>
      </c>
      <c r="E9" t="s">
        <v>74</v>
      </c>
      <c r="F9" t="s">
        <v>75</v>
      </c>
      <c r="G9" s="18">
        <f t="shared" si="0"/>
        <v>44781.633819444447</v>
      </c>
    </row>
    <row r="10" spans="1:7" x14ac:dyDescent="0.25">
      <c r="A10" t="s">
        <v>11</v>
      </c>
      <c r="B10" t="s">
        <v>32</v>
      </c>
      <c r="C10">
        <v>1</v>
      </c>
      <c r="D10" t="s">
        <v>58</v>
      </c>
      <c r="E10" t="s">
        <v>76</v>
      </c>
      <c r="F10" t="s">
        <v>77</v>
      </c>
      <c r="G10" s="18">
        <f t="shared" si="0"/>
        <v>44781.634247685186</v>
      </c>
    </row>
    <row r="11" spans="1:7" x14ac:dyDescent="0.25">
      <c r="A11" t="s">
        <v>11</v>
      </c>
      <c r="B11" t="s">
        <v>24</v>
      </c>
      <c r="C11">
        <v>1</v>
      </c>
      <c r="D11" t="s">
        <v>58</v>
      </c>
      <c r="E11" t="s">
        <v>78</v>
      </c>
      <c r="F11" t="s">
        <v>79</v>
      </c>
      <c r="G11" s="18">
        <f t="shared" si="0"/>
        <v>44781.63453703704</v>
      </c>
    </row>
    <row r="12" spans="1:7" x14ac:dyDescent="0.25">
      <c r="A12" t="s">
        <v>11</v>
      </c>
      <c r="B12" t="s">
        <v>26</v>
      </c>
      <c r="C12">
        <v>1</v>
      </c>
      <c r="D12" t="s">
        <v>58</v>
      </c>
      <c r="E12" t="s">
        <v>80</v>
      </c>
      <c r="F12" t="s">
        <v>81</v>
      </c>
      <c r="G12" s="18">
        <f t="shared" si="0"/>
        <v>44781.634930555556</v>
      </c>
    </row>
    <row r="13" spans="1:7" x14ac:dyDescent="0.25">
      <c r="A13" t="s">
        <v>11</v>
      </c>
      <c r="B13" t="s">
        <v>82</v>
      </c>
      <c r="C13">
        <v>1</v>
      </c>
      <c r="D13" t="s">
        <v>58</v>
      </c>
      <c r="E13" t="s">
        <v>83</v>
      </c>
      <c r="F13" t="s">
        <v>84</v>
      </c>
      <c r="G13" s="18">
        <f t="shared" si="0"/>
        <v>44781.635312500002</v>
      </c>
    </row>
    <row r="14" spans="1:7" x14ac:dyDescent="0.25">
      <c r="A14" t="s">
        <v>11</v>
      </c>
      <c r="B14" t="s">
        <v>28</v>
      </c>
      <c r="C14">
        <v>1</v>
      </c>
      <c r="D14" t="s">
        <v>58</v>
      </c>
      <c r="E14" t="s">
        <v>85</v>
      </c>
      <c r="F14" t="s">
        <v>86</v>
      </c>
      <c r="G14" s="18">
        <f t="shared" si="0"/>
        <v>44781.635648148149</v>
      </c>
    </row>
    <row r="15" spans="1:7" x14ac:dyDescent="0.25">
      <c r="A15" t="s">
        <v>11</v>
      </c>
      <c r="B15" t="s">
        <v>30</v>
      </c>
      <c r="C15">
        <v>4799999</v>
      </c>
      <c r="D15" t="s">
        <v>58</v>
      </c>
      <c r="E15" t="s">
        <v>87</v>
      </c>
      <c r="F15" t="s">
        <v>88</v>
      </c>
      <c r="G15" s="18">
        <f t="shared" si="0"/>
        <v>44782.625254629631</v>
      </c>
    </row>
    <row r="16" spans="1:7" x14ac:dyDescent="0.25">
      <c r="A16" t="s">
        <v>11</v>
      </c>
      <c r="B16" t="s">
        <v>21</v>
      </c>
      <c r="C16">
        <v>3899999</v>
      </c>
      <c r="D16" t="s">
        <v>58</v>
      </c>
      <c r="E16" t="s">
        <v>89</v>
      </c>
      <c r="F16" t="s">
        <v>90</v>
      </c>
      <c r="G16" s="18">
        <f t="shared" si="0"/>
        <v>44782.625972222224</v>
      </c>
    </row>
    <row r="17" spans="1:7" x14ac:dyDescent="0.25">
      <c r="A17" t="s">
        <v>11</v>
      </c>
      <c r="B17" t="s">
        <v>20</v>
      </c>
      <c r="C17">
        <v>2699999</v>
      </c>
      <c r="D17" t="s">
        <v>58</v>
      </c>
      <c r="E17" t="s">
        <v>91</v>
      </c>
      <c r="F17" t="s">
        <v>92</v>
      </c>
      <c r="G17" s="18">
        <f t="shared" si="0"/>
        <v>44782.627222222225</v>
      </c>
    </row>
    <row r="18" spans="1:7" x14ac:dyDescent="0.25">
      <c r="A18" t="s">
        <v>11</v>
      </c>
      <c r="B18" t="s">
        <v>48</v>
      </c>
      <c r="C18">
        <v>1949999</v>
      </c>
      <c r="D18" t="s">
        <v>58</v>
      </c>
      <c r="E18" t="s">
        <v>93</v>
      </c>
      <c r="F18" t="s">
        <v>94</v>
      </c>
      <c r="G18" s="18">
        <f t="shared" si="0"/>
        <v>44782.628437500003</v>
      </c>
    </row>
    <row r="19" spans="1:7" x14ac:dyDescent="0.25">
      <c r="A19" t="s">
        <v>11</v>
      </c>
      <c r="B19" t="s">
        <v>22</v>
      </c>
      <c r="C19">
        <v>1649999</v>
      </c>
      <c r="D19" t="s">
        <v>58</v>
      </c>
      <c r="E19" t="s">
        <v>95</v>
      </c>
      <c r="F19" t="s">
        <v>96</v>
      </c>
      <c r="G19" s="18">
        <f t="shared" si="0"/>
        <v>44782.628611111111</v>
      </c>
    </row>
    <row r="20" spans="1:7" x14ac:dyDescent="0.25">
      <c r="A20" t="s">
        <v>11</v>
      </c>
      <c r="B20" t="s">
        <v>32</v>
      </c>
      <c r="C20">
        <v>252630</v>
      </c>
      <c r="D20" t="s">
        <v>58</v>
      </c>
      <c r="E20" t="s">
        <v>97</v>
      </c>
      <c r="F20" t="s">
        <v>98</v>
      </c>
      <c r="G20" s="18">
        <f t="shared" si="0"/>
        <v>44782.62871527778</v>
      </c>
    </row>
    <row r="21" spans="1:7" x14ac:dyDescent="0.25">
      <c r="A21" t="s">
        <v>11</v>
      </c>
      <c r="B21" t="s">
        <v>24</v>
      </c>
      <c r="C21">
        <v>205262</v>
      </c>
      <c r="D21" t="s">
        <v>58</v>
      </c>
      <c r="E21" t="s">
        <v>99</v>
      </c>
      <c r="F21" t="s">
        <v>100</v>
      </c>
      <c r="G21" s="18">
        <f t="shared" si="0"/>
        <v>44782.628831018519</v>
      </c>
    </row>
    <row r="22" spans="1:7" x14ac:dyDescent="0.25">
      <c r="A22" t="s">
        <v>11</v>
      </c>
      <c r="B22" t="s">
        <v>26</v>
      </c>
      <c r="C22">
        <v>142104</v>
      </c>
      <c r="D22" t="s">
        <v>58</v>
      </c>
      <c r="E22" t="s">
        <v>101</v>
      </c>
      <c r="F22" t="s">
        <v>102</v>
      </c>
      <c r="G22" s="18">
        <f t="shared" si="0"/>
        <v>44782.628865740742</v>
      </c>
    </row>
    <row r="23" spans="1:7" x14ac:dyDescent="0.25">
      <c r="A23" t="s">
        <v>11</v>
      </c>
      <c r="B23" t="s">
        <v>82</v>
      </c>
      <c r="C23">
        <v>102630</v>
      </c>
      <c r="D23" t="s">
        <v>58</v>
      </c>
      <c r="E23" t="s">
        <v>103</v>
      </c>
      <c r="F23" t="s">
        <v>104</v>
      </c>
      <c r="G23" s="18">
        <f t="shared" si="0"/>
        <v>44782.628946759258</v>
      </c>
    </row>
    <row r="24" spans="1:7" x14ac:dyDescent="0.25">
      <c r="A24" t="s">
        <v>11</v>
      </c>
      <c r="B24" t="s">
        <v>28</v>
      </c>
      <c r="C24">
        <v>86841</v>
      </c>
      <c r="D24" t="s">
        <v>58</v>
      </c>
      <c r="E24" t="s">
        <v>105</v>
      </c>
      <c r="F24" t="s">
        <v>106</v>
      </c>
      <c r="G24" s="18">
        <f t="shared" si="0"/>
        <v>44782.629027777781</v>
      </c>
    </row>
    <row r="25" spans="1:7" x14ac:dyDescent="0.25">
      <c r="A25" t="s">
        <v>11</v>
      </c>
      <c r="B25" t="s">
        <v>41</v>
      </c>
      <c r="C25">
        <v>150000</v>
      </c>
      <c r="D25" t="s">
        <v>58</v>
      </c>
      <c r="E25" t="s">
        <v>107</v>
      </c>
      <c r="F25" t="s">
        <v>108</v>
      </c>
      <c r="G25" s="18">
        <f t="shared" si="0"/>
        <v>44821.729525462964</v>
      </c>
    </row>
    <row r="26" spans="1:7" x14ac:dyDescent="0.25">
      <c r="A26" t="s">
        <v>11</v>
      </c>
      <c r="B26" t="s">
        <v>39</v>
      </c>
      <c r="C26">
        <v>1</v>
      </c>
      <c r="D26" t="s">
        <v>58</v>
      </c>
      <c r="E26" t="s">
        <v>109</v>
      </c>
      <c r="F26" t="s">
        <v>110</v>
      </c>
      <c r="G26" s="18">
        <f t="shared" si="0"/>
        <v>44840.000671296293</v>
      </c>
    </row>
    <row r="27" spans="1:7" x14ac:dyDescent="0.25">
      <c r="A27" t="s">
        <v>11</v>
      </c>
      <c r="B27" t="s">
        <v>37</v>
      </c>
      <c r="C27">
        <v>1</v>
      </c>
      <c r="D27" t="s">
        <v>58</v>
      </c>
      <c r="E27" t="s">
        <v>111</v>
      </c>
      <c r="F27" t="s">
        <v>112</v>
      </c>
      <c r="G27" s="18">
        <f t="shared" si="0"/>
        <v>44840.000960648147</v>
      </c>
    </row>
    <row r="28" spans="1:7" x14ac:dyDescent="0.25">
      <c r="A28" t="s">
        <v>11</v>
      </c>
      <c r="B28" t="s">
        <v>35</v>
      </c>
      <c r="C28">
        <v>1</v>
      </c>
      <c r="D28" t="s">
        <v>58</v>
      </c>
      <c r="E28" t="s">
        <v>113</v>
      </c>
      <c r="F28" t="s">
        <v>114</v>
      </c>
      <c r="G28" s="18">
        <f t="shared" si="0"/>
        <v>44840.00136574074</v>
      </c>
    </row>
    <row r="29" spans="1:7" x14ac:dyDescent="0.25">
      <c r="A29" t="s">
        <v>11</v>
      </c>
      <c r="B29" t="s">
        <v>39</v>
      </c>
      <c r="C29">
        <v>175437</v>
      </c>
      <c r="D29" t="s">
        <v>58</v>
      </c>
      <c r="E29" t="s">
        <v>115</v>
      </c>
      <c r="F29" t="s">
        <v>116</v>
      </c>
      <c r="G29" s="18">
        <f t="shared" si="0"/>
        <v>44840.30395833333</v>
      </c>
    </row>
    <row r="30" spans="1:7" x14ac:dyDescent="0.25">
      <c r="A30" t="s">
        <v>11</v>
      </c>
      <c r="B30" t="s">
        <v>37</v>
      </c>
      <c r="C30">
        <v>175437</v>
      </c>
      <c r="D30" t="s">
        <v>58</v>
      </c>
      <c r="E30" t="s">
        <v>117</v>
      </c>
      <c r="F30" t="s">
        <v>118</v>
      </c>
      <c r="G30" s="18">
        <f t="shared" si="0"/>
        <v>44840.30431712963</v>
      </c>
    </row>
    <row r="31" spans="1:7" x14ac:dyDescent="0.25">
      <c r="A31" t="s">
        <v>11</v>
      </c>
      <c r="B31" t="s">
        <v>35</v>
      </c>
      <c r="C31">
        <v>175437</v>
      </c>
      <c r="D31" t="s">
        <v>58</v>
      </c>
      <c r="E31" s="17" t="s">
        <v>119</v>
      </c>
      <c r="F31" t="s">
        <v>120</v>
      </c>
      <c r="G31" s="18">
        <f t="shared" si="0"/>
        <v>44840.304664351854</v>
      </c>
    </row>
    <row r="32" spans="1:7" x14ac:dyDescent="0.25">
      <c r="A32" t="s">
        <v>11</v>
      </c>
      <c r="B32" t="s">
        <v>41</v>
      </c>
      <c r="C32">
        <v>200000</v>
      </c>
      <c r="D32" t="s">
        <v>58</v>
      </c>
      <c r="E32" t="s">
        <v>121</v>
      </c>
      <c r="F32" t="s">
        <v>122</v>
      </c>
      <c r="G32" s="18">
        <f t="shared" si="0"/>
        <v>44846.109537037039</v>
      </c>
    </row>
    <row r="33" spans="1:7" x14ac:dyDescent="0.25">
      <c r="A33" t="s">
        <v>11</v>
      </c>
      <c r="B33" t="s">
        <v>12</v>
      </c>
      <c r="C33">
        <v>1</v>
      </c>
      <c r="D33" t="s">
        <v>58</v>
      </c>
      <c r="E33" t="s">
        <v>123</v>
      </c>
      <c r="F33" t="s">
        <v>124</v>
      </c>
      <c r="G33" s="18">
        <f t="shared" si="0"/>
        <v>44846.558020833334</v>
      </c>
    </row>
    <row r="34" spans="1:7" x14ac:dyDescent="0.25">
      <c r="A34" t="s">
        <v>11</v>
      </c>
      <c r="B34" t="s">
        <v>12</v>
      </c>
      <c r="C34">
        <v>5263156</v>
      </c>
      <c r="D34" t="s">
        <v>58</v>
      </c>
      <c r="E34" t="s">
        <v>125</v>
      </c>
      <c r="F34" t="s">
        <v>126</v>
      </c>
      <c r="G34" s="18">
        <f t="shared" ref="G34:G65" si="1">DATEVALUE(MID(F34,1,10))+TIMEVALUE(MID(F34,12,8))</f>
        <v>44847.279074074075</v>
      </c>
    </row>
    <row r="35" spans="1:7" x14ac:dyDescent="0.25">
      <c r="A35" t="s">
        <v>11</v>
      </c>
      <c r="B35" t="s">
        <v>12</v>
      </c>
      <c r="C35">
        <v>1</v>
      </c>
      <c r="D35" t="s">
        <v>58</v>
      </c>
      <c r="E35" t="s">
        <v>127</v>
      </c>
      <c r="F35" t="s">
        <v>128</v>
      </c>
      <c r="G35" s="18">
        <f t="shared" si="1"/>
        <v>44851.330868055556</v>
      </c>
    </row>
    <row r="36" spans="1:7" x14ac:dyDescent="0.25">
      <c r="A36" t="s">
        <v>11</v>
      </c>
      <c r="B36" t="s">
        <v>129</v>
      </c>
      <c r="C36">
        <v>1</v>
      </c>
      <c r="D36" t="s">
        <v>58</v>
      </c>
      <c r="E36" t="s">
        <v>130</v>
      </c>
      <c r="F36" t="s">
        <v>131</v>
      </c>
      <c r="G36" s="18">
        <f t="shared" si="1"/>
        <v>44851.331203703703</v>
      </c>
    </row>
    <row r="37" spans="1:7" x14ac:dyDescent="0.25">
      <c r="A37" t="s">
        <v>11</v>
      </c>
      <c r="B37" t="s">
        <v>132</v>
      </c>
      <c r="C37">
        <v>26315</v>
      </c>
      <c r="D37" t="s">
        <v>58</v>
      </c>
      <c r="E37" t="s">
        <v>133</v>
      </c>
      <c r="F37" t="s">
        <v>134</v>
      </c>
      <c r="G37" s="18">
        <f t="shared" si="1"/>
        <v>44851.776099537034</v>
      </c>
    </row>
    <row r="38" spans="1:7" x14ac:dyDescent="0.25">
      <c r="A38" t="s">
        <v>11</v>
      </c>
      <c r="B38" t="s">
        <v>135</v>
      </c>
      <c r="C38">
        <v>15789</v>
      </c>
      <c r="D38" t="s">
        <v>58</v>
      </c>
      <c r="E38" t="s">
        <v>136</v>
      </c>
      <c r="F38" t="s">
        <v>137</v>
      </c>
      <c r="G38" s="18">
        <f t="shared" si="1"/>
        <v>44854.790868055556</v>
      </c>
    </row>
    <row r="39" spans="1:7" x14ac:dyDescent="0.25">
      <c r="A39" t="s">
        <v>11</v>
      </c>
      <c r="B39" t="s">
        <v>51</v>
      </c>
      <c r="C39">
        <v>1</v>
      </c>
      <c r="D39" t="s">
        <v>58</v>
      </c>
      <c r="E39" t="s">
        <v>138</v>
      </c>
      <c r="F39" t="s">
        <v>139</v>
      </c>
      <c r="G39" s="18">
        <f t="shared" si="1"/>
        <v>44859.227314814816</v>
      </c>
    </row>
    <row r="40" spans="1:7" x14ac:dyDescent="0.25">
      <c r="A40" t="s">
        <v>11</v>
      </c>
      <c r="B40" t="s">
        <v>140</v>
      </c>
      <c r="C40">
        <v>1</v>
      </c>
      <c r="D40" t="s">
        <v>58</v>
      </c>
      <c r="E40" t="s">
        <v>141</v>
      </c>
      <c r="F40" t="s">
        <v>142</v>
      </c>
      <c r="G40" s="18">
        <f t="shared" si="1"/>
        <v>44859.227673611109</v>
      </c>
    </row>
    <row r="41" spans="1:7" x14ac:dyDescent="0.25">
      <c r="A41" t="s">
        <v>11</v>
      </c>
      <c r="B41" t="s">
        <v>143</v>
      </c>
      <c r="C41">
        <v>1</v>
      </c>
      <c r="D41" t="s">
        <v>58</v>
      </c>
      <c r="E41" t="s">
        <v>144</v>
      </c>
      <c r="F41" t="s">
        <v>145</v>
      </c>
      <c r="G41" s="18">
        <f t="shared" si="1"/>
        <v>44859.228032407409</v>
      </c>
    </row>
    <row r="42" spans="1:7" x14ac:dyDescent="0.25">
      <c r="A42" t="s">
        <v>11</v>
      </c>
      <c r="B42" t="s">
        <v>146</v>
      </c>
      <c r="C42">
        <v>84210</v>
      </c>
      <c r="D42" t="s">
        <v>58</v>
      </c>
      <c r="E42" t="s">
        <v>147</v>
      </c>
      <c r="F42" t="s">
        <v>148</v>
      </c>
      <c r="G42" s="18">
        <f t="shared" si="1"/>
        <v>44859.228379629632</v>
      </c>
    </row>
    <row r="43" spans="1:7" x14ac:dyDescent="0.25">
      <c r="A43" t="s">
        <v>11</v>
      </c>
      <c r="B43" t="s">
        <v>149</v>
      </c>
      <c r="C43">
        <v>36842</v>
      </c>
      <c r="D43" t="s">
        <v>58</v>
      </c>
      <c r="E43" t="s">
        <v>150</v>
      </c>
      <c r="F43" t="s">
        <v>151</v>
      </c>
      <c r="G43" s="18">
        <f t="shared" si="1"/>
        <v>44859.228750000002</v>
      </c>
    </row>
    <row r="44" spans="1:7" x14ac:dyDescent="0.25">
      <c r="A44" t="s">
        <v>11</v>
      </c>
      <c r="B44" t="s">
        <v>152</v>
      </c>
      <c r="C44">
        <v>26315</v>
      </c>
      <c r="D44" t="s">
        <v>58</v>
      </c>
      <c r="E44" t="s">
        <v>153</v>
      </c>
      <c r="F44" t="s">
        <v>154</v>
      </c>
      <c r="G44" s="18">
        <f t="shared" si="1"/>
        <v>44859.229085648149</v>
      </c>
    </row>
    <row r="45" spans="1:7" x14ac:dyDescent="0.25">
      <c r="A45" t="s">
        <v>11</v>
      </c>
      <c r="B45" t="s">
        <v>155</v>
      </c>
      <c r="C45">
        <v>21052</v>
      </c>
      <c r="D45" t="s">
        <v>58</v>
      </c>
      <c r="E45" t="s">
        <v>156</v>
      </c>
      <c r="F45" t="s">
        <v>157</v>
      </c>
      <c r="G45" s="18">
        <f t="shared" si="1"/>
        <v>44859.229432870372</v>
      </c>
    </row>
    <row r="46" spans="1:7" x14ac:dyDescent="0.25">
      <c r="A46" t="s">
        <v>11</v>
      </c>
      <c r="B46" t="s">
        <v>158</v>
      </c>
      <c r="C46">
        <v>10526</v>
      </c>
      <c r="D46" t="s">
        <v>58</v>
      </c>
      <c r="E46" t="s">
        <v>159</v>
      </c>
      <c r="F46" t="s">
        <v>160</v>
      </c>
      <c r="G46" s="18">
        <f t="shared" si="1"/>
        <v>44859.229814814818</v>
      </c>
    </row>
    <row r="47" spans="1:7" x14ac:dyDescent="0.25">
      <c r="A47" t="s">
        <v>11</v>
      </c>
      <c r="B47" t="s">
        <v>161</v>
      </c>
      <c r="C47">
        <v>10526</v>
      </c>
      <c r="D47" t="s">
        <v>58</v>
      </c>
      <c r="E47" t="s">
        <v>162</v>
      </c>
      <c r="F47" t="s">
        <v>163</v>
      </c>
      <c r="G47" s="18">
        <f t="shared" si="1"/>
        <v>44859.230173611111</v>
      </c>
    </row>
    <row r="48" spans="1:7" x14ac:dyDescent="0.25">
      <c r="A48" t="s">
        <v>11</v>
      </c>
      <c r="B48" t="s">
        <v>164</v>
      </c>
      <c r="C48">
        <v>10526</v>
      </c>
      <c r="D48" t="s">
        <v>58</v>
      </c>
      <c r="E48" t="s">
        <v>165</v>
      </c>
      <c r="F48" t="s">
        <v>166</v>
      </c>
      <c r="G48" s="18">
        <f t="shared" si="1"/>
        <v>44859.230486111112</v>
      </c>
    </row>
    <row r="49" spans="1:7" x14ac:dyDescent="0.25">
      <c r="A49" t="s">
        <v>11</v>
      </c>
      <c r="B49" t="s">
        <v>167</v>
      </c>
      <c r="C49">
        <v>10526</v>
      </c>
      <c r="D49" t="s">
        <v>58</v>
      </c>
      <c r="E49" t="s">
        <v>168</v>
      </c>
      <c r="F49" t="s">
        <v>169</v>
      </c>
      <c r="G49" s="18">
        <f t="shared" si="1"/>
        <v>44859.230844907404</v>
      </c>
    </row>
    <row r="50" spans="1:7" x14ac:dyDescent="0.25">
      <c r="A50" t="s">
        <v>11</v>
      </c>
      <c r="B50" t="s">
        <v>170</v>
      </c>
      <c r="C50">
        <v>10526</v>
      </c>
      <c r="D50" t="s">
        <v>58</v>
      </c>
      <c r="E50" t="s">
        <v>171</v>
      </c>
      <c r="F50" t="s">
        <v>172</v>
      </c>
      <c r="G50" s="18">
        <f t="shared" si="1"/>
        <v>44859.231215277781</v>
      </c>
    </row>
    <row r="51" spans="1:7" x14ac:dyDescent="0.25">
      <c r="A51" t="s">
        <v>11</v>
      </c>
      <c r="B51" t="s">
        <v>173</v>
      </c>
      <c r="C51">
        <v>157894</v>
      </c>
      <c r="D51" t="s">
        <v>58</v>
      </c>
      <c r="E51" t="s">
        <v>174</v>
      </c>
      <c r="F51" t="s">
        <v>175</v>
      </c>
      <c r="G51" s="18">
        <f t="shared" si="1"/>
        <v>44859.231550925928</v>
      </c>
    </row>
    <row r="52" spans="1:7" x14ac:dyDescent="0.25">
      <c r="A52" t="s">
        <v>11</v>
      </c>
      <c r="B52" t="s">
        <v>176</v>
      </c>
      <c r="C52">
        <v>105263</v>
      </c>
      <c r="D52" t="s">
        <v>58</v>
      </c>
      <c r="E52" t="s">
        <v>177</v>
      </c>
      <c r="F52" t="s">
        <v>178</v>
      </c>
      <c r="G52" s="18">
        <f t="shared" si="1"/>
        <v>44860.173773148148</v>
      </c>
    </row>
    <row r="53" spans="1:7" x14ac:dyDescent="0.25">
      <c r="A53" t="s">
        <v>11</v>
      </c>
      <c r="B53" t="s">
        <v>143</v>
      </c>
      <c r="C53">
        <v>476605</v>
      </c>
      <c r="D53" t="s">
        <v>58</v>
      </c>
      <c r="E53" t="s">
        <v>179</v>
      </c>
      <c r="F53" t="s">
        <v>180</v>
      </c>
      <c r="G53" s="18">
        <f t="shared" si="1"/>
        <v>44860.174108796295</v>
      </c>
    </row>
    <row r="54" spans="1:7" x14ac:dyDescent="0.25">
      <c r="A54" t="s">
        <v>11</v>
      </c>
      <c r="B54" t="s">
        <v>129</v>
      </c>
      <c r="C54">
        <v>154973</v>
      </c>
      <c r="D54" t="s">
        <v>58</v>
      </c>
      <c r="E54" t="s">
        <v>181</v>
      </c>
      <c r="F54" t="s">
        <v>182</v>
      </c>
      <c r="G54" s="18">
        <f t="shared" si="1"/>
        <v>44860.174479166664</v>
      </c>
    </row>
    <row r="55" spans="1:7" x14ac:dyDescent="0.25">
      <c r="A55" t="s">
        <v>11</v>
      </c>
      <c r="B55" t="s">
        <v>51</v>
      </c>
      <c r="C55">
        <v>1578946</v>
      </c>
      <c r="D55" t="s">
        <v>58</v>
      </c>
      <c r="E55" t="s">
        <v>183</v>
      </c>
      <c r="F55" t="s">
        <v>184</v>
      </c>
      <c r="G55" s="18">
        <f t="shared" si="1"/>
        <v>44865.249074074076</v>
      </c>
    </row>
    <row r="56" spans="1:7" x14ac:dyDescent="0.25">
      <c r="A56" t="s">
        <v>11</v>
      </c>
      <c r="B56" t="s">
        <v>185</v>
      </c>
      <c r="C56">
        <v>263157</v>
      </c>
      <c r="D56" t="s">
        <v>58</v>
      </c>
      <c r="E56" t="s">
        <v>186</v>
      </c>
      <c r="F56" t="s">
        <v>187</v>
      </c>
      <c r="G56" s="18">
        <f t="shared" si="1"/>
        <v>44865.249444444446</v>
      </c>
    </row>
    <row r="57" spans="1:7" x14ac:dyDescent="0.25">
      <c r="A57" t="s">
        <v>11</v>
      </c>
      <c r="B57" t="s">
        <v>188</v>
      </c>
      <c r="C57">
        <v>1</v>
      </c>
      <c r="D57" t="s">
        <v>58</v>
      </c>
      <c r="E57" t="s">
        <v>189</v>
      </c>
      <c r="F57" t="s">
        <v>190</v>
      </c>
      <c r="G57" s="18">
        <f t="shared" si="1"/>
        <v>44865.249791666669</v>
      </c>
    </row>
    <row r="58" spans="1:7" x14ac:dyDescent="0.25">
      <c r="A58" t="s">
        <v>11</v>
      </c>
      <c r="B58" t="s">
        <v>191</v>
      </c>
      <c r="C58">
        <v>1</v>
      </c>
      <c r="D58" t="s">
        <v>58</v>
      </c>
      <c r="E58" t="s">
        <v>192</v>
      </c>
      <c r="F58" t="s">
        <v>193</v>
      </c>
      <c r="G58" s="18">
        <f t="shared" si="1"/>
        <v>44865.250150462962</v>
      </c>
    </row>
    <row r="59" spans="1:7" x14ac:dyDescent="0.25">
      <c r="A59" t="s">
        <v>11</v>
      </c>
      <c r="B59" t="s">
        <v>194</v>
      </c>
      <c r="C59">
        <v>1</v>
      </c>
      <c r="D59" t="s">
        <v>58</v>
      </c>
      <c r="E59" t="s">
        <v>195</v>
      </c>
      <c r="F59" t="s">
        <v>196</v>
      </c>
      <c r="G59" s="18">
        <f t="shared" si="1"/>
        <v>44865.250497685185</v>
      </c>
    </row>
    <row r="60" spans="1:7" x14ac:dyDescent="0.25">
      <c r="A60" t="s">
        <v>11</v>
      </c>
      <c r="B60" t="s">
        <v>197</v>
      </c>
      <c r="C60">
        <v>42105</v>
      </c>
      <c r="D60" t="s">
        <v>58</v>
      </c>
      <c r="E60" t="s">
        <v>198</v>
      </c>
      <c r="F60" t="s">
        <v>199</v>
      </c>
      <c r="G60" s="18">
        <f t="shared" si="1"/>
        <v>44865.250856481478</v>
      </c>
    </row>
    <row r="61" spans="1:7" x14ac:dyDescent="0.25">
      <c r="A61" t="s">
        <v>11</v>
      </c>
      <c r="B61" t="s">
        <v>200</v>
      </c>
      <c r="C61">
        <v>26315</v>
      </c>
      <c r="D61" t="s">
        <v>58</v>
      </c>
      <c r="E61" t="s">
        <v>201</v>
      </c>
      <c r="F61" t="s">
        <v>202</v>
      </c>
      <c r="G61" s="18">
        <f t="shared" si="1"/>
        <v>44865.251215277778</v>
      </c>
    </row>
    <row r="62" spans="1:7" x14ac:dyDescent="0.25">
      <c r="A62" t="s">
        <v>11</v>
      </c>
      <c r="B62" t="s">
        <v>203</v>
      </c>
      <c r="C62">
        <v>10526</v>
      </c>
      <c r="D62" t="s">
        <v>58</v>
      </c>
      <c r="E62" t="s">
        <v>204</v>
      </c>
      <c r="F62" t="s">
        <v>205</v>
      </c>
      <c r="G62" s="18">
        <f t="shared" si="1"/>
        <v>44865.251562500001</v>
      </c>
    </row>
    <row r="63" spans="1:7" x14ac:dyDescent="0.25">
      <c r="A63" t="s">
        <v>11</v>
      </c>
      <c r="B63" t="s">
        <v>206</v>
      </c>
      <c r="C63">
        <v>5263</v>
      </c>
      <c r="D63" t="s">
        <v>58</v>
      </c>
      <c r="E63" t="s">
        <v>207</v>
      </c>
      <c r="F63" t="s">
        <v>208</v>
      </c>
      <c r="G63" s="18">
        <f t="shared" si="1"/>
        <v>44865.251932870371</v>
      </c>
    </row>
    <row r="64" spans="1:7" x14ac:dyDescent="0.25">
      <c r="A64" t="s">
        <v>11</v>
      </c>
      <c r="B64" t="s">
        <v>140</v>
      </c>
      <c r="C64">
        <v>1052630</v>
      </c>
      <c r="D64" t="s">
        <v>58</v>
      </c>
      <c r="E64" t="s">
        <v>209</v>
      </c>
      <c r="F64" t="s">
        <v>210</v>
      </c>
      <c r="G64" s="18">
        <f t="shared" si="1"/>
        <v>44868.002326388887</v>
      </c>
    </row>
    <row r="65" spans="1:7" x14ac:dyDescent="0.25">
      <c r="A65" t="s">
        <v>11</v>
      </c>
      <c r="B65" t="s">
        <v>211</v>
      </c>
      <c r="C65">
        <v>63157</v>
      </c>
      <c r="D65" t="s">
        <v>58</v>
      </c>
      <c r="E65" t="s">
        <v>212</v>
      </c>
      <c r="F65" t="s">
        <v>213</v>
      </c>
      <c r="G65" s="18">
        <f t="shared" si="1"/>
        <v>44868.223530092589</v>
      </c>
    </row>
    <row r="66" spans="1:7" x14ac:dyDescent="0.25">
      <c r="A66" t="s">
        <v>11</v>
      </c>
      <c r="B66" t="s">
        <v>214</v>
      </c>
      <c r="C66">
        <v>63157</v>
      </c>
      <c r="D66" t="s">
        <v>58</v>
      </c>
      <c r="E66" t="s">
        <v>215</v>
      </c>
      <c r="F66" t="s">
        <v>216</v>
      </c>
      <c r="G66" s="18">
        <f t="shared" ref="G66:G90" si="2">DATEVALUE(MID(F66,1,10))+TIMEVALUE(MID(F66,12,8))</f>
        <v>44868.223900462966</v>
      </c>
    </row>
    <row r="67" spans="1:7" x14ac:dyDescent="0.25">
      <c r="A67" t="s">
        <v>11</v>
      </c>
      <c r="B67" t="s">
        <v>217</v>
      </c>
      <c r="C67">
        <v>10526</v>
      </c>
      <c r="D67" t="s">
        <v>58</v>
      </c>
      <c r="E67" t="s">
        <v>218</v>
      </c>
      <c r="F67" t="s">
        <v>219</v>
      </c>
      <c r="G67" s="18">
        <f t="shared" si="2"/>
        <v>44868.224212962959</v>
      </c>
    </row>
    <row r="68" spans="1:7" x14ac:dyDescent="0.25">
      <c r="A68" t="s">
        <v>11</v>
      </c>
      <c r="B68" t="s">
        <v>220</v>
      </c>
      <c r="C68">
        <v>10526</v>
      </c>
      <c r="D68" t="s">
        <v>58</v>
      </c>
      <c r="E68" t="s">
        <v>221</v>
      </c>
      <c r="F68" t="s">
        <v>222</v>
      </c>
      <c r="G68" s="18">
        <f t="shared" si="2"/>
        <v>44868.224583333336</v>
      </c>
    </row>
    <row r="69" spans="1:7" x14ac:dyDescent="0.25">
      <c r="A69" t="s">
        <v>11</v>
      </c>
      <c r="B69" t="s">
        <v>223</v>
      </c>
      <c r="C69">
        <v>42105</v>
      </c>
      <c r="D69" t="s">
        <v>58</v>
      </c>
      <c r="E69" t="s">
        <v>224</v>
      </c>
      <c r="F69" t="s">
        <v>225</v>
      </c>
      <c r="G69" s="18">
        <f t="shared" si="2"/>
        <v>44868.224953703706</v>
      </c>
    </row>
    <row r="70" spans="1:7" x14ac:dyDescent="0.25">
      <c r="A70" t="s">
        <v>11</v>
      </c>
      <c r="B70" t="s">
        <v>188</v>
      </c>
      <c r="C70">
        <v>105262</v>
      </c>
      <c r="D70" t="s">
        <v>58</v>
      </c>
      <c r="E70" t="s">
        <v>226</v>
      </c>
      <c r="F70" t="s">
        <v>227</v>
      </c>
      <c r="G70" s="18">
        <f t="shared" si="2"/>
        <v>44877.348703703705</v>
      </c>
    </row>
    <row r="71" spans="1:7" x14ac:dyDescent="0.25">
      <c r="A71" t="s">
        <v>11</v>
      </c>
      <c r="B71" t="s">
        <v>191</v>
      </c>
      <c r="C71">
        <v>73683</v>
      </c>
      <c r="D71" t="s">
        <v>58</v>
      </c>
      <c r="E71" t="s">
        <v>228</v>
      </c>
      <c r="F71" t="s">
        <v>229</v>
      </c>
      <c r="G71" s="18">
        <f t="shared" si="2"/>
        <v>44877.349074074074</v>
      </c>
    </row>
    <row r="72" spans="1:7" x14ac:dyDescent="0.25">
      <c r="A72" t="s">
        <v>11</v>
      </c>
      <c r="B72" t="s">
        <v>194</v>
      </c>
      <c r="C72">
        <v>10525</v>
      </c>
      <c r="D72" t="s">
        <v>58</v>
      </c>
      <c r="E72" t="s">
        <v>230</v>
      </c>
      <c r="F72" t="s">
        <v>231</v>
      </c>
      <c r="G72" s="18">
        <f t="shared" si="2"/>
        <v>44877.349421296298</v>
      </c>
    </row>
    <row r="73" spans="1:7" x14ac:dyDescent="0.25">
      <c r="A73" t="s">
        <v>11</v>
      </c>
      <c r="B73" t="s">
        <v>232</v>
      </c>
      <c r="C73">
        <v>21052</v>
      </c>
      <c r="D73" t="s">
        <v>58</v>
      </c>
      <c r="E73" t="s">
        <v>233</v>
      </c>
      <c r="F73" t="s">
        <v>234</v>
      </c>
      <c r="G73" s="18">
        <f t="shared" si="2"/>
        <v>44877.349803240744</v>
      </c>
    </row>
    <row r="74" spans="1:7" x14ac:dyDescent="0.25">
      <c r="A74" t="s">
        <v>11</v>
      </c>
      <c r="B74" t="s">
        <v>235</v>
      </c>
      <c r="C74">
        <v>10526</v>
      </c>
      <c r="D74" t="s">
        <v>58</v>
      </c>
      <c r="E74" t="s">
        <v>236</v>
      </c>
      <c r="F74" t="s">
        <v>237</v>
      </c>
      <c r="G74" s="18">
        <f t="shared" si="2"/>
        <v>44877.350138888891</v>
      </c>
    </row>
    <row r="75" spans="1:7" x14ac:dyDescent="0.25">
      <c r="A75" t="s">
        <v>11</v>
      </c>
      <c r="B75" t="s">
        <v>238</v>
      </c>
      <c r="C75">
        <v>10526</v>
      </c>
      <c r="D75" t="s">
        <v>58</v>
      </c>
      <c r="E75" t="s">
        <v>239</v>
      </c>
      <c r="F75" t="s">
        <v>240</v>
      </c>
      <c r="G75" s="18">
        <f t="shared" si="2"/>
        <v>44880.069641203707</v>
      </c>
    </row>
    <row r="76" spans="1:7" x14ac:dyDescent="0.25">
      <c r="A76" t="s">
        <v>11</v>
      </c>
      <c r="B76" t="s">
        <v>241</v>
      </c>
      <c r="C76">
        <v>26315</v>
      </c>
      <c r="D76" t="s">
        <v>58</v>
      </c>
      <c r="E76" t="s">
        <v>242</v>
      </c>
      <c r="F76" t="s">
        <v>243</v>
      </c>
      <c r="G76" s="18">
        <f t="shared" si="2"/>
        <v>44880.07</v>
      </c>
    </row>
    <row r="77" spans="1:7" x14ac:dyDescent="0.25">
      <c r="A77" t="s">
        <v>11</v>
      </c>
      <c r="B77" t="s">
        <v>244</v>
      </c>
      <c r="C77">
        <v>105263</v>
      </c>
      <c r="D77" t="s">
        <v>58</v>
      </c>
      <c r="E77" t="s">
        <v>245</v>
      </c>
      <c r="F77" t="s">
        <v>246</v>
      </c>
      <c r="G77" s="18">
        <f t="shared" si="2"/>
        <v>44880.0703587963</v>
      </c>
    </row>
    <row r="78" spans="1:7" x14ac:dyDescent="0.25">
      <c r="A78" t="s">
        <v>11</v>
      </c>
      <c r="B78" t="s">
        <v>247</v>
      </c>
      <c r="C78">
        <v>5263</v>
      </c>
      <c r="D78" t="s">
        <v>58</v>
      </c>
      <c r="E78" t="s">
        <v>248</v>
      </c>
      <c r="F78" t="s">
        <v>249</v>
      </c>
      <c r="G78" s="18">
        <f t="shared" si="2"/>
        <v>44880.070717592593</v>
      </c>
    </row>
    <row r="79" spans="1:7" x14ac:dyDescent="0.25">
      <c r="A79" t="s">
        <v>11</v>
      </c>
      <c r="B79" t="s">
        <v>250</v>
      </c>
      <c r="C79">
        <v>21052</v>
      </c>
      <c r="D79" t="s">
        <v>58</v>
      </c>
      <c r="E79" t="s">
        <v>251</v>
      </c>
      <c r="F79" t="s">
        <v>252</v>
      </c>
      <c r="G79" s="18">
        <f t="shared" si="2"/>
        <v>44903.278969907406</v>
      </c>
    </row>
    <row r="80" spans="1:7" x14ac:dyDescent="0.25">
      <c r="A80" t="s">
        <v>11</v>
      </c>
      <c r="B80" t="s">
        <v>253</v>
      </c>
      <c r="C80">
        <v>5263</v>
      </c>
      <c r="D80" t="s">
        <v>58</v>
      </c>
      <c r="E80" t="s">
        <v>254</v>
      </c>
      <c r="F80" t="s">
        <v>255</v>
      </c>
      <c r="G80" s="18">
        <f t="shared" si="2"/>
        <v>44903.279328703706</v>
      </c>
    </row>
    <row r="81" spans="1:7" x14ac:dyDescent="0.25">
      <c r="A81" t="s">
        <v>11</v>
      </c>
      <c r="B81" t="s">
        <v>256</v>
      </c>
      <c r="C81">
        <v>5263</v>
      </c>
      <c r="D81" t="s">
        <v>58</v>
      </c>
      <c r="E81" t="s">
        <v>257</v>
      </c>
      <c r="F81" t="s">
        <v>258</v>
      </c>
      <c r="G81" s="18">
        <f t="shared" si="2"/>
        <v>44903.279675925929</v>
      </c>
    </row>
    <row r="82" spans="1:7" x14ac:dyDescent="0.25">
      <c r="A82" t="s">
        <v>11</v>
      </c>
      <c r="B82" t="s">
        <v>259</v>
      </c>
      <c r="C82">
        <v>5263</v>
      </c>
      <c r="D82" t="s">
        <v>58</v>
      </c>
      <c r="E82" t="s">
        <v>260</v>
      </c>
      <c r="F82" t="s">
        <v>261</v>
      </c>
      <c r="G82" s="18">
        <f t="shared" si="2"/>
        <v>44903.280034722222</v>
      </c>
    </row>
    <row r="83" spans="1:7" x14ac:dyDescent="0.25">
      <c r="A83" t="s">
        <v>11</v>
      </c>
      <c r="B83" t="s">
        <v>262</v>
      </c>
      <c r="C83">
        <v>5263</v>
      </c>
      <c r="D83" t="s">
        <v>58</v>
      </c>
      <c r="E83" t="s">
        <v>263</v>
      </c>
      <c r="F83" t="s">
        <v>264</v>
      </c>
      <c r="G83" s="18">
        <f t="shared" si="2"/>
        <v>44903.280393518522</v>
      </c>
    </row>
    <row r="84" spans="1:7" x14ac:dyDescent="0.25">
      <c r="A84" t="s">
        <v>11</v>
      </c>
      <c r="B84" t="s">
        <v>265</v>
      </c>
      <c r="C84">
        <v>10526</v>
      </c>
      <c r="D84" t="s">
        <v>58</v>
      </c>
      <c r="E84" t="s">
        <v>266</v>
      </c>
      <c r="F84" t="s">
        <v>267</v>
      </c>
      <c r="G84" s="18">
        <f t="shared" si="2"/>
        <v>44903.280729166669</v>
      </c>
    </row>
    <row r="85" spans="1:7" x14ac:dyDescent="0.25">
      <c r="A85" t="s">
        <v>11</v>
      </c>
      <c r="B85" t="s">
        <v>268</v>
      </c>
      <c r="C85">
        <v>7368</v>
      </c>
      <c r="D85" t="s">
        <v>58</v>
      </c>
      <c r="E85" t="s">
        <v>269</v>
      </c>
      <c r="F85" t="s">
        <v>270</v>
      </c>
      <c r="G85" s="18">
        <f t="shared" si="2"/>
        <v>44903.281099537038</v>
      </c>
    </row>
    <row r="86" spans="1:7" x14ac:dyDescent="0.25">
      <c r="A86" t="s">
        <v>11</v>
      </c>
      <c r="B86" t="s">
        <v>271</v>
      </c>
      <c r="C86">
        <v>26315</v>
      </c>
      <c r="D86" t="s">
        <v>58</v>
      </c>
      <c r="E86" t="s">
        <v>272</v>
      </c>
      <c r="F86" t="s">
        <v>273</v>
      </c>
      <c r="G86" s="18">
        <f t="shared" si="2"/>
        <v>44903.281435185185</v>
      </c>
    </row>
    <row r="87" spans="1:7" x14ac:dyDescent="0.25">
      <c r="A87" t="s">
        <v>11</v>
      </c>
      <c r="B87" t="s">
        <v>274</v>
      </c>
      <c r="C87">
        <v>78974</v>
      </c>
      <c r="D87" t="s">
        <v>58</v>
      </c>
      <c r="E87" t="s">
        <v>275</v>
      </c>
      <c r="F87" t="s">
        <v>276</v>
      </c>
      <c r="G87" s="18">
        <f t="shared" si="2"/>
        <v>44903.281793981485</v>
      </c>
    </row>
    <row r="88" spans="1:7" x14ac:dyDescent="0.25">
      <c r="A88" t="s">
        <v>11</v>
      </c>
      <c r="B88" t="s">
        <v>41</v>
      </c>
      <c r="C88">
        <v>100000</v>
      </c>
      <c r="D88" t="s">
        <v>58</v>
      </c>
      <c r="E88" t="s">
        <v>277</v>
      </c>
      <c r="F88" t="s">
        <v>278</v>
      </c>
      <c r="G88" s="18">
        <f t="shared" si="2"/>
        <v>44909.115949074076</v>
      </c>
    </row>
    <row r="89" spans="1:7" x14ac:dyDescent="0.25">
      <c r="A89" t="s">
        <v>11</v>
      </c>
      <c r="B89" t="s">
        <v>52</v>
      </c>
      <c r="C89">
        <v>1</v>
      </c>
      <c r="D89" t="s">
        <v>58</v>
      </c>
      <c r="E89" t="s">
        <v>279</v>
      </c>
      <c r="F89" t="s">
        <v>280</v>
      </c>
      <c r="G89" s="18">
        <f t="shared" si="2"/>
        <v>44918.517152777778</v>
      </c>
    </row>
    <row r="90" spans="1:7" x14ac:dyDescent="0.25">
      <c r="A90" t="s">
        <v>11</v>
      </c>
      <c r="B90" t="s">
        <v>52</v>
      </c>
      <c r="C90">
        <v>20000000</v>
      </c>
      <c r="D90" t="s">
        <v>58</v>
      </c>
      <c r="E90" t="s">
        <v>281</v>
      </c>
      <c r="F90" t="s">
        <v>282</v>
      </c>
      <c r="G90" s="18">
        <f t="shared" si="2"/>
        <v>44918.527685185189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28" zoomScale="115" zoomScaleNormal="115" workbookViewId="0">
      <selection activeCell="A45" sqref="A45"/>
    </sheetView>
  </sheetViews>
  <sheetFormatPr defaultRowHeight="15" x14ac:dyDescent="0.25"/>
  <cols>
    <col min="1" max="1" width="52.7109375" bestFit="1" customWidth="1"/>
    <col min="3" max="3" width="13.42578125" bestFit="1" customWidth="1"/>
    <col min="4" max="4" width="49.85546875" bestFit="1" customWidth="1"/>
    <col min="10" max="10" width="51.7109375" bestFit="1" customWidth="1"/>
    <col min="13" max="13" width="16" bestFit="1" customWidth="1"/>
    <col min="14" max="14" width="73" bestFit="1" customWidth="1"/>
    <col min="15" max="16" width="14.85546875" customWidth="1"/>
  </cols>
  <sheetData>
    <row r="1" spans="1:18" ht="15.75" thickBot="1" x14ac:dyDescent="0.3">
      <c r="J1" t="s">
        <v>1</v>
      </c>
      <c r="K1" t="s">
        <v>2</v>
      </c>
      <c r="L1" t="s">
        <v>56</v>
      </c>
      <c r="M1" t="s">
        <v>284</v>
      </c>
      <c r="O1" t="s">
        <v>16</v>
      </c>
      <c r="P1" t="s">
        <v>285</v>
      </c>
      <c r="Q1" t="s">
        <v>284</v>
      </c>
      <c r="R1" t="s">
        <v>286</v>
      </c>
    </row>
    <row r="2" spans="1:18" ht="15.75" thickBot="1" x14ac:dyDescent="0.3">
      <c r="A2" t="s">
        <v>30</v>
      </c>
      <c r="B2">
        <v>1</v>
      </c>
      <c r="D2" t="s">
        <v>30</v>
      </c>
      <c r="E2">
        <v>4799999</v>
      </c>
      <c r="J2" s="34" t="s">
        <v>57</v>
      </c>
      <c r="K2" s="35">
        <v>50000</v>
      </c>
      <c r="L2" s="36" t="s">
        <v>58</v>
      </c>
      <c r="M2" s="37">
        <v>3.17</v>
      </c>
      <c r="N2" s="35" t="s">
        <v>59</v>
      </c>
      <c r="O2" s="38">
        <v>44690.564791666664</v>
      </c>
      <c r="P2">
        <f>SUM(K2)</f>
        <v>50000</v>
      </c>
      <c r="Q2" s="5">
        <f>M2</f>
        <v>3.17</v>
      </c>
      <c r="R2">
        <f>P2*Q2</f>
        <v>158500</v>
      </c>
    </row>
    <row r="3" spans="1:18" ht="15.75" thickBot="1" x14ac:dyDescent="0.3">
      <c r="A3" t="s">
        <v>21</v>
      </c>
      <c r="B3">
        <v>1</v>
      </c>
      <c r="D3" t="s">
        <v>21</v>
      </c>
      <c r="E3">
        <v>3899999</v>
      </c>
      <c r="J3" s="39" t="s">
        <v>61</v>
      </c>
      <c r="K3" s="40">
        <v>200000</v>
      </c>
      <c r="L3" s="40" t="s">
        <v>58</v>
      </c>
      <c r="M3" s="40">
        <v>1.46</v>
      </c>
      <c r="N3" s="40" t="s">
        <v>62</v>
      </c>
      <c r="O3" s="38">
        <v>44722.94332175926</v>
      </c>
      <c r="P3">
        <f>SUM(K3)</f>
        <v>200000</v>
      </c>
      <c r="Q3" s="5">
        <f>M3</f>
        <v>1.46</v>
      </c>
      <c r="R3">
        <f>P3*Q3</f>
        <v>292000</v>
      </c>
    </row>
    <row r="4" spans="1:18" ht="15.75" thickBot="1" x14ac:dyDescent="0.3">
      <c r="A4" t="s">
        <v>20</v>
      </c>
      <c r="B4">
        <v>1</v>
      </c>
      <c r="D4" t="s">
        <v>20</v>
      </c>
      <c r="E4">
        <v>2699999</v>
      </c>
      <c r="J4" s="49" t="s">
        <v>41</v>
      </c>
      <c r="K4" s="35">
        <v>100000</v>
      </c>
      <c r="L4" s="35" t="s">
        <v>58</v>
      </c>
      <c r="M4" s="35">
        <v>1.96</v>
      </c>
      <c r="N4" s="35" t="s">
        <v>64</v>
      </c>
      <c r="O4" s="38">
        <v>44743.015231481484</v>
      </c>
      <c r="P4">
        <f>SUM(K4)</f>
        <v>100000</v>
      </c>
      <c r="Q4" s="5">
        <f>M4</f>
        <v>1.96</v>
      </c>
      <c r="R4">
        <f>P4*Q4</f>
        <v>196000</v>
      </c>
    </row>
    <row r="5" spans="1:18" x14ac:dyDescent="0.25">
      <c r="A5" t="s">
        <v>48</v>
      </c>
      <c r="B5">
        <v>1</v>
      </c>
      <c r="D5" t="s">
        <v>48</v>
      </c>
      <c r="E5">
        <v>1949999</v>
      </c>
      <c r="J5" s="24" t="s">
        <v>30</v>
      </c>
      <c r="K5" s="25">
        <v>1</v>
      </c>
      <c r="L5" s="25" t="s">
        <v>58</v>
      </c>
      <c r="M5" s="25">
        <v>1.8</v>
      </c>
      <c r="N5" s="25" t="s">
        <v>66</v>
      </c>
      <c r="O5" s="26">
        <v>44781.620949074073</v>
      </c>
    </row>
    <row r="6" spans="1:18" x14ac:dyDescent="0.25">
      <c r="A6" t="s">
        <v>22</v>
      </c>
      <c r="B6">
        <v>1</v>
      </c>
      <c r="D6" t="s">
        <v>22</v>
      </c>
      <c r="E6">
        <v>1649999</v>
      </c>
      <c r="J6" s="27" t="s">
        <v>21</v>
      </c>
      <c r="K6" s="19">
        <v>1</v>
      </c>
      <c r="L6" s="19" t="s">
        <v>58</v>
      </c>
      <c r="M6" s="20">
        <v>1.8</v>
      </c>
      <c r="N6" s="19" t="s">
        <v>68</v>
      </c>
      <c r="O6" s="28">
        <v>44781.626643518517</v>
      </c>
    </row>
    <row r="7" spans="1:18" x14ac:dyDescent="0.25">
      <c r="A7" t="s">
        <v>32</v>
      </c>
      <c r="B7">
        <v>1</v>
      </c>
      <c r="D7" t="s">
        <v>32</v>
      </c>
      <c r="E7">
        <v>252630</v>
      </c>
      <c r="J7" s="29" t="s">
        <v>20</v>
      </c>
      <c r="K7" s="20">
        <v>1</v>
      </c>
      <c r="L7" s="20" t="s">
        <v>58</v>
      </c>
      <c r="M7" s="20">
        <v>1.8</v>
      </c>
      <c r="N7" s="20" t="s">
        <v>70</v>
      </c>
      <c r="O7" s="28">
        <v>44781.631006944444</v>
      </c>
    </row>
    <row r="8" spans="1:18" x14ac:dyDescent="0.25">
      <c r="A8" t="s">
        <v>24</v>
      </c>
      <c r="B8">
        <v>1</v>
      </c>
      <c r="D8" t="s">
        <v>24</v>
      </c>
      <c r="E8">
        <v>205262</v>
      </c>
      <c r="J8" s="27" t="s">
        <v>48</v>
      </c>
      <c r="K8" s="19">
        <v>1</v>
      </c>
      <c r="L8" s="19" t="s">
        <v>58</v>
      </c>
      <c r="M8" s="20">
        <v>1.8</v>
      </c>
      <c r="N8" s="19" t="s">
        <v>72</v>
      </c>
      <c r="O8" s="28">
        <v>44781.633437500001</v>
      </c>
    </row>
    <row r="9" spans="1:18" x14ac:dyDescent="0.25">
      <c r="A9" t="s">
        <v>26</v>
      </c>
      <c r="B9">
        <v>1</v>
      </c>
      <c r="D9" t="s">
        <v>26</v>
      </c>
      <c r="E9">
        <v>142104</v>
      </c>
      <c r="J9" s="29" t="s">
        <v>22</v>
      </c>
      <c r="K9" s="20">
        <v>1</v>
      </c>
      <c r="L9" s="20" t="s">
        <v>58</v>
      </c>
      <c r="M9" s="20">
        <v>1.8</v>
      </c>
      <c r="N9" s="20" t="s">
        <v>74</v>
      </c>
      <c r="O9" s="28">
        <v>44781.633819444447</v>
      </c>
    </row>
    <row r="10" spans="1:18" x14ac:dyDescent="0.25">
      <c r="A10" t="s">
        <v>82</v>
      </c>
      <c r="B10">
        <v>1</v>
      </c>
      <c r="D10" t="s">
        <v>82</v>
      </c>
      <c r="E10">
        <v>102630</v>
      </c>
      <c r="J10" s="27" t="s">
        <v>32</v>
      </c>
      <c r="K10" s="19">
        <v>1</v>
      </c>
      <c r="L10" s="19" t="s">
        <v>58</v>
      </c>
      <c r="M10" s="20">
        <v>1.8</v>
      </c>
      <c r="N10" s="19" t="s">
        <v>76</v>
      </c>
      <c r="O10" s="28">
        <v>44781.634247685186</v>
      </c>
    </row>
    <row r="11" spans="1:18" x14ac:dyDescent="0.25">
      <c r="A11" t="s">
        <v>28</v>
      </c>
      <c r="B11">
        <v>1</v>
      </c>
      <c r="D11" t="s">
        <v>28</v>
      </c>
      <c r="E11">
        <v>86841</v>
      </c>
      <c r="J11" s="29" t="s">
        <v>24</v>
      </c>
      <c r="K11" s="20">
        <v>1</v>
      </c>
      <c r="L11" s="20" t="s">
        <v>58</v>
      </c>
      <c r="M11" s="20">
        <v>1.8</v>
      </c>
      <c r="N11" s="20" t="s">
        <v>78</v>
      </c>
      <c r="O11" s="28">
        <v>44781.63453703704</v>
      </c>
    </row>
    <row r="12" spans="1:18" x14ac:dyDescent="0.25">
      <c r="B12">
        <f>SUM(B2:B11)</f>
        <v>10</v>
      </c>
      <c r="E12">
        <f>SUM(E2:E11)</f>
        <v>15789462</v>
      </c>
      <c r="G12">
        <f>SUM(B12,E12)</f>
        <v>15789472</v>
      </c>
      <c r="J12" s="27" t="s">
        <v>26</v>
      </c>
      <c r="K12" s="19">
        <v>1</v>
      </c>
      <c r="L12" s="19" t="s">
        <v>58</v>
      </c>
      <c r="M12" s="20">
        <v>1.8</v>
      </c>
      <c r="N12" s="19" t="s">
        <v>80</v>
      </c>
      <c r="O12" s="28">
        <v>44781.634930555556</v>
      </c>
    </row>
    <row r="13" spans="1:18" x14ac:dyDescent="0.25">
      <c r="J13" s="29" t="s">
        <v>82</v>
      </c>
      <c r="K13" s="20">
        <v>1</v>
      </c>
      <c r="L13" s="20" t="s">
        <v>58</v>
      </c>
      <c r="M13" s="20">
        <v>1.8</v>
      </c>
      <c r="N13" s="20" t="s">
        <v>83</v>
      </c>
      <c r="O13" s="28">
        <v>44781.635312500002</v>
      </c>
    </row>
    <row r="14" spans="1:18" ht="15.75" thickBot="1" x14ac:dyDescent="0.3">
      <c r="A14" t="s">
        <v>39</v>
      </c>
      <c r="B14">
        <v>1</v>
      </c>
      <c r="D14" t="s">
        <v>39</v>
      </c>
      <c r="E14">
        <v>175437</v>
      </c>
      <c r="J14" s="30" t="s">
        <v>28</v>
      </c>
      <c r="K14" s="31">
        <v>1</v>
      </c>
      <c r="L14" s="31" t="s">
        <v>58</v>
      </c>
      <c r="M14" s="32">
        <v>1.8</v>
      </c>
      <c r="N14" s="31" t="s">
        <v>85</v>
      </c>
      <c r="O14" s="33">
        <v>44781.635648148149</v>
      </c>
      <c r="P14">
        <f>SUM(K5:K14)</f>
        <v>10</v>
      </c>
      <c r="Q14">
        <f>M14</f>
        <v>1.8</v>
      </c>
      <c r="R14">
        <f>P14*Q14</f>
        <v>18</v>
      </c>
    </row>
    <row r="15" spans="1:18" ht="15.75" x14ac:dyDescent="0.25">
      <c r="A15" t="s">
        <v>37</v>
      </c>
      <c r="B15">
        <v>1</v>
      </c>
      <c r="D15" t="s">
        <v>37</v>
      </c>
      <c r="E15">
        <v>175437</v>
      </c>
      <c r="J15" s="24" t="s">
        <v>30</v>
      </c>
      <c r="K15" s="25">
        <v>4799999</v>
      </c>
      <c r="L15" s="25" t="s">
        <v>58</v>
      </c>
      <c r="M15" s="41">
        <v>1.67</v>
      </c>
      <c r="N15" s="25" t="s">
        <v>87</v>
      </c>
      <c r="O15" s="26">
        <v>44782.625254629631</v>
      </c>
    </row>
    <row r="16" spans="1:18" ht="15.75" x14ac:dyDescent="0.25">
      <c r="A16" t="s">
        <v>35</v>
      </c>
      <c r="B16">
        <v>1</v>
      </c>
      <c r="D16" t="s">
        <v>35</v>
      </c>
      <c r="E16">
        <v>175437</v>
      </c>
      <c r="J16" s="27" t="s">
        <v>21</v>
      </c>
      <c r="K16" s="19">
        <v>3899999</v>
      </c>
      <c r="L16" s="19" t="s">
        <v>58</v>
      </c>
      <c r="M16" s="42">
        <v>1.67</v>
      </c>
      <c r="N16" s="19" t="s">
        <v>89</v>
      </c>
      <c r="O16" s="28">
        <v>44782.625972222224</v>
      </c>
    </row>
    <row r="17" spans="1:18" ht="15.75" x14ac:dyDescent="0.25">
      <c r="B17">
        <f>SUM(B14:B16)</f>
        <v>3</v>
      </c>
      <c r="E17">
        <f>SUM(E14:E16)</f>
        <v>526311</v>
      </c>
      <c r="G17">
        <f>SUM(B17,E17)</f>
        <v>526314</v>
      </c>
      <c r="J17" s="29" t="s">
        <v>20</v>
      </c>
      <c r="K17" s="20">
        <v>2699999</v>
      </c>
      <c r="L17" s="20" t="s">
        <v>58</v>
      </c>
      <c r="M17" s="42">
        <v>1.67</v>
      </c>
      <c r="N17" s="20" t="s">
        <v>91</v>
      </c>
      <c r="O17" s="28">
        <v>44782.627222222225</v>
      </c>
    </row>
    <row r="18" spans="1:18" ht="15.75" x14ac:dyDescent="0.25">
      <c r="J18" s="27" t="s">
        <v>48</v>
      </c>
      <c r="K18" s="19">
        <v>1949999</v>
      </c>
      <c r="L18" s="19" t="s">
        <v>58</v>
      </c>
      <c r="M18" s="42">
        <v>1.67</v>
      </c>
      <c r="N18" s="19" t="s">
        <v>93</v>
      </c>
      <c r="O18" s="28">
        <v>44782.628437500003</v>
      </c>
    </row>
    <row r="19" spans="1:18" ht="15.75" x14ac:dyDescent="0.25">
      <c r="A19" t="s">
        <v>188</v>
      </c>
      <c r="B19">
        <v>1</v>
      </c>
      <c r="D19" t="s">
        <v>188</v>
      </c>
      <c r="E19">
        <v>105262</v>
      </c>
      <c r="J19" s="29" t="s">
        <v>22</v>
      </c>
      <c r="K19" s="20">
        <v>1649999</v>
      </c>
      <c r="L19" s="20" t="s">
        <v>58</v>
      </c>
      <c r="M19" s="42">
        <v>1.67</v>
      </c>
      <c r="N19" s="20" t="s">
        <v>95</v>
      </c>
      <c r="O19" s="28">
        <v>44782.628611111111</v>
      </c>
    </row>
    <row r="20" spans="1:18" ht="15.75" x14ac:dyDescent="0.25">
      <c r="A20" t="s">
        <v>191</v>
      </c>
      <c r="B20">
        <v>1</v>
      </c>
      <c r="D20" t="s">
        <v>191</v>
      </c>
      <c r="E20">
        <v>73683</v>
      </c>
      <c r="J20" s="27" t="s">
        <v>32</v>
      </c>
      <c r="K20" s="19">
        <v>252630</v>
      </c>
      <c r="L20" s="19" t="s">
        <v>58</v>
      </c>
      <c r="M20" s="42">
        <v>1.67</v>
      </c>
      <c r="N20" s="19" t="s">
        <v>97</v>
      </c>
      <c r="O20" s="28">
        <v>44782.62871527778</v>
      </c>
    </row>
    <row r="21" spans="1:18" ht="15.75" x14ac:dyDescent="0.25">
      <c r="A21" t="s">
        <v>194</v>
      </c>
      <c r="B21">
        <v>1</v>
      </c>
      <c r="D21" t="s">
        <v>194</v>
      </c>
      <c r="E21">
        <v>10525</v>
      </c>
      <c r="J21" s="29" t="s">
        <v>24</v>
      </c>
      <c r="K21" s="20">
        <v>205262</v>
      </c>
      <c r="L21" s="20" t="s">
        <v>58</v>
      </c>
      <c r="M21" s="42">
        <v>1.67</v>
      </c>
      <c r="N21" s="20" t="s">
        <v>99</v>
      </c>
      <c r="O21" s="28">
        <v>44782.628831018519</v>
      </c>
    </row>
    <row r="22" spans="1:18" ht="15.75" x14ac:dyDescent="0.25">
      <c r="B22">
        <f>SUM(B19:B21)</f>
        <v>3</v>
      </c>
      <c r="E22">
        <f>SUM(E19:E21)</f>
        <v>189470</v>
      </c>
      <c r="G22">
        <f>SUM(B22,E22)</f>
        <v>189473</v>
      </c>
      <c r="J22" s="27" t="s">
        <v>26</v>
      </c>
      <c r="K22" s="19">
        <v>142104</v>
      </c>
      <c r="L22" s="19" t="s">
        <v>58</v>
      </c>
      <c r="M22" s="42">
        <v>1.67</v>
      </c>
      <c r="N22" s="19" t="s">
        <v>101</v>
      </c>
      <c r="O22" s="28">
        <v>44782.628865740742</v>
      </c>
    </row>
    <row r="23" spans="1:18" ht="15.75" x14ac:dyDescent="0.25">
      <c r="J23" s="29" t="s">
        <v>82</v>
      </c>
      <c r="K23" s="20">
        <v>102630</v>
      </c>
      <c r="L23" s="20" t="s">
        <v>58</v>
      </c>
      <c r="M23" s="42">
        <v>1.67</v>
      </c>
      <c r="N23" s="20" t="s">
        <v>103</v>
      </c>
      <c r="O23" s="28">
        <v>44782.628946759258</v>
      </c>
    </row>
    <row r="24" spans="1:18" ht="16.5" thickBot="1" x14ac:dyDescent="0.3">
      <c r="J24" s="30" t="s">
        <v>28</v>
      </c>
      <c r="K24" s="31">
        <v>86841</v>
      </c>
      <c r="L24" s="31" t="s">
        <v>58</v>
      </c>
      <c r="M24" s="43">
        <v>1.67</v>
      </c>
      <c r="N24" s="31" t="s">
        <v>105</v>
      </c>
      <c r="O24" s="33">
        <v>44782.629027777781</v>
      </c>
      <c r="P24">
        <f>SUM(K15:K24)</f>
        <v>15789462</v>
      </c>
      <c r="Q24" s="5">
        <f>M24</f>
        <v>1.67</v>
      </c>
      <c r="R24">
        <f>P24*Q24</f>
        <v>26368401.539999999</v>
      </c>
    </row>
    <row r="25" spans="1:18" ht="15.75" thickBot="1" x14ac:dyDescent="0.3">
      <c r="A25" t="s">
        <v>2</v>
      </c>
      <c r="B25" t="s">
        <v>284</v>
      </c>
      <c r="C25" t="s">
        <v>286</v>
      </c>
      <c r="J25" s="48" t="s">
        <v>41</v>
      </c>
      <c r="K25" s="40">
        <v>150000</v>
      </c>
      <c r="L25" s="40" t="s">
        <v>58</v>
      </c>
      <c r="M25" s="40">
        <v>3.08</v>
      </c>
      <c r="N25" s="40" t="s">
        <v>107</v>
      </c>
      <c r="O25" s="38">
        <v>44821.729525462964</v>
      </c>
      <c r="P25">
        <f>SUM(K25)</f>
        <v>150000</v>
      </c>
      <c r="Q25">
        <f>M25</f>
        <v>3.08</v>
      </c>
      <c r="R25">
        <f>P25*Q25</f>
        <v>462000</v>
      </c>
    </row>
    <row r="26" spans="1:18" x14ac:dyDescent="0.25">
      <c r="A26">
        <v>50000</v>
      </c>
      <c r="B26">
        <v>3.17</v>
      </c>
      <c r="C26">
        <v>158500</v>
      </c>
      <c r="J26" s="44" t="s">
        <v>39</v>
      </c>
      <c r="K26" s="45">
        <v>1</v>
      </c>
      <c r="L26" s="45" t="s">
        <v>58</v>
      </c>
      <c r="M26" s="45">
        <v>1.7</v>
      </c>
      <c r="N26" s="45" t="s">
        <v>109</v>
      </c>
      <c r="O26" s="26">
        <v>44840.000671296293</v>
      </c>
    </row>
    <row r="27" spans="1:18" x14ac:dyDescent="0.25">
      <c r="A27">
        <v>200000</v>
      </c>
      <c r="B27">
        <v>1.46</v>
      </c>
      <c r="C27">
        <v>292000</v>
      </c>
      <c r="J27" s="29" t="s">
        <v>37</v>
      </c>
      <c r="K27" s="20">
        <v>1</v>
      </c>
      <c r="L27" s="20" t="s">
        <v>58</v>
      </c>
      <c r="M27" s="19">
        <v>1.7</v>
      </c>
      <c r="N27" s="20" t="s">
        <v>111</v>
      </c>
      <c r="O27" s="28">
        <v>44840.000960648147</v>
      </c>
    </row>
    <row r="28" spans="1:18" x14ac:dyDescent="0.25">
      <c r="A28">
        <v>100000</v>
      </c>
      <c r="B28">
        <v>1.96</v>
      </c>
      <c r="C28">
        <v>196000</v>
      </c>
      <c r="J28" s="27" t="s">
        <v>35</v>
      </c>
      <c r="K28" s="19">
        <v>1</v>
      </c>
      <c r="L28" s="19" t="s">
        <v>58</v>
      </c>
      <c r="M28" s="19">
        <v>1.7</v>
      </c>
      <c r="N28" s="19" t="s">
        <v>113</v>
      </c>
      <c r="O28" s="28">
        <v>44840.00136574074</v>
      </c>
    </row>
    <row r="29" spans="1:18" x14ac:dyDescent="0.25">
      <c r="A29">
        <v>10</v>
      </c>
      <c r="B29">
        <v>1.8</v>
      </c>
      <c r="C29">
        <v>18</v>
      </c>
      <c r="J29" s="29" t="s">
        <v>39</v>
      </c>
      <c r="K29" s="20">
        <v>175437</v>
      </c>
      <c r="L29" s="20" t="s">
        <v>58</v>
      </c>
      <c r="M29" s="19">
        <v>1.7</v>
      </c>
      <c r="N29" s="20" t="s">
        <v>115</v>
      </c>
      <c r="O29" s="28">
        <v>44840.30395833333</v>
      </c>
    </row>
    <row r="30" spans="1:18" x14ac:dyDescent="0.25">
      <c r="A30">
        <v>15789462</v>
      </c>
      <c r="B30">
        <v>1.67</v>
      </c>
      <c r="C30">
        <v>26368401.539999999</v>
      </c>
      <c r="J30" s="27" t="s">
        <v>37</v>
      </c>
      <c r="K30" s="19">
        <v>175437</v>
      </c>
      <c r="L30" s="19" t="s">
        <v>58</v>
      </c>
      <c r="M30" s="19">
        <v>1.7</v>
      </c>
      <c r="N30" s="19" t="s">
        <v>117</v>
      </c>
      <c r="O30" s="28">
        <v>44840.30431712963</v>
      </c>
    </row>
    <row r="31" spans="1:18" ht="15.75" thickBot="1" x14ac:dyDescent="0.3">
      <c r="A31">
        <v>150000</v>
      </c>
      <c r="B31">
        <v>3.08</v>
      </c>
      <c r="C31">
        <v>462000</v>
      </c>
      <c r="J31" s="46" t="s">
        <v>35</v>
      </c>
      <c r="K31" s="32">
        <v>175437</v>
      </c>
      <c r="L31" s="32" t="s">
        <v>58</v>
      </c>
      <c r="M31" s="31">
        <v>1.7</v>
      </c>
      <c r="N31" s="47" t="s">
        <v>119</v>
      </c>
      <c r="O31" s="33">
        <v>44840.304664351854</v>
      </c>
      <c r="P31">
        <f>SUM(K26:K31)</f>
        <v>526314</v>
      </c>
      <c r="Q31">
        <f>M31</f>
        <v>1.7</v>
      </c>
      <c r="R31">
        <f>P31*Q31</f>
        <v>894733.79999999993</v>
      </c>
    </row>
    <row r="32" spans="1:18" ht="15.75" thickBot="1" x14ac:dyDescent="0.3">
      <c r="A32">
        <v>526314</v>
      </c>
      <c r="B32">
        <v>1.7</v>
      </c>
      <c r="C32">
        <v>894733.79999999993</v>
      </c>
      <c r="J32" s="49" t="s">
        <v>41</v>
      </c>
      <c r="K32" s="35">
        <v>200000</v>
      </c>
      <c r="L32" s="35" t="s">
        <v>58</v>
      </c>
      <c r="M32" s="35">
        <v>1.53</v>
      </c>
      <c r="N32" s="35" t="s">
        <v>121</v>
      </c>
      <c r="O32" s="38">
        <v>44846.109537037039</v>
      </c>
      <c r="P32">
        <f>SUM(K32)</f>
        <v>200000</v>
      </c>
      <c r="Q32">
        <f>M32</f>
        <v>1.53</v>
      </c>
      <c r="R32">
        <f>P32*Q32</f>
        <v>306000</v>
      </c>
    </row>
    <row r="33" spans="1:18" x14ac:dyDescent="0.25">
      <c r="A33">
        <v>200000</v>
      </c>
      <c r="B33">
        <v>1.53</v>
      </c>
      <c r="C33">
        <v>306000</v>
      </c>
      <c r="J33" s="24" t="s">
        <v>12</v>
      </c>
      <c r="K33" s="25">
        <v>1</v>
      </c>
      <c r="L33" s="25" t="s">
        <v>58</v>
      </c>
      <c r="M33" s="25">
        <v>1.45</v>
      </c>
      <c r="N33" s="25" t="s">
        <v>123</v>
      </c>
      <c r="O33" s="26">
        <v>44846.558020833334</v>
      </c>
    </row>
    <row r="34" spans="1:18" ht="15.75" thickBot="1" x14ac:dyDescent="0.3">
      <c r="A34">
        <v>5263157</v>
      </c>
      <c r="B34">
        <v>1.45</v>
      </c>
      <c r="C34">
        <v>7631577.6499999994</v>
      </c>
      <c r="J34" s="30" t="s">
        <v>12</v>
      </c>
      <c r="K34" s="31">
        <v>5263156</v>
      </c>
      <c r="L34" s="31" t="s">
        <v>58</v>
      </c>
      <c r="M34" s="31">
        <v>1.45</v>
      </c>
      <c r="N34" s="31" t="s">
        <v>125</v>
      </c>
      <c r="O34" s="33">
        <v>44847.279074074075</v>
      </c>
      <c r="P34">
        <f>SUM(K33:K34)</f>
        <v>5263157</v>
      </c>
      <c r="Q34">
        <f>M34</f>
        <v>1.45</v>
      </c>
      <c r="R34">
        <f>P34*Q34</f>
        <v>7631577.6499999994</v>
      </c>
    </row>
    <row r="35" spans="1:18" x14ac:dyDescent="0.25">
      <c r="A35">
        <v>2</v>
      </c>
      <c r="B35">
        <v>1.59</v>
      </c>
      <c r="C35">
        <v>3.18</v>
      </c>
      <c r="J35" s="24" t="s">
        <v>12</v>
      </c>
      <c r="K35" s="25">
        <v>1</v>
      </c>
      <c r="L35" s="25" t="s">
        <v>58</v>
      </c>
      <c r="M35" s="25">
        <v>1.59</v>
      </c>
      <c r="N35" s="25" t="s">
        <v>127</v>
      </c>
      <c r="O35" s="26">
        <v>44851.330868055556</v>
      </c>
    </row>
    <row r="36" spans="1:18" ht="15.75" thickBot="1" x14ac:dyDescent="0.3">
      <c r="A36">
        <v>26315</v>
      </c>
      <c r="B36">
        <v>1.67</v>
      </c>
      <c r="C36">
        <v>43946.049999999996</v>
      </c>
      <c r="J36" s="30" t="s">
        <v>129</v>
      </c>
      <c r="K36" s="31">
        <v>1</v>
      </c>
      <c r="L36" s="31" t="s">
        <v>58</v>
      </c>
      <c r="M36" s="31">
        <v>1.59</v>
      </c>
      <c r="N36" s="31" t="s">
        <v>130</v>
      </c>
      <c r="O36" s="33">
        <v>44851.331203703703</v>
      </c>
      <c r="P36">
        <f>SUM(K35:K36)</f>
        <v>2</v>
      </c>
      <c r="Q36">
        <f>M36</f>
        <v>1.59</v>
      </c>
      <c r="R36">
        <f>P36*Q36</f>
        <v>3.18</v>
      </c>
    </row>
    <row r="37" spans="1:18" ht="15.75" thickBot="1" x14ac:dyDescent="0.3">
      <c r="A37">
        <v>15789</v>
      </c>
      <c r="B37">
        <v>1.68</v>
      </c>
      <c r="C37">
        <v>26525.52</v>
      </c>
      <c r="J37" s="39" t="s">
        <v>132</v>
      </c>
      <c r="K37" s="40">
        <v>26315</v>
      </c>
      <c r="L37" s="40" t="s">
        <v>58</v>
      </c>
      <c r="M37" s="40">
        <v>1.67</v>
      </c>
      <c r="N37" s="40" t="s">
        <v>133</v>
      </c>
      <c r="O37" s="38">
        <v>44851.776099537034</v>
      </c>
      <c r="P37">
        <f>SUM(K37)</f>
        <v>26315</v>
      </c>
      <c r="Q37">
        <f>M37</f>
        <v>1.67</v>
      </c>
      <c r="R37">
        <f>P37*Q37</f>
        <v>43946.049999999996</v>
      </c>
    </row>
    <row r="38" spans="1:18" ht="15.75" thickBot="1" x14ac:dyDescent="0.3">
      <c r="A38">
        <v>378946</v>
      </c>
      <c r="B38">
        <v>2.2599999999999998</v>
      </c>
      <c r="C38">
        <v>856417.96</v>
      </c>
      <c r="J38" s="34" t="s">
        <v>135</v>
      </c>
      <c r="K38" s="35">
        <v>15789</v>
      </c>
      <c r="L38" s="35" t="s">
        <v>58</v>
      </c>
      <c r="M38" s="35">
        <v>1.68</v>
      </c>
      <c r="N38" s="35" t="s">
        <v>136</v>
      </c>
      <c r="O38" s="38">
        <v>44854.790868055556</v>
      </c>
      <c r="P38">
        <f>SUM(K38)</f>
        <v>15789</v>
      </c>
      <c r="Q38">
        <f>M38</f>
        <v>1.68</v>
      </c>
      <c r="R38">
        <f>P38*Q38</f>
        <v>26525.52</v>
      </c>
    </row>
    <row r="39" spans="1:18" x14ac:dyDescent="0.25">
      <c r="A39">
        <v>736841</v>
      </c>
      <c r="B39">
        <v>2.3199999999999998</v>
      </c>
      <c r="C39">
        <v>1709471.1199999999</v>
      </c>
      <c r="J39" s="24" t="s">
        <v>51</v>
      </c>
      <c r="K39" s="25">
        <v>1</v>
      </c>
      <c r="L39" s="25" t="s">
        <v>58</v>
      </c>
      <c r="M39" s="25">
        <v>2.2599999999999998</v>
      </c>
      <c r="N39" s="25" t="s">
        <v>138</v>
      </c>
      <c r="O39" s="26">
        <v>44859.227314814816</v>
      </c>
    </row>
    <row r="40" spans="1:18" x14ac:dyDescent="0.25">
      <c r="A40">
        <v>1926315</v>
      </c>
      <c r="B40">
        <v>2.1</v>
      </c>
      <c r="C40">
        <v>4045261.5</v>
      </c>
      <c r="J40" s="27" t="s">
        <v>140</v>
      </c>
      <c r="K40" s="19">
        <v>1</v>
      </c>
      <c r="L40" s="19" t="s">
        <v>58</v>
      </c>
      <c r="M40" s="20">
        <v>2.2599999999999998</v>
      </c>
      <c r="N40" s="19" t="s">
        <v>141</v>
      </c>
      <c r="O40" s="28">
        <v>44859.227673611109</v>
      </c>
    </row>
    <row r="41" spans="1:18" x14ac:dyDescent="0.25">
      <c r="A41">
        <v>1052630</v>
      </c>
      <c r="B41">
        <v>1.77</v>
      </c>
      <c r="C41">
        <v>1863155.1</v>
      </c>
      <c r="J41" s="29" t="s">
        <v>143</v>
      </c>
      <c r="K41" s="20">
        <v>1</v>
      </c>
      <c r="L41" s="20" t="s">
        <v>58</v>
      </c>
      <c r="M41" s="20">
        <v>2.2599999999999998</v>
      </c>
      <c r="N41" s="20" t="s">
        <v>144</v>
      </c>
      <c r="O41" s="28">
        <v>44859.228032407409</v>
      </c>
    </row>
    <row r="42" spans="1:18" x14ac:dyDescent="0.25">
      <c r="A42">
        <v>189471</v>
      </c>
      <c r="B42">
        <v>1.85</v>
      </c>
      <c r="C42">
        <v>350521.35000000003</v>
      </c>
      <c r="J42" s="27" t="s">
        <v>146</v>
      </c>
      <c r="K42" s="19">
        <v>84210</v>
      </c>
      <c r="L42" s="19" t="s">
        <v>58</v>
      </c>
      <c r="M42" s="20">
        <v>2.2599999999999998</v>
      </c>
      <c r="N42" s="19" t="s">
        <v>147</v>
      </c>
      <c r="O42" s="28">
        <v>44859.228379629632</v>
      </c>
    </row>
    <row r="43" spans="1:18" x14ac:dyDescent="0.25">
      <c r="A43">
        <v>221048</v>
      </c>
      <c r="B43">
        <v>1.35</v>
      </c>
      <c r="C43">
        <v>298414.80000000005</v>
      </c>
      <c r="J43" s="29" t="s">
        <v>149</v>
      </c>
      <c r="K43" s="20">
        <v>36842</v>
      </c>
      <c r="L43" s="20" t="s">
        <v>58</v>
      </c>
      <c r="M43" s="20">
        <v>2.2599999999999998</v>
      </c>
      <c r="N43" s="20" t="s">
        <v>150</v>
      </c>
      <c r="O43" s="28">
        <v>44859.228750000002</v>
      </c>
    </row>
    <row r="44" spans="1:18" x14ac:dyDescent="0.25">
      <c r="A44">
        <v>147367</v>
      </c>
      <c r="B44">
        <v>1.17</v>
      </c>
      <c r="C44">
        <v>172419.38999999998</v>
      </c>
      <c r="J44" s="27" t="s">
        <v>152</v>
      </c>
      <c r="K44" s="19">
        <v>26315</v>
      </c>
      <c r="L44" s="19" t="s">
        <v>58</v>
      </c>
      <c r="M44" s="20">
        <v>2.2599999999999998</v>
      </c>
      <c r="N44" s="19" t="s">
        <v>153</v>
      </c>
      <c r="O44" s="28">
        <v>44859.229085648149</v>
      </c>
    </row>
    <row r="45" spans="1:18" x14ac:dyDescent="0.25">
      <c r="A45" s="23">
        <f>SUM(A26:A44)</f>
        <v>26973667</v>
      </c>
      <c r="B45" s="23"/>
      <c r="C45" s="23">
        <f>SUM(C26:C44)</f>
        <v>45675366.960000001</v>
      </c>
      <c r="J45" s="29" t="s">
        <v>155</v>
      </c>
      <c r="K45" s="20">
        <v>21052</v>
      </c>
      <c r="L45" s="20" t="s">
        <v>58</v>
      </c>
      <c r="M45" s="20">
        <v>2.2599999999999998</v>
      </c>
      <c r="N45" s="20" t="s">
        <v>156</v>
      </c>
      <c r="O45" s="28">
        <v>44859.229432870372</v>
      </c>
    </row>
    <row r="46" spans="1:18" x14ac:dyDescent="0.25">
      <c r="J46" s="27" t="s">
        <v>158</v>
      </c>
      <c r="K46" s="19">
        <v>10526</v>
      </c>
      <c r="L46" s="19" t="s">
        <v>58</v>
      </c>
      <c r="M46" s="20">
        <v>2.2599999999999998</v>
      </c>
      <c r="N46" s="19" t="s">
        <v>159</v>
      </c>
      <c r="O46" s="28">
        <v>44859.229814814818</v>
      </c>
    </row>
    <row r="47" spans="1:18" x14ac:dyDescent="0.25">
      <c r="A47" t="s">
        <v>287</v>
      </c>
      <c r="B47" s="50">
        <f>C45/A45</f>
        <v>1.6933317579697267</v>
      </c>
      <c r="J47" s="29" t="s">
        <v>161</v>
      </c>
      <c r="K47" s="20">
        <v>10526</v>
      </c>
      <c r="L47" s="20" t="s">
        <v>58</v>
      </c>
      <c r="M47" s="20">
        <v>2.2599999999999998</v>
      </c>
      <c r="N47" s="20" t="s">
        <v>162</v>
      </c>
      <c r="O47" s="28">
        <v>44859.230173611111</v>
      </c>
    </row>
    <row r="48" spans="1:18" x14ac:dyDescent="0.25">
      <c r="A48" t="s">
        <v>288</v>
      </c>
      <c r="B48" s="51">
        <f>27000000/A45</f>
        <v>1.0009762484277722</v>
      </c>
      <c r="J48" s="27" t="s">
        <v>164</v>
      </c>
      <c r="K48" s="19">
        <v>10526</v>
      </c>
      <c r="L48" s="19" t="s">
        <v>58</v>
      </c>
      <c r="M48" s="20">
        <v>2.2599999999999998</v>
      </c>
      <c r="N48" s="19" t="s">
        <v>165</v>
      </c>
      <c r="O48" s="28">
        <v>44859.230486111112</v>
      </c>
    </row>
    <row r="49" spans="10:18" x14ac:dyDescent="0.25">
      <c r="J49" s="29" t="s">
        <v>167</v>
      </c>
      <c r="K49" s="20">
        <v>10526</v>
      </c>
      <c r="L49" s="20" t="s">
        <v>58</v>
      </c>
      <c r="M49" s="20">
        <v>2.2599999999999998</v>
      </c>
      <c r="N49" s="20" t="s">
        <v>168</v>
      </c>
      <c r="O49" s="28">
        <v>44859.230844907404</v>
      </c>
    </row>
    <row r="50" spans="10:18" x14ac:dyDescent="0.25">
      <c r="J50" s="27" t="s">
        <v>170</v>
      </c>
      <c r="K50" s="19">
        <v>10526</v>
      </c>
      <c r="L50" s="19" t="s">
        <v>58</v>
      </c>
      <c r="M50" s="20">
        <v>2.2599999999999998</v>
      </c>
      <c r="N50" s="19" t="s">
        <v>171</v>
      </c>
      <c r="O50" s="28">
        <v>44859.231215277781</v>
      </c>
    </row>
    <row r="51" spans="10:18" ht="15.75" thickBot="1" x14ac:dyDescent="0.3">
      <c r="J51" s="46" t="s">
        <v>173</v>
      </c>
      <c r="K51" s="32">
        <v>157894</v>
      </c>
      <c r="L51" s="32" t="s">
        <v>58</v>
      </c>
      <c r="M51" s="32">
        <v>2.2599999999999998</v>
      </c>
      <c r="N51" s="32" t="s">
        <v>174</v>
      </c>
      <c r="O51" s="33">
        <v>44859.231550925928</v>
      </c>
      <c r="P51">
        <f>SUM(K39:K51)</f>
        <v>378946</v>
      </c>
      <c r="Q51">
        <f>M51</f>
        <v>2.2599999999999998</v>
      </c>
      <c r="R51">
        <f>P51*Q51</f>
        <v>856417.96</v>
      </c>
    </row>
    <row r="52" spans="10:18" x14ac:dyDescent="0.25">
      <c r="J52" s="44" t="s">
        <v>176</v>
      </c>
      <c r="K52" s="45">
        <v>105263</v>
      </c>
      <c r="L52" s="45" t="s">
        <v>58</v>
      </c>
      <c r="M52" s="45">
        <v>2.3199999999999998</v>
      </c>
      <c r="N52" s="45" t="s">
        <v>177</v>
      </c>
      <c r="O52" s="26">
        <v>44860.173773148148</v>
      </c>
    </row>
    <row r="53" spans="10:18" x14ac:dyDescent="0.25">
      <c r="J53" s="29" t="s">
        <v>143</v>
      </c>
      <c r="K53" s="20">
        <v>476605</v>
      </c>
      <c r="L53" s="20" t="s">
        <v>58</v>
      </c>
      <c r="M53" s="19">
        <v>2.3199999999999998</v>
      </c>
      <c r="N53" s="20" t="s">
        <v>179</v>
      </c>
      <c r="O53" s="28">
        <v>44860.174108796295</v>
      </c>
    </row>
    <row r="54" spans="10:18" ht="15.75" thickBot="1" x14ac:dyDescent="0.3">
      <c r="J54" s="30" t="s">
        <v>129</v>
      </c>
      <c r="K54" s="31">
        <v>154973</v>
      </c>
      <c r="L54" s="31" t="s">
        <v>58</v>
      </c>
      <c r="M54" s="31">
        <v>2.3199999999999998</v>
      </c>
      <c r="N54" s="31" t="s">
        <v>181</v>
      </c>
      <c r="O54" s="33">
        <v>44860.174479166664</v>
      </c>
      <c r="P54">
        <f>SUM(K52:K54)</f>
        <v>736841</v>
      </c>
      <c r="Q54">
        <f>M54</f>
        <v>2.3199999999999998</v>
      </c>
      <c r="R54">
        <f>P54*Q54</f>
        <v>1709471.1199999999</v>
      </c>
    </row>
    <row r="55" spans="10:18" x14ac:dyDescent="0.25">
      <c r="J55" s="24" t="s">
        <v>51</v>
      </c>
      <c r="K55" s="25">
        <v>1578946</v>
      </c>
      <c r="L55" s="25" t="s">
        <v>58</v>
      </c>
      <c r="M55" s="25">
        <v>2.1</v>
      </c>
      <c r="N55" s="25" t="s">
        <v>183</v>
      </c>
      <c r="O55" s="26">
        <v>44865.249074074076</v>
      </c>
    </row>
    <row r="56" spans="10:18" x14ac:dyDescent="0.25">
      <c r="J56" s="27" t="s">
        <v>185</v>
      </c>
      <c r="K56" s="19">
        <v>263157</v>
      </c>
      <c r="L56" s="19" t="s">
        <v>58</v>
      </c>
      <c r="M56" s="20">
        <v>2.1</v>
      </c>
      <c r="N56" s="19" t="s">
        <v>186</v>
      </c>
      <c r="O56" s="28">
        <v>44865.249444444446</v>
      </c>
    </row>
    <row r="57" spans="10:18" x14ac:dyDescent="0.25">
      <c r="J57" s="29" t="s">
        <v>188</v>
      </c>
      <c r="K57" s="20">
        <v>1</v>
      </c>
      <c r="L57" s="20" t="s">
        <v>58</v>
      </c>
      <c r="M57" s="20">
        <v>2.1</v>
      </c>
      <c r="N57" s="20" t="s">
        <v>189</v>
      </c>
      <c r="O57" s="28">
        <v>44865.249791666669</v>
      </c>
    </row>
    <row r="58" spans="10:18" x14ac:dyDescent="0.25">
      <c r="J58" s="27" t="s">
        <v>191</v>
      </c>
      <c r="K58" s="19">
        <v>1</v>
      </c>
      <c r="L58" s="19" t="s">
        <v>58</v>
      </c>
      <c r="M58" s="20">
        <v>2.1</v>
      </c>
      <c r="N58" s="19" t="s">
        <v>192</v>
      </c>
      <c r="O58" s="28">
        <v>44865.250150462962</v>
      </c>
    </row>
    <row r="59" spans="10:18" x14ac:dyDescent="0.25">
      <c r="J59" s="29" t="s">
        <v>194</v>
      </c>
      <c r="K59" s="20">
        <v>1</v>
      </c>
      <c r="L59" s="20" t="s">
        <v>58</v>
      </c>
      <c r="M59" s="20">
        <v>2.1</v>
      </c>
      <c r="N59" s="20" t="s">
        <v>195</v>
      </c>
      <c r="O59" s="28">
        <v>44865.250497685185</v>
      </c>
    </row>
    <row r="60" spans="10:18" x14ac:dyDescent="0.25">
      <c r="J60" s="27" t="s">
        <v>197</v>
      </c>
      <c r="K60" s="19">
        <v>42105</v>
      </c>
      <c r="L60" s="19" t="s">
        <v>58</v>
      </c>
      <c r="M60" s="20">
        <v>2.1</v>
      </c>
      <c r="N60" s="19" t="s">
        <v>198</v>
      </c>
      <c r="O60" s="28">
        <v>44865.250856481478</v>
      </c>
    </row>
    <row r="61" spans="10:18" x14ac:dyDescent="0.25">
      <c r="J61" s="29" t="s">
        <v>200</v>
      </c>
      <c r="K61" s="20">
        <v>26315</v>
      </c>
      <c r="L61" s="20" t="s">
        <v>58</v>
      </c>
      <c r="M61" s="20">
        <v>2.1</v>
      </c>
      <c r="N61" s="20" t="s">
        <v>201</v>
      </c>
      <c r="O61" s="28">
        <v>44865.251215277778</v>
      </c>
    </row>
    <row r="62" spans="10:18" x14ac:dyDescent="0.25">
      <c r="J62" s="27" t="s">
        <v>203</v>
      </c>
      <c r="K62" s="19">
        <v>10526</v>
      </c>
      <c r="L62" s="19" t="s">
        <v>58</v>
      </c>
      <c r="M62" s="20">
        <v>2.1</v>
      </c>
      <c r="N62" s="19" t="s">
        <v>204</v>
      </c>
      <c r="O62" s="28">
        <v>44865.251562500001</v>
      </c>
    </row>
    <row r="63" spans="10:18" ht="15.75" thickBot="1" x14ac:dyDescent="0.3">
      <c r="J63" s="46" t="s">
        <v>206</v>
      </c>
      <c r="K63" s="32">
        <v>5263</v>
      </c>
      <c r="L63" s="32" t="s">
        <v>58</v>
      </c>
      <c r="M63" s="32">
        <v>2.1</v>
      </c>
      <c r="N63" s="32" t="s">
        <v>207</v>
      </c>
      <c r="O63" s="33">
        <v>44865.251932870371</v>
      </c>
      <c r="P63">
        <f>SUM(K55:K63)</f>
        <v>1926315</v>
      </c>
      <c r="Q63">
        <f>M63</f>
        <v>2.1</v>
      </c>
      <c r="R63">
        <f>P63*Q63</f>
        <v>4045261.5</v>
      </c>
    </row>
    <row r="64" spans="10:18" ht="15.75" thickBot="1" x14ac:dyDescent="0.3">
      <c r="J64" s="34" t="s">
        <v>140</v>
      </c>
      <c r="K64" s="35">
        <v>1052630</v>
      </c>
      <c r="L64" s="35" t="s">
        <v>58</v>
      </c>
      <c r="M64" s="35">
        <v>1.77</v>
      </c>
      <c r="N64" s="35" t="s">
        <v>209</v>
      </c>
      <c r="O64" s="38">
        <v>44868.002326388887</v>
      </c>
      <c r="P64">
        <f>SUM(K64)</f>
        <v>1052630</v>
      </c>
      <c r="Q64">
        <f>M64</f>
        <v>1.77</v>
      </c>
      <c r="R64">
        <f>P64*Q64</f>
        <v>1863155.1</v>
      </c>
    </row>
    <row r="65" spans="10:18" x14ac:dyDescent="0.25">
      <c r="J65" s="24" t="s">
        <v>211</v>
      </c>
      <c r="K65" s="25">
        <v>63157</v>
      </c>
      <c r="L65" s="25" t="s">
        <v>58</v>
      </c>
      <c r="M65" s="25">
        <v>1.85</v>
      </c>
      <c r="N65" s="25" t="s">
        <v>212</v>
      </c>
      <c r="O65" s="26">
        <v>44868.223530092589</v>
      </c>
    </row>
    <row r="66" spans="10:18" x14ac:dyDescent="0.25">
      <c r="J66" s="27" t="s">
        <v>214</v>
      </c>
      <c r="K66" s="19">
        <v>63157</v>
      </c>
      <c r="L66" s="19" t="s">
        <v>58</v>
      </c>
      <c r="M66" s="20">
        <v>1.85</v>
      </c>
      <c r="N66" s="19" t="s">
        <v>215</v>
      </c>
      <c r="O66" s="28">
        <v>44868.223900462966</v>
      </c>
    </row>
    <row r="67" spans="10:18" x14ac:dyDescent="0.25">
      <c r="J67" s="29" t="s">
        <v>217</v>
      </c>
      <c r="K67" s="20">
        <v>10526</v>
      </c>
      <c r="L67" s="20" t="s">
        <v>58</v>
      </c>
      <c r="M67" s="20">
        <v>1.85</v>
      </c>
      <c r="N67" s="20" t="s">
        <v>218</v>
      </c>
      <c r="O67" s="28">
        <v>44868.224212962959</v>
      </c>
    </row>
    <row r="68" spans="10:18" x14ac:dyDescent="0.25">
      <c r="J68" s="27" t="s">
        <v>220</v>
      </c>
      <c r="K68" s="19">
        <v>10526</v>
      </c>
      <c r="L68" s="19" t="s">
        <v>58</v>
      </c>
      <c r="M68" s="20">
        <v>1.85</v>
      </c>
      <c r="N68" s="19" t="s">
        <v>221</v>
      </c>
      <c r="O68" s="28">
        <v>44868.224583333336</v>
      </c>
    </row>
    <row r="69" spans="10:18" ht="15.75" thickBot="1" x14ac:dyDescent="0.3">
      <c r="J69" s="46" t="s">
        <v>223</v>
      </c>
      <c r="K69" s="32">
        <v>42105</v>
      </c>
      <c r="L69" s="32" t="s">
        <v>58</v>
      </c>
      <c r="M69" s="32">
        <v>1.85</v>
      </c>
      <c r="N69" s="32" t="s">
        <v>224</v>
      </c>
      <c r="O69" s="33">
        <v>44868.224953703706</v>
      </c>
      <c r="P69">
        <f>SUM(K65:K69)</f>
        <v>189471</v>
      </c>
      <c r="Q69">
        <f>M69</f>
        <v>1.85</v>
      </c>
      <c r="R69">
        <f>P69*Q69</f>
        <v>350521.35000000003</v>
      </c>
    </row>
    <row r="70" spans="10:18" x14ac:dyDescent="0.25">
      <c r="J70" s="44" t="s">
        <v>188</v>
      </c>
      <c r="K70" s="45">
        <v>105262</v>
      </c>
      <c r="L70" s="45" t="s">
        <v>58</v>
      </c>
      <c r="M70" s="45">
        <v>1.35</v>
      </c>
      <c r="N70" s="45" t="s">
        <v>226</v>
      </c>
      <c r="O70" s="26">
        <v>44877.348703703705</v>
      </c>
    </row>
    <row r="71" spans="10:18" x14ac:dyDescent="0.25">
      <c r="J71" s="29" t="s">
        <v>191</v>
      </c>
      <c r="K71" s="20">
        <v>73683</v>
      </c>
      <c r="L71" s="20" t="s">
        <v>58</v>
      </c>
      <c r="M71" s="19">
        <v>1.35</v>
      </c>
      <c r="N71" s="20" t="s">
        <v>228</v>
      </c>
      <c r="O71" s="28">
        <v>44877.349074074074</v>
      </c>
    </row>
    <row r="72" spans="10:18" x14ac:dyDescent="0.25">
      <c r="J72" s="27" t="s">
        <v>194</v>
      </c>
      <c r="K72" s="19">
        <v>10525</v>
      </c>
      <c r="L72" s="19" t="s">
        <v>58</v>
      </c>
      <c r="M72" s="19">
        <v>1.35</v>
      </c>
      <c r="N72" s="19" t="s">
        <v>230</v>
      </c>
      <c r="O72" s="28">
        <v>44877.349421296298</v>
      </c>
    </row>
    <row r="73" spans="10:18" x14ac:dyDescent="0.25">
      <c r="J73" s="29" t="s">
        <v>232</v>
      </c>
      <c r="K73" s="20">
        <v>21052</v>
      </c>
      <c r="L73" s="20" t="s">
        <v>58</v>
      </c>
      <c r="M73" s="19">
        <v>1.35</v>
      </c>
      <c r="N73" s="20" t="s">
        <v>233</v>
      </c>
      <c r="O73" s="28">
        <v>44877.349803240744</v>
      </c>
    </row>
    <row r="74" spans="10:18" ht="15.75" thickBot="1" x14ac:dyDescent="0.3">
      <c r="J74" s="30" t="s">
        <v>235</v>
      </c>
      <c r="K74" s="31">
        <v>10526</v>
      </c>
      <c r="L74" s="31" t="s">
        <v>58</v>
      </c>
      <c r="M74" s="31">
        <v>1.35</v>
      </c>
      <c r="N74" s="31" t="s">
        <v>236</v>
      </c>
      <c r="O74" s="33">
        <v>44877.350138888891</v>
      </c>
      <c r="P74">
        <f>SUM(K70:K74)</f>
        <v>221048</v>
      </c>
      <c r="Q74">
        <f>M74</f>
        <v>1.35</v>
      </c>
      <c r="R74">
        <f>P74*Q74</f>
        <v>298414.80000000005</v>
      </c>
    </row>
    <row r="75" spans="10:18" x14ac:dyDescent="0.25">
      <c r="J75" s="24" t="s">
        <v>238</v>
      </c>
      <c r="K75" s="25">
        <v>10526</v>
      </c>
      <c r="L75" s="25" t="s">
        <v>58</v>
      </c>
      <c r="M75" s="25">
        <v>1.17</v>
      </c>
      <c r="N75" s="25" t="s">
        <v>239</v>
      </c>
      <c r="O75" s="26">
        <v>44880.069641203707</v>
      </c>
    </row>
    <row r="76" spans="10:18" x14ac:dyDescent="0.25">
      <c r="J76" s="27" t="s">
        <v>241</v>
      </c>
      <c r="K76" s="19">
        <v>26315</v>
      </c>
      <c r="L76" s="19" t="s">
        <v>58</v>
      </c>
      <c r="M76" s="19">
        <v>1.17</v>
      </c>
      <c r="N76" s="19" t="s">
        <v>242</v>
      </c>
      <c r="O76" s="28">
        <v>44880.07</v>
      </c>
    </row>
    <row r="77" spans="10:18" x14ac:dyDescent="0.25">
      <c r="J77" s="29" t="s">
        <v>244</v>
      </c>
      <c r="K77" s="20">
        <v>105263</v>
      </c>
      <c r="L77" s="20" t="s">
        <v>58</v>
      </c>
      <c r="M77" s="19">
        <v>1.17</v>
      </c>
      <c r="N77" s="20" t="s">
        <v>245</v>
      </c>
      <c r="O77" s="28">
        <v>44880.0703587963</v>
      </c>
    </row>
    <row r="78" spans="10:18" ht="15.75" thickBot="1" x14ac:dyDescent="0.3">
      <c r="J78" s="30" t="s">
        <v>247</v>
      </c>
      <c r="K78" s="31">
        <v>5263</v>
      </c>
      <c r="L78" s="31" t="s">
        <v>58</v>
      </c>
      <c r="M78" s="31">
        <v>1.17</v>
      </c>
      <c r="N78" s="31" t="s">
        <v>248</v>
      </c>
      <c r="O78" s="33">
        <v>44880.070717592593</v>
      </c>
      <c r="P78">
        <f>SUM(K75:K78)</f>
        <v>147367</v>
      </c>
      <c r="Q78">
        <f>M78</f>
        <v>1.17</v>
      </c>
      <c r="R78">
        <f>P78*Q78</f>
        <v>172419.38999999998</v>
      </c>
    </row>
    <row r="79" spans="10:18" x14ac:dyDescent="0.25">
      <c r="K79" s="21">
        <f>SUM(K2:K78)</f>
        <v>26973667</v>
      </c>
      <c r="L79" s="21"/>
      <c r="M79" s="22">
        <f>AVERAGE(M2:M78)</f>
        <v>1.8599999999999992</v>
      </c>
      <c r="P79" s="1">
        <f>SUM(P2:P78)</f>
        <v>26973667</v>
      </c>
      <c r="R79" s="1">
        <f>SUM(R2:R78)</f>
        <v>45675366.960000001</v>
      </c>
    </row>
    <row r="80" spans="10:18" x14ac:dyDescent="0.25">
      <c r="M80" s="23">
        <f>K79*M79</f>
        <v>50171020.619999975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D10" sqref="AD10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47" bestFit="1" customWidth="1"/>
    <col min="2" max="2" width="14.85546875" customWidth="1"/>
    <col min="3" max="4" width="19" customWidth="1"/>
    <col min="5" max="5" width="104.7109375" bestFit="1" customWidth="1"/>
    <col min="6" max="6" width="17.28515625" bestFit="1" customWidth="1"/>
  </cols>
  <sheetData>
    <row r="1" spans="1:6" x14ac:dyDescent="0.25">
      <c r="A1" t="s">
        <v>1</v>
      </c>
      <c r="B1" t="s">
        <v>2</v>
      </c>
      <c r="C1" t="s">
        <v>14</v>
      </c>
      <c r="D1" t="s">
        <v>15</v>
      </c>
      <c r="E1" t="s">
        <v>3</v>
      </c>
      <c r="F1" t="s">
        <v>16</v>
      </c>
    </row>
    <row r="2" spans="1:6" x14ac:dyDescent="0.25">
      <c r="A2" t="s">
        <v>12</v>
      </c>
      <c r="B2" s="3">
        <v>5263156.8899999997</v>
      </c>
      <c r="C2" s="3">
        <v>1.45</v>
      </c>
      <c r="D2" s="3">
        <f>B2*C2</f>
        <v>7631577.4904999994</v>
      </c>
      <c r="E2" t="s">
        <v>13</v>
      </c>
      <c r="F2" s="4">
        <v>44847.487407407411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:E7"/>
    </sheetView>
  </sheetViews>
  <sheetFormatPr defaultRowHeight="15" x14ac:dyDescent="0.25"/>
  <cols>
    <col min="1" max="1" width="47" bestFit="1" customWidth="1"/>
    <col min="2" max="2" width="16.7109375" customWidth="1"/>
    <col min="3" max="3" width="16" bestFit="1" customWidth="1"/>
    <col min="4" max="4" width="25.42578125" customWidth="1"/>
    <col min="5" max="5" width="104.7109375" bestFit="1" customWidth="1"/>
    <col min="6" max="6" width="17.28515625" bestFit="1" customWidth="1"/>
  </cols>
  <sheetData>
    <row r="1" spans="1:6" x14ac:dyDescent="0.25">
      <c r="A1" t="s">
        <v>1</v>
      </c>
      <c r="B1" t="s">
        <v>2</v>
      </c>
      <c r="C1" t="s">
        <v>14</v>
      </c>
      <c r="D1" t="s">
        <v>15</v>
      </c>
      <c r="E1" t="s">
        <v>3</v>
      </c>
      <c r="F1" t="s">
        <v>16</v>
      </c>
    </row>
    <row r="2" spans="1:6" x14ac:dyDescent="0.25">
      <c r="A2" s="6" t="s">
        <v>21</v>
      </c>
      <c r="B2" s="3">
        <v>3899999</v>
      </c>
      <c r="C2" s="3">
        <v>1.67</v>
      </c>
      <c r="D2" s="3">
        <f t="shared" ref="D2:D7" si="0">B2*C2</f>
        <v>6512998.3300000001</v>
      </c>
      <c r="E2" t="s">
        <v>18</v>
      </c>
      <c r="F2" s="4">
        <v>44782.834305555552</v>
      </c>
    </row>
    <row r="3" spans="1:6" x14ac:dyDescent="0.25">
      <c r="A3" s="6" t="s">
        <v>20</v>
      </c>
      <c r="B3" s="3">
        <v>2699999</v>
      </c>
      <c r="C3" s="5">
        <v>1.67</v>
      </c>
      <c r="D3" s="3">
        <f t="shared" si="0"/>
        <v>4508998.33</v>
      </c>
      <c r="E3" t="s">
        <v>19</v>
      </c>
      <c r="F3" s="4">
        <v>44782.835555555554</v>
      </c>
    </row>
    <row r="4" spans="1:6" x14ac:dyDescent="0.25">
      <c r="A4" s="6" t="s">
        <v>22</v>
      </c>
      <c r="B4" s="3">
        <v>1649999</v>
      </c>
      <c r="C4" s="5">
        <v>1.67</v>
      </c>
      <c r="D4" s="3">
        <f t="shared" si="0"/>
        <v>2755498.33</v>
      </c>
      <c r="E4" t="s">
        <v>23</v>
      </c>
      <c r="F4" s="4">
        <v>44782.836944444447</v>
      </c>
    </row>
    <row r="5" spans="1:6" x14ac:dyDescent="0.25">
      <c r="A5" s="6" t="s">
        <v>24</v>
      </c>
      <c r="B5" s="2">
        <v>205262.16</v>
      </c>
      <c r="C5">
        <v>1.67</v>
      </c>
      <c r="D5" s="3">
        <f t="shared" si="0"/>
        <v>342787.80719999998</v>
      </c>
      <c r="E5" t="s">
        <v>25</v>
      </c>
      <c r="F5" s="4">
        <v>44782.837164351855</v>
      </c>
    </row>
    <row r="6" spans="1:6" x14ac:dyDescent="0.25">
      <c r="A6" s="6" t="s">
        <v>26</v>
      </c>
      <c r="B6" s="2">
        <v>142104.26</v>
      </c>
      <c r="C6">
        <v>1.67</v>
      </c>
      <c r="D6" s="3">
        <f t="shared" si="0"/>
        <v>237314.11420000001</v>
      </c>
      <c r="E6" t="s">
        <v>27</v>
      </c>
      <c r="F6" s="4">
        <v>44782.837199074071</v>
      </c>
    </row>
    <row r="7" spans="1:6" x14ac:dyDescent="0.25">
      <c r="A7" s="6" t="s">
        <v>28</v>
      </c>
      <c r="B7" s="2">
        <v>86841.104000000007</v>
      </c>
      <c r="C7">
        <v>1.67</v>
      </c>
      <c r="D7" s="3">
        <f t="shared" si="0"/>
        <v>145024.64368000001</v>
      </c>
      <c r="E7" t="s">
        <v>29</v>
      </c>
      <c r="F7" s="4">
        <v>44782.837361111109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1"/>
    </sheetView>
  </sheetViews>
  <sheetFormatPr defaultRowHeight="15" x14ac:dyDescent="0.25"/>
  <cols>
    <col min="1" max="1" width="47" bestFit="1" customWidth="1"/>
    <col min="2" max="2" width="14.85546875" bestFit="1" customWidth="1"/>
    <col min="3" max="3" width="16" bestFit="1" customWidth="1"/>
    <col min="4" max="4" width="16.7109375" bestFit="1" customWidth="1"/>
    <col min="5" max="5" width="104.7109375" bestFit="1" customWidth="1"/>
    <col min="6" max="6" width="17.28515625" bestFit="1" customWidth="1"/>
  </cols>
  <sheetData>
    <row r="1" spans="1:6" x14ac:dyDescent="0.25">
      <c r="A1" t="s">
        <v>1</v>
      </c>
      <c r="B1" t="s">
        <v>2</v>
      </c>
      <c r="C1" t="s">
        <v>14</v>
      </c>
      <c r="D1" t="s">
        <v>15</v>
      </c>
      <c r="E1" t="s">
        <v>3</v>
      </c>
      <c r="F1" t="s">
        <v>16</v>
      </c>
    </row>
    <row r="2" spans="1:6" x14ac:dyDescent="0.25">
      <c r="A2" s="6" t="s">
        <v>30</v>
      </c>
      <c r="B2" s="2">
        <v>4799999</v>
      </c>
      <c r="C2" s="3">
        <v>1.67</v>
      </c>
      <c r="D2" s="3">
        <f>B2*C2</f>
        <v>8015998.3300000001</v>
      </c>
      <c r="E2" t="s">
        <v>31</v>
      </c>
      <c r="F2" s="4">
        <v>44782.833587962959</v>
      </c>
    </row>
    <row r="3" spans="1:6" x14ac:dyDescent="0.25">
      <c r="A3" s="6" t="s">
        <v>32</v>
      </c>
      <c r="B3" s="2">
        <v>252630.58</v>
      </c>
      <c r="C3">
        <v>1.67</v>
      </c>
      <c r="D3" s="3">
        <f>B3*C3</f>
        <v>421893.06859999994</v>
      </c>
      <c r="E3" t="s">
        <v>33</v>
      </c>
      <c r="F3" s="4">
        <v>44782.837048611109</v>
      </c>
    </row>
    <row r="4" spans="1:6" x14ac:dyDescent="0.25">
      <c r="A4" s="6" t="s">
        <v>35</v>
      </c>
      <c r="B4" s="2">
        <v>175437.59666666601</v>
      </c>
      <c r="C4">
        <v>1.7</v>
      </c>
      <c r="D4" s="3">
        <f>B4*C4</f>
        <v>298243.91433333221</v>
      </c>
      <c r="E4" t="s">
        <v>34</v>
      </c>
      <c r="F4" s="4">
        <v>44840.512997685182</v>
      </c>
    </row>
    <row r="5" spans="1:6" x14ac:dyDescent="0.25">
      <c r="A5" s="6" t="s">
        <v>37</v>
      </c>
      <c r="B5" s="2">
        <v>175437.59666666601</v>
      </c>
      <c r="C5">
        <v>1.7</v>
      </c>
      <c r="D5" s="3">
        <f>B5*C5</f>
        <v>298243.91433333221</v>
      </c>
      <c r="E5" t="s">
        <v>38</v>
      </c>
      <c r="F5" s="4">
        <v>44840.512650462966</v>
      </c>
    </row>
    <row r="6" spans="1:6" x14ac:dyDescent="0.25">
      <c r="A6" s="6" t="s">
        <v>39</v>
      </c>
      <c r="B6" s="2">
        <v>175437.59666666601</v>
      </c>
      <c r="C6">
        <v>1.7</v>
      </c>
      <c r="D6" s="3">
        <f>B6*C6</f>
        <v>298243.91433333221</v>
      </c>
      <c r="E6" t="s">
        <v>40</v>
      </c>
      <c r="F6" s="4">
        <v>44840.512291666666</v>
      </c>
    </row>
    <row r="7" spans="1:6" x14ac:dyDescent="0.25">
      <c r="B7">
        <f>SUM(B2:B6)</f>
        <v>5578942.3699999973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3" sqref="C3"/>
    </sheetView>
  </sheetViews>
  <sheetFormatPr defaultRowHeight="15" x14ac:dyDescent="0.25"/>
  <cols>
    <col min="1" max="1" width="39.7109375" bestFit="1" customWidth="1"/>
    <col min="2" max="2" width="15.140625" customWidth="1"/>
    <col min="3" max="3" width="16" bestFit="1" customWidth="1"/>
    <col min="4" max="4" width="16.7109375" bestFit="1" customWidth="1"/>
    <col min="5" max="5" width="106.140625" bestFit="1" customWidth="1"/>
    <col min="6" max="6" width="24.28515625" customWidth="1"/>
  </cols>
  <sheetData>
    <row r="1" spans="1:6" x14ac:dyDescent="0.25">
      <c r="A1" s="1" t="s">
        <v>1</v>
      </c>
      <c r="B1" s="1" t="s">
        <v>2</v>
      </c>
      <c r="C1" s="1" t="s">
        <v>14</v>
      </c>
      <c r="D1" s="1" t="s">
        <v>15</v>
      </c>
      <c r="E1" s="1" t="s">
        <v>3</v>
      </c>
      <c r="F1" s="1" t="s">
        <v>16</v>
      </c>
    </row>
    <row r="2" spans="1:6" x14ac:dyDescent="0.25">
      <c r="A2" s="6" t="s">
        <v>41</v>
      </c>
      <c r="B2">
        <v>100000</v>
      </c>
      <c r="C2">
        <v>1.96</v>
      </c>
      <c r="D2">
        <f>B2*C2</f>
        <v>196000</v>
      </c>
      <c r="E2" t="s">
        <v>42</v>
      </c>
      <c r="F2" s="4">
        <v>44743.223564814813</v>
      </c>
    </row>
    <row r="3" spans="1:6" x14ac:dyDescent="0.25">
      <c r="A3" s="6" t="s">
        <v>41</v>
      </c>
      <c r="B3">
        <v>150000</v>
      </c>
      <c r="C3">
        <v>3.08</v>
      </c>
      <c r="D3">
        <f t="shared" ref="D3:D5" si="0">B3*C3</f>
        <v>462000</v>
      </c>
      <c r="E3" t="s">
        <v>43</v>
      </c>
      <c r="F3" s="4">
        <v>44821.937858796293</v>
      </c>
    </row>
    <row r="4" spans="1:6" x14ac:dyDescent="0.25">
      <c r="A4" s="6" t="s">
        <v>41</v>
      </c>
      <c r="B4">
        <v>200000</v>
      </c>
      <c r="D4">
        <f t="shared" si="0"/>
        <v>0</v>
      </c>
      <c r="E4" t="s">
        <v>44</v>
      </c>
      <c r="F4" s="4">
        <v>44846.317870370367</v>
      </c>
    </row>
    <row r="5" spans="1:6" x14ac:dyDescent="0.25">
      <c r="A5" s="6" t="s">
        <v>41</v>
      </c>
      <c r="B5">
        <v>100000</v>
      </c>
      <c r="D5">
        <f t="shared" si="0"/>
        <v>0</v>
      </c>
      <c r="E5" t="s">
        <v>45</v>
      </c>
      <c r="F5" s="4">
        <v>44909.324282407404</v>
      </c>
    </row>
    <row r="7" spans="1:6" x14ac:dyDescent="0.25">
      <c r="A7" s="6" t="s">
        <v>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1"/>
    </sheetView>
  </sheetViews>
  <sheetFormatPr defaultRowHeight="15" x14ac:dyDescent="0.25"/>
  <cols>
    <col min="1" max="1" width="39.42578125" customWidth="1"/>
    <col min="2" max="2" width="12" customWidth="1"/>
    <col min="3" max="3" width="16" bestFit="1" customWidth="1"/>
    <col min="4" max="4" width="16.7109375" bestFit="1" customWidth="1"/>
    <col min="5" max="5" width="105.7109375" bestFit="1" customWidth="1"/>
    <col min="6" max="6" width="17.28515625" bestFit="1" customWidth="1"/>
  </cols>
  <sheetData>
    <row r="1" spans="1:6" x14ac:dyDescent="0.25">
      <c r="A1" s="1" t="s">
        <v>1</v>
      </c>
      <c r="B1" s="1" t="s">
        <v>2</v>
      </c>
      <c r="C1" s="1" t="s">
        <v>14</v>
      </c>
      <c r="D1" s="1" t="s">
        <v>15</v>
      </c>
      <c r="E1" s="1" t="s">
        <v>3</v>
      </c>
      <c r="F1" s="1" t="s">
        <v>16</v>
      </c>
    </row>
    <row r="2" spans="1:6" x14ac:dyDescent="0.25">
      <c r="A2" s="6" t="s">
        <v>48</v>
      </c>
      <c r="B2" s="2">
        <v>1949999</v>
      </c>
      <c r="C2">
        <v>1.67</v>
      </c>
      <c r="D2">
        <f>B2*C2</f>
        <v>3256498.33</v>
      </c>
      <c r="E2" t="s">
        <v>47</v>
      </c>
      <c r="F2" s="4">
        <v>44782.836770833332</v>
      </c>
    </row>
    <row r="3" spans="1:6" x14ac:dyDescent="0.25">
      <c r="A3" s="6" t="s">
        <v>49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Summary</vt:lpstr>
      <vt:lpstr>Strategic Reserve</vt:lpstr>
      <vt:lpstr>Other</vt:lpstr>
      <vt:lpstr>Chart</vt:lpstr>
      <vt:lpstr>Galaxy Digital</vt:lpstr>
      <vt:lpstr>Polychain Capital</vt:lpstr>
      <vt:lpstr>Unit410</vt:lpstr>
      <vt:lpstr>Unknown #1</vt:lpstr>
      <vt:lpstr>Unknown #2</vt:lpstr>
      <vt:lpstr>Unknown #3</vt:lpstr>
      <vt:lpstr>Unknown #4</vt:lpstr>
      <vt:lpstr>360bilalkhan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2023-01-11T08:21:30Z</dcterms:created>
  <dcterms:modified xsi:type="dcterms:W3CDTF">2023-01-11T10:49:09Z</dcterms:modified>
</cp:coreProperties>
</file>