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BA\ReportVisualization\"/>
    </mc:Choice>
  </mc:AlternateContent>
  <xr:revisionPtr revIDLastSave="0" documentId="13_ncr:1_{83879926-3408-4C08-8CD7-12954F8318EC}" xr6:coauthVersionLast="45" xr6:coauthVersionMax="45" xr10:uidLastSave="{00000000-0000-0000-0000-000000000000}"/>
  <bookViews>
    <workbookView xWindow="-120" yWindow="-120" windowWidth="24240" windowHeight="13140" xr2:uid="{34CDE331-2BE0-4989-A0C3-15C3DC22DD25}"/>
  </bookViews>
  <sheets>
    <sheet name="RunningReport" sheetId="5" r:id="rId1"/>
    <sheet name="Sheet1" sheetId="1" r:id="rId2"/>
    <sheet name="Sheet1 (2)" sheetId="2" r:id="rId3"/>
    <sheet name="Sheet1 (3)" sheetId="3" r:id="rId4"/>
    <sheet name="Sheet1 (4)" sheetId="4" r:id="rId5"/>
  </sheets>
  <definedNames>
    <definedName name="_xlnm._FilterDatabase" localSheetId="1" hidden="1">Sheet1!$A$2:$H$132</definedName>
    <definedName name="_xlnm._FilterDatabase" localSheetId="2" hidden="1">'Sheet1 (2)'!$A$2:$H$132</definedName>
    <definedName name="_xlnm._FilterDatabase" localSheetId="3" hidden="1">'Sheet1 (3)'!$A$2:$H$132</definedName>
    <definedName name="_xlnm._FilterDatabase" localSheetId="4" hidden="1">'Sheet1 (4)'!$A$2:$H$132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5" l="1"/>
  <c r="L19" i="5"/>
  <c r="T3" i="5"/>
  <c r="T4" i="5"/>
  <c r="T5" i="5"/>
  <c r="T6" i="5"/>
  <c r="T7" i="5"/>
  <c r="T8" i="5"/>
  <c r="T9" i="5"/>
  <c r="T10" i="5"/>
  <c r="T11" i="5"/>
  <c r="T12" i="5"/>
  <c r="T13" i="5"/>
  <c r="S3" i="5"/>
  <c r="S4" i="5"/>
  <c r="S5" i="5"/>
  <c r="S6" i="5"/>
  <c r="S7" i="5"/>
  <c r="S8" i="5"/>
  <c r="S9" i="5"/>
  <c r="S10" i="5"/>
  <c r="S11" i="5"/>
  <c r="S12" i="5"/>
  <c r="S13" i="5"/>
  <c r="N13" i="5" l="1"/>
  <c r="M14" i="4"/>
  <c r="N13" i="4" s="1"/>
  <c r="M14" i="3"/>
  <c r="N13" i="3" s="1"/>
  <c r="M14" i="2"/>
  <c r="N13" i="2" s="1"/>
  <c r="M14" i="1"/>
  <c r="N13" i="1" s="1"/>
  <c r="N4" i="5" l="1"/>
  <c r="N5" i="5"/>
  <c r="N8" i="5"/>
  <c r="N3" i="5"/>
  <c r="N9" i="5"/>
  <c r="N7" i="5"/>
  <c r="N6" i="5"/>
  <c r="N10" i="5"/>
  <c r="N11" i="5"/>
  <c r="N12" i="5"/>
  <c r="N6" i="4"/>
  <c r="N10" i="4"/>
  <c r="N3" i="4"/>
  <c r="N7" i="4"/>
  <c r="N11" i="4"/>
  <c r="N4" i="4"/>
  <c r="N8" i="4"/>
  <c r="N12" i="4"/>
  <c r="N5" i="4"/>
  <c r="N9" i="4"/>
  <c r="N3" i="3"/>
  <c r="N8" i="3"/>
  <c r="N4" i="3"/>
  <c r="N10" i="3"/>
  <c r="N6" i="3"/>
  <c r="N11" i="3"/>
  <c r="N7" i="3"/>
  <c r="N12" i="3"/>
  <c r="N5" i="3"/>
  <c r="N9" i="3"/>
  <c r="N3" i="2"/>
  <c r="N8" i="2"/>
  <c r="N4" i="2"/>
  <c r="N10" i="2"/>
  <c r="N6" i="2"/>
  <c r="N11" i="2"/>
  <c r="N7" i="2"/>
  <c r="N12" i="2"/>
  <c r="N5" i="2"/>
  <c r="N9" i="2"/>
  <c r="N5" i="1"/>
  <c r="N6" i="1"/>
  <c r="N8" i="1"/>
  <c r="N4" i="1"/>
  <c r="N9" i="1"/>
  <c r="N10" i="1"/>
  <c r="N3" i="1"/>
  <c r="N7" i="1"/>
  <c r="N11" i="1"/>
  <c r="N12" i="1"/>
  <c r="N14" i="5" l="1"/>
  <c r="N14" i="4"/>
  <c r="N14" i="3"/>
  <c r="N14" i="2"/>
  <c r="N14" i="1"/>
</calcChain>
</file>

<file path=xl/sharedStrings.xml><?xml version="1.0" encoding="utf-8"?>
<sst xmlns="http://schemas.openxmlformats.org/spreadsheetml/2006/main" count="442" uniqueCount="96">
  <si>
    <t>PCM2 EXAM4 (BSCE BK3) - PART 1-3</t>
  </si>
  <si>
    <t>Exam Taker</t>
  </si>
  <si>
    <t>Username</t>
  </si>
  <si>
    <t>ID</t>
  </si>
  <si>
    <t>Exam Download Date</t>
  </si>
  <si>
    <t>Exam Upload Date</t>
  </si>
  <si>
    <t>ID &amp; MONITOR DATA</t>
  </si>
  <si>
    <t>TECHNICAL ASSISTANCE / EMAIL DATA</t>
  </si>
  <si>
    <t>Error Code</t>
  </si>
  <si>
    <t>REPORTED INCIDENTS / UPLOAD ISSUES</t>
  </si>
  <si>
    <t>Aggarwal, Kunal</t>
  </si>
  <si>
    <t>kaggarwa</t>
  </si>
  <si>
    <t>A00992672</t>
  </si>
  <si>
    <t>ExamID verified &amp; monitor files successfully uploaded for all blocks</t>
  </si>
  <si>
    <t>Brown, Tamara</t>
  </si>
  <si>
    <t>tbrown5</t>
  </si>
  <si>
    <t>A00837618</t>
  </si>
  <si>
    <t>Began all blocks with a resume code. All monitor files uploaded successfully.</t>
  </si>
  <si>
    <t>Davalos, Jesus</t>
  </si>
  <si>
    <t>jdavalos</t>
  </si>
  <si>
    <t>A00990015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</si>
  <si>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3</t>
    </r>
  </si>
  <si>
    <t>Dwyer, Jasmine</t>
  </si>
  <si>
    <t>jdwyer</t>
  </si>
  <si>
    <t>A00949291</t>
  </si>
  <si>
    <t>Lee, Woo Jin</t>
  </si>
  <si>
    <t>wlee2</t>
  </si>
  <si>
    <t>A01008859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</si>
  <si>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1</t>
    </r>
  </si>
  <si>
    <t>Nicolini, Okeemah</t>
  </si>
  <si>
    <t>onicolin</t>
  </si>
  <si>
    <t>A00999115</t>
  </si>
  <si>
    <t>Seo, Dohyun</t>
  </si>
  <si>
    <t>dseo</t>
  </si>
  <si>
    <t>A00856273</t>
  </si>
  <si>
    <t>Syed, Usama</t>
  </si>
  <si>
    <t>usyed</t>
  </si>
  <si>
    <t>A00991022</t>
  </si>
  <si>
    <t>NO EXAM UPLOADS</t>
  </si>
  <si>
    <t>Arias Uribe, Romina</t>
  </si>
  <si>
    <t>rariasur</t>
  </si>
  <si>
    <t>A00611877</t>
  </si>
  <si>
    <t>Asrar, Henna</t>
  </si>
  <si>
    <t>hasrar</t>
  </si>
  <si>
    <t>A00737767</t>
  </si>
  <si>
    <t>Botros, Joseph</t>
  </si>
  <si>
    <t>jbotros</t>
  </si>
  <si>
    <t>A00786914</t>
  </si>
  <si>
    <t>Guruvaiah, Nanditha</t>
  </si>
  <si>
    <t>nguruvai</t>
  </si>
  <si>
    <t>A00864684</t>
  </si>
  <si>
    <t>Irikefe, Onome</t>
  </si>
  <si>
    <t>oirikefe</t>
  </si>
  <si>
    <t>A00812966</t>
  </si>
  <si>
    <t>Only block 3 downloaded</t>
  </si>
  <si>
    <t>Ji, Sophia</t>
  </si>
  <si>
    <t>sji</t>
  </si>
  <si>
    <t>A00985442</t>
  </si>
  <si>
    <t>Maduakor, Linda</t>
  </si>
  <si>
    <t>lmaduako</t>
  </si>
  <si>
    <t>A00914984</t>
  </si>
  <si>
    <t>Nassoura, Tala</t>
  </si>
  <si>
    <t>tnassour</t>
  </si>
  <si>
    <t>A00978685</t>
  </si>
  <si>
    <t>Peresuh, Simbarashe</t>
  </si>
  <si>
    <t>speresuh</t>
  </si>
  <si>
    <t>A00996712</t>
  </si>
  <si>
    <t>4,5</t>
  </si>
  <si>
    <t>3,2,6</t>
  </si>
  <si>
    <t>4,2</t>
  </si>
  <si>
    <t>5,3,2,1</t>
  </si>
  <si>
    <t>Error code</t>
  </si>
  <si>
    <t>Description</t>
  </si>
  <si>
    <t>Total</t>
  </si>
  <si>
    <t>Student did not download Exam</t>
  </si>
  <si>
    <t>Monitor file not uploaded</t>
  </si>
  <si>
    <t>Student did not upload exam file</t>
  </si>
  <si>
    <t>Student received second download</t>
  </si>
  <si>
    <t>Student was not able to complete exam</t>
  </si>
  <si>
    <t>Student verifcation failed</t>
  </si>
  <si>
    <t>test code</t>
  </si>
  <si>
    <t>test code 8</t>
  </si>
  <si>
    <t>test code 9</t>
  </si>
  <si>
    <t>testcode 10</t>
  </si>
  <si>
    <t>1,2,3,4,5,6,7,8,9</t>
  </si>
  <si>
    <t>2,3,4,5,6,7,8,9</t>
  </si>
  <si>
    <t>3,4,5,6,7,8,9</t>
  </si>
  <si>
    <t>1,2,3,4,6,7,8,9,10</t>
  </si>
  <si>
    <t>1,2,3,5,6,7,8,9,10</t>
  </si>
  <si>
    <t>code 11</t>
  </si>
  <si>
    <t>% of Total Errors</t>
  </si>
  <si>
    <t>188</t>
  </si>
  <si>
    <t>Sheet1</t>
  </si>
  <si>
    <t>Sheet1 (2)</t>
  </si>
  <si>
    <t>Sheet1 (3)</t>
  </si>
  <si>
    <t>Sheet1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</si>
</sst>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80C5"/>
      <name val="Georgia"/>
      <family val="1"/>
    </font>
    <font>
      <b/>
      <sz val="12"/>
      <color theme="8" tint="-0.499984740745262"/>
      <name val="Georg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center" vertical="top"/>
    </xf>
    <xf numFmtId="2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7.407407407407407E-2"/>
          <c:w val="0.90286351706036749"/>
          <c:h val="0.3733471857684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RunningReport!$M$2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RunningReport!$M$3:$M$13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B-4B7C-BA6A-3D86FA0CB074}"/>
            </c:ext>
          </c:extLst>
        </c:ser>
        <c:ser>
          <c:idx val="1"/>
          <c:order val="1"/>
          <c:tx>
            <c:strRef>
              <c:f>RunningReport!$N$2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RunningReport!$N$3:$N$13</c:f>
              <c:numCache>
                <c:formatCode>0%</c:formatCode>
                <c:ptCount val="11"/>
                <c:pt idx="0">
                  <c:v>0.11170212765957446</c:v>
                </c:pt>
                <c:pt idx="1">
                  <c:v>0.11170212765957446</c:v>
                </c:pt>
                <c:pt idx="2">
                  <c:v>0.11702127659574468</c:v>
                </c:pt>
                <c:pt idx="3">
                  <c:v>0.11702127659574468</c:v>
                </c:pt>
                <c:pt idx="4">
                  <c:v>0.15425531914893617</c:v>
                </c:pt>
                <c:pt idx="5">
                  <c:v>9.0425531914893623E-2</c:v>
                </c:pt>
                <c:pt idx="6">
                  <c:v>8.5106382978723402E-2</c:v>
                </c:pt>
                <c:pt idx="7">
                  <c:v>8.5106382978723402E-2</c:v>
                </c:pt>
                <c:pt idx="8">
                  <c:v>8.5106382978723402E-2</c:v>
                </c:pt>
                <c:pt idx="9">
                  <c:v>3.7234042553191488E-2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B-4B7C-BA6A-3D86FA0C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56024"/>
        <c:axId val="551430632"/>
      </c:barChart>
      <c:catAx>
        <c:axId val="5395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30632"/>
        <c:crosses val="autoZero"/>
        <c:auto val="1"/>
        <c:lblAlgn val="ctr"/>
        <c:lblOffset val="100"/>
        <c:noMultiLvlLbl val="0"/>
      </c:catAx>
      <c:valAx>
        <c:axId val="5514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79F-878F-D5B7C2DA88B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Sheet1!$N$3:$N$13</c:f>
              <c:numCache>
                <c:formatCode>0%</c:formatCode>
                <c:ptCount val="11"/>
                <c:pt idx="0">
                  <c:v>0.16</c:v>
                </c:pt>
                <c:pt idx="1">
                  <c:v>0.32</c:v>
                </c:pt>
                <c:pt idx="2">
                  <c:v>0.24</c:v>
                </c:pt>
                <c:pt idx="3">
                  <c:v>0.12</c:v>
                </c:pt>
                <c:pt idx="4">
                  <c:v>0.12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2-479F-878F-D5B7C2DA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2056"/>
        <c:axId val="541934024"/>
      </c:barChart>
      <c:catAx>
        <c:axId val="54193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4024"/>
        <c:crosses val="autoZero"/>
        <c:auto val="1"/>
        <c:lblAlgn val="ctr"/>
        <c:lblOffset val="100"/>
        <c:noMultiLvlLbl val="0"/>
      </c:catAx>
      <c:valAx>
        <c:axId val="5419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(2)'!$M$3:$M$13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7-415D-A303-8559F0240AD1}"/>
            </c:ext>
          </c:extLst>
        </c:ser>
        <c:ser>
          <c:idx val="1"/>
          <c:order val="1"/>
          <c:tx>
            <c:strRef>
              <c:f>'Sheet1 (2)'!$N$2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(2)'!$N$3:$N$13</c:f>
              <c:numCache>
                <c:formatCode>0%</c:formatCode>
                <c:ptCount val="11"/>
                <c:pt idx="0">
                  <c:v>0.1038961038961039</c:v>
                </c:pt>
                <c:pt idx="1">
                  <c:v>7.792207792207792E-2</c:v>
                </c:pt>
                <c:pt idx="2">
                  <c:v>0.11688311688311688</c:v>
                </c:pt>
                <c:pt idx="3">
                  <c:v>0.11688311688311688</c:v>
                </c:pt>
                <c:pt idx="4">
                  <c:v>0.11688311688311688</c:v>
                </c:pt>
                <c:pt idx="5">
                  <c:v>0.11688311688311688</c:v>
                </c:pt>
                <c:pt idx="6">
                  <c:v>0.11688311688311688</c:v>
                </c:pt>
                <c:pt idx="7">
                  <c:v>0.11688311688311688</c:v>
                </c:pt>
                <c:pt idx="8">
                  <c:v>0.11688311688311688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7-415D-A303-8559F0240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19264"/>
        <c:axId val="541914016"/>
      </c:barChart>
      <c:catAx>
        <c:axId val="5419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4016"/>
        <c:crosses val="autoZero"/>
        <c:auto val="1"/>
        <c:lblAlgn val="ctr"/>
        <c:lblOffset val="100"/>
        <c:noMultiLvlLbl val="0"/>
      </c:catAx>
      <c:valAx>
        <c:axId val="5419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(3)'!$M$3:$M$13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3-4C88-AA4E-7B4834DDCBB4}"/>
            </c:ext>
          </c:extLst>
        </c:ser>
        <c:ser>
          <c:idx val="1"/>
          <c:order val="1"/>
          <c:tx>
            <c:strRef>
              <c:f>'Sheet1 (3)'!$N$2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(3)'!$N$3:$N$13</c:f>
              <c:numCache>
                <c:formatCode>0%</c:formatCode>
                <c:ptCount val="1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0.28000000000000003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3-4C88-AA4E-7B4834DD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7536"/>
        <c:axId val="544678192"/>
      </c:barChart>
      <c:catAx>
        <c:axId val="5446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192"/>
        <c:crosses val="autoZero"/>
        <c:auto val="1"/>
        <c:lblAlgn val="ctr"/>
        <c:lblOffset val="100"/>
        <c:noMultiLvlLbl val="0"/>
      </c:catAx>
      <c:valAx>
        <c:axId val="544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(4)'!$M$2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(4)'!$M$3:$M$13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5-456F-8186-F4D72C49EA74}"/>
            </c:ext>
          </c:extLst>
        </c:ser>
        <c:ser>
          <c:idx val="1"/>
          <c:order val="1"/>
          <c:tx>
            <c:strRef>
              <c:f>'Sheet1 (4)'!$N$2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(4)'!$N$3:$N$13</c:f>
              <c:numCache>
                <c:formatCode>0%</c:formatCode>
                <c:ptCount val="11"/>
                <c:pt idx="0">
                  <c:v>0.14285714285714285</c:v>
                </c:pt>
                <c:pt idx="1">
                  <c:v>8.5714285714285715E-2</c:v>
                </c:pt>
                <c:pt idx="2">
                  <c:v>8.5714285714285715E-2</c:v>
                </c:pt>
                <c:pt idx="3">
                  <c:v>0.17142857142857143</c:v>
                </c:pt>
                <c:pt idx="4">
                  <c:v>8.5714285714285715E-2</c:v>
                </c:pt>
                <c:pt idx="5">
                  <c:v>8.5714285714285715E-2</c:v>
                </c:pt>
                <c:pt idx="6">
                  <c:v>8.5714285714285715E-2</c:v>
                </c:pt>
                <c:pt idx="7">
                  <c:v>8.5714285714285715E-2</c:v>
                </c:pt>
                <c:pt idx="8">
                  <c:v>8.5714285714285715E-2</c:v>
                </c:pt>
                <c:pt idx="9">
                  <c:v>8.5714285714285715E-2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5-456F-8186-F4D72C49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20896"/>
        <c:axId val="374623520"/>
      </c:barChart>
      <c:catAx>
        <c:axId val="3746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3520"/>
        <c:crosses val="autoZero"/>
        <c:auto val="1"/>
        <c:lblAlgn val="ctr"/>
        <c:lblOffset val="100"/>
        <c:noMultiLvlLbl val="0"/>
      </c:catAx>
      <c:valAx>
        <c:axId val="374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76200</xdr:rowOff>
    </xdr:from>
    <xdr:to>
      <xdr:col>8</xdr:col>
      <xdr:colOff>180975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DA091-D319-4074-B532-3159B02D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1747837</xdr:colOff>
      <xdr:row>5</xdr:row>
      <xdr:rowOff>19050</xdr:rowOff>
    </xdr:from>
    <xdr:to>
      <xdr:col>7</xdr:col>
      <xdr:colOff>2357437</xdr:colOff>
      <xdr:row>9</xdr:row>
      <xdr:rowOff>476250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BD3A-6221-452E-AB3B-8F08C2F7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1747837</xdr:colOff>
      <xdr:row>5</xdr:row>
      <xdr:rowOff>19050</xdr:rowOff>
    </xdr:from>
    <xdr:to>
      <xdr:col>7</xdr:col>
      <xdr:colOff>2357437</xdr:colOff>
      <xdr:row>9</xdr:row>
      <xdr:rowOff>476250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98E6D-9BD0-43A5-A299-67BDCE68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1262062</xdr:colOff>
      <xdr:row>5</xdr:row>
      <xdr:rowOff>33337</xdr:rowOff>
    </xdr:from>
    <xdr:to>
      <xdr:col>7</xdr:col>
      <xdr:colOff>509587</xdr:colOff>
      <xdr:row>9</xdr:row>
      <xdr:rowOff>490537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B0563-A22C-4B96-9D20-55AC30F62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3000375</xdr:colOff>
      <xdr:row>5</xdr:row>
      <xdr:rowOff>0</xdr:rowOff>
    </xdr:from>
    <xdr:to>
      <xdr:col>12</xdr:col>
      <xdr:colOff>781050</xdr:colOff>
      <xdr:row>9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AA882-DCA0-4F1F-8A57-9AA640B6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110CBE-75E3-4F91-9E9F-58305AFC78B9}" name="ErrorCode7" displayName="ErrorCode7" ref="K2:N14" totalsRowCount="1">
  <autoFilter ref="K2:N13" xr:uid="{6CEBD537-AAFC-43B3-839B-5AC35BCBF08B}"/>
  <tableColumns count="4">
    <tableColumn id="1" xr3:uid="{A1B13D0D-96DC-4CC7-83FB-404B84F6B4CB}" name="Error code"/>
    <tableColumn id="2" xr3:uid="{8875EFAA-DB8C-4EF3-B636-5D17CAB43B6E}" name="Description"/>
    <tableColumn id="3" xr3:uid="{B5C3CE92-A12D-4D5E-9B70-81372C6B6366}" name="Total" totalsRowLabel="188"/>
    <tableColumn id="4" xr3:uid="{F4A22C7D-B2F3-4DF8-BA1C-0B789B948CF1}" name="% of Total Errors" totalsRowFunction="custom" totalsRowDxfId="4" dataCellStyle="Percent">
      <calculatedColumnFormula>ErrorCode7[[#This Row],[Total]]/ErrorCode7[[#Totals],[Total]]</calculatedColumnFormula>
      <totalsRowFormula>SUM(ErrorCode7[% of Total Errors])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7EA74-30BB-4863-9B1D-DDEAAA70DA1A}" name="ErrorCode" displayName="ErrorCode" ref="K2:N14" totalsRowCount="1">
  <autoFilter ref="K2:N13" xr:uid="{FF4C394C-1025-43CC-A563-4B879E21BA93}"/>
  <tableColumns count="4">
    <tableColumn id="1" xr3:uid="{C788D75C-5DED-4542-A57E-FB4ABA10EF6C}" name="Error code"/>
    <tableColumn id="2" xr3:uid="{265314A8-3787-4EA8-B027-D09968977EE4}" name="Description"/>
    <tableColumn id="3" xr3:uid="{5270518B-726A-406C-8F55-E0D561DDEA26}" name="Total" totalsRowFunction="custom">
      <totalsRowFormula>SUM(ErrorCode[Total])</totalsRowFormula>
    </tableColumn>
    <tableColumn id="4" xr3:uid="{879BD694-71CE-407F-A102-FEE93818167E}" name="% of Total Errors" totalsRowFunction="custom" totalsRowDxfId="3" dataCellStyle="Percent">
      <calculatedColumnFormula>ErrorCode[[#This Row],[Total]]/ErrorCode[[#Totals],[Total]]</calculatedColumnFormula>
      <totalsRowFormula>SUM(ErrorCode[% of Total Errors])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1917FC-1771-4AAC-BF24-AF296A153D32}" name="ErrorCode4" displayName="ErrorCode4" ref="K2:N14" totalsRowCount="1">
  <autoFilter ref="K2:N13" xr:uid="{DB9414FB-4A09-4B79-B642-B8B0EF95467E}"/>
  <tableColumns count="4">
    <tableColumn id="1" xr3:uid="{05F3E594-F6E8-4B20-A7A4-D273596A8B66}" name="Error code"/>
    <tableColumn id="2" xr3:uid="{9989890B-A7E6-4105-B44B-39F716039E1C}" name="Description"/>
    <tableColumn id="3" xr3:uid="{224234AE-BE58-4EE5-840F-401129DCBA45}" name="Total" totalsRowFunction="custom">
      <totalsRowFormula>SUM(ErrorCode4[Total])</totalsRowFormula>
    </tableColumn>
    <tableColumn id="4" xr3:uid="{F383A0F0-8714-4FF8-8543-D1595318F92E}" name="% of Total Errors" totalsRowFunction="custom" totalsRowDxfId="2" dataCellStyle="Percent">
      <calculatedColumnFormula>ErrorCode4[[#This Row],[Total]]/ErrorCode4[[#Totals],[Total]]</calculatedColumnFormula>
      <totalsRowFormula>SUM(ErrorCode4[% of Total Errors])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355FB8-0018-4748-BF75-BEBCD26A3B34}" name="ErrorCode5" displayName="ErrorCode5" ref="K2:N14" totalsRowCount="1">
  <autoFilter ref="K2:N13" xr:uid="{D3C4F67E-7A64-4827-B6E5-E7E8562BCCAA}"/>
  <tableColumns count="4">
    <tableColumn id="1" xr3:uid="{6E334CE1-9F69-4A1C-BE99-AF027A80CA1F}" name="Error code"/>
    <tableColumn id="2" xr3:uid="{829C6178-A997-4B64-AA8F-46BCF8F8B73C}" name="Description"/>
    <tableColumn id="3" xr3:uid="{5E1344D3-B076-444E-AF14-A48905971F4F}" name="Total" totalsRowFunction="custom">
      <totalsRowFormula>SUM(ErrorCode5[Total])</totalsRowFormula>
    </tableColumn>
    <tableColumn id="4" xr3:uid="{643F28BE-9D48-46F0-B88C-A1BCD1973505}" name="% of Total Errors" totalsRowFunction="custom" totalsRowDxfId="1" dataCellStyle="Percent">
      <calculatedColumnFormula>ErrorCode5[[#This Row],[Total]]/ErrorCode5[[#Totals],[Total]]</calculatedColumnFormula>
      <totalsRowFormula>SUM(ErrorCode5[% of Total Errors])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E06458-B824-4340-8807-962F87E384D2}" name="ErrorCode6" displayName="ErrorCode6" ref="K2:N14" totalsRowCount="1">
  <autoFilter ref="K2:N13" xr:uid="{72D9A441-CF58-4467-9145-B31F84AB45E3}"/>
  <tableColumns count="4">
    <tableColumn id="1" xr3:uid="{F5B5B8B0-B1F0-4EE4-B2F3-77A9FC7648B5}" name="Error code"/>
    <tableColumn id="2" xr3:uid="{AD333218-E7DC-43E0-BF22-B4BEF2428274}" name="Description"/>
    <tableColumn id="3" xr3:uid="{BEA58F6D-F48F-4EB2-A3DA-62CD7A49327C}" name="Total" totalsRowFunction="custom">
      <totalsRowFormula>SUM(ErrorCode6[Total])</totalsRowFormula>
    </tableColumn>
    <tableColumn id="4" xr3:uid="{573C3A81-6F3F-428D-9BE4-823D116C5AA5}" name="% of Total Errors" totalsRowFunction="custom" totalsRowDxfId="0" dataCellStyle="Percent">
      <calculatedColumnFormula>ErrorCode6[[#This Row],[Total]]/ErrorCode6[[#Totals],[Total]]</calculatedColumnFormula>
      <totalsRowFormula>SUM(ErrorCode6[% of Total Errors])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4B20-C4CB-4368-B69B-968BC3A919A7}">
  <sheetPr codeName="Sheet5"/>
  <dimension ref="K2:T62"/>
  <sheetViews>
    <sheetView tabSelected="1" topLeftCell="B1" workbookViewId="0">
      <selection activeCell="J19" sqref="J19"/>
    </sheetView>
  </sheetViews>
  <sheetFormatPr defaultRowHeight="15" x14ac:dyDescent="0.25"/>
  <cols>
    <col min="12" max="12" width="17.85546875" customWidth="1"/>
  </cols>
  <sheetData>
    <row r="2" spans="11:20" x14ac:dyDescent="0.25">
      <c r="K2" t="s">
        <v>71</v>
      </c>
      <c r="L2" t="s">
        <v>72</v>
      </c>
      <c r="M2" t="s">
        <v>73</v>
      </c>
      <c r="N2" t="s">
        <v>90</v>
      </c>
      <c r="P2">
        <v>1</v>
      </c>
      <c r="Q2" t="s">
        <v>92</v>
      </c>
    </row>
    <row r="3" spans="11:20" x14ac:dyDescent="0.25">
      <c r="K3">
        <v>1</v>
      </c>
      <c r="L3" t="s">
        <v>74</v>
      </c>
      <c r="M3">
        <v>21</v>
      </c>
      <c r="N3" s="42">
        <f>ErrorCode7[[#This Row],[Total]]/ErrorCode7[[#Totals],[Total]]</f>
        <v>0.11170212765957446</v>
      </c>
      <c r="P3">
        <v>1</v>
      </c>
      <c r="Q3" t="s">
        <v>92</v>
      </c>
      <c r="S3">
        <f>ErrorCode4[[#This Row],[Total]]</f>
        <v>8</v>
      </c>
      <c r="T3" t="e">
        <f>ErrorCode5[#Data]</f>
        <v>#VALUE!</v>
      </c>
    </row>
    <row r="4" spans="11:20" x14ac:dyDescent="0.25">
      <c r="K4">
        <v>2</v>
      </c>
      <c r="L4" t="s">
        <v>75</v>
      </c>
      <c r="M4">
        <v>21</v>
      </c>
      <c r="N4" s="42">
        <f>ErrorCode7[[#This Row],[Total]]/ErrorCode7[[#Totals],[Total]]</f>
        <v>0.11170212765957446</v>
      </c>
      <c r="P4">
        <v>1</v>
      </c>
      <c r="Q4" t="s">
        <v>92</v>
      </c>
      <c r="S4">
        <f>ErrorCode4[[#This Row],[Total]]</f>
        <v>6</v>
      </c>
      <c r="T4" t="e">
        <f>ErrorCode5[#Data]</f>
        <v>#VALUE!</v>
      </c>
    </row>
    <row r="5" spans="11:20" x14ac:dyDescent="0.25">
      <c r="K5">
        <v>3</v>
      </c>
      <c r="L5" t="s">
        <v>76</v>
      </c>
      <c r="M5">
        <v>22</v>
      </c>
      <c r="N5" s="42">
        <f>ErrorCode7[[#This Row],[Total]]/ErrorCode7[[#Totals],[Total]]</f>
        <v>0.11702127659574468</v>
      </c>
      <c r="P5">
        <v>2</v>
      </c>
      <c r="Q5" t="s">
        <v>92</v>
      </c>
      <c r="S5">
        <f>ErrorCode4[[#This Row],[Total]]</f>
        <v>9</v>
      </c>
      <c r="T5" t="e">
        <f>ErrorCode5[#Data]</f>
        <v>#VALUE!</v>
      </c>
    </row>
    <row r="6" spans="11:20" x14ac:dyDescent="0.25">
      <c r="K6">
        <v>4</v>
      </c>
      <c r="L6" t="s">
        <v>77</v>
      </c>
      <c r="M6">
        <v>22</v>
      </c>
      <c r="N6" s="42">
        <f>ErrorCode7[[#This Row],[Total]]/ErrorCode7[[#Totals],[Total]]</f>
        <v>0.11702127659574468</v>
      </c>
      <c r="P6">
        <v>2</v>
      </c>
      <c r="Q6" t="s">
        <v>92</v>
      </c>
      <c r="S6">
        <f>ErrorCode4[[#This Row],[Total]]</f>
        <v>9</v>
      </c>
      <c r="T6" t="e">
        <f>ErrorCode5[#Data]</f>
        <v>#VALUE!</v>
      </c>
    </row>
    <row r="7" spans="11:20" x14ac:dyDescent="0.25">
      <c r="K7">
        <v>5</v>
      </c>
      <c r="L7" t="s">
        <v>78</v>
      </c>
      <c r="M7">
        <v>29</v>
      </c>
      <c r="N7" s="42">
        <f>ErrorCode7[[#This Row],[Total]]/ErrorCode7[[#Totals],[Total]]</f>
        <v>0.15425531914893617</v>
      </c>
      <c r="P7">
        <v>2</v>
      </c>
      <c r="Q7" t="s">
        <v>92</v>
      </c>
      <c r="S7">
        <f>ErrorCode4[[#This Row],[Total]]</f>
        <v>9</v>
      </c>
      <c r="T7" t="e">
        <f>ErrorCode5[#Data]</f>
        <v>#VALUE!</v>
      </c>
    </row>
    <row r="8" spans="11:20" x14ac:dyDescent="0.25">
      <c r="K8">
        <v>6</v>
      </c>
      <c r="L8" s="41" t="s">
        <v>79</v>
      </c>
      <c r="M8">
        <v>17</v>
      </c>
      <c r="N8" s="42">
        <f>ErrorCode7[[#This Row],[Total]]/ErrorCode7[[#Totals],[Total]]</f>
        <v>9.0425531914893623E-2</v>
      </c>
      <c r="P8">
        <v>2</v>
      </c>
      <c r="Q8" t="s">
        <v>92</v>
      </c>
      <c r="S8">
        <f>ErrorCode4[[#This Row],[Total]]</f>
        <v>9</v>
      </c>
      <c r="T8" t="e">
        <f>ErrorCode5[#Data]</f>
        <v>#VALUE!</v>
      </c>
    </row>
    <row r="9" spans="11:20" x14ac:dyDescent="0.25">
      <c r="K9">
        <v>7</v>
      </c>
      <c r="L9" t="s">
        <v>80</v>
      </c>
      <c r="M9">
        <v>16</v>
      </c>
      <c r="N9" s="42">
        <f>ErrorCode7[[#This Row],[Total]]/ErrorCode7[[#Totals],[Total]]</f>
        <v>8.5106382978723402E-2</v>
      </c>
      <c r="P9">
        <v>2</v>
      </c>
      <c r="Q9" t="s">
        <v>92</v>
      </c>
      <c r="S9">
        <f>ErrorCode4[[#This Row],[Total]]</f>
        <v>9</v>
      </c>
      <c r="T9" t="e">
        <f>ErrorCode5[#Data]</f>
        <v>#VALUE!</v>
      </c>
    </row>
    <row r="10" spans="11:20" x14ac:dyDescent="0.25">
      <c r="K10">
        <v>8</v>
      </c>
      <c r="L10" t="s">
        <v>81</v>
      </c>
      <c r="M10">
        <v>16</v>
      </c>
      <c r="N10" s="42">
        <f>ErrorCode7[[#This Row],[Total]]/ErrorCode7[[#Totals],[Total]]</f>
        <v>8.5106382978723402E-2</v>
      </c>
      <c r="P10">
        <v>3</v>
      </c>
      <c r="Q10" t="s">
        <v>92</v>
      </c>
      <c r="S10">
        <f>ErrorCode4[[#This Row],[Total]]</f>
        <v>9</v>
      </c>
      <c r="T10" t="e">
        <f>ErrorCode5[#Data]</f>
        <v>#VALUE!</v>
      </c>
    </row>
    <row r="11" spans="11:20" x14ac:dyDescent="0.25">
      <c r="K11">
        <v>9</v>
      </c>
      <c r="L11" t="s">
        <v>82</v>
      </c>
      <c r="M11">
        <v>16</v>
      </c>
      <c r="N11" s="42">
        <f>ErrorCode7[[#This Row],[Total]]/ErrorCode7[[#Totals],[Total]]</f>
        <v>8.5106382978723402E-2</v>
      </c>
      <c r="P11">
        <v>3</v>
      </c>
      <c r="Q11" t="s">
        <v>92</v>
      </c>
      <c r="S11">
        <f>ErrorCode4[[#This Row],[Total]]</f>
        <v>9</v>
      </c>
      <c r="T11" t="e">
        <f>ErrorCode5[#Data]</f>
        <v>#VALUE!</v>
      </c>
    </row>
    <row r="12" spans="11:20" x14ac:dyDescent="0.25">
      <c r="K12">
        <v>10</v>
      </c>
      <c r="L12" t="s">
        <v>83</v>
      </c>
      <c r="M12">
        <v>7</v>
      </c>
      <c r="N12" s="42">
        <f>ErrorCode7[[#This Row],[Total]]/ErrorCode7[[#Totals],[Total]]</f>
        <v>3.7234042553191488E-2</v>
      </c>
      <c r="P12">
        <v>3</v>
      </c>
      <c r="Q12" t="s">
        <v>92</v>
      </c>
      <c r="S12">
        <f>ErrorCode4[[#This Row],[Total]]</f>
        <v>0</v>
      </c>
      <c r="T12" t="e">
        <f>ErrorCode5[#Data]</f>
        <v>#VALUE!</v>
      </c>
    </row>
    <row r="13" spans="11:20" x14ac:dyDescent="0.25">
      <c r="K13">
        <v>11</v>
      </c>
      <c r="L13" t="s">
        <v>89</v>
      </c>
      <c r="N13" s="42">
        <f>ErrorCode7[[#This Row],[Total]]/ErrorCode7[[#Totals],[Total]]</f>
        <v>0</v>
      </c>
      <c r="P13">
        <v>3</v>
      </c>
      <c r="Q13" t="s">
        <v>92</v>
      </c>
      <c r="S13">
        <f>ErrorCode4[[#This Row],[Total]]</f>
        <v>0</v>
      </c>
      <c r="T13" t="e">
        <f>ErrorCode5[#Data]</f>
        <v>#VALUE!</v>
      </c>
    </row>
    <row r="14" spans="11:20" x14ac:dyDescent="0.25">
      <c r="M14" t="s">
        <v>91</v>
      </c>
      <c r="N14" s="43">
        <f>SUM(ErrorCode7[% of Total Errors])</f>
        <v>0.99468085106382986</v>
      </c>
      <c r="P14" t="s">
        <v>67</v>
      </c>
      <c r="Q14" t="s">
        <v>92</v>
      </c>
    </row>
    <row r="15" spans="11:20" x14ac:dyDescent="0.25">
      <c r="P15" t="s">
        <v>68</v>
      </c>
      <c r="Q15" t="s">
        <v>92</v>
      </c>
    </row>
    <row r="16" spans="11:20" x14ac:dyDescent="0.25">
      <c r="P16">
        <v>4</v>
      </c>
      <c r="Q16" t="s">
        <v>92</v>
      </c>
    </row>
    <row r="17" spans="12:17" x14ac:dyDescent="0.25">
      <c r="P17" t="s">
        <v>69</v>
      </c>
      <c r="Q17" t="s">
        <v>92</v>
      </c>
    </row>
    <row r="18" spans="12:17" x14ac:dyDescent="0.25">
      <c r="P18" t="s">
        <v>70</v>
      </c>
      <c r="Q18" t="s">
        <v>92</v>
      </c>
    </row>
    <row r="19" spans="12:17" x14ac:dyDescent="0.25">
      <c r="L19" t="e">
        <f>ErrorCode4[Error code]</f>
        <v>#VALUE!</v>
      </c>
      <c r="P19">
        <v>5</v>
      </c>
      <c r="Q19" t="s">
        <v>92</v>
      </c>
    </row>
    <row r="20" spans="12:17" x14ac:dyDescent="0.25">
      <c r="L20" t="str">
        <f>ErrorCode7[[#Headers],[Total]]</f>
        <v>Total</v>
      </c>
      <c r="P20" t="s">
        <v>84</v>
      </c>
      <c r="Q20" t="s">
        <v>93</v>
      </c>
    </row>
    <row r="21" spans="12:17" x14ac:dyDescent="0.25">
      <c r="P21" t="s">
        <v>85</v>
      </c>
      <c r="Q21" t="s">
        <v>93</v>
      </c>
    </row>
    <row r="22" spans="12:17" x14ac:dyDescent="0.25">
      <c r="P22" t="s">
        <v>86</v>
      </c>
      <c r="Q22" t="s">
        <v>93</v>
      </c>
    </row>
    <row r="23" spans="12:17" x14ac:dyDescent="0.25">
      <c r="P23">
        <v>1</v>
      </c>
      <c r="Q23" t="s">
        <v>93</v>
      </c>
    </row>
    <row r="24" spans="12:17" x14ac:dyDescent="0.25">
      <c r="P24">
        <v>1</v>
      </c>
      <c r="Q24" t="s">
        <v>93</v>
      </c>
    </row>
    <row r="25" spans="12:17" x14ac:dyDescent="0.25">
      <c r="P25">
        <v>1</v>
      </c>
      <c r="Q25" t="s">
        <v>93</v>
      </c>
    </row>
    <row r="26" spans="12:17" x14ac:dyDescent="0.25">
      <c r="P26">
        <v>1</v>
      </c>
      <c r="Q26" t="s">
        <v>93</v>
      </c>
    </row>
    <row r="27" spans="12:17" x14ac:dyDescent="0.25">
      <c r="P27">
        <v>1</v>
      </c>
      <c r="Q27" t="s">
        <v>93</v>
      </c>
    </row>
    <row r="28" spans="12:17" x14ac:dyDescent="0.25">
      <c r="P28" t="s">
        <v>84</v>
      </c>
      <c r="Q28" t="s">
        <v>93</v>
      </c>
    </row>
    <row r="29" spans="12:17" x14ac:dyDescent="0.25">
      <c r="P29" t="s">
        <v>85</v>
      </c>
      <c r="Q29" t="s">
        <v>93</v>
      </c>
    </row>
    <row r="30" spans="12:17" x14ac:dyDescent="0.25">
      <c r="P30" t="s">
        <v>86</v>
      </c>
      <c r="Q30" t="s">
        <v>93</v>
      </c>
    </row>
    <row r="31" spans="12:17" x14ac:dyDescent="0.25">
      <c r="P31" t="s">
        <v>84</v>
      </c>
      <c r="Q31" t="s">
        <v>93</v>
      </c>
    </row>
    <row r="32" spans="12:17" x14ac:dyDescent="0.25">
      <c r="P32" t="s">
        <v>86</v>
      </c>
      <c r="Q32" t="s">
        <v>93</v>
      </c>
    </row>
    <row r="33" spans="16:17" x14ac:dyDescent="0.25">
      <c r="P33" t="s">
        <v>85</v>
      </c>
      <c r="Q33" t="s">
        <v>93</v>
      </c>
    </row>
    <row r="34" spans="16:17" x14ac:dyDescent="0.25">
      <c r="P34" t="s">
        <v>87</v>
      </c>
      <c r="Q34" t="s">
        <v>94</v>
      </c>
    </row>
    <row r="35" spans="16:17" x14ac:dyDescent="0.25">
      <c r="P35">
        <v>5</v>
      </c>
      <c r="Q35" t="s">
        <v>94</v>
      </c>
    </row>
    <row r="36" spans="16:17" x14ac:dyDescent="0.25">
      <c r="P36">
        <v>5</v>
      </c>
      <c r="Q36" t="s">
        <v>94</v>
      </c>
    </row>
    <row r="37" spans="16:17" x14ac:dyDescent="0.25">
      <c r="P37">
        <v>5</v>
      </c>
      <c r="Q37" t="s">
        <v>94</v>
      </c>
    </row>
    <row r="38" spans="16:17" x14ac:dyDescent="0.25">
      <c r="P38">
        <v>5</v>
      </c>
      <c r="Q38" t="s">
        <v>94</v>
      </c>
    </row>
    <row r="39" spans="16:17" x14ac:dyDescent="0.25">
      <c r="P39">
        <v>5</v>
      </c>
      <c r="Q39" t="s">
        <v>94</v>
      </c>
    </row>
    <row r="40" spans="16:17" x14ac:dyDescent="0.25">
      <c r="P40">
        <v>5</v>
      </c>
      <c r="Q40" t="s">
        <v>94</v>
      </c>
    </row>
    <row r="41" spans="16:17" x14ac:dyDescent="0.25">
      <c r="P41">
        <v>5</v>
      </c>
      <c r="Q41" t="s">
        <v>94</v>
      </c>
    </row>
    <row r="42" spans="16:17" x14ac:dyDescent="0.25">
      <c r="P42">
        <v>5</v>
      </c>
      <c r="Q42" t="s">
        <v>94</v>
      </c>
    </row>
    <row r="43" spans="16:17" x14ac:dyDescent="0.25">
      <c r="P43">
        <v>5</v>
      </c>
      <c r="Q43" t="s">
        <v>94</v>
      </c>
    </row>
    <row r="44" spans="16:17" x14ac:dyDescent="0.25">
      <c r="P44">
        <v>5</v>
      </c>
      <c r="Q44" t="s">
        <v>94</v>
      </c>
    </row>
    <row r="45" spans="16:17" x14ac:dyDescent="0.25">
      <c r="P45">
        <v>5</v>
      </c>
      <c r="Q45" t="s">
        <v>94</v>
      </c>
    </row>
    <row r="46" spans="16:17" x14ac:dyDescent="0.25">
      <c r="P46">
        <v>5</v>
      </c>
      <c r="Q46" t="s">
        <v>94</v>
      </c>
    </row>
    <row r="47" spans="16:17" x14ac:dyDescent="0.25">
      <c r="P47" t="s">
        <v>87</v>
      </c>
      <c r="Q47" t="s">
        <v>94</v>
      </c>
    </row>
    <row r="48" spans="16:17" x14ac:dyDescent="0.25">
      <c r="P48">
        <v>5</v>
      </c>
      <c r="Q48" t="s">
        <v>94</v>
      </c>
    </row>
    <row r="49" spans="16:17" x14ac:dyDescent="0.25">
      <c r="P49">
        <v>5</v>
      </c>
      <c r="Q49" t="s">
        <v>94</v>
      </c>
    </row>
    <row r="50" spans="16:17" x14ac:dyDescent="0.25">
      <c r="P50" t="s">
        <v>87</v>
      </c>
      <c r="Q50" t="s">
        <v>94</v>
      </c>
    </row>
    <row r="51" spans="16:17" x14ac:dyDescent="0.25">
      <c r="P51" t="s">
        <v>87</v>
      </c>
      <c r="Q51" t="s">
        <v>94</v>
      </c>
    </row>
    <row r="52" spans="16:17" x14ac:dyDescent="0.25">
      <c r="P52" t="s">
        <v>88</v>
      </c>
      <c r="Q52" t="s">
        <v>95</v>
      </c>
    </row>
    <row r="53" spans="16:17" x14ac:dyDescent="0.25">
      <c r="P53">
        <v>4</v>
      </c>
      <c r="Q53" t="s">
        <v>95</v>
      </c>
    </row>
    <row r="54" spans="16:17" x14ac:dyDescent="0.25">
      <c r="P54">
        <v>4</v>
      </c>
      <c r="Q54" t="s">
        <v>95</v>
      </c>
    </row>
    <row r="55" spans="16:17" x14ac:dyDescent="0.25">
      <c r="P55">
        <v>4</v>
      </c>
      <c r="Q55" t="s">
        <v>95</v>
      </c>
    </row>
    <row r="56" spans="16:17" x14ac:dyDescent="0.25">
      <c r="P56">
        <v>4</v>
      </c>
      <c r="Q56" t="s">
        <v>95</v>
      </c>
    </row>
    <row r="57" spans="16:17" x14ac:dyDescent="0.25">
      <c r="P57" t="s">
        <v>88</v>
      </c>
      <c r="Q57" t="s">
        <v>95</v>
      </c>
    </row>
    <row r="58" spans="16:17" x14ac:dyDescent="0.25">
      <c r="P58">
        <v>4</v>
      </c>
      <c r="Q58" t="s">
        <v>95</v>
      </c>
    </row>
    <row r="59" spans="16:17" x14ac:dyDescent="0.25">
      <c r="P59">
        <v>1</v>
      </c>
      <c r="Q59" t="s">
        <v>95</v>
      </c>
    </row>
    <row r="60" spans="16:17" x14ac:dyDescent="0.25">
      <c r="P60" t="s">
        <v>88</v>
      </c>
      <c r="Q60" t="s">
        <v>95</v>
      </c>
    </row>
    <row r="61" spans="16:17" x14ac:dyDescent="0.25">
      <c r="P61">
        <v>4</v>
      </c>
      <c r="Q61" t="s">
        <v>95</v>
      </c>
    </row>
    <row r="62" spans="16:17" x14ac:dyDescent="0.25">
      <c r="P62">
        <v>1</v>
      </c>
      <c r="Q62" t="s">
        <v>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E29-0EF2-46E6-BDFB-1E1208C600DE}">
  <sheetPr codeName="Sheet1"/>
  <dimension ref="A1:N133"/>
  <sheetViews>
    <sheetView topLeftCell="D1" zoomScale="80" zoomScaleNormal="8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ErrorCode[[#This Row],[Total]]/ErrorCode[[#Totals],[Total]]</f>
        <v>0.16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>
        <v>1</v>
      </c>
      <c r="K4">
        <v>2</v>
      </c>
      <c r="L4" t="s">
        <v>75</v>
      </c>
      <c r="M4">
        <v>8</v>
      </c>
      <c r="N4" s="42">
        <f>ErrorCode[[#This Row],[Total]]/ErrorCode[[#Totals],[Total]]</f>
        <v>0.32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1</v>
      </c>
      <c r="K5">
        <v>3</v>
      </c>
      <c r="L5" t="s">
        <v>76</v>
      </c>
      <c r="M5">
        <v>6</v>
      </c>
      <c r="N5" s="42">
        <f>ErrorCode[[#This Row],[Total]]/ErrorCode[[#Totals],[Total]]</f>
        <v>0.24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6">
        <v>1</v>
      </c>
      <c r="K6">
        <v>4</v>
      </c>
      <c r="L6" t="s">
        <v>77</v>
      </c>
      <c r="M6">
        <v>3</v>
      </c>
      <c r="N6" s="42">
        <f>ErrorCode[[#This Row],[Total]]/ErrorCode[[#Totals],[Total]]</f>
        <v>0.12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2</v>
      </c>
      <c r="K7">
        <v>5</v>
      </c>
      <c r="L7" t="s">
        <v>78</v>
      </c>
      <c r="M7">
        <v>3</v>
      </c>
      <c r="N7" s="42">
        <f>ErrorCode[[#This Row],[Total]]/ErrorCode[[#Totals],[Total]]</f>
        <v>0.12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6">
        <v>2</v>
      </c>
      <c r="K8">
        <v>6</v>
      </c>
      <c r="L8" s="41" t="s">
        <v>79</v>
      </c>
      <c r="M8">
        <v>1</v>
      </c>
      <c r="N8" s="42">
        <f>ErrorCode[[#This Row],[Total]]/ErrorCode[[#Totals],[Total]]</f>
        <v>0.04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2</v>
      </c>
      <c r="K9">
        <v>7</v>
      </c>
      <c r="L9" t="s">
        <v>80</v>
      </c>
      <c r="M9"/>
      <c r="N9" s="42">
        <f>ErrorCode[[#This Row],[Total]]/ErrorCode[[#Totals],[Total]]</f>
        <v>0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6">
        <v>2</v>
      </c>
      <c r="K10">
        <v>8</v>
      </c>
      <c r="L10" t="s">
        <v>81</v>
      </c>
      <c r="M10"/>
      <c r="N10" s="42">
        <f>ErrorCode[[#This Row],[Total]]/ErrorCode[[#Totals],[Total]]</f>
        <v>0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2</v>
      </c>
      <c r="K11">
        <v>9</v>
      </c>
      <c r="L11" t="s">
        <v>82</v>
      </c>
      <c r="M11"/>
      <c r="N11" s="42">
        <f>ErrorCode[[#This Row],[Total]]/ErrorCode[[#Totals],[Total]]</f>
        <v>0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6">
        <v>3</v>
      </c>
      <c r="K12">
        <v>10</v>
      </c>
      <c r="L12" t="s">
        <v>83</v>
      </c>
      <c r="M12"/>
      <c r="N12" s="42">
        <f>ErrorCode[[#This Row],[Total]]/ErrorCode[[#Totals],[Total]]</f>
        <v>0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3</v>
      </c>
      <c r="K13">
        <v>11</v>
      </c>
      <c r="L13" t="s">
        <v>89</v>
      </c>
      <c r="M13"/>
      <c r="N13" s="42">
        <f>ErrorCode[[#This Row],[Total]]/ErrorCode[[#Totals],[Total]]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6">
        <v>3</v>
      </c>
      <c r="K14"/>
      <c r="L14"/>
      <c r="M14">
        <f>SUM(ErrorCode[Total])</f>
        <v>25</v>
      </c>
      <c r="N14" s="43">
        <f>SUM(ErrorCode[% of Total Errors])</f>
        <v>1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3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6" t="s">
        <v>67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 t="s">
        <v>68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6">
        <v>4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 t="s">
        <v>69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6" t="s">
        <v>70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6">
        <v>5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6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6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6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6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6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6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6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6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6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6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6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6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6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6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6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6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6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6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6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6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6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6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6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6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6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6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6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6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6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6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6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6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6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6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6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6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6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6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6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6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6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6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6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6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6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6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6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6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6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6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6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6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6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6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6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6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458-A220-48F1-9A3B-F334B60942DD}">
  <sheetPr codeName="Sheet2"/>
  <dimension ref="A1:N133"/>
  <sheetViews>
    <sheetView topLeftCell="D1" zoomScale="80" zoomScaleNormal="80" workbookViewId="0">
      <selection activeCell="L2" sqref="L2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8</v>
      </c>
      <c r="N3" s="42">
        <f>ErrorCode4[[#This Row],[Total]]/ErrorCode4[[#Totals],[Total]]</f>
        <v>0.1038961038961039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84</v>
      </c>
      <c r="K4">
        <v>2</v>
      </c>
      <c r="L4" t="s">
        <v>75</v>
      </c>
      <c r="M4">
        <v>6</v>
      </c>
      <c r="N4" s="42">
        <f>ErrorCode4[[#This Row],[Total]]/ErrorCode4[[#Totals],[Total]]</f>
        <v>7.792207792207792E-2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 t="s">
        <v>85</v>
      </c>
      <c r="K5">
        <v>3</v>
      </c>
      <c r="L5" t="s">
        <v>76</v>
      </c>
      <c r="M5">
        <v>9</v>
      </c>
      <c r="N5" s="42">
        <f>ErrorCode4[[#This Row],[Total]]/ErrorCode4[[#Totals],[Total]]</f>
        <v>0.11688311688311688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 t="s">
        <v>86</v>
      </c>
      <c r="K6">
        <v>4</v>
      </c>
      <c r="L6" t="s">
        <v>77</v>
      </c>
      <c r="M6">
        <v>9</v>
      </c>
      <c r="N6" s="42">
        <f>ErrorCode4[[#This Row],[Total]]/ErrorCode4[[#Totals],[Total]]</f>
        <v>0.11688311688311688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1</v>
      </c>
      <c r="K7">
        <v>5</v>
      </c>
      <c r="L7" t="s">
        <v>78</v>
      </c>
      <c r="M7">
        <v>9</v>
      </c>
      <c r="N7" s="42">
        <f>ErrorCode4[[#This Row],[Total]]/ErrorCode4[[#Totals],[Total]]</f>
        <v>0.11688311688311688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1</v>
      </c>
      <c r="K8">
        <v>6</v>
      </c>
      <c r="L8" s="41" t="s">
        <v>79</v>
      </c>
      <c r="M8">
        <v>9</v>
      </c>
      <c r="N8" s="42">
        <f>ErrorCode4[[#This Row],[Total]]/ErrorCode4[[#Totals],[Total]]</f>
        <v>0.11688311688311688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1</v>
      </c>
      <c r="K9">
        <v>7</v>
      </c>
      <c r="L9" t="s">
        <v>80</v>
      </c>
      <c r="M9">
        <v>9</v>
      </c>
      <c r="N9" s="42">
        <f>ErrorCode4[[#This Row],[Total]]/ErrorCode4[[#Totals],[Total]]</f>
        <v>0.11688311688311688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1</v>
      </c>
      <c r="K10">
        <v>8</v>
      </c>
      <c r="L10" t="s">
        <v>81</v>
      </c>
      <c r="M10">
        <v>9</v>
      </c>
      <c r="N10" s="42">
        <f>ErrorCode4[[#This Row],[Total]]/ErrorCode4[[#Totals],[Total]]</f>
        <v>0.11688311688311688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9</v>
      </c>
      <c r="N11" s="42">
        <f>ErrorCode4[[#This Row],[Total]]/ErrorCode4[[#Totals],[Total]]</f>
        <v>0.11688311688311688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/>
      <c r="N12" s="42">
        <f>ErrorCode4[[#This Row],[Total]]/ErrorCode4[[#Totals],[Total]]</f>
        <v>0</v>
      </c>
    </row>
    <row r="13" spans="1:14" ht="45" x14ac:dyDescent="0.25">
      <c r="A13" s="9" t="s">
        <v>10</v>
      </c>
      <c r="B13" s="10" t="s">
        <v>11</v>
      </c>
      <c r="C13" s="11" t="s">
        <v>12</v>
      </c>
      <c r="D13" s="12">
        <v>43972.392361111109</v>
      </c>
      <c r="E13" s="12">
        <v>43972.603472222225</v>
      </c>
      <c r="F13" s="13" t="s">
        <v>13</v>
      </c>
      <c r="G13" s="14"/>
      <c r="H13" s="15" t="s">
        <v>84</v>
      </c>
      <c r="K13">
        <v>11</v>
      </c>
      <c r="L13" t="s">
        <v>89</v>
      </c>
      <c r="M13"/>
      <c r="N13" s="42">
        <f>ErrorCode4[[#This Row],[Total]]/ErrorCode4[[#Totals],[Total]]</f>
        <v>0</v>
      </c>
    </row>
    <row r="14" spans="1:14" ht="45" x14ac:dyDescent="0.25">
      <c r="A14" s="10" t="s">
        <v>14</v>
      </c>
      <c r="B14" s="10" t="s">
        <v>15</v>
      </c>
      <c r="C14" s="11" t="s">
        <v>16</v>
      </c>
      <c r="D14" s="12">
        <v>43971.656944444447</v>
      </c>
      <c r="E14" s="12">
        <v>43972.6</v>
      </c>
      <c r="F14" s="13" t="s">
        <v>17</v>
      </c>
      <c r="G14" s="14"/>
      <c r="H14" s="16" t="s">
        <v>85</v>
      </c>
      <c r="K14"/>
      <c r="L14"/>
      <c r="M14">
        <f>SUM(ErrorCode4[Total])</f>
        <v>77</v>
      </c>
      <c r="N14" s="43">
        <f>SUM(ErrorCode4[% of Total Errors])</f>
        <v>1</v>
      </c>
    </row>
    <row r="15" spans="1:14" ht="45" x14ac:dyDescent="0.25">
      <c r="A15" s="10" t="s">
        <v>18</v>
      </c>
      <c r="B15" s="10" t="s">
        <v>19</v>
      </c>
      <c r="C15" s="11" t="s">
        <v>20</v>
      </c>
      <c r="D15" s="12">
        <v>43971.521527777775</v>
      </c>
      <c r="E15" s="12">
        <v>43972.611111111109</v>
      </c>
      <c r="F15" s="13" t="s">
        <v>21</v>
      </c>
      <c r="G15" s="14"/>
      <c r="H15" s="15" t="s">
        <v>86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x14ac:dyDescent="0.25">
      <c r="A17" s="10"/>
      <c r="B17" s="10"/>
      <c r="C17" s="11"/>
      <c r="D17" s="12"/>
      <c r="E17" s="20"/>
      <c r="F17" s="10"/>
      <c r="G17" s="21"/>
      <c r="H17" s="16"/>
    </row>
    <row r="18" spans="1:8" ht="45" x14ac:dyDescent="0.25">
      <c r="A18" s="9" t="s">
        <v>10</v>
      </c>
      <c r="B18" s="10" t="s">
        <v>11</v>
      </c>
      <c r="C18" s="11" t="s">
        <v>12</v>
      </c>
      <c r="D18" s="12">
        <v>43972.392361111109</v>
      </c>
      <c r="E18" s="12">
        <v>43972.603472222225</v>
      </c>
      <c r="F18" s="13" t="s">
        <v>13</v>
      </c>
      <c r="G18" s="14"/>
      <c r="H18" s="15" t="s">
        <v>84</v>
      </c>
    </row>
    <row r="20" spans="1:8" ht="45" x14ac:dyDescent="0.25">
      <c r="A20" s="10" t="s">
        <v>18</v>
      </c>
      <c r="B20" s="10" t="s">
        <v>19</v>
      </c>
      <c r="C20" s="11" t="s">
        <v>20</v>
      </c>
      <c r="D20" s="12">
        <v>43971.521527777775</v>
      </c>
      <c r="E20" s="12">
        <v>43972.611111111109</v>
      </c>
      <c r="F20" s="13" t="s">
        <v>21</v>
      </c>
      <c r="G20" s="14"/>
      <c r="H20" s="15" t="s">
        <v>86</v>
      </c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ht="45" x14ac:dyDescent="0.25">
      <c r="A22" s="10" t="s">
        <v>14</v>
      </c>
      <c r="B22" s="10" t="s">
        <v>15</v>
      </c>
      <c r="C22" s="11" t="s">
        <v>16</v>
      </c>
      <c r="D22" s="12">
        <v>43971.656944444447</v>
      </c>
      <c r="E22" s="12">
        <v>43972.6</v>
      </c>
      <c r="F22" s="13" t="s">
        <v>17</v>
      </c>
      <c r="G22" s="14"/>
      <c r="H22" s="16" t="s">
        <v>85</v>
      </c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dataConsolidate/>
  <mergeCells count="3">
    <mergeCell ref="A3:G3"/>
    <mergeCell ref="A12:G12"/>
    <mergeCell ref="A23:G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9FC7-5283-4008-A427-53C947F9BFDD}">
  <sheetPr codeName="Sheet3"/>
  <dimension ref="A1:N133"/>
  <sheetViews>
    <sheetView zoomScale="70" zoomScaleNormal="7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ErrorCode5[[#This Row],[Total]]/ErrorCode5[[#Totals],[Total]]</f>
        <v>0.08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87</v>
      </c>
      <c r="K4">
        <v>2</v>
      </c>
      <c r="L4" t="s">
        <v>75</v>
      </c>
      <c r="M4">
        <v>4</v>
      </c>
      <c r="N4" s="42">
        <f>ErrorCode5[[#This Row],[Total]]/ErrorCode5[[#Totals],[Total]]</f>
        <v>0.08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5</v>
      </c>
      <c r="K5">
        <v>3</v>
      </c>
      <c r="L5" t="s">
        <v>76</v>
      </c>
      <c r="M5">
        <v>4</v>
      </c>
      <c r="N5" s="42">
        <f>ErrorCode5[[#This Row],[Total]]/ErrorCode5[[#Totals],[Total]]</f>
        <v>0.08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5</v>
      </c>
      <c r="K6">
        <v>4</v>
      </c>
      <c r="L6" t="s">
        <v>77</v>
      </c>
      <c r="M6">
        <v>4</v>
      </c>
      <c r="N6" s="42">
        <f>ErrorCode5[[#This Row],[Total]]/ErrorCode5[[#Totals],[Total]]</f>
        <v>0.08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5</v>
      </c>
      <c r="K7">
        <v>5</v>
      </c>
      <c r="L7" t="s">
        <v>78</v>
      </c>
      <c r="M7">
        <v>14</v>
      </c>
      <c r="N7" s="42">
        <f>ErrorCode5[[#This Row],[Total]]/ErrorCode5[[#Totals],[Total]]</f>
        <v>0.28000000000000003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5</v>
      </c>
      <c r="K8">
        <v>6</v>
      </c>
      <c r="L8" s="41" t="s">
        <v>79</v>
      </c>
      <c r="M8">
        <v>4</v>
      </c>
      <c r="N8" s="42">
        <f>ErrorCode5[[#This Row],[Total]]/ErrorCode5[[#Totals],[Total]]</f>
        <v>0.08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5</v>
      </c>
      <c r="K9">
        <v>7</v>
      </c>
      <c r="L9" t="s">
        <v>80</v>
      </c>
      <c r="M9">
        <v>4</v>
      </c>
      <c r="N9" s="42">
        <f>ErrorCode5[[#This Row],[Total]]/ErrorCode5[[#Totals],[Total]]</f>
        <v>0.08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5</v>
      </c>
      <c r="K10">
        <v>8</v>
      </c>
      <c r="L10" t="s">
        <v>81</v>
      </c>
      <c r="M10">
        <v>4</v>
      </c>
      <c r="N10" s="42">
        <f>ErrorCode5[[#This Row],[Total]]/ErrorCode5[[#Totals],[Total]]</f>
        <v>0.08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5</v>
      </c>
      <c r="K11">
        <v>9</v>
      </c>
      <c r="L11" t="s">
        <v>82</v>
      </c>
      <c r="M11">
        <v>4</v>
      </c>
      <c r="N11" s="42">
        <f>ErrorCode5[[#This Row],[Total]]/ErrorCode5[[#Totals],[Total]]</f>
        <v>0.08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4</v>
      </c>
      <c r="N12" s="42">
        <f>ErrorCode5[[#This Row],[Total]]/ErrorCode5[[#Totals],[Total]]</f>
        <v>0.08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5</v>
      </c>
      <c r="K13">
        <v>11</v>
      </c>
      <c r="L13" t="s">
        <v>89</v>
      </c>
      <c r="M13"/>
      <c r="N13" s="42">
        <f>ErrorCode5[[#This Row],[Total]]/ErrorCode5[[#Totals],[Total]]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5">
        <v>5</v>
      </c>
      <c r="K14"/>
      <c r="L14"/>
      <c r="M14">
        <f>SUM(ErrorCode5[Total])</f>
        <v>50</v>
      </c>
      <c r="N14" s="43">
        <f>SUM(ErrorCode5[% of Total Errors])</f>
        <v>0.99999999999999989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5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5">
        <v>5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>
        <v>5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5" t="s">
        <v>87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>
        <v>5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5">
        <v>5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5" t="s">
        <v>87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17" t="s">
        <v>64</v>
      </c>
      <c r="B24" s="17" t="s">
        <v>65</v>
      </c>
      <c r="C24" s="18" t="s">
        <v>66</v>
      </c>
      <c r="D24" s="12">
        <v>43971.647916666669</v>
      </c>
      <c r="E24" s="11"/>
      <c r="F24" s="17"/>
      <c r="G24" s="19"/>
      <c r="H24" s="15" t="s">
        <v>87</v>
      </c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5F95-DB34-4330-9091-F42B49558D5E}">
  <sheetPr codeName="Sheet4"/>
  <dimension ref="A1:N133"/>
  <sheetViews>
    <sheetView topLeftCell="G1" zoomScaleNormal="10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5</v>
      </c>
      <c r="N3" s="42">
        <f>ErrorCode6[[#This Row],[Total]]/ErrorCode6[[#Totals],[Total]]</f>
        <v>0.14285714285714285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88</v>
      </c>
      <c r="K4">
        <v>2</v>
      </c>
      <c r="L4" t="s">
        <v>75</v>
      </c>
      <c r="M4">
        <v>3</v>
      </c>
      <c r="N4" s="42">
        <f>ErrorCode6[[#This Row],[Total]]/ErrorCode6[[#Totals],[Total]]</f>
        <v>8.5714285714285715E-2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4</v>
      </c>
      <c r="K5">
        <v>3</v>
      </c>
      <c r="L5" t="s">
        <v>76</v>
      </c>
      <c r="M5">
        <v>3</v>
      </c>
      <c r="N5" s="42">
        <f>ErrorCode6[[#This Row],[Total]]/ErrorCode6[[#Totals],[Total]]</f>
        <v>8.5714285714285715E-2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4</v>
      </c>
      <c r="K6">
        <v>4</v>
      </c>
      <c r="L6" t="s">
        <v>77</v>
      </c>
      <c r="M6">
        <v>6</v>
      </c>
      <c r="N6" s="42">
        <f>ErrorCode6[[#This Row],[Total]]/ErrorCode6[[#Totals],[Total]]</f>
        <v>0.17142857142857143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4</v>
      </c>
      <c r="K7">
        <v>5</v>
      </c>
      <c r="L7" t="s">
        <v>78</v>
      </c>
      <c r="M7">
        <v>3</v>
      </c>
      <c r="N7" s="42">
        <f>ErrorCode6[[#This Row],[Total]]/ErrorCode6[[#Totals],[Total]]</f>
        <v>8.5714285714285715E-2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4</v>
      </c>
      <c r="K8">
        <v>6</v>
      </c>
      <c r="L8" s="41" t="s">
        <v>79</v>
      </c>
      <c r="M8">
        <v>3</v>
      </c>
      <c r="N8" s="42">
        <f>ErrorCode6[[#This Row],[Total]]/ErrorCode6[[#Totals],[Total]]</f>
        <v>8.5714285714285715E-2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5" t="s">
        <v>88</v>
      </c>
      <c r="K9">
        <v>7</v>
      </c>
      <c r="L9" t="s">
        <v>80</v>
      </c>
      <c r="M9">
        <v>3</v>
      </c>
      <c r="N9" s="42">
        <f>ErrorCode6[[#This Row],[Total]]/ErrorCode6[[#Totals],[Total]]</f>
        <v>8.5714285714285715E-2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4</v>
      </c>
      <c r="K10">
        <v>8</v>
      </c>
      <c r="L10" t="s">
        <v>81</v>
      </c>
      <c r="M10">
        <v>3</v>
      </c>
      <c r="N10" s="42">
        <f>ErrorCode6[[#This Row],[Total]]/ErrorCode6[[#Totals],[Total]]</f>
        <v>8.5714285714285715E-2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3</v>
      </c>
      <c r="N11" s="42">
        <f>ErrorCode6[[#This Row],[Total]]/ErrorCode6[[#Totals],[Total]]</f>
        <v>8.5714285714285715E-2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3</v>
      </c>
      <c r="N12" s="42">
        <f>ErrorCode6[[#This Row],[Total]]/ErrorCode6[[#Totals],[Total]]</f>
        <v>8.5714285714285715E-2</v>
      </c>
    </row>
    <row r="13" spans="1:14" x14ac:dyDescent="0.25">
      <c r="A13" s="17"/>
      <c r="B13" s="17"/>
      <c r="C13" s="18"/>
      <c r="D13" s="12"/>
      <c r="E13" s="11"/>
      <c r="F13" s="17"/>
      <c r="G13" s="19"/>
      <c r="H13" s="16"/>
      <c r="K13">
        <v>11</v>
      </c>
      <c r="L13" t="s">
        <v>89</v>
      </c>
      <c r="M13"/>
      <c r="N13" s="42">
        <f>ErrorCode6[[#This Row],[Total]]/ErrorCode6[[#Totals],[Total]]</f>
        <v>0</v>
      </c>
    </row>
    <row r="14" spans="1:14" ht="45" x14ac:dyDescent="0.25">
      <c r="A14" s="10" t="s">
        <v>29</v>
      </c>
      <c r="B14" s="10" t="s">
        <v>30</v>
      </c>
      <c r="C14" s="11" t="s">
        <v>31</v>
      </c>
      <c r="D14" s="12">
        <v>43971.755555555559</v>
      </c>
      <c r="E14" s="12">
        <v>43972.6</v>
      </c>
      <c r="F14" s="13" t="s">
        <v>13</v>
      </c>
      <c r="G14" s="14"/>
      <c r="H14" s="15" t="s">
        <v>88</v>
      </c>
      <c r="K14"/>
      <c r="L14"/>
      <c r="M14">
        <f>SUM(ErrorCode6[Total])</f>
        <v>35</v>
      </c>
      <c r="N14" s="43">
        <f>SUM(ErrorCode6[% of Total Errors])</f>
        <v>1</v>
      </c>
    </row>
    <row r="15" spans="1:14" ht="45" x14ac:dyDescent="0.25">
      <c r="A15" s="10" t="s">
        <v>32</v>
      </c>
      <c r="B15" s="10" t="s">
        <v>33</v>
      </c>
      <c r="C15" s="11" t="s">
        <v>34</v>
      </c>
      <c r="D15" s="12">
        <v>43972.394444444442</v>
      </c>
      <c r="E15" s="12">
        <v>43972.613194444442</v>
      </c>
      <c r="F15" s="13" t="s">
        <v>13</v>
      </c>
      <c r="G15" s="14"/>
      <c r="H15" s="15">
        <v>4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ht="45" x14ac:dyDescent="0.25">
      <c r="A17" s="10" t="s">
        <v>35</v>
      </c>
      <c r="B17" s="10" t="s">
        <v>36</v>
      </c>
      <c r="C17" s="11" t="s">
        <v>37</v>
      </c>
      <c r="D17" s="12">
        <v>43971.919444444444</v>
      </c>
      <c r="E17" s="12">
        <v>43972.616666666669</v>
      </c>
      <c r="F17" s="13" t="s">
        <v>13</v>
      </c>
      <c r="G17" s="14"/>
      <c r="H17" s="16">
        <v>1</v>
      </c>
    </row>
    <row r="18" spans="1:8" x14ac:dyDescent="0.25">
      <c r="A18" s="17"/>
      <c r="B18" s="17"/>
      <c r="C18" s="18"/>
      <c r="D18" s="12"/>
      <c r="E18" s="11"/>
      <c r="F18" s="17"/>
      <c r="G18" s="19"/>
      <c r="H18" s="15"/>
    </row>
    <row r="19" spans="1:8" x14ac:dyDescent="0.25">
      <c r="A19" s="17"/>
      <c r="B19" s="17"/>
      <c r="C19" s="18"/>
      <c r="D19" s="12"/>
      <c r="E19" s="11"/>
      <c r="F19" s="17"/>
      <c r="G19" s="19"/>
      <c r="H19" s="16"/>
    </row>
    <row r="20" spans="1:8" x14ac:dyDescent="0.25">
      <c r="A20" s="17"/>
      <c r="B20" s="17"/>
      <c r="C20" s="18"/>
      <c r="D20" s="12"/>
      <c r="E20" s="11"/>
      <c r="F20" s="17"/>
      <c r="G20" s="19"/>
      <c r="H20" s="15"/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RunningReport</vt:lpstr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2020-07-23T01:20:14Z</dcterms:created>
  <dcterms:modified xsi:type="dcterms:W3CDTF">2020-08-02T22:33:00Z</dcterms:modified>
</cp:coreProperties>
</file>