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BA\ReportVisualization\"/>
    </mc:Choice>
  </mc:AlternateContent>
  <xr:revisionPtr revIDLastSave="0" documentId="13_ncr:1_{82DBB4D7-535F-4DE4-B1B4-A9BCB7F7A272}" xr6:coauthVersionLast="45" xr6:coauthVersionMax="45" xr10:uidLastSave="{00000000-0000-0000-0000-000000000000}"/>
  <bookViews>
    <workbookView xWindow="-120" yWindow="-120" windowWidth="24240" windowHeight="13140" xr2:uid="{34CDE331-2BE0-4989-A0C3-15C3DC22DD25}"/>
  </bookViews>
  <sheets>
    <sheet name="RunningReport" sheetId="5" r:id="rId1"/>
    <sheet name="Sheet1" sheetId="1" r:id="rId2"/>
    <sheet name="Sheet1 (2)" sheetId="2" r:id="rId3"/>
    <sheet name="Sheet1 (3)" sheetId="3" r:id="rId4"/>
    <sheet name="Sheet1 (4)" sheetId="4" r:id="rId5"/>
  </sheets>
  <definedNames>
    <definedName name="_xlnm._FilterDatabase" localSheetId="1" hidden="1">Sheet1!$A$2:$H$132</definedName>
    <definedName name="_xlnm._FilterDatabase" localSheetId="2" hidden="1">'Sheet1 (2)'!$A$2:$H$132</definedName>
    <definedName name="_xlnm._FilterDatabase" localSheetId="3" hidden="1">'Sheet1 (3)'!$A$2:$H$132</definedName>
    <definedName name="_xlnm._FilterDatabase" localSheetId="4" hidden="1">'Sheet1 (4)'!$A$2:$H$132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5" l="1"/>
  <c r="M14" i="4"/>
  <c r="N13" i="4" s="1"/>
  <c r="M14" i="3"/>
  <c r="N13" i="3" s="1"/>
  <c r="M14" i="2"/>
  <c r="N11" i="2" s="1"/>
  <c r="M14" i="1"/>
  <c r="N13" i="1" s="1"/>
  <c r="N4" i="5" l="1"/>
  <c r="N5" i="5"/>
  <c r="N6" i="5"/>
  <c r="N10" i="5"/>
  <c r="N3" i="5"/>
  <c r="N7" i="5"/>
  <c r="N11" i="5"/>
  <c r="N8" i="5"/>
  <c r="N12" i="5"/>
  <c r="N9" i="5"/>
  <c r="N6" i="4"/>
  <c r="N10" i="4"/>
  <c r="N3" i="4"/>
  <c r="N7" i="4"/>
  <c r="N11" i="4"/>
  <c r="N4" i="4"/>
  <c r="N8" i="4"/>
  <c r="N12" i="4"/>
  <c r="N5" i="4"/>
  <c r="N9" i="4"/>
  <c r="N4" i="3"/>
  <c r="N5" i="3"/>
  <c r="N6" i="3"/>
  <c r="N8" i="3"/>
  <c r="N9" i="3"/>
  <c r="N10" i="3"/>
  <c r="N3" i="3"/>
  <c r="N7" i="3"/>
  <c r="N11" i="3"/>
  <c r="N12" i="3"/>
  <c r="N4" i="2"/>
  <c r="N5" i="2"/>
  <c r="N6" i="2"/>
  <c r="N8" i="2"/>
  <c r="N9" i="2"/>
  <c r="N10" i="2"/>
  <c r="N12" i="2"/>
  <c r="N13" i="2"/>
  <c r="N3" i="2"/>
  <c r="N7" i="2"/>
  <c r="N6" i="1"/>
  <c r="N10" i="1"/>
  <c r="N3" i="1"/>
  <c r="N7" i="1"/>
  <c r="N11" i="1"/>
  <c r="N4" i="1"/>
  <c r="N8" i="1"/>
  <c r="N12" i="1"/>
  <c r="N5" i="1"/>
  <c r="N9" i="1"/>
  <c r="N14" i="5" l="1"/>
  <c r="N14" i="4"/>
  <c r="N14" i="3"/>
  <c r="N14" i="2"/>
  <c r="N14" i="1"/>
</calcChain>
</file>

<file path=xl/sharedStrings.xml><?xml version="1.0" encoding="utf-8"?>
<sst xmlns="http://schemas.openxmlformats.org/spreadsheetml/2006/main" count="361" uniqueCount="92">
  <si>
    <t>PCM2 EXAM4 (BSCE BK3) - PART 1-3</t>
  </si>
  <si>
    <t>Exam Taker</t>
  </si>
  <si>
    <t>Username</t>
  </si>
  <si>
    <t>ID</t>
  </si>
  <si>
    <t>Exam Download Date</t>
  </si>
  <si>
    <t>Exam Upload Date</t>
  </si>
  <si>
    <t>ID &amp; MONITOR DATA</t>
  </si>
  <si>
    <t>TECHNICAL ASSISTANCE / EMAIL DATA</t>
  </si>
  <si>
    <t>Error Code</t>
  </si>
  <si>
    <t>REPORTED INCIDENTS / UPLOAD ISSUES</t>
  </si>
  <si>
    <t>Aggarwal, Kunal</t>
  </si>
  <si>
    <t>kaggarwa</t>
  </si>
  <si>
    <t>A00992672</t>
  </si>
  <si>
    <t>ExamID verified &amp; monitor files successfully uploaded for all blocks</t>
  </si>
  <si>
    <t>Brown, Tamara</t>
  </si>
  <si>
    <t>tbrown5</t>
  </si>
  <si>
    <t>A00837618</t>
  </si>
  <si>
    <t>Began all blocks with a resume code. All monitor files uploaded successfully.</t>
  </si>
  <si>
    <t>Davalos, Jesus</t>
  </si>
  <si>
    <t>jdavalos</t>
  </si>
  <si>
    <t>A00990015</t>
  </si>
  <si>
    <r>
      <t xml:space="preserve">ExamID verified </t>
    </r>
    <r>
      <rPr>
        <sz val="11"/>
        <color rgb="FFFF0000"/>
        <rFont val="Calibri"/>
        <family val="2"/>
        <scheme val="minor"/>
      </rPr>
      <t>but no monitor file uploaded for block 3</t>
    </r>
  </si>
  <si>
    <t>Dwyer, Jasmine</t>
  </si>
  <si>
    <t>jdwyer</t>
  </si>
  <si>
    <t>A00949291</t>
  </si>
  <si>
    <t>Lee, Woo Jin</t>
  </si>
  <si>
    <t>wlee2</t>
  </si>
  <si>
    <t>A01008859</t>
  </si>
  <si>
    <r>
      <t xml:space="preserve">ExamID verified </t>
    </r>
    <r>
      <rPr>
        <sz val="11"/>
        <color rgb="FFFF0000"/>
        <rFont val="Calibri"/>
        <family val="2"/>
        <scheme val="minor"/>
      </rPr>
      <t>but no monitor file uploaded for block 1</t>
    </r>
  </si>
  <si>
    <t>Nicolini, Okeemah</t>
  </si>
  <si>
    <t>onicolin</t>
  </si>
  <si>
    <t>A00999115</t>
  </si>
  <si>
    <t>Seo, Dohyun</t>
  </si>
  <si>
    <t>dseo</t>
  </si>
  <si>
    <t>A00856273</t>
  </si>
  <si>
    <t>Syed, Usama</t>
  </si>
  <si>
    <t>usyed</t>
  </si>
  <si>
    <t>A00991022</t>
  </si>
  <si>
    <t>NO EXAM UPLOADS</t>
  </si>
  <si>
    <t>Arias Uribe, Romina</t>
  </si>
  <si>
    <t>rariasur</t>
  </si>
  <si>
    <t>A00611877</t>
  </si>
  <si>
    <t>Asrar, Henna</t>
  </si>
  <si>
    <t>hasrar</t>
  </si>
  <si>
    <t>A00737767</t>
  </si>
  <si>
    <t>Botros, Joseph</t>
  </si>
  <si>
    <t>jbotros</t>
  </si>
  <si>
    <t>A00786914</t>
  </si>
  <si>
    <t>Guruvaiah, Nanditha</t>
  </si>
  <si>
    <t>nguruvai</t>
  </si>
  <si>
    <t>A00864684</t>
  </si>
  <si>
    <t>Irikefe, Onome</t>
  </si>
  <si>
    <t>oirikefe</t>
  </si>
  <si>
    <t>A00812966</t>
  </si>
  <si>
    <t>Only block 3 downloaded</t>
  </si>
  <si>
    <t>Ji, Sophia</t>
  </si>
  <si>
    <t>sji</t>
  </si>
  <si>
    <t>A00985442</t>
  </si>
  <si>
    <t>Maduakor, Linda</t>
  </si>
  <si>
    <t>lmaduako</t>
  </si>
  <si>
    <t>A00914984</t>
  </si>
  <si>
    <t>Nassoura, Tala</t>
  </si>
  <si>
    <t>tnassour</t>
  </si>
  <si>
    <t>A00978685</t>
  </si>
  <si>
    <t>Peresuh, Simbarashe</t>
  </si>
  <si>
    <t>speresuh</t>
  </si>
  <si>
    <t>A00996712</t>
  </si>
  <si>
    <t>4,5</t>
  </si>
  <si>
    <t>3,2,6</t>
  </si>
  <si>
    <t>4,2</t>
  </si>
  <si>
    <t>5,3,2,1</t>
  </si>
  <si>
    <t>Error code</t>
  </si>
  <si>
    <t>Description</t>
  </si>
  <si>
    <t>Total</t>
  </si>
  <si>
    <t>Student did not download Exam</t>
  </si>
  <si>
    <t>Monitor file not uploaded</t>
  </si>
  <si>
    <t>Student did not upload exam file</t>
  </si>
  <si>
    <t>Student received second download</t>
  </si>
  <si>
    <t>Student was not able to complete exam</t>
  </si>
  <si>
    <t>Student verifcation failed</t>
  </si>
  <si>
    <t>test code</t>
  </si>
  <si>
    <t>test code 8</t>
  </si>
  <si>
    <t>test code 9</t>
  </si>
  <si>
    <t>testcode 10</t>
  </si>
  <si>
    <t>1,2,3,4,5,6,7,8,9</t>
  </si>
  <si>
    <t>2,3,4,5,6,7,8,9</t>
  </si>
  <si>
    <t>3,4,5,6,7,8,9</t>
  </si>
  <si>
    <t>1,2,3,4,6,7,8,9,10</t>
  </si>
  <si>
    <t>1,2,3,5,6,7,8,9,10</t>
  </si>
  <si>
    <t>code 11</t>
  </si>
  <si>
    <t>% of Total Errors</t>
  </si>
  <si>
    <t>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</si>
</sst>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80C5"/>
      <name val="Georgia"/>
      <family val="1"/>
    </font>
    <font>
      <b/>
      <sz val="12"/>
      <color theme="8" tint="-0.499984740745262"/>
      <name val="Georgia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center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horizontal="center" vertical="top"/>
    </xf>
    <xf numFmtId="2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left" vertic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RunningReport!$M$2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RunningReport!$K$3:$L$13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RunningReport!$M$3:$M$13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4-4D5C-ADF5-85AB9A1778D8}"/>
            </c:ext>
          </c:extLst>
        </c:ser>
        <c:ser>
          <c:idx val="1"/>
          <c:order val="1"/>
          <c:tx>
            <c:strRef>
              <c:f>RunningReport!$N$2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RunningReport!$K$3:$L$13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RunningReport!$N$3:$N$13</c:f>
              <c:numCache>
                <c:formatCode>0%</c:formatCode>
                <c:ptCount val="11"/>
                <c:pt idx="0">
                  <c:v>0.11170212765957446</c:v>
                </c:pt>
                <c:pt idx="1">
                  <c:v>0.11170212765957446</c:v>
                </c:pt>
                <c:pt idx="2">
                  <c:v>0.11702127659574468</c:v>
                </c:pt>
                <c:pt idx="3">
                  <c:v>0.11702127659574468</c:v>
                </c:pt>
                <c:pt idx="4">
                  <c:v>0.15425531914893617</c:v>
                </c:pt>
                <c:pt idx="5">
                  <c:v>9.0425531914893623E-2</c:v>
                </c:pt>
                <c:pt idx="6">
                  <c:v>8.5106382978723402E-2</c:v>
                </c:pt>
                <c:pt idx="7">
                  <c:v>8.5106382978723402E-2</c:v>
                </c:pt>
                <c:pt idx="8">
                  <c:v>8.5106382978723402E-2</c:v>
                </c:pt>
                <c:pt idx="9">
                  <c:v>3.7234042553191488E-2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4-4D5C-ADF5-85AB9A17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43576"/>
        <c:axId val="384141936"/>
      </c:barChart>
      <c:catAx>
        <c:axId val="3841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41936"/>
        <c:crosses val="autoZero"/>
        <c:auto val="1"/>
        <c:lblAlgn val="ctr"/>
        <c:lblOffset val="100"/>
        <c:noMultiLvlLbl val="0"/>
      </c:catAx>
      <c:valAx>
        <c:axId val="3841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4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4031-ABC8-1844283DA1A9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Sheet1!$N$3:$N$13</c:f>
              <c:numCache>
                <c:formatCode>0%</c:formatCode>
                <c:ptCount val="11"/>
                <c:pt idx="0">
                  <c:v>0.16</c:v>
                </c:pt>
                <c:pt idx="1">
                  <c:v>0.32</c:v>
                </c:pt>
                <c:pt idx="2">
                  <c:v>0.24</c:v>
                </c:pt>
                <c:pt idx="3">
                  <c:v>0.12</c:v>
                </c:pt>
                <c:pt idx="4">
                  <c:v>0.12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6-4031-ABC8-1844283D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597072"/>
        <c:axId val="769597728"/>
      </c:barChart>
      <c:catAx>
        <c:axId val="7695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97728"/>
        <c:crosses val="autoZero"/>
        <c:auto val="1"/>
        <c:lblAlgn val="ctr"/>
        <c:lblOffset val="100"/>
        <c:noMultiLvlLbl val="0"/>
      </c:catAx>
      <c:valAx>
        <c:axId val="7695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(2)'!$M$3:$M$13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E-481E-9A6E-45F4A636FEF0}"/>
            </c:ext>
          </c:extLst>
        </c:ser>
        <c:ser>
          <c:idx val="1"/>
          <c:order val="1"/>
          <c:tx>
            <c:strRef>
              <c:f>'Sheet1 (2)'!$N$2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(2)'!$N$3:$N$13</c:f>
              <c:numCache>
                <c:formatCode>0%</c:formatCode>
                <c:ptCount val="11"/>
                <c:pt idx="0">
                  <c:v>0.1038961038961039</c:v>
                </c:pt>
                <c:pt idx="1">
                  <c:v>7.792207792207792E-2</c:v>
                </c:pt>
                <c:pt idx="2">
                  <c:v>0.11688311688311688</c:v>
                </c:pt>
                <c:pt idx="3">
                  <c:v>0.11688311688311688</c:v>
                </c:pt>
                <c:pt idx="4">
                  <c:v>0.11688311688311688</c:v>
                </c:pt>
                <c:pt idx="5">
                  <c:v>0.11688311688311688</c:v>
                </c:pt>
                <c:pt idx="6">
                  <c:v>0.11688311688311688</c:v>
                </c:pt>
                <c:pt idx="7">
                  <c:v>0.11688311688311688</c:v>
                </c:pt>
                <c:pt idx="8">
                  <c:v>0.11688311688311688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E-481E-9A6E-45F4A636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36144"/>
        <c:axId val="544536952"/>
      </c:barChart>
      <c:catAx>
        <c:axId val="5569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6952"/>
        <c:crosses val="autoZero"/>
        <c:auto val="1"/>
        <c:lblAlgn val="ctr"/>
        <c:lblOffset val="100"/>
        <c:noMultiLvlLbl val="0"/>
      </c:catAx>
      <c:valAx>
        <c:axId val="5445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(3)'!$K$3:$L$13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(3)'!$M$3:$M$13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8-4961-9F75-43B96E13F76D}"/>
            </c:ext>
          </c:extLst>
        </c:ser>
        <c:ser>
          <c:idx val="1"/>
          <c:order val="1"/>
          <c:tx>
            <c:strRef>
              <c:f>'Sheet1 (3)'!$N$2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(3)'!$K$3:$L$13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(3)'!$N$3:$N$13</c:f>
              <c:numCache>
                <c:formatCode>0%</c:formatCode>
                <c:ptCount val="1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0.28000000000000003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8-4961-9F75-43B96E13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16608"/>
        <c:axId val="556419888"/>
      </c:barChart>
      <c:catAx>
        <c:axId val="5564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888"/>
        <c:crosses val="autoZero"/>
        <c:auto val="1"/>
        <c:lblAlgn val="ctr"/>
        <c:lblOffset val="100"/>
        <c:noMultiLvlLbl val="0"/>
      </c:catAx>
      <c:valAx>
        <c:axId val="55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(4)'!$M$2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(4)'!$K$3:$L$13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(4)'!$M$3:$M$13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8-4414-8C6A-29F60043553B}"/>
            </c:ext>
          </c:extLst>
        </c:ser>
        <c:ser>
          <c:idx val="1"/>
          <c:order val="1"/>
          <c:tx>
            <c:strRef>
              <c:f>'Sheet1 (4)'!$N$2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(4)'!$K$3:$L$13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(4)'!$N$3:$N$13</c:f>
              <c:numCache>
                <c:formatCode>0%</c:formatCode>
                <c:ptCount val="11"/>
                <c:pt idx="0">
                  <c:v>0.14285714285714285</c:v>
                </c:pt>
                <c:pt idx="1">
                  <c:v>8.5714285714285715E-2</c:v>
                </c:pt>
                <c:pt idx="2">
                  <c:v>8.5714285714285715E-2</c:v>
                </c:pt>
                <c:pt idx="3">
                  <c:v>0.17142857142857143</c:v>
                </c:pt>
                <c:pt idx="4">
                  <c:v>8.5714285714285715E-2</c:v>
                </c:pt>
                <c:pt idx="5">
                  <c:v>8.5714285714285715E-2</c:v>
                </c:pt>
                <c:pt idx="6">
                  <c:v>8.5714285714285715E-2</c:v>
                </c:pt>
                <c:pt idx="7">
                  <c:v>8.5714285714285715E-2</c:v>
                </c:pt>
                <c:pt idx="8">
                  <c:v>8.5714285714285715E-2</c:v>
                </c:pt>
                <c:pt idx="9">
                  <c:v>8.5714285714285715E-2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8-4414-8C6A-29F60043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12016"/>
        <c:axId val="556413984"/>
      </c:barChart>
      <c:catAx>
        <c:axId val="5564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3984"/>
        <c:crosses val="autoZero"/>
        <c:auto val="1"/>
        <c:lblAlgn val="ctr"/>
        <c:lblOffset val="100"/>
        <c:noMultiLvlLbl val="0"/>
      </c:catAx>
      <c:valAx>
        <c:axId val="5564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0</xdr:row>
      <xdr:rowOff>6</xdr:rowOff>
    </xdr:from>
    <xdr:to>
      <xdr:col>7</xdr:col>
      <xdr:colOff>304806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0B528-42FF-4960-9D62-D85637C30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</xdr:colOff>
      <xdr:row>0</xdr:row>
      <xdr:rowOff>6</xdr:rowOff>
    </xdr:from>
    <xdr:to>
      <xdr:col>5</xdr:col>
      <xdr:colOff>1200156</xdr:colOff>
      <xdr:row>6</xdr:row>
      <xdr:rowOff>304806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B8E4-F94D-41B7-B3D6-07D82B97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</xdr:colOff>
      <xdr:row>0</xdr:row>
      <xdr:rowOff>6</xdr:rowOff>
    </xdr:from>
    <xdr:to>
      <xdr:col>5</xdr:col>
      <xdr:colOff>1200156</xdr:colOff>
      <xdr:row>6</xdr:row>
      <xdr:rowOff>304806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7283-7510-4374-BAD5-4E03F3C6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0</xdr:row>
      <xdr:rowOff>6</xdr:rowOff>
    </xdr:from>
    <xdr:to>
      <xdr:col>4</xdr:col>
      <xdr:colOff>733431</xdr:colOff>
      <xdr:row>6</xdr:row>
      <xdr:rowOff>304806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58ED-ED65-4B29-8DE5-C33771B3E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</xdr:colOff>
      <xdr:row>0</xdr:row>
      <xdr:rowOff>6</xdr:rowOff>
    </xdr:from>
    <xdr:to>
      <xdr:col>7</xdr:col>
      <xdr:colOff>2466981</xdr:colOff>
      <xdr:row>6</xdr:row>
      <xdr:rowOff>304806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32CDC-1C60-4A60-B318-18B113BD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0344EE-EBDA-403D-8040-97C20E5CE921}" name="ErrorCode6" displayName="ErrorCode6" ref="K2:N14" totalsRowCount="1">
  <autoFilter ref="K2:N13" xr:uid="{03B136F6-5AC7-4BDD-8572-02A2CD6E7F1B}"/>
  <tableColumns count="4">
    <tableColumn id="1" xr3:uid="{361A701B-D61A-4935-B652-608BC3CA7B25}" name="Error code"/>
    <tableColumn id="2" xr3:uid="{DBC67356-1CF5-4762-918A-047A092A0D5A}" name="Description"/>
    <tableColumn id="3" xr3:uid="{FA1639E0-DFD9-41B9-81EE-45C21E3F4AE8}" name="Total" totalsRowLabel="188"/>
    <tableColumn id="4" xr3:uid="{C742CF39-09B9-4BEC-843C-4D12685BFA12}" name="% of Total Errors" totalsRowFunction="custom" totalsRowDxfId="0" dataCellStyle="Percent">
      <calculatedColumnFormula>ErrorCode6[[#This Row],[Total]]/ErrorCode6[[#Totals],[Total]]</calculatedColumnFormula>
      <totalsRowFormula>SUM(ErrorCode6[% of Total Errors])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F4C30-2DA1-4DA6-8ED7-53B2FEBFA0F5}" name="ErrorCode" displayName="ErrorCode" ref="K2:N14" totalsRowCount="1">
  <autoFilter ref="K2:N13" xr:uid="{9C8B4A28-3175-4666-8A07-77699E6E3A76}"/>
  <tableColumns count="4">
    <tableColumn id="1" xr3:uid="{60DC970A-DF1A-4D11-9CFD-AFF028834997}" name="Error code"/>
    <tableColumn id="2" xr3:uid="{F80C0F03-B053-4BD1-8356-F959768D3C2E}" name="Description"/>
    <tableColumn id="3" xr3:uid="{B2FE9862-4134-4246-92B5-0E7BB284FC33}" name="Total" totalsRowFunction="custom">
      <totalsRowFormula>SUM(ErrorCode[Total])</totalsRowFormula>
    </tableColumn>
    <tableColumn id="4" xr3:uid="{F4E26A16-A463-41EF-899A-5B2C7D59422C}" name="% of Total Errors" totalsRowFunction="custom" totalsRowDxfId="4" dataCellStyle="Percent">
      <calculatedColumnFormula>ErrorCode[[#This Row],[Total]]/ErrorCode[[#Totals],[Total]]</calculatedColumnFormula>
      <totalsRowFormula>SUM(ErrorCode[% of Total Errors])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14FCA6-6F56-4A18-AC11-8731396B3429}" name="ErrorCode3" displayName="ErrorCode3" ref="K2:N14" totalsRowCount="1">
  <autoFilter ref="K2:N13" xr:uid="{2862DF6F-A3DF-4A95-8182-861E6D796083}"/>
  <tableColumns count="4">
    <tableColumn id="1" xr3:uid="{F4ED194D-9A87-474F-BCB1-142BE90010A9}" name="Error code"/>
    <tableColumn id="2" xr3:uid="{E491639B-C5F9-4115-A9D4-1A355BBDD2BC}" name="Description"/>
    <tableColumn id="3" xr3:uid="{C756F23C-6634-4DE7-9079-A52D02651A90}" name="Total" totalsRowFunction="custom">
      <totalsRowFormula>SUM(ErrorCode3[Total])</totalsRowFormula>
    </tableColumn>
    <tableColumn id="4" xr3:uid="{8B438750-E968-464C-A29C-DC1A57F22813}" name="% of Total Errors" totalsRowFunction="custom" totalsRowDxfId="3" dataCellStyle="Percent">
      <calculatedColumnFormula>ErrorCode3[[#This Row],[Total]]/ErrorCode3[[#Totals],[Total]]</calculatedColumnFormula>
      <totalsRowFormula>SUM(ErrorCode3[% of Total Errors])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112D0A-B8FE-4BF5-A3BC-65049F6A1EEF}" name="ErrorCode4" displayName="ErrorCode4" ref="K2:N14" totalsRowCount="1">
  <autoFilter ref="K2:N13" xr:uid="{8AFCAEC6-C56B-499E-BFF2-8D2840591799}"/>
  <tableColumns count="4">
    <tableColumn id="1" xr3:uid="{86BAC067-8F9C-4B7C-A43E-35FCF806F734}" name="Error code"/>
    <tableColumn id="2" xr3:uid="{196E0CBA-8E59-4D26-BCB2-6C16074DE939}" name="Description"/>
    <tableColumn id="3" xr3:uid="{796E7CD1-22B2-42D7-8A87-CFDB0CBA3DD4}" name="Total" totalsRowFunction="custom">
      <totalsRowFormula>SUM(ErrorCode4[Total])</totalsRowFormula>
    </tableColumn>
    <tableColumn id="4" xr3:uid="{859855CF-6180-4FB9-9D30-832EE5B28174}" name="% of Total Errors" totalsRowFunction="custom" totalsRowDxfId="2" dataCellStyle="Percent">
      <calculatedColumnFormula>ErrorCode4[[#This Row],[Total]]/ErrorCode4[[#Totals],[Total]]</calculatedColumnFormula>
      <totalsRowFormula>SUM(ErrorCode4[% of Total Errors])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52E39-6198-44DC-8D1A-D01941A57C34}" name="ErrorCode5" displayName="ErrorCode5" ref="K2:N14" totalsRowCount="1">
  <autoFilter ref="K2:N13" xr:uid="{3149404B-0B3F-4766-8F53-0FC923987C66}"/>
  <tableColumns count="4">
    <tableColumn id="1" xr3:uid="{2639FB75-E48A-46B3-BC6B-0A295BD330D1}" name="Error code"/>
    <tableColumn id="2" xr3:uid="{8B82E086-BA01-46BB-8361-050EE2D8B6C3}" name="Description"/>
    <tableColumn id="3" xr3:uid="{B7C8FFB0-E45F-44AD-BD54-FEDAE1424E50}" name="Total" totalsRowFunction="custom">
      <totalsRowFormula>SUM(ErrorCode5[Total])</totalsRowFormula>
    </tableColumn>
    <tableColumn id="4" xr3:uid="{6ACEB675-D078-4BB3-BC72-EA1D4BBE8F8F}" name="% of Total Errors" totalsRowFunction="custom" totalsRowDxfId="1" dataCellStyle="Percent">
      <calculatedColumnFormula>ErrorCode5[[#This Row],[Total]]/ErrorCode5[[#Totals],[Total]]</calculatedColumnFormula>
      <totalsRowFormula>SUM(ErrorCode5[% of Total Errors])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4B20-C4CB-4368-B69B-968BC3A919A7}">
  <sheetPr codeName="Sheet5"/>
  <dimension ref="K2:N14"/>
  <sheetViews>
    <sheetView tabSelected="1" workbookViewId="0">
      <selection activeCell="K2" sqref="K2:N14"/>
    </sheetView>
  </sheetViews>
  <sheetFormatPr defaultRowHeight="15" x14ac:dyDescent="0.25"/>
  <sheetData>
    <row r="2" spans="11:14" x14ac:dyDescent="0.25">
      <c r="K2" t="s">
        <v>71</v>
      </c>
      <c r="L2" t="s">
        <v>72</v>
      </c>
      <c r="M2" t="s">
        <v>73</v>
      </c>
      <c r="N2" t="s">
        <v>90</v>
      </c>
    </row>
    <row r="3" spans="11:14" x14ac:dyDescent="0.25">
      <c r="K3">
        <v>1</v>
      </c>
      <c r="L3" t="s">
        <v>74</v>
      </c>
      <c r="M3">
        <v>21</v>
      </c>
      <c r="N3" s="42">
        <f>ErrorCode6[[#This Row],[Total]]/ErrorCode6[[#Totals],[Total]]</f>
        <v>0.11170212765957446</v>
      </c>
    </row>
    <row r="4" spans="11:14" x14ac:dyDescent="0.25">
      <c r="K4">
        <v>2</v>
      </c>
      <c r="L4" t="s">
        <v>75</v>
      </c>
      <c r="M4">
        <v>21</v>
      </c>
      <c r="N4" s="42">
        <f>ErrorCode6[[#This Row],[Total]]/ErrorCode6[[#Totals],[Total]]</f>
        <v>0.11170212765957446</v>
      </c>
    </row>
    <row r="5" spans="11:14" x14ac:dyDescent="0.25">
      <c r="K5">
        <v>3</v>
      </c>
      <c r="L5" t="s">
        <v>76</v>
      </c>
      <c r="M5">
        <v>22</v>
      </c>
      <c r="N5" s="42">
        <f>ErrorCode6[[#This Row],[Total]]/ErrorCode6[[#Totals],[Total]]</f>
        <v>0.11702127659574468</v>
      </c>
    </row>
    <row r="6" spans="11:14" x14ac:dyDescent="0.25">
      <c r="K6">
        <v>4</v>
      </c>
      <c r="L6" t="s">
        <v>77</v>
      </c>
      <c r="M6">
        <v>22</v>
      </c>
      <c r="N6" s="42">
        <f>ErrorCode6[[#This Row],[Total]]/ErrorCode6[[#Totals],[Total]]</f>
        <v>0.11702127659574468</v>
      </c>
    </row>
    <row r="7" spans="11:14" x14ac:dyDescent="0.25">
      <c r="K7">
        <v>5</v>
      </c>
      <c r="L7" t="s">
        <v>78</v>
      </c>
      <c r="M7">
        <v>29</v>
      </c>
      <c r="N7" s="42">
        <f>ErrorCode6[[#This Row],[Total]]/ErrorCode6[[#Totals],[Total]]</f>
        <v>0.15425531914893617</v>
      </c>
    </row>
    <row r="8" spans="11:14" x14ac:dyDescent="0.25">
      <c r="K8">
        <v>6</v>
      </c>
      <c r="L8" s="41" t="s">
        <v>79</v>
      </c>
      <c r="M8">
        <v>17</v>
      </c>
      <c r="N8" s="42">
        <f>ErrorCode6[[#This Row],[Total]]/ErrorCode6[[#Totals],[Total]]</f>
        <v>9.0425531914893623E-2</v>
      </c>
    </row>
    <row r="9" spans="11:14" x14ac:dyDescent="0.25">
      <c r="K9">
        <v>7</v>
      </c>
      <c r="L9" t="s">
        <v>80</v>
      </c>
      <c r="M9">
        <v>16</v>
      </c>
      <c r="N9" s="42">
        <f>ErrorCode6[[#This Row],[Total]]/ErrorCode6[[#Totals],[Total]]</f>
        <v>8.5106382978723402E-2</v>
      </c>
    </row>
    <row r="10" spans="11:14" x14ac:dyDescent="0.25">
      <c r="K10">
        <v>8</v>
      </c>
      <c r="L10" t="s">
        <v>81</v>
      </c>
      <c r="M10">
        <v>16</v>
      </c>
      <c r="N10" s="42">
        <f>ErrorCode6[[#This Row],[Total]]/ErrorCode6[[#Totals],[Total]]</f>
        <v>8.5106382978723402E-2</v>
      </c>
    </row>
    <row r="11" spans="11:14" x14ac:dyDescent="0.25">
      <c r="K11">
        <v>9</v>
      </c>
      <c r="L11" t="s">
        <v>82</v>
      </c>
      <c r="M11">
        <v>16</v>
      </c>
      <c r="N11" s="42">
        <f>ErrorCode6[[#This Row],[Total]]/ErrorCode6[[#Totals],[Total]]</f>
        <v>8.5106382978723402E-2</v>
      </c>
    </row>
    <row r="12" spans="11:14" x14ac:dyDescent="0.25">
      <c r="K12">
        <v>10</v>
      </c>
      <c r="L12" t="s">
        <v>83</v>
      </c>
      <c r="M12">
        <v>7</v>
      </c>
      <c r="N12" s="42">
        <f>ErrorCode6[[#This Row],[Total]]/ErrorCode6[[#Totals],[Total]]</f>
        <v>3.7234042553191488E-2</v>
      </c>
    </row>
    <row r="13" spans="11:14" x14ac:dyDescent="0.25">
      <c r="K13">
        <v>11</v>
      </c>
      <c r="L13" t="s">
        <v>89</v>
      </c>
      <c r="N13" s="42">
        <f>ErrorCode6[[#This Row],[Total]]/ErrorCode6[[#Totals],[Total]]</f>
        <v>0</v>
      </c>
    </row>
    <row r="14" spans="11:14" x14ac:dyDescent="0.25">
      <c r="M14" t="s">
        <v>91</v>
      </c>
      <c r="N14" s="43">
        <f>SUM(ErrorCode6[% of Total Errors])</f>
        <v>0.99468085106382986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0E29-0EF2-46E6-BDFB-1E1208C600DE}">
  <sheetPr codeName="Sheet1"/>
  <dimension ref="A1:N133"/>
  <sheetViews>
    <sheetView topLeftCell="D1" zoomScale="80" zoomScaleNormal="8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4</v>
      </c>
      <c r="N3" s="42">
        <f>ErrorCode[[#This Row],[Total]]/ErrorCode[[#Totals],[Total]]</f>
        <v>0.16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>
        <v>1</v>
      </c>
      <c r="K4">
        <v>2</v>
      </c>
      <c r="L4" t="s">
        <v>75</v>
      </c>
      <c r="M4">
        <v>8</v>
      </c>
      <c r="N4" s="42">
        <f>ErrorCode[[#This Row],[Total]]/ErrorCode[[#Totals],[Total]]</f>
        <v>0.32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1</v>
      </c>
      <c r="K5">
        <v>3</v>
      </c>
      <c r="L5" t="s">
        <v>76</v>
      </c>
      <c r="M5">
        <v>6</v>
      </c>
      <c r="N5" s="42">
        <f>ErrorCode[[#This Row],[Total]]/ErrorCode[[#Totals],[Total]]</f>
        <v>0.24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6">
        <v>1</v>
      </c>
      <c r="K6">
        <v>4</v>
      </c>
      <c r="L6" t="s">
        <v>77</v>
      </c>
      <c r="M6">
        <v>3</v>
      </c>
      <c r="N6" s="42">
        <f>ErrorCode[[#This Row],[Total]]/ErrorCode[[#Totals],[Total]]</f>
        <v>0.12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2</v>
      </c>
      <c r="K7">
        <v>5</v>
      </c>
      <c r="L7" t="s">
        <v>78</v>
      </c>
      <c r="M7">
        <v>3</v>
      </c>
      <c r="N7" s="42">
        <f>ErrorCode[[#This Row],[Total]]/ErrorCode[[#Totals],[Total]]</f>
        <v>0.12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6">
        <v>2</v>
      </c>
      <c r="K8">
        <v>6</v>
      </c>
      <c r="L8" s="41" t="s">
        <v>79</v>
      </c>
      <c r="M8">
        <v>1</v>
      </c>
      <c r="N8" s="42">
        <f>ErrorCode[[#This Row],[Total]]/ErrorCode[[#Totals],[Total]]</f>
        <v>0.04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2</v>
      </c>
      <c r="K9">
        <v>7</v>
      </c>
      <c r="L9" t="s">
        <v>80</v>
      </c>
      <c r="M9"/>
      <c r="N9" s="42">
        <f>ErrorCode[[#This Row],[Total]]/ErrorCode[[#Totals],[Total]]</f>
        <v>0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6">
        <v>2</v>
      </c>
      <c r="K10">
        <v>8</v>
      </c>
      <c r="L10" t="s">
        <v>81</v>
      </c>
      <c r="M10"/>
      <c r="N10" s="42">
        <f>ErrorCode[[#This Row],[Total]]/ErrorCode[[#Totals],[Total]]</f>
        <v>0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2</v>
      </c>
      <c r="K11">
        <v>9</v>
      </c>
      <c r="L11" t="s">
        <v>82</v>
      </c>
      <c r="M11"/>
      <c r="N11" s="42">
        <f>ErrorCode[[#This Row],[Total]]/ErrorCode[[#Totals],[Total]]</f>
        <v>0</v>
      </c>
    </row>
    <row r="12" spans="1:14" x14ac:dyDescent="0.25">
      <c r="A12" s="47" t="s">
        <v>38</v>
      </c>
      <c r="B12" s="47"/>
      <c r="C12" s="47"/>
      <c r="D12" s="47"/>
      <c r="E12" s="47"/>
      <c r="F12" s="47"/>
      <c r="G12" s="47"/>
      <c r="H12" s="16">
        <v>3</v>
      </c>
      <c r="K12">
        <v>10</v>
      </c>
      <c r="L12" t="s">
        <v>83</v>
      </c>
      <c r="M12"/>
      <c r="N12" s="42">
        <f>ErrorCode[[#This Row],[Total]]/ErrorCode[[#Totals],[Total]]</f>
        <v>0</v>
      </c>
    </row>
    <row r="13" spans="1:14" x14ac:dyDescent="0.25">
      <c r="A13" s="17" t="s">
        <v>39</v>
      </c>
      <c r="B13" s="17" t="s">
        <v>40</v>
      </c>
      <c r="C13" s="18" t="s">
        <v>41</v>
      </c>
      <c r="D13" s="12">
        <v>43971.686805555553</v>
      </c>
      <c r="E13" s="11"/>
      <c r="F13" s="17"/>
      <c r="G13" s="19"/>
      <c r="H13" s="16">
        <v>3</v>
      </c>
      <c r="K13">
        <v>11</v>
      </c>
      <c r="L13" t="s">
        <v>89</v>
      </c>
      <c r="M13"/>
      <c r="N13" s="42">
        <f>ErrorCode[[#This Row],[Total]]/ErrorCode[[#Totals],[Total]]</f>
        <v>0</v>
      </c>
    </row>
    <row r="14" spans="1:14" x14ac:dyDescent="0.25">
      <c r="A14" s="17" t="s">
        <v>42</v>
      </c>
      <c r="B14" s="17" t="s">
        <v>43</v>
      </c>
      <c r="C14" s="18" t="s">
        <v>44</v>
      </c>
      <c r="D14" s="12">
        <v>43972.120833333334</v>
      </c>
      <c r="E14" s="11"/>
      <c r="F14" s="17"/>
      <c r="G14" s="19"/>
      <c r="H14" s="16">
        <v>3</v>
      </c>
      <c r="K14"/>
      <c r="L14"/>
      <c r="M14">
        <f>SUM(ErrorCode[Total])</f>
        <v>25</v>
      </c>
      <c r="N14" s="43">
        <f>SUM(ErrorCode[% of Total Errors])</f>
        <v>1</v>
      </c>
    </row>
    <row r="15" spans="1:14" x14ac:dyDescent="0.25">
      <c r="A15" s="17" t="s">
        <v>45</v>
      </c>
      <c r="B15" s="17" t="s">
        <v>46</v>
      </c>
      <c r="C15" s="18" t="s">
        <v>47</v>
      </c>
      <c r="D15" s="12">
        <v>43971.430555555555</v>
      </c>
      <c r="E15" s="11"/>
      <c r="F15" s="17"/>
      <c r="G15" s="19"/>
      <c r="H15" s="16">
        <v>3</v>
      </c>
    </row>
    <row r="16" spans="1:14" x14ac:dyDescent="0.25">
      <c r="A16" s="17" t="s">
        <v>48</v>
      </c>
      <c r="B16" s="17" t="s">
        <v>49</v>
      </c>
      <c r="C16" s="18" t="s">
        <v>50</v>
      </c>
      <c r="D16" s="12">
        <v>43971.522222222222</v>
      </c>
      <c r="E16" s="11"/>
      <c r="F16" s="17"/>
      <c r="G16" s="19"/>
      <c r="H16" s="16" t="s">
        <v>67</v>
      </c>
    </row>
    <row r="17" spans="1:8" ht="30" x14ac:dyDescent="0.25">
      <c r="A17" s="10" t="s">
        <v>51</v>
      </c>
      <c r="B17" s="10" t="s">
        <v>52</v>
      </c>
      <c r="C17" s="11" t="s">
        <v>53</v>
      </c>
      <c r="D17" s="12">
        <v>43972.511805555558</v>
      </c>
      <c r="E17" s="20" t="s">
        <v>54</v>
      </c>
      <c r="F17" s="10"/>
      <c r="G17" s="21"/>
      <c r="H17" s="16" t="s">
        <v>68</v>
      </c>
    </row>
    <row r="18" spans="1:8" x14ac:dyDescent="0.25">
      <c r="A18" s="17" t="s">
        <v>55</v>
      </c>
      <c r="B18" s="17" t="s">
        <v>56</v>
      </c>
      <c r="C18" s="18" t="s">
        <v>57</v>
      </c>
      <c r="D18" s="12">
        <v>43971.491666666669</v>
      </c>
      <c r="E18" s="11"/>
      <c r="F18" s="17"/>
      <c r="G18" s="19"/>
      <c r="H18" s="16">
        <v>4</v>
      </c>
    </row>
    <row r="19" spans="1:8" x14ac:dyDescent="0.25">
      <c r="A19" s="17" t="s">
        <v>58</v>
      </c>
      <c r="B19" s="17" t="s">
        <v>59</v>
      </c>
      <c r="C19" s="18" t="s">
        <v>60</v>
      </c>
      <c r="D19" s="12">
        <v>43971.788194444445</v>
      </c>
      <c r="E19" s="11"/>
      <c r="F19" s="17"/>
      <c r="G19" s="19"/>
      <c r="H19" s="16" t="s">
        <v>69</v>
      </c>
    </row>
    <row r="20" spans="1:8" x14ac:dyDescent="0.25">
      <c r="A20" s="17" t="s">
        <v>61</v>
      </c>
      <c r="B20" s="17" t="s">
        <v>62</v>
      </c>
      <c r="C20" s="18" t="s">
        <v>63</v>
      </c>
      <c r="D20" s="12">
        <v>43971.982638888891</v>
      </c>
      <c r="E20" s="11"/>
      <c r="F20" s="17"/>
      <c r="G20" s="19"/>
      <c r="H20" s="16" t="s">
        <v>70</v>
      </c>
    </row>
    <row r="21" spans="1:8" x14ac:dyDescent="0.25">
      <c r="A21" s="17" t="s">
        <v>64</v>
      </c>
      <c r="B21" s="17" t="s">
        <v>65</v>
      </c>
      <c r="C21" s="18" t="s">
        <v>66</v>
      </c>
      <c r="D21" s="12">
        <v>43971.647916666669</v>
      </c>
      <c r="E21" s="11"/>
      <c r="F21" s="17"/>
      <c r="G21" s="19"/>
      <c r="H21" s="16">
        <v>5</v>
      </c>
    </row>
    <row r="22" spans="1:8" x14ac:dyDescent="0.25">
      <c r="A22" s="22"/>
      <c r="B22" s="23"/>
      <c r="C22" s="24"/>
      <c r="D22" s="25"/>
      <c r="E22" s="2"/>
      <c r="F22" s="26"/>
      <c r="G22" s="27"/>
      <c r="H22" s="16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6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6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6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6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6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6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6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6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6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6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6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6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6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6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6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6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6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6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6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6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6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6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6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6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6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6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6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6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6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6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6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6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6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6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6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6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6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6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6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6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6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6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6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6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6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6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6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6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6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6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6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6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6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6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6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458-A220-48F1-9A3B-F334B60942DD}">
  <sheetPr codeName="Sheet2"/>
  <dimension ref="A1:N133"/>
  <sheetViews>
    <sheetView topLeftCell="D1" zoomScale="80" zoomScaleNormal="8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8</v>
      </c>
      <c r="N3" s="42">
        <f>ErrorCode3[[#This Row],[Total]]/ErrorCode3[[#Totals],[Total]]</f>
        <v>0.1038961038961039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84</v>
      </c>
      <c r="K4">
        <v>2</v>
      </c>
      <c r="L4" t="s">
        <v>75</v>
      </c>
      <c r="M4">
        <v>6</v>
      </c>
      <c r="N4" s="42">
        <f>ErrorCode3[[#This Row],[Total]]/ErrorCode3[[#Totals],[Total]]</f>
        <v>7.792207792207792E-2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 t="s">
        <v>85</v>
      </c>
      <c r="K5">
        <v>3</v>
      </c>
      <c r="L5" t="s">
        <v>76</v>
      </c>
      <c r="M5">
        <v>9</v>
      </c>
      <c r="N5" s="42">
        <f>ErrorCode3[[#This Row],[Total]]/ErrorCode3[[#Totals],[Total]]</f>
        <v>0.11688311688311688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 t="s">
        <v>86</v>
      </c>
      <c r="K6">
        <v>4</v>
      </c>
      <c r="L6" t="s">
        <v>77</v>
      </c>
      <c r="M6">
        <v>9</v>
      </c>
      <c r="N6" s="42">
        <f>ErrorCode3[[#This Row],[Total]]/ErrorCode3[[#Totals],[Total]]</f>
        <v>0.11688311688311688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1</v>
      </c>
      <c r="K7">
        <v>5</v>
      </c>
      <c r="L7" t="s">
        <v>78</v>
      </c>
      <c r="M7">
        <v>9</v>
      </c>
      <c r="N7" s="42">
        <f>ErrorCode3[[#This Row],[Total]]/ErrorCode3[[#Totals],[Total]]</f>
        <v>0.11688311688311688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1</v>
      </c>
      <c r="K8">
        <v>6</v>
      </c>
      <c r="L8" s="41" t="s">
        <v>79</v>
      </c>
      <c r="M8">
        <v>9</v>
      </c>
      <c r="N8" s="42">
        <f>ErrorCode3[[#This Row],[Total]]/ErrorCode3[[#Totals],[Total]]</f>
        <v>0.11688311688311688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1</v>
      </c>
      <c r="K9">
        <v>7</v>
      </c>
      <c r="L9" t="s">
        <v>80</v>
      </c>
      <c r="M9">
        <v>9</v>
      </c>
      <c r="N9" s="42">
        <f>ErrorCode3[[#This Row],[Total]]/ErrorCode3[[#Totals],[Total]]</f>
        <v>0.11688311688311688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1</v>
      </c>
      <c r="K10">
        <v>8</v>
      </c>
      <c r="L10" t="s">
        <v>81</v>
      </c>
      <c r="M10">
        <v>9</v>
      </c>
      <c r="N10" s="42">
        <f>ErrorCode3[[#This Row],[Total]]/ErrorCode3[[#Totals],[Total]]</f>
        <v>0.11688311688311688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1</v>
      </c>
      <c r="K11">
        <v>9</v>
      </c>
      <c r="L11" t="s">
        <v>82</v>
      </c>
      <c r="M11">
        <v>9</v>
      </c>
      <c r="N11" s="42">
        <f>ErrorCode3[[#This Row],[Total]]/ErrorCode3[[#Totals],[Total]]</f>
        <v>0.11688311688311688</v>
      </c>
    </row>
    <row r="12" spans="1:14" x14ac:dyDescent="0.25">
      <c r="A12" s="47"/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/>
      <c r="N12" s="42">
        <f>ErrorCode3[[#This Row],[Total]]/ErrorCode3[[#Totals],[Total]]</f>
        <v>0</v>
      </c>
    </row>
    <row r="13" spans="1:14" ht="45" x14ac:dyDescent="0.25">
      <c r="A13" s="9" t="s">
        <v>10</v>
      </c>
      <c r="B13" s="10" t="s">
        <v>11</v>
      </c>
      <c r="C13" s="11" t="s">
        <v>12</v>
      </c>
      <c r="D13" s="12">
        <v>43972.392361111109</v>
      </c>
      <c r="E13" s="12">
        <v>43972.603472222225</v>
      </c>
      <c r="F13" s="13" t="s">
        <v>13</v>
      </c>
      <c r="G13" s="14"/>
      <c r="H13" s="15" t="s">
        <v>84</v>
      </c>
      <c r="K13">
        <v>11</v>
      </c>
      <c r="L13" t="s">
        <v>89</v>
      </c>
      <c r="M13"/>
      <c r="N13" s="42">
        <f>ErrorCode3[[#This Row],[Total]]/ErrorCode3[[#Totals],[Total]]</f>
        <v>0</v>
      </c>
    </row>
    <row r="14" spans="1:14" ht="45" x14ac:dyDescent="0.25">
      <c r="A14" s="10" t="s">
        <v>14</v>
      </c>
      <c r="B14" s="10" t="s">
        <v>15</v>
      </c>
      <c r="C14" s="11" t="s">
        <v>16</v>
      </c>
      <c r="D14" s="12">
        <v>43971.656944444447</v>
      </c>
      <c r="E14" s="12">
        <v>43972.6</v>
      </c>
      <c r="F14" s="13" t="s">
        <v>17</v>
      </c>
      <c r="G14" s="14"/>
      <c r="H14" s="16" t="s">
        <v>85</v>
      </c>
      <c r="K14"/>
      <c r="L14"/>
      <c r="M14">
        <f>SUM(ErrorCode3[Total])</f>
        <v>77</v>
      </c>
      <c r="N14" s="43">
        <f>SUM(ErrorCode3[% of Total Errors])</f>
        <v>1</v>
      </c>
    </row>
    <row r="15" spans="1:14" ht="45" x14ac:dyDescent="0.25">
      <c r="A15" s="10" t="s">
        <v>18</v>
      </c>
      <c r="B15" s="10" t="s">
        <v>19</v>
      </c>
      <c r="C15" s="11" t="s">
        <v>20</v>
      </c>
      <c r="D15" s="12">
        <v>43971.521527777775</v>
      </c>
      <c r="E15" s="12">
        <v>43972.611111111109</v>
      </c>
      <c r="F15" s="13" t="s">
        <v>21</v>
      </c>
      <c r="G15" s="14"/>
      <c r="H15" s="15" t="s">
        <v>86</v>
      </c>
    </row>
    <row r="16" spans="1:14" x14ac:dyDescent="0.25">
      <c r="A16" s="17"/>
      <c r="B16" s="17"/>
      <c r="C16" s="18"/>
      <c r="D16" s="12"/>
      <c r="E16" s="11"/>
      <c r="F16" s="17"/>
      <c r="G16" s="19"/>
      <c r="H16" s="15"/>
    </row>
    <row r="17" spans="1:8" x14ac:dyDescent="0.25">
      <c r="A17" s="10"/>
      <c r="B17" s="10"/>
      <c r="C17" s="11"/>
      <c r="D17" s="12"/>
      <c r="E17" s="20"/>
      <c r="F17" s="10"/>
      <c r="G17" s="21"/>
      <c r="H17" s="16"/>
    </row>
    <row r="18" spans="1:8" ht="45" x14ac:dyDescent="0.25">
      <c r="A18" s="9" t="s">
        <v>10</v>
      </c>
      <c r="B18" s="10" t="s">
        <v>11</v>
      </c>
      <c r="C18" s="11" t="s">
        <v>12</v>
      </c>
      <c r="D18" s="12">
        <v>43972.392361111109</v>
      </c>
      <c r="E18" s="12">
        <v>43972.603472222225</v>
      </c>
      <c r="F18" s="13" t="s">
        <v>13</v>
      </c>
      <c r="G18" s="14"/>
      <c r="H18" s="15" t="s">
        <v>84</v>
      </c>
    </row>
    <row r="20" spans="1:8" ht="45" x14ac:dyDescent="0.25">
      <c r="A20" s="10" t="s">
        <v>18</v>
      </c>
      <c r="B20" s="10" t="s">
        <v>19</v>
      </c>
      <c r="C20" s="11" t="s">
        <v>20</v>
      </c>
      <c r="D20" s="12">
        <v>43971.521527777775</v>
      </c>
      <c r="E20" s="12">
        <v>43972.611111111109</v>
      </c>
      <c r="F20" s="13" t="s">
        <v>21</v>
      </c>
      <c r="G20" s="14"/>
      <c r="H20" s="15" t="s">
        <v>86</v>
      </c>
    </row>
    <row r="21" spans="1:8" x14ac:dyDescent="0.25">
      <c r="A21" s="17"/>
      <c r="B21" s="17"/>
      <c r="C21" s="18"/>
      <c r="D21" s="12"/>
      <c r="E21" s="11"/>
      <c r="F21" s="17"/>
      <c r="G21" s="19"/>
      <c r="H21" s="16"/>
    </row>
    <row r="22" spans="1:8" ht="45" x14ac:dyDescent="0.25">
      <c r="A22" s="10" t="s">
        <v>14</v>
      </c>
      <c r="B22" s="10" t="s">
        <v>15</v>
      </c>
      <c r="C22" s="11" t="s">
        <v>16</v>
      </c>
      <c r="D22" s="12">
        <v>43971.656944444447</v>
      </c>
      <c r="E22" s="12">
        <v>43972.6</v>
      </c>
      <c r="F22" s="13" t="s">
        <v>17</v>
      </c>
      <c r="G22" s="14"/>
      <c r="H22" s="16" t="s">
        <v>85</v>
      </c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5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dataConsolidate/>
  <mergeCells count="3">
    <mergeCell ref="A3:G3"/>
    <mergeCell ref="A12:G12"/>
    <mergeCell ref="A23:G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9FC7-5283-4008-A427-53C947F9BFDD}">
  <sheetPr codeName="Sheet3"/>
  <dimension ref="A1:N133"/>
  <sheetViews>
    <sheetView zoomScale="70" zoomScaleNormal="7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4</v>
      </c>
      <c r="N3" s="42">
        <f>ErrorCode4[[#This Row],[Total]]/ErrorCode4[[#Totals],[Total]]</f>
        <v>0.08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87</v>
      </c>
      <c r="K4">
        <v>2</v>
      </c>
      <c r="L4" t="s">
        <v>75</v>
      </c>
      <c r="M4">
        <v>4</v>
      </c>
      <c r="N4" s="42">
        <f>ErrorCode4[[#This Row],[Total]]/ErrorCode4[[#Totals],[Total]]</f>
        <v>0.08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5</v>
      </c>
      <c r="K5">
        <v>3</v>
      </c>
      <c r="L5" t="s">
        <v>76</v>
      </c>
      <c r="M5">
        <v>4</v>
      </c>
      <c r="N5" s="42">
        <f>ErrorCode4[[#This Row],[Total]]/ErrorCode4[[#Totals],[Total]]</f>
        <v>0.08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>
        <v>5</v>
      </c>
      <c r="K6">
        <v>4</v>
      </c>
      <c r="L6" t="s">
        <v>77</v>
      </c>
      <c r="M6">
        <v>4</v>
      </c>
      <c r="N6" s="42">
        <f>ErrorCode4[[#This Row],[Total]]/ErrorCode4[[#Totals],[Total]]</f>
        <v>0.08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5</v>
      </c>
      <c r="K7">
        <v>5</v>
      </c>
      <c r="L7" t="s">
        <v>78</v>
      </c>
      <c r="M7">
        <v>14</v>
      </c>
      <c r="N7" s="42">
        <f>ErrorCode4[[#This Row],[Total]]/ErrorCode4[[#Totals],[Total]]</f>
        <v>0.28000000000000003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5</v>
      </c>
      <c r="K8">
        <v>6</v>
      </c>
      <c r="L8" s="41" t="s">
        <v>79</v>
      </c>
      <c r="M8">
        <v>4</v>
      </c>
      <c r="N8" s="42">
        <f>ErrorCode4[[#This Row],[Total]]/ErrorCode4[[#Totals],[Total]]</f>
        <v>0.08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5</v>
      </c>
      <c r="K9">
        <v>7</v>
      </c>
      <c r="L9" t="s">
        <v>80</v>
      </c>
      <c r="M9">
        <v>4</v>
      </c>
      <c r="N9" s="42">
        <f>ErrorCode4[[#This Row],[Total]]/ErrorCode4[[#Totals],[Total]]</f>
        <v>0.08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5</v>
      </c>
      <c r="K10">
        <v>8</v>
      </c>
      <c r="L10" t="s">
        <v>81</v>
      </c>
      <c r="M10">
        <v>4</v>
      </c>
      <c r="N10" s="42">
        <f>ErrorCode4[[#This Row],[Total]]/ErrorCode4[[#Totals],[Total]]</f>
        <v>0.08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5</v>
      </c>
      <c r="K11">
        <v>9</v>
      </c>
      <c r="L11" t="s">
        <v>82</v>
      </c>
      <c r="M11">
        <v>4</v>
      </c>
      <c r="N11" s="42">
        <f>ErrorCode4[[#This Row],[Total]]/ErrorCode4[[#Totals],[Total]]</f>
        <v>0.08</v>
      </c>
    </row>
    <row r="12" spans="1:14" x14ac:dyDescent="0.25">
      <c r="A12" s="47" t="s">
        <v>38</v>
      </c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>
        <v>4</v>
      </c>
      <c r="N12" s="42">
        <f>ErrorCode4[[#This Row],[Total]]/ErrorCode4[[#Totals],[Total]]</f>
        <v>0.08</v>
      </c>
    </row>
    <row r="13" spans="1:14" x14ac:dyDescent="0.25">
      <c r="A13" s="17" t="s">
        <v>39</v>
      </c>
      <c r="B13" s="17" t="s">
        <v>40</v>
      </c>
      <c r="C13" s="18" t="s">
        <v>41</v>
      </c>
      <c r="D13" s="12">
        <v>43971.686805555553</v>
      </c>
      <c r="E13" s="11"/>
      <c r="F13" s="17"/>
      <c r="G13" s="19"/>
      <c r="H13" s="16">
        <v>5</v>
      </c>
      <c r="K13">
        <v>11</v>
      </c>
      <c r="L13" t="s">
        <v>89</v>
      </c>
      <c r="M13"/>
      <c r="N13" s="42">
        <f>ErrorCode4[[#This Row],[Total]]/ErrorCode4[[#Totals],[Total]]</f>
        <v>0</v>
      </c>
    </row>
    <row r="14" spans="1:14" x14ac:dyDescent="0.25">
      <c r="A14" s="17" t="s">
        <v>42</v>
      </c>
      <c r="B14" s="17" t="s">
        <v>43</v>
      </c>
      <c r="C14" s="18" t="s">
        <v>44</v>
      </c>
      <c r="D14" s="12">
        <v>43972.120833333334</v>
      </c>
      <c r="E14" s="11"/>
      <c r="F14" s="17"/>
      <c r="G14" s="19"/>
      <c r="H14" s="15">
        <v>5</v>
      </c>
      <c r="K14"/>
      <c r="L14"/>
      <c r="M14">
        <f>SUM(ErrorCode4[Total])</f>
        <v>50</v>
      </c>
      <c r="N14" s="43">
        <f>SUM(ErrorCode4[% of Total Errors])</f>
        <v>0.99999999999999989</v>
      </c>
    </row>
    <row r="15" spans="1:14" x14ac:dyDescent="0.25">
      <c r="A15" s="17" t="s">
        <v>45</v>
      </c>
      <c r="B15" s="17" t="s">
        <v>46</v>
      </c>
      <c r="C15" s="18" t="s">
        <v>47</v>
      </c>
      <c r="D15" s="12">
        <v>43971.430555555555</v>
      </c>
      <c r="E15" s="11"/>
      <c r="F15" s="17"/>
      <c r="G15" s="19"/>
      <c r="H15" s="16">
        <v>5</v>
      </c>
    </row>
    <row r="16" spans="1:14" x14ac:dyDescent="0.25">
      <c r="A16" s="17" t="s">
        <v>48</v>
      </c>
      <c r="B16" s="17" t="s">
        <v>49</v>
      </c>
      <c r="C16" s="18" t="s">
        <v>50</v>
      </c>
      <c r="D16" s="12">
        <v>43971.522222222222</v>
      </c>
      <c r="E16" s="11"/>
      <c r="F16" s="17"/>
      <c r="G16" s="19"/>
      <c r="H16" s="15">
        <v>5</v>
      </c>
    </row>
    <row r="17" spans="1:8" ht="30" x14ac:dyDescent="0.25">
      <c r="A17" s="10" t="s">
        <v>51</v>
      </c>
      <c r="B17" s="10" t="s">
        <v>52</v>
      </c>
      <c r="C17" s="11" t="s">
        <v>53</v>
      </c>
      <c r="D17" s="12">
        <v>43972.511805555558</v>
      </c>
      <c r="E17" s="20" t="s">
        <v>54</v>
      </c>
      <c r="F17" s="10"/>
      <c r="G17" s="21"/>
      <c r="H17" s="16">
        <v>5</v>
      </c>
    </row>
    <row r="18" spans="1:8" x14ac:dyDescent="0.25">
      <c r="A18" s="17" t="s">
        <v>55</v>
      </c>
      <c r="B18" s="17" t="s">
        <v>56</v>
      </c>
      <c r="C18" s="18" t="s">
        <v>57</v>
      </c>
      <c r="D18" s="12">
        <v>43971.491666666669</v>
      </c>
      <c r="E18" s="11"/>
      <c r="F18" s="17"/>
      <c r="G18" s="19"/>
      <c r="H18" s="15" t="s">
        <v>87</v>
      </c>
    </row>
    <row r="19" spans="1:8" x14ac:dyDescent="0.25">
      <c r="A19" s="17" t="s">
        <v>58</v>
      </c>
      <c r="B19" s="17" t="s">
        <v>59</v>
      </c>
      <c r="C19" s="18" t="s">
        <v>60</v>
      </c>
      <c r="D19" s="12">
        <v>43971.788194444445</v>
      </c>
      <c r="E19" s="11"/>
      <c r="F19" s="17"/>
      <c r="G19" s="19"/>
      <c r="H19" s="16">
        <v>5</v>
      </c>
    </row>
    <row r="20" spans="1:8" x14ac:dyDescent="0.25">
      <c r="A20" s="17" t="s">
        <v>61</v>
      </c>
      <c r="B20" s="17" t="s">
        <v>62</v>
      </c>
      <c r="C20" s="18" t="s">
        <v>63</v>
      </c>
      <c r="D20" s="12">
        <v>43971.982638888891</v>
      </c>
      <c r="E20" s="11"/>
      <c r="F20" s="17"/>
      <c r="G20" s="19"/>
      <c r="H20" s="15">
        <v>5</v>
      </c>
    </row>
    <row r="21" spans="1:8" x14ac:dyDescent="0.25">
      <c r="A21" s="17" t="s">
        <v>64</v>
      </c>
      <c r="B21" s="17" t="s">
        <v>65</v>
      </c>
      <c r="C21" s="18" t="s">
        <v>66</v>
      </c>
      <c r="D21" s="12">
        <v>43971.647916666669</v>
      </c>
      <c r="E21" s="11"/>
      <c r="F21" s="17"/>
      <c r="G21" s="19"/>
      <c r="H21" s="15" t="s">
        <v>87</v>
      </c>
    </row>
    <row r="22" spans="1:8" x14ac:dyDescent="0.25">
      <c r="A22" s="22"/>
      <c r="B22" s="23"/>
      <c r="C22" s="24"/>
      <c r="D22" s="25"/>
      <c r="E22" s="2"/>
      <c r="F22" s="26"/>
      <c r="G22" s="27"/>
      <c r="H22" s="15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17" t="s">
        <v>64</v>
      </c>
      <c r="B24" s="17" t="s">
        <v>65</v>
      </c>
      <c r="C24" s="18" t="s">
        <v>66</v>
      </c>
      <c r="D24" s="12">
        <v>43971.647916666669</v>
      </c>
      <c r="E24" s="11"/>
      <c r="F24" s="17"/>
      <c r="G24" s="19"/>
      <c r="H24" s="15" t="s">
        <v>87</v>
      </c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5F95-DB34-4330-9091-F42B49558D5E}">
  <sheetPr codeName="Sheet4"/>
  <dimension ref="A1:N133"/>
  <sheetViews>
    <sheetView topLeftCell="G1" zoomScaleNormal="10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5</v>
      </c>
      <c r="N3" s="42">
        <f>ErrorCode5[[#This Row],[Total]]/ErrorCode5[[#Totals],[Total]]</f>
        <v>0.14285714285714285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88</v>
      </c>
      <c r="K4">
        <v>2</v>
      </c>
      <c r="L4" t="s">
        <v>75</v>
      </c>
      <c r="M4">
        <v>3</v>
      </c>
      <c r="N4" s="42">
        <f>ErrorCode5[[#This Row],[Total]]/ErrorCode5[[#Totals],[Total]]</f>
        <v>8.5714285714285715E-2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4</v>
      </c>
      <c r="K5">
        <v>3</v>
      </c>
      <c r="L5" t="s">
        <v>76</v>
      </c>
      <c r="M5">
        <v>3</v>
      </c>
      <c r="N5" s="42">
        <f>ErrorCode5[[#This Row],[Total]]/ErrorCode5[[#Totals],[Total]]</f>
        <v>8.5714285714285715E-2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>
        <v>4</v>
      </c>
      <c r="K6">
        <v>4</v>
      </c>
      <c r="L6" t="s">
        <v>77</v>
      </c>
      <c r="M6">
        <v>6</v>
      </c>
      <c r="N6" s="42">
        <f>ErrorCode5[[#This Row],[Total]]/ErrorCode5[[#Totals],[Total]]</f>
        <v>0.17142857142857143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4</v>
      </c>
      <c r="K7">
        <v>5</v>
      </c>
      <c r="L7" t="s">
        <v>78</v>
      </c>
      <c r="M7">
        <v>3</v>
      </c>
      <c r="N7" s="42">
        <f>ErrorCode5[[#This Row],[Total]]/ErrorCode5[[#Totals],[Total]]</f>
        <v>8.5714285714285715E-2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4</v>
      </c>
      <c r="K8">
        <v>6</v>
      </c>
      <c r="L8" s="41" t="s">
        <v>79</v>
      </c>
      <c r="M8">
        <v>3</v>
      </c>
      <c r="N8" s="42">
        <f>ErrorCode5[[#This Row],[Total]]/ErrorCode5[[#Totals],[Total]]</f>
        <v>8.5714285714285715E-2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5" t="s">
        <v>88</v>
      </c>
      <c r="K9">
        <v>7</v>
      </c>
      <c r="L9" t="s">
        <v>80</v>
      </c>
      <c r="M9">
        <v>3</v>
      </c>
      <c r="N9" s="42">
        <f>ErrorCode5[[#This Row],[Total]]/ErrorCode5[[#Totals],[Total]]</f>
        <v>8.5714285714285715E-2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4</v>
      </c>
      <c r="K10">
        <v>8</v>
      </c>
      <c r="L10" t="s">
        <v>81</v>
      </c>
      <c r="M10">
        <v>3</v>
      </c>
      <c r="N10" s="42">
        <f>ErrorCode5[[#This Row],[Total]]/ErrorCode5[[#Totals],[Total]]</f>
        <v>8.5714285714285715E-2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1</v>
      </c>
      <c r="K11">
        <v>9</v>
      </c>
      <c r="L11" t="s">
        <v>82</v>
      </c>
      <c r="M11">
        <v>3</v>
      </c>
      <c r="N11" s="42">
        <f>ErrorCode5[[#This Row],[Total]]/ErrorCode5[[#Totals],[Total]]</f>
        <v>8.5714285714285715E-2</v>
      </c>
    </row>
    <row r="12" spans="1:14" x14ac:dyDescent="0.25">
      <c r="A12" s="47"/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>
        <v>3</v>
      </c>
      <c r="N12" s="42">
        <f>ErrorCode5[[#This Row],[Total]]/ErrorCode5[[#Totals],[Total]]</f>
        <v>8.5714285714285715E-2</v>
      </c>
    </row>
    <row r="13" spans="1:14" x14ac:dyDescent="0.25">
      <c r="A13" s="17"/>
      <c r="B13" s="17"/>
      <c r="C13" s="18"/>
      <c r="D13" s="12"/>
      <c r="E13" s="11"/>
      <c r="F13" s="17"/>
      <c r="G13" s="19"/>
      <c r="H13" s="16"/>
      <c r="K13">
        <v>11</v>
      </c>
      <c r="L13" t="s">
        <v>89</v>
      </c>
      <c r="M13"/>
      <c r="N13" s="42">
        <f>ErrorCode5[[#This Row],[Total]]/ErrorCode5[[#Totals],[Total]]</f>
        <v>0</v>
      </c>
    </row>
    <row r="14" spans="1:14" ht="45" x14ac:dyDescent="0.25">
      <c r="A14" s="10" t="s">
        <v>29</v>
      </c>
      <c r="B14" s="10" t="s">
        <v>30</v>
      </c>
      <c r="C14" s="11" t="s">
        <v>31</v>
      </c>
      <c r="D14" s="12">
        <v>43971.755555555559</v>
      </c>
      <c r="E14" s="12">
        <v>43972.6</v>
      </c>
      <c r="F14" s="13" t="s">
        <v>13</v>
      </c>
      <c r="G14" s="14"/>
      <c r="H14" s="15" t="s">
        <v>88</v>
      </c>
      <c r="K14"/>
      <c r="L14"/>
      <c r="M14">
        <f>SUM(ErrorCode5[Total])</f>
        <v>35</v>
      </c>
      <c r="N14" s="43">
        <f>SUM(ErrorCode5[% of Total Errors])</f>
        <v>1</v>
      </c>
    </row>
    <row r="15" spans="1:14" ht="45" x14ac:dyDescent="0.25">
      <c r="A15" s="10" t="s">
        <v>32</v>
      </c>
      <c r="B15" s="10" t="s">
        <v>33</v>
      </c>
      <c r="C15" s="11" t="s">
        <v>34</v>
      </c>
      <c r="D15" s="12">
        <v>43972.394444444442</v>
      </c>
      <c r="E15" s="12">
        <v>43972.613194444442</v>
      </c>
      <c r="F15" s="13" t="s">
        <v>13</v>
      </c>
      <c r="G15" s="14"/>
      <c r="H15" s="15">
        <v>4</v>
      </c>
    </row>
    <row r="16" spans="1:14" x14ac:dyDescent="0.25">
      <c r="A16" s="17"/>
      <c r="B16" s="17"/>
      <c r="C16" s="18"/>
      <c r="D16" s="12"/>
      <c r="E16" s="11"/>
      <c r="F16" s="17"/>
      <c r="G16" s="19"/>
      <c r="H16" s="15"/>
    </row>
    <row r="17" spans="1:8" ht="45" x14ac:dyDescent="0.25">
      <c r="A17" s="10" t="s">
        <v>35</v>
      </c>
      <c r="B17" s="10" t="s">
        <v>36</v>
      </c>
      <c r="C17" s="11" t="s">
        <v>37</v>
      </c>
      <c r="D17" s="12">
        <v>43971.919444444444</v>
      </c>
      <c r="E17" s="12">
        <v>43972.616666666669</v>
      </c>
      <c r="F17" s="13" t="s">
        <v>13</v>
      </c>
      <c r="G17" s="14"/>
      <c r="H17" s="16">
        <v>1</v>
      </c>
    </row>
    <row r="18" spans="1:8" x14ac:dyDescent="0.25">
      <c r="A18" s="17"/>
      <c r="B18" s="17"/>
      <c r="C18" s="18"/>
      <c r="D18" s="12"/>
      <c r="E18" s="11"/>
      <c r="F18" s="17"/>
      <c r="G18" s="19"/>
      <c r="H18" s="15"/>
    </row>
    <row r="19" spans="1:8" x14ac:dyDescent="0.25">
      <c r="A19" s="17"/>
      <c r="B19" s="17"/>
      <c r="C19" s="18"/>
      <c r="D19" s="12"/>
      <c r="E19" s="11"/>
      <c r="F19" s="17"/>
      <c r="G19" s="19"/>
      <c r="H19" s="16"/>
    </row>
    <row r="20" spans="1:8" x14ac:dyDescent="0.25">
      <c r="A20" s="17"/>
      <c r="B20" s="17"/>
      <c r="C20" s="18"/>
      <c r="D20" s="12"/>
      <c r="E20" s="11"/>
      <c r="F20" s="17"/>
      <c r="G20" s="19"/>
      <c r="H20" s="15"/>
    </row>
    <row r="21" spans="1:8" x14ac:dyDescent="0.25">
      <c r="A21" s="17"/>
      <c r="B21" s="17"/>
      <c r="C21" s="18"/>
      <c r="D21" s="12"/>
      <c r="E21" s="11"/>
      <c r="F21" s="17"/>
      <c r="G21" s="19"/>
      <c r="H21" s="16"/>
    </row>
    <row r="22" spans="1:8" x14ac:dyDescent="0.25">
      <c r="A22" s="22"/>
      <c r="B22" s="23"/>
      <c r="C22" s="24"/>
      <c r="D22" s="25"/>
      <c r="E22" s="2"/>
      <c r="F22" s="26"/>
      <c r="G22" s="27"/>
      <c r="H22" s="15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5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RunningReport</vt:lpstr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2020-07-23T01:20:14Z</dcterms:created>
  <dcterms:modified xsi:type="dcterms:W3CDTF">2020-07-29T00:31:53Z</dcterms:modified>
</cp:coreProperties>
</file>