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defaultThemeVersion="124226"/>
  <xr:revisionPtr revIDLastSave="713" documentId="13_ncr:1_{89210FDC-7A76-4216-8A71-643C1341D1C8}" xr6:coauthVersionLast="47" xr6:coauthVersionMax="47" xr10:uidLastSave="{01F1BB3F-41D7-4328-8C1D-9ABBEE65BA55}"/>
  <bookViews>
    <workbookView xWindow="-120" yWindow="-120" windowWidth="38640" windowHeight="21240" tabRatio="514" activeTab="1" xr2:uid="{00000000-000D-0000-FFFF-FFFF00000000}"/>
  </bookViews>
  <sheets>
    <sheet name="Cover" sheetId="1" r:id="rId1"/>
    <sheet name="values" sheetId="14" r:id="rId2"/>
    <sheet name="values (2)" sheetId="15" r:id="rId3"/>
    <sheet name="values_before" sheetId="5" r:id="rId4"/>
    <sheet name="OLD_values_no_RT" sheetId="13" r:id="rId5"/>
    <sheet name="comment" sheetId="8" r:id="rId6"/>
    <sheet name="Ancillary calculations" sheetId="9" r:id="rId7"/>
    <sheet name="Raw Data Buildings" sheetId="4" r:id="rId8"/>
    <sheet name="log" sheetId="11" r:id="rId9"/>
    <sheet name="ref" sheetId="12" r:id="rId10"/>
  </sheets>
  <definedNames>
    <definedName name="high_rise_MFH">'Ancillary calculations'!$C$38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A207" i="15" l="1"/>
  <c r="BZ207" i="15"/>
  <c r="BY207" i="15"/>
  <c r="BX207" i="15"/>
  <c r="BW207" i="15"/>
  <c r="BV207" i="15"/>
  <c r="BU207" i="15"/>
  <c r="BT207" i="15"/>
  <c r="BS207" i="15"/>
  <c r="BR207" i="15"/>
  <c r="BQ207" i="15"/>
  <c r="BP207" i="15"/>
  <c r="BO207" i="15"/>
  <c r="BN207" i="15"/>
  <c r="BM207" i="15"/>
  <c r="BL207" i="15"/>
  <c r="BK207" i="15"/>
  <c r="BJ207" i="15"/>
  <c r="BI207" i="15"/>
  <c r="BH207" i="15"/>
  <c r="BG207" i="15"/>
  <c r="BF207" i="15"/>
  <c r="BE207" i="15"/>
  <c r="BD207" i="15"/>
  <c r="BC207" i="15"/>
  <c r="BB207" i="15"/>
  <c r="BA207" i="15"/>
  <c r="AZ207" i="15"/>
  <c r="AY207" i="15"/>
  <c r="AX207" i="15"/>
  <c r="AW207" i="15"/>
  <c r="AV207" i="15"/>
  <c r="AU207" i="15"/>
  <c r="AT207" i="15"/>
  <c r="AS207" i="15"/>
  <c r="AR207" i="15"/>
  <c r="AQ207" i="15"/>
  <c r="AP207" i="15"/>
  <c r="AO207" i="15"/>
  <c r="AN207" i="15"/>
  <c r="AM207" i="15"/>
  <c r="AL207" i="15"/>
  <c r="AK207" i="15"/>
  <c r="AJ207" i="15"/>
  <c r="AI207" i="15"/>
  <c r="AH207" i="15"/>
  <c r="AG207" i="15"/>
  <c r="AF207" i="15"/>
  <c r="AE207" i="15"/>
  <c r="AD207" i="15"/>
  <c r="AC207" i="15"/>
  <c r="AB207" i="15"/>
  <c r="AA207" i="15"/>
  <c r="Z207" i="15"/>
  <c r="Y207" i="15"/>
  <c r="X207" i="15"/>
  <c r="W207" i="15"/>
  <c r="V207" i="15"/>
  <c r="U207" i="15"/>
  <c r="T207" i="15"/>
  <c r="S207" i="15"/>
  <c r="R207" i="15"/>
  <c r="Q207" i="15"/>
  <c r="P207" i="15"/>
  <c r="O207" i="15"/>
  <c r="N207" i="15"/>
  <c r="M207" i="15"/>
  <c r="L207" i="15"/>
  <c r="K207" i="15"/>
  <c r="J207" i="15"/>
  <c r="I207" i="15"/>
  <c r="H207" i="15"/>
  <c r="G207" i="15"/>
  <c r="F207" i="15"/>
  <c r="E207" i="15"/>
  <c r="D207" i="15"/>
  <c r="BR130" i="15" l="1"/>
  <c r="AX130" i="15"/>
  <c r="AT130" i="15"/>
  <c r="AP130" i="15"/>
  <c r="AD130" i="15"/>
  <c r="Z130" i="15"/>
  <c r="V130" i="15"/>
  <c r="N130" i="15"/>
  <c r="J130" i="15"/>
  <c r="J124" i="15"/>
  <c r="X144" i="15"/>
  <c r="X145" i="15"/>
  <c r="X136" i="15" s="1"/>
  <c r="X146" i="15"/>
  <c r="X147" i="15"/>
  <c r="X148" i="15"/>
  <c r="X135" i="15"/>
  <c r="X137" i="15"/>
  <c r="X138" i="15"/>
  <c r="X139" i="15"/>
  <c r="BZ162" i="15"/>
  <c r="BZ163" i="15"/>
  <c r="BZ164" i="15"/>
  <c r="BZ165" i="15"/>
  <c r="BZ166" i="15"/>
  <c r="C125" i="15"/>
  <c r="D125" i="15"/>
  <c r="E125" i="15"/>
  <c r="F125" i="15"/>
  <c r="G125" i="15"/>
  <c r="H125" i="15"/>
  <c r="I125" i="15"/>
  <c r="J125" i="15"/>
  <c r="K125" i="15"/>
  <c r="L125" i="15"/>
  <c r="M125" i="15"/>
  <c r="N125" i="15"/>
  <c r="O125" i="15"/>
  <c r="P125" i="15"/>
  <c r="Q125" i="15"/>
  <c r="R125" i="15"/>
  <c r="S125" i="15"/>
  <c r="T125" i="15"/>
  <c r="U125" i="15"/>
  <c r="V125" i="15"/>
  <c r="W125" i="15"/>
  <c r="X125" i="15"/>
  <c r="Y125" i="15"/>
  <c r="Z125" i="15"/>
  <c r="AA125" i="15"/>
  <c r="AB125" i="15"/>
  <c r="AC125" i="15"/>
  <c r="AD125" i="15"/>
  <c r="AE125" i="15"/>
  <c r="AF125" i="15"/>
  <c r="AG125" i="15"/>
  <c r="AH125" i="15"/>
  <c r="AI125" i="15"/>
  <c r="AJ125" i="15"/>
  <c r="AK125" i="15"/>
  <c r="AM125" i="15"/>
  <c r="AN125" i="15"/>
  <c r="AO125" i="15"/>
  <c r="AP125" i="15"/>
  <c r="AQ125" i="15"/>
  <c r="AR125" i="15"/>
  <c r="AS125" i="15"/>
  <c r="AT125" i="15"/>
  <c r="AU125" i="15"/>
  <c r="AV125" i="15"/>
  <c r="AW125" i="15"/>
  <c r="AX125" i="15"/>
  <c r="AY125" i="15"/>
  <c r="AZ125" i="15"/>
  <c r="BA125" i="15"/>
  <c r="BB125" i="15"/>
  <c r="BC125" i="15"/>
  <c r="BD125" i="15"/>
  <c r="BE125" i="15"/>
  <c r="BF125" i="15"/>
  <c r="BG125" i="15"/>
  <c r="BH125" i="15"/>
  <c r="BI125" i="15"/>
  <c r="BJ125" i="15"/>
  <c r="BK125" i="15"/>
  <c r="BL125" i="15"/>
  <c r="BM125" i="15"/>
  <c r="BN125" i="15"/>
  <c r="BO125" i="15"/>
  <c r="BP125" i="15"/>
  <c r="BQ125" i="15"/>
  <c r="BR125" i="15"/>
  <c r="BS125" i="15"/>
  <c r="BV162" i="15" s="1"/>
  <c r="P144" i="15" s="1"/>
  <c r="P135" i="15" s="1"/>
  <c r="BT125" i="15"/>
  <c r="BU125" i="15"/>
  <c r="BV125" i="15"/>
  <c r="BW125" i="15"/>
  <c r="BX125" i="15"/>
  <c r="BY125" i="15"/>
  <c r="BZ125" i="15"/>
  <c r="C126" i="15"/>
  <c r="D126" i="15"/>
  <c r="E126" i="15"/>
  <c r="F126" i="15"/>
  <c r="G126" i="15"/>
  <c r="H126" i="15"/>
  <c r="I126" i="15"/>
  <c r="J126" i="15"/>
  <c r="K126" i="15"/>
  <c r="L126" i="15"/>
  <c r="M126" i="15"/>
  <c r="N126" i="15"/>
  <c r="O126" i="15"/>
  <c r="P126" i="15"/>
  <c r="Q126" i="15"/>
  <c r="R126" i="15"/>
  <c r="S126" i="15"/>
  <c r="T126" i="15"/>
  <c r="U126" i="15"/>
  <c r="V126" i="15"/>
  <c r="W126" i="15"/>
  <c r="X126" i="15"/>
  <c r="Y126" i="15"/>
  <c r="Z126" i="15"/>
  <c r="AA126" i="15"/>
  <c r="AB126" i="15"/>
  <c r="AC126" i="15"/>
  <c r="AD126" i="15"/>
  <c r="AE126" i="15"/>
  <c r="AF126" i="15"/>
  <c r="AG126" i="15"/>
  <c r="AH126" i="15"/>
  <c r="AI126" i="15"/>
  <c r="AJ126" i="15"/>
  <c r="AK126" i="15"/>
  <c r="AM126" i="15"/>
  <c r="AN126" i="15"/>
  <c r="AO126" i="15"/>
  <c r="AP126" i="15"/>
  <c r="AQ126" i="15"/>
  <c r="AR126" i="15"/>
  <c r="AS126" i="15"/>
  <c r="AT126" i="15"/>
  <c r="AU126" i="15"/>
  <c r="AV126" i="15"/>
  <c r="AW126" i="15"/>
  <c r="AX126" i="15"/>
  <c r="AY126" i="15"/>
  <c r="AZ126" i="15"/>
  <c r="BA126" i="15"/>
  <c r="BB126" i="15"/>
  <c r="BC126" i="15"/>
  <c r="BD126" i="15"/>
  <c r="BE126" i="15"/>
  <c r="BF126" i="15"/>
  <c r="BG126" i="15"/>
  <c r="BH126" i="15"/>
  <c r="BI126" i="15"/>
  <c r="BJ126" i="15"/>
  <c r="BK126" i="15"/>
  <c r="BL126" i="15"/>
  <c r="BM126" i="15"/>
  <c r="BN126" i="15"/>
  <c r="BO126" i="15"/>
  <c r="BP126" i="15"/>
  <c r="BQ126" i="15"/>
  <c r="BR126" i="15"/>
  <c r="BS126" i="15"/>
  <c r="BV163" i="15" s="1"/>
  <c r="P145" i="15" s="1"/>
  <c r="P136" i="15" s="1"/>
  <c r="BT126" i="15"/>
  <c r="BU126" i="15"/>
  <c r="BV126" i="15"/>
  <c r="BW126" i="15"/>
  <c r="BX126" i="15"/>
  <c r="BY126" i="15"/>
  <c r="BZ126" i="15"/>
  <c r="C127" i="15"/>
  <c r="D127" i="15"/>
  <c r="E127" i="15"/>
  <c r="F127" i="15"/>
  <c r="G127" i="15"/>
  <c r="H127" i="15"/>
  <c r="I127" i="15"/>
  <c r="J127" i="15"/>
  <c r="K127" i="15"/>
  <c r="L127" i="15"/>
  <c r="M127" i="15"/>
  <c r="N127" i="15"/>
  <c r="O127" i="15"/>
  <c r="P127" i="15"/>
  <c r="Q127" i="15"/>
  <c r="R127" i="15"/>
  <c r="S127" i="15"/>
  <c r="T127" i="15"/>
  <c r="U127" i="15"/>
  <c r="V127" i="15"/>
  <c r="W127" i="15"/>
  <c r="X127" i="15"/>
  <c r="Y127" i="15"/>
  <c r="Z127" i="15"/>
  <c r="AA127" i="15"/>
  <c r="AB127" i="15"/>
  <c r="AC127" i="15"/>
  <c r="AD127" i="15"/>
  <c r="AE127" i="15"/>
  <c r="AF127" i="15"/>
  <c r="AG127" i="15"/>
  <c r="AH127" i="15"/>
  <c r="AI127" i="15"/>
  <c r="AJ127" i="15"/>
  <c r="AK127" i="15"/>
  <c r="AM127" i="15"/>
  <c r="AN127" i="15"/>
  <c r="AO127" i="15"/>
  <c r="AP127" i="15"/>
  <c r="AQ127" i="15"/>
  <c r="AR127" i="15"/>
  <c r="AS127" i="15"/>
  <c r="AT127" i="15"/>
  <c r="AU127" i="15"/>
  <c r="AV127" i="15"/>
  <c r="AW127" i="15"/>
  <c r="AX127" i="15"/>
  <c r="AY127" i="15"/>
  <c r="AZ127" i="15"/>
  <c r="BA127" i="15"/>
  <c r="BB127" i="15"/>
  <c r="BC127" i="15"/>
  <c r="BD127" i="15"/>
  <c r="BE127" i="15"/>
  <c r="BF127" i="15"/>
  <c r="BG127" i="15"/>
  <c r="BH127" i="15"/>
  <c r="BI127" i="15"/>
  <c r="BJ127" i="15"/>
  <c r="BK127" i="15"/>
  <c r="BL127" i="15"/>
  <c r="BM127" i="15"/>
  <c r="BN127" i="15"/>
  <c r="BO127" i="15"/>
  <c r="BP127" i="15"/>
  <c r="BQ127" i="15"/>
  <c r="BR127" i="15"/>
  <c r="BS127" i="15"/>
  <c r="BV164" i="15" s="1"/>
  <c r="P146" i="15" s="1"/>
  <c r="P137" i="15" s="1"/>
  <c r="BT127" i="15"/>
  <c r="BU127" i="15"/>
  <c r="BV127" i="15"/>
  <c r="BW127" i="15"/>
  <c r="BX127" i="15"/>
  <c r="BY127" i="15"/>
  <c r="BZ127" i="15"/>
  <c r="C128" i="15"/>
  <c r="D128" i="15"/>
  <c r="E128" i="15"/>
  <c r="F128" i="15"/>
  <c r="G128" i="15"/>
  <c r="H128" i="15"/>
  <c r="I128" i="15"/>
  <c r="J128" i="15"/>
  <c r="K128" i="15"/>
  <c r="L128" i="15"/>
  <c r="M128" i="15"/>
  <c r="N128" i="15"/>
  <c r="O128" i="15"/>
  <c r="P128" i="15"/>
  <c r="Q128" i="15"/>
  <c r="R128" i="15"/>
  <c r="S128" i="15"/>
  <c r="T128" i="15"/>
  <c r="U128" i="15"/>
  <c r="V128" i="15"/>
  <c r="W128" i="15"/>
  <c r="X128" i="15"/>
  <c r="Y128" i="15"/>
  <c r="Z128" i="15"/>
  <c r="AA128" i="15"/>
  <c r="AB128" i="15"/>
  <c r="AC128" i="15"/>
  <c r="AD128" i="15"/>
  <c r="AE128" i="15"/>
  <c r="AF128" i="15"/>
  <c r="AG128" i="15"/>
  <c r="AH128" i="15"/>
  <c r="AI128" i="15"/>
  <c r="AJ128" i="15"/>
  <c r="AK128" i="15"/>
  <c r="AM128" i="15"/>
  <c r="AN128" i="15"/>
  <c r="AO128" i="15"/>
  <c r="AP128" i="15"/>
  <c r="AQ128" i="15"/>
  <c r="AR128" i="15"/>
  <c r="AS128" i="15"/>
  <c r="AT128" i="15"/>
  <c r="AU128" i="15"/>
  <c r="AV128" i="15"/>
  <c r="AW128" i="15"/>
  <c r="AX128" i="15"/>
  <c r="AY128" i="15"/>
  <c r="AZ128" i="15"/>
  <c r="BA128" i="15"/>
  <c r="BB128" i="15"/>
  <c r="BC128" i="15"/>
  <c r="BD128" i="15"/>
  <c r="BE128" i="15"/>
  <c r="BF128" i="15"/>
  <c r="BG128" i="15"/>
  <c r="BH128" i="15"/>
  <c r="BI128" i="15"/>
  <c r="BJ128" i="15"/>
  <c r="BK128" i="15"/>
  <c r="BL128" i="15"/>
  <c r="BM128" i="15"/>
  <c r="BN128" i="15"/>
  <c r="BO128" i="15"/>
  <c r="BP128" i="15"/>
  <c r="BQ128" i="15"/>
  <c r="BR128" i="15"/>
  <c r="BS128" i="15"/>
  <c r="BV165" i="15" s="1"/>
  <c r="P147" i="15" s="1"/>
  <c r="P138" i="15" s="1"/>
  <c r="BT128" i="15"/>
  <c r="BU128" i="15"/>
  <c r="BV128" i="15"/>
  <c r="BW128" i="15"/>
  <c r="BX128" i="15"/>
  <c r="BY128" i="15"/>
  <c r="BZ128" i="15"/>
  <c r="C129" i="15"/>
  <c r="D129" i="15"/>
  <c r="E129" i="15"/>
  <c r="F129" i="15"/>
  <c r="G129" i="15"/>
  <c r="H129" i="15"/>
  <c r="I129" i="15"/>
  <c r="J129" i="15"/>
  <c r="K129" i="15"/>
  <c r="L129" i="15"/>
  <c r="M129" i="15"/>
  <c r="N129" i="15"/>
  <c r="O129" i="15"/>
  <c r="P129" i="15"/>
  <c r="Q129" i="15"/>
  <c r="R129" i="15"/>
  <c r="S129" i="15"/>
  <c r="T129" i="15"/>
  <c r="U129" i="15"/>
  <c r="V129" i="15"/>
  <c r="W129" i="15"/>
  <c r="X129" i="15"/>
  <c r="Y129" i="15"/>
  <c r="Z129" i="15"/>
  <c r="AA129" i="15"/>
  <c r="AB129" i="15"/>
  <c r="AC129" i="15"/>
  <c r="AD129" i="15"/>
  <c r="AE129" i="15"/>
  <c r="AF129" i="15"/>
  <c r="AG129" i="15"/>
  <c r="AH129" i="15"/>
  <c r="AI129" i="15"/>
  <c r="AJ129" i="15"/>
  <c r="AK129" i="15"/>
  <c r="AM129" i="15"/>
  <c r="AN129" i="15"/>
  <c r="AO129" i="15"/>
  <c r="AP129" i="15"/>
  <c r="AQ129" i="15"/>
  <c r="AR129" i="15"/>
  <c r="AS129" i="15"/>
  <c r="AT129" i="15"/>
  <c r="AU129" i="15"/>
  <c r="AV129" i="15"/>
  <c r="AW129" i="15"/>
  <c r="AX129" i="15"/>
  <c r="AY129" i="15"/>
  <c r="AZ129" i="15"/>
  <c r="BA129" i="15"/>
  <c r="BB129" i="15"/>
  <c r="BC129" i="15"/>
  <c r="BD129" i="15"/>
  <c r="BE129" i="15"/>
  <c r="BF129" i="15"/>
  <c r="BG129" i="15"/>
  <c r="BH129" i="15"/>
  <c r="BI129" i="15"/>
  <c r="BJ129" i="15"/>
  <c r="BK129" i="15"/>
  <c r="BL129" i="15"/>
  <c r="BM129" i="15"/>
  <c r="BN129" i="15"/>
  <c r="BO129" i="15"/>
  <c r="BP129" i="15"/>
  <c r="BQ129" i="15"/>
  <c r="BR129" i="15"/>
  <c r="BS129" i="15"/>
  <c r="BV166" i="15" s="1"/>
  <c r="P148" i="15" s="1"/>
  <c r="P139" i="15" s="1"/>
  <c r="BT129" i="15"/>
  <c r="BU129" i="15"/>
  <c r="BV129" i="15"/>
  <c r="BW129" i="15"/>
  <c r="BX129" i="15"/>
  <c r="BY129" i="15"/>
  <c r="BZ129" i="15"/>
  <c r="BZ161" i="15"/>
  <c r="X143" i="15"/>
  <c r="C124" i="15"/>
  <c r="AL124" i="15"/>
  <c r="AL125" i="15" s="1"/>
  <c r="AL126" i="15" s="1"/>
  <c r="AL127" i="15" s="1"/>
  <c r="AH124" i="15"/>
  <c r="Z162" i="15" l="1"/>
  <c r="L144" i="15" s="1"/>
  <c r="L135" i="15" s="1"/>
  <c r="R162" i="15"/>
  <c r="J144" i="15" s="1"/>
  <c r="J135" i="15" s="1"/>
  <c r="AD162" i="15"/>
  <c r="O144" i="15" s="1"/>
  <c r="O135" i="15" s="1"/>
  <c r="F164" i="15"/>
  <c r="F146" i="15" s="1"/>
  <c r="F137" i="15" s="1"/>
  <c r="AX163" i="15"/>
  <c r="M145" i="15" s="1"/>
  <c r="M136" i="15" s="1"/>
  <c r="V166" i="15"/>
  <c r="K148" i="15" s="1"/>
  <c r="K139" i="15" s="1"/>
  <c r="AX165" i="15"/>
  <c r="M147" i="15" s="1"/>
  <c r="M138" i="15" s="1"/>
  <c r="AT165" i="15"/>
  <c r="W147" i="15" s="1"/>
  <c r="W138" i="15" s="1"/>
  <c r="N165" i="15"/>
  <c r="H147" i="15" s="1"/>
  <c r="H138" i="15" s="1"/>
  <c r="BF164" i="15"/>
  <c r="S146" i="15" s="1"/>
  <c r="S137" i="15" s="1"/>
  <c r="AH164" i="15"/>
  <c r="Q146" i="15" s="1"/>
  <c r="Q137" i="15" s="1"/>
  <c r="Z164" i="15"/>
  <c r="L146" i="15" s="1"/>
  <c r="L137" i="15" s="1"/>
  <c r="R164" i="15"/>
  <c r="J146" i="15" s="1"/>
  <c r="J137" i="15" s="1"/>
  <c r="J164" i="15"/>
  <c r="G146" i="15" s="1"/>
  <c r="G137" i="15" s="1"/>
  <c r="BR163" i="15"/>
  <c r="T145" i="15" s="1"/>
  <c r="T136" i="15" s="1"/>
  <c r="BJ163" i="15"/>
  <c r="I145" i="15" s="1"/>
  <c r="I136" i="15" s="1"/>
  <c r="BB163" i="15"/>
  <c r="R145" i="15" s="1"/>
  <c r="R136" i="15" s="1"/>
  <c r="AT163" i="15"/>
  <c r="W145" i="15" s="1"/>
  <c r="W136" i="15" s="1"/>
  <c r="BJ162" i="15"/>
  <c r="I144" i="15" s="1"/>
  <c r="I135" i="15" s="1"/>
  <c r="F166" i="15"/>
  <c r="F148" i="15" s="1"/>
  <c r="F139" i="15" s="1"/>
  <c r="AH166" i="15"/>
  <c r="Q148" i="15" s="1"/>
  <c r="Q139" i="15" s="1"/>
  <c r="BB165" i="15"/>
  <c r="R147" i="15" s="1"/>
  <c r="R138" i="15" s="1"/>
  <c r="V165" i="15"/>
  <c r="K147" i="15" s="1"/>
  <c r="K138" i="15" s="1"/>
  <c r="BN165" i="15"/>
  <c r="N147" i="15" s="1"/>
  <c r="N138" i="15" s="1"/>
  <c r="BN166" i="15"/>
  <c r="N148" i="15" s="1"/>
  <c r="N139" i="15" s="1"/>
  <c r="AP166" i="15"/>
  <c r="V148" i="15" s="1"/>
  <c r="V139" i="15" s="1"/>
  <c r="J166" i="15"/>
  <c r="G148" i="15" s="1"/>
  <c r="G139" i="15" s="1"/>
  <c r="BN164" i="15"/>
  <c r="N146" i="15" s="1"/>
  <c r="N137" i="15" s="1"/>
  <c r="R163" i="15"/>
  <c r="J145" i="15" s="1"/>
  <c r="J136" i="15" s="1"/>
  <c r="AD166" i="15"/>
  <c r="O148" i="15" s="1"/>
  <c r="O139" i="15" s="1"/>
  <c r="AH162" i="15"/>
  <c r="Q144" i="15" s="1"/>
  <c r="Q135" i="15" s="1"/>
  <c r="J162" i="15"/>
  <c r="G144" i="15" s="1"/>
  <c r="G135" i="15" s="1"/>
  <c r="AD163" i="15"/>
  <c r="O145" i="15" s="1"/>
  <c r="O136" i="15" s="1"/>
  <c r="V163" i="15"/>
  <c r="K145" i="15" s="1"/>
  <c r="K136" i="15" s="1"/>
  <c r="N163" i="15"/>
  <c r="H145" i="15" s="1"/>
  <c r="H136" i="15" s="1"/>
  <c r="F163" i="15"/>
  <c r="F145" i="15" s="1"/>
  <c r="F136" i="15" s="1"/>
  <c r="Z166" i="15"/>
  <c r="L148" i="15" s="1"/>
  <c r="L139" i="15" s="1"/>
  <c r="R166" i="15"/>
  <c r="J148" i="15" s="1"/>
  <c r="J139" i="15" s="1"/>
  <c r="BR165" i="15"/>
  <c r="T147" i="15" s="1"/>
  <c r="T138" i="15" s="1"/>
  <c r="BJ165" i="15"/>
  <c r="I147" i="15" s="1"/>
  <c r="I138" i="15" s="1"/>
  <c r="V162" i="15"/>
  <c r="K144" i="15" s="1"/>
  <c r="K135" i="15" s="1"/>
  <c r="N162" i="15"/>
  <c r="H144" i="15" s="1"/>
  <c r="H135" i="15" s="1"/>
  <c r="F162" i="15"/>
  <c r="F144" i="15" s="1"/>
  <c r="F135" i="15" s="1"/>
  <c r="BF166" i="15"/>
  <c r="S148" i="15" s="1"/>
  <c r="S139" i="15" s="1"/>
  <c r="AX166" i="15"/>
  <c r="M148" i="15" s="1"/>
  <c r="M139" i="15" s="1"/>
  <c r="AH163" i="15"/>
  <c r="Q145" i="15" s="1"/>
  <c r="Q136" i="15" s="1"/>
  <c r="Z163" i="15"/>
  <c r="L145" i="15" s="1"/>
  <c r="L136" i="15" s="1"/>
  <c r="J163" i="15"/>
  <c r="G145" i="15" s="1"/>
  <c r="G136" i="15" s="1"/>
  <c r="BR162" i="15"/>
  <c r="T144" i="15" s="1"/>
  <c r="T135" i="15" s="1"/>
  <c r="BB162" i="15"/>
  <c r="R144" i="15" s="1"/>
  <c r="R135" i="15" s="1"/>
  <c r="AT162" i="15"/>
  <c r="W144" i="15" s="1"/>
  <c r="W135" i="15" s="1"/>
  <c r="AD164" i="15"/>
  <c r="O146" i="15" s="1"/>
  <c r="O137" i="15" s="1"/>
  <c r="V164" i="15"/>
  <c r="K146" i="15" s="1"/>
  <c r="K137" i="15" s="1"/>
  <c r="N164" i="15"/>
  <c r="H146" i="15" s="1"/>
  <c r="H137" i="15" s="1"/>
  <c r="BN163" i="15"/>
  <c r="N145" i="15" s="1"/>
  <c r="N136" i="15" s="1"/>
  <c r="BF163" i="15"/>
  <c r="S145" i="15" s="1"/>
  <c r="S136" i="15" s="1"/>
  <c r="AP163" i="15"/>
  <c r="V145" i="15" s="1"/>
  <c r="V136" i="15" s="1"/>
  <c r="AT166" i="15"/>
  <c r="W148" i="15" s="1"/>
  <c r="W139" i="15" s="1"/>
  <c r="N166" i="15"/>
  <c r="H148" i="15" s="1"/>
  <c r="H139" i="15" s="1"/>
  <c r="BF165" i="15"/>
  <c r="S147" i="15" s="1"/>
  <c r="S138" i="15" s="1"/>
  <c r="AH165" i="15"/>
  <c r="Q147" i="15" s="1"/>
  <c r="Q138" i="15" s="1"/>
  <c r="Z165" i="15"/>
  <c r="L147" i="15" s="1"/>
  <c r="L138" i="15" s="1"/>
  <c r="R165" i="15"/>
  <c r="J147" i="15" s="1"/>
  <c r="J138" i="15" s="1"/>
  <c r="J165" i="15"/>
  <c r="G147" i="15" s="1"/>
  <c r="G138" i="15" s="1"/>
  <c r="BR164" i="15"/>
  <c r="T146" i="15" s="1"/>
  <c r="T137" i="15" s="1"/>
  <c r="BJ164" i="15"/>
  <c r="I146" i="15" s="1"/>
  <c r="I137" i="15" s="1"/>
  <c r="BB164" i="15"/>
  <c r="R146" i="15" s="1"/>
  <c r="R137" i="15" s="1"/>
  <c r="AT164" i="15"/>
  <c r="W146" i="15" s="1"/>
  <c r="W137" i="15" s="1"/>
  <c r="AP165" i="15"/>
  <c r="V147" i="15" s="1"/>
  <c r="V138" i="15" s="1"/>
  <c r="BR166" i="15"/>
  <c r="T148" i="15" s="1"/>
  <c r="T139" i="15" s="1"/>
  <c r="BJ166" i="15"/>
  <c r="I148" i="15" s="1"/>
  <c r="I139" i="15" s="1"/>
  <c r="BB166" i="15"/>
  <c r="R148" i="15" s="1"/>
  <c r="R139" i="15" s="1"/>
  <c r="BN162" i="15"/>
  <c r="N144" i="15" s="1"/>
  <c r="N135" i="15" s="1"/>
  <c r="BF162" i="15"/>
  <c r="S144" i="15" s="1"/>
  <c r="S135" i="15" s="1"/>
  <c r="AX162" i="15"/>
  <c r="M144" i="15" s="1"/>
  <c r="M135" i="15" s="1"/>
  <c r="AP162" i="15"/>
  <c r="V144" i="15" s="1"/>
  <c r="V135" i="15" s="1"/>
  <c r="AD165" i="15"/>
  <c r="O147" i="15" s="1"/>
  <c r="O138" i="15" s="1"/>
  <c r="F165" i="15"/>
  <c r="F147" i="15" s="1"/>
  <c r="F138" i="15" s="1"/>
  <c r="AX164" i="15"/>
  <c r="M146" i="15" s="1"/>
  <c r="M137" i="15" s="1"/>
  <c r="AP164" i="15"/>
  <c r="V146" i="15" s="1"/>
  <c r="V137" i="15" s="1"/>
  <c r="AL163" i="15"/>
  <c r="U145" i="15" s="1"/>
  <c r="U136" i="15" s="1"/>
  <c r="AL162" i="15"/>
  <c r="U144" i="15" s="1"/>
  <c r="U135" i="15" s="1"/>
  <c r="AL128" i="15"/>
  <c r="AL165" i="15" s="1"/>
  <c r="U147" i="15" s="1"/>
  <c r="U138" i="15" s="1"/>
  <c r="AL164" i="15"/>
  <c r="U146" i="15" s="1"/>
  <c r="U137" i="15" s="1"/>
  <c r="X134" i="15"/>
  <c r="BZ124" i="15"/>
  <c r="BY124" i="15"/>
  <c r="BX124" i="15"/>
  <c r="BW124" i="15"/>
  <c r="BV124" i="15"/>
  <c r="BU124" i="15"/>
  <c r="BT124" i="15"/>
  <c r="BS124" i="15"/>
  <c r="BV161" i="15" s="1"/>
  <c r="P143" i="15" s="1"/>
  <c r="P134" i="15" s="1"/>
  <c r="BR124" i="15"/>
  <c r="BQ124" i="15"/>
  <c r="BP124" i="15"/>
  <c r="BO124" i="15"/>
  <c r="BN124" i="15"/>
  <c r="BM124" i="15"/>
  <c r="BL124" i="15"/>
  <c r="BK124" i="15"/>
  <c r="BJ124" i="15"/>
  <c r="BI124" i="15"/>
  <c r="BH124" i="15"/>
  <c r="BG124" i="15"/>
  <c r="BF124" i="15"/>
  <c r="BE124" i="15"/>
  <c r="BD124" i="15"/>
  <c r="BC124" i="15"/>
  <c r="BB124" i="15"/>
  <c r="BA124" i="15"/>
  <c r="AZ124" i="15"/>
  <c r="AY124" i="15"/>
  <c r="AX124" i="15"/>
  <c r="AW124" i="15"/>
  <c r="AV124" i="15"/>
  <c r="AU124" i="15"/>
  <c r="AT124" i="15"/>
  <c r="AS124" i="15"/>
  <c r="AR124" i="15"/>
  <c r="AQ124" i="15"/>
  <c r="AP124" i="15"/>
  <c r="AO124" i="15"/>
  <c r="AN124" i="15"/>
  <c r="AM124" i="15"/>
  <c r="AK124" i="15"/>
  <c r="AJ124" i="15"/>
  <c r="AI124" i="15"/>
  <c r="AG124" i="15"/>
  <c r="AF124" i="15"/>
  <c r="AE124" i="15"/>
  <c r="AD124" i="15"/>
  <c r="AC124" i="15"/>
  <c r="AB124" i="15"/>
  <c r="AA124" i="15"/>
  <c r="Z124" i="15"/>
  <c r="Y124" i="15"/>
  <c r="X124" i="15"/>
  <c r="W124" i="15"/>
  <c r="V124" i="15"/>
  <c r="U124" i="15"/>
  <c r="T124" i="15"/>
  <c r="S124" i="15"/>
  <c r="R124" i="15"/>
  <c r="Q124" i="15"/>
  <c r="P124" i="15"/>
  <c r="O124" i="15"/>
  <c r="N124" i="15"/>
  <c r="M124" i="15"/>
  <c r="L124" i="15"/>
  <c r="K124" i="15"/>
  <c r="I124" i="15"/>
  <c r="H124" i="15"/>
  <c r="G124" i="15"/>
  <c r="D124" i="15"/>
  <c r="E124" i="15"/>
  <c r="F124" i="15"/>
  <c r="C3" i="5"/>
  <c r="D3" i="5"/>
  <c r="E3" i="5"/>
  <c r="F3" i="5"/>
  <c r="C4" i="5"/>
  <c r="D4" i="5"/>
  <c r="E4" i="5"/>
  <c r="F4" i="5"/>
  <c r="C5" i="5"/>
  <c r="D5" i="5"/>
  <c r="E5" i="5"/>
  <c r="F5" i="5"/>
  <c r="C6" i="5"/>
  <c r="D6" i="5"/>
  <c r="E6" i="5"/>
  <c r="F6" i="5"/>
  <c r="C7" i="5"/>
  <c r="D7" i="5"/>
  <c r="E7" i="5"/>
  <c r="F7" i="5"/>
  <c r="C8" i="5"/>
  <c r="D8" i="5"/>
  <c r="E8" i="5"/>
  <c r="F8" i="5"/>
  <c r="C9" i="5"/>
  <c r="D9" i="5"/>
  <c r="E9" i="5"/>
  <c r="F9" i="5"/>
  <c r="C10" i="5"/>
  <c r="D10" i="5"/>
  <c r="E10" i="5"/>
  <c r="F10" i="5"/>
  <c r="C11" i="5"/>
  <c r="D11" i="5"/>
  <c r="E11" i="5"/>
  <c r="F11" i="5"/>
  <c r="C12" i="5"/>
  <c r="D12" i="5"/>
  <c r="E12" i="5"/>
  <c r="F12" i="5"/>
  <c r="C13" i="5"/>
  <c r="D13" i="5"/>
  <c r="E13" i="5"/>
  <c r="F13" i="5"/>
  <c r="C14" i="5"/>
  <c r="D14" i="5"/>
  <c r="E14" i="5"/>
  <c r="F14" i="5"/>
  <c r="C15" i="5"/>
  <c r="D15" i="5"/>
  <c r="E15" i="5"/>
  <c r="F15" i="5"/>
  <c r="C16" i="5"/>
  <c r="D16" i="5"/>
  <c r="E16" i="5"/>
  <c r="F16" i="5"/>
  <c r="C17" i="5"/>
  <c r="D17" i="5"/>
  <c r="E17" i="5"/>
  <c r="F17" i="5"/>
  <c r="C18" i="5"/>
  <c r="D18" i="5"/>
  <c r="E18" i="5"/>
  <c r="F18" i="5"/>
  <c r="C19" i="5"/>
  <c r="D19" i="5"/>
  <c r="E19" i="5"/>
  <c r="F19" i="5"/>
  <c r="C20" i="5"/>
  <c r="D20" i="5"/>
  <c r="E20" i="5"/>
  <c r="F20" i="5"/>
  <c r="C21" i="5"/>
  <c r="D21" i="5"/>
  <c r="E21" i="5"/>
  <c r="F21" i="5"/>
  <c r="C22" i="5"/>
  <c r="D22" i="5"/>
  <c r="E22" i="5"/>
  <c r="F22" i="5"/>
  <c r="C23" i="5"/>
  <c r="D23" i="5"/>
  <c r="E23" i="5"/>
  <c r="F23" i="5"/>
  <c r="C24" i="5"/>
  <c r="D24" i="5"/>
  <c r="E24" i="5"/>
  <c r="F24" i="5"/>
  <c r="C25" i="5"/>
  <c r="D25" i="5"/>
  <c r="E25" i="5"/>
  <c r="F25" i="5"/>
  <c r="C26" i="5"/>
  <c r="D26" i="5"/>
  <c r="E26" i="5"/>
  <c r="F26" i="5"/>
  <c r="C27" i="5"/>
  <c r="D27" i="5"/>
  <c r="E27" i="5"/>
  <c r="F27" i="5"/>
  <c r="C28" i="5"/>
  <c r="D28" i="5"/>
  <c r="E28" i="5"/>
  <c r="F28" i="5"/>
  <c r="C29" i="5"/>
  <c r="D29" i="5"/>
  <c r="E29" i="5"/>
  <c r="F29" i="5"/>
  <c r="C30" i="5"/>
  <c r="D30" i="5"/>
  <c r="E30" i="5"/>
  <c r="F30" i="5"/>
  <c r="C31" i="5"/>
  <c r="D31" i="5"/>
  <c r="E31" i="5"/>
  <c r="F31" i="5"/>
  <c r="C32" i="5"/>
  <c r="D32" i="5"/>
  <c r="E32" i="5"/>
  <c r="F32" i="5"/>
  <c r="C33" i="5"/>
  <c r="D33" i="5"/>
  <c r="E33" i="5"/>
  <c r="F33" i="5"/>
  <c r="C34" i="5"/>
  <c r="D34" i="5"/>
  <c r="E34" i="5"/>
  <c r="F34" i="5"/>
  <c r="C35" i="5"/>
  <c r="D35" i="5"/>
  <c r="E35" i="5"/>
  <c r="F35" i="5"/>
  <c r="C36" i="5"/>
  <c r="D36" i="5"/>
  <c r="E36" i="5"/>
  <c r="F36" i="5"/>
  <c r="C37" i="5"/>
  <c r="D37" i="5"/>
  <c r="E37" i="5"/>
  <c r="F37" i="5"/>
  <c r="C38" i="5"/>
  <c r="D38" i="5"/>
  <c r="E38" i="5"/>
  <c r="F38" i="5"/>
  <c r="C39" i="5"/>
  <c r="D39" i="5"/>
  <c r="E39" i="5"/>
  <c r="F39" i="5"/>
  <c r="C40" i="5"/>
  <c r="D40" i="5"/>
  <c r="E40" i="5"/>
  <c r="F40" i="5"/>
  <c r="C41" i="5"/>
  <c r="D41" i="5"/>
  <c r="E41" i="5"/>
  <c r="F41" i="5"/>
  <c r="C42" i="5"/>
  <c r="D42" i="5"/>
  <c r="E42" i="5"/>
  <c r="F42" i="5"/>
  <c r="C43" i="5"/>
  <c r="D43" i="5"/>
  <c r="E43" i="5"/>
  <c r="F43" i="5"/>
  <c r="C44" i="5"/>
  <c r="D44" i="5"/>
  <c r="E44" i="5"/>
  <c r="F44" i="5"/>
  <c r="C45" i="5"/>
  <c r="D45" i="5"/>
  <c r="E45" i="5"/>
  <c r="F45" i="5"/>
  <c r="C46" i="5"/>
  <c r="D46" i="5"/>
  <c r="E46" i="5"/>
  <c r="F46" i="5"/>
  <c r="C47" i="5"/>
  <c r="D47" i="5"/>
  <c r="E47" i="5"/>
  <c r="F47" i="5"/>
  <c r="C48" i="5"/>
  <c r="D48" i="5"/>
  <c r="E48" i="5"/>
  <c r="F48" i="5"/>
  <c r="C49" i="5"/>
  <c r="D49" i="5"/>
  <c r="E49" i="5"/>
  <c r="F49" i="5"/>
  <c r="C50" i="5"/>
  <c r="D50" i="5"/>
  <c r="E50" i="5"/>
  <c r="F50" i="5"/>
  <c r="C51" i="5"/>
  <c r="D51" i="5"/>
  <c r="E51" i="5"/>
  <c r="F51" i="5"/>
  <c r="C52" i="5"/>
  <c r="D52" i="5"/>
  <c r="E52" i="5"/>
  <c r="F52" i="5"/>
  <c r="C53" i="5"/>
  <c r="D53" i="5"/>
  <c r="E53" i="5"/>
  <c r="F53" i="5"/>
  <c r="C54" i="5"/>
  <c r="D54" i="5"/>
  <c r="E54" i="5"/>
  <c r="F54" i="5"/>
  <c r="C55" i="5"/>
  <c r="D55" i="5"/>
  <c r="E55" i="5"/>
  <c r="F55" i="5"/>
  <c r="C56" i="5"/>
  <c r="D56" i="5"/>
  <c r="E56" i="5"/>
  <c r="F56" i="5"/>
  <c r="C57" i="5"/>
  <c r="D57" i="5"/>
  <c r="E57" i="5"/>
  <c r="F57" i="5"/>
  <c r="C58" i="5"/>
  <c r="D58" i="5"/>
  <c r="E58" i="5"/>
  <c r="F58" i="5"/>
  <c r="C59" i="5"/>
  <c r="D59" i="5"/>
  <c r="E59" i="5"/>
  <c r="F59" i="5"/>
  <c r="C60" i="5"/>
  <c r="D60" i="5"/>
  <c r="E60" i="5"/>
  <c r="F60" i="5"/>
  <c r="C61" i="5"/>
  <c r="D61" i="5"/>
  <c r="E61" i="5"/>
  <c r="F61" i="5"/>
  <c r="C62" i="5"/>
  <c r="D62" i="5"/>
  <c r="E62"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AP161" i="15" l="1"/>
  <c r="V143" i="15" s="1"/>
  <c r="V134" i="15" s="1"/>
  <c r="AX161" i="15"/>
  <c r="M143" i="15" s="1"/>
  <c r="M134" i="15" s="1"/>
  <c r="BF161" i="15"/>
  <c r="S143" i="15" s="1"/>
  <c r="S134" i="15" s="1"/>
  <c r="BN161" i="15"/>
  <c r="N143" i="15" s="1"/>
  <c r="N134" i="15" s="1"/>
  <c r="J161" i="15"/>
  <c r="G143" i="15" s="1"/>
  <c r="G134" i="15" s="1"/>
  <c r="R161" i="15"/>
  <c r="J143" i="15" s="1"/>
  <c r="J134" i="15" s="1"/>
  <c r="Z161" i="15"/>
  <c r="L143" i="15" s="1"/>
  <c r="L134" i="15" s="1"/>
  <c r="AH161" i="15"/>
  <c r="Q143" i="15" s="1"/>
  <c r="Q134" i="15" s="1"/>
  <c r="AL129" i="15"/>
  <c r="AL166" i="15" s="1"/>
  <c r="U148" i="15" s="1"/>
  <c r="U139" i="15" s="1"/>
  <c r="F161" i="15"/>
  <c r="F143" i="15" s="1"/>
  <c r="F134" i="15" s="1"/>
  <c r="AT161" i="15"/>
  <c r="W143" i="15" s="1"/>
  <c r="W134" i="15" s="1"/>
  <c r="BB161" i="15"/>
  <c r="R143" i="15" s="1"/>
  <c r="R134" i="15" s="1"/>
  <c r="BJ161" i="15"/>
  <c r="I143" i="15" s="1"/>
  <c r="I134" i="15" s="1"/>
  <c r="BR161" i="15"/>
  <c r="T143" i="15" s="1"/>
  <c r="T134" i="15" s="1"/>
  <c r="AL161" i="15"/>
  <c r="U143" i="15" s="1"/>
  <c r="U134" i="15" s="1"/>
  <c r="N161" i="15"/>
  <c r="H143" i="15" s="1"/>
  <c r="H134" i="15" s="1"/>
  <c r="V161" i="15"/>
  <c r="K143" i="15" s="1"/>
  <c r="K134" i="15" s="1"/>
  <c r="AD161" i="15"/>
  <c r="O143" i="15" s="1"/>
  <c r="O134" i="15" s="1"/>
  <c r="X8" i="4"/>
  <c r="X7" i="4"/>
  <c r="N119" i="4"/>
  <c r="N120" i="4"/>
  <c r="R117" i="4"/>
  <c r="N117" i="4"/>
  <c r="AF49" i="4"/>
  <c r="AG49" i="4" s="1"/>
  <c r="AH49" i="4" s="1"/>
  <c r="AF50" i="4"/>
  <c r="AG50" i="4" s="1"/>
  <c r="AH50" i="4" s="1"/>
  <c r="AF51" i="4"/>
  <c r="AG51" i="4" s="1"/>
  <c r="AH51" i="4" s="1"/>
  <c r="AF52" i="4"/>
  <c r="AG52" i="4" s="1"/>
  <c r="AH52" i="4" s="1"/>
  <c r="AF53" i="4"/>
  <c r="AG53" i="4" s="1"/>
  <c r="AH53" i="4" s="1"/>
  <c r="AF54" i="4"/>
  <c r="AG54" i="4" s="1"/>
  <c r="AH54" i="4" s="1"/>
  <c r="AF55" i="4"/>
  <c r="AG55" i="4" s="1"/>
  <c r="AH55" i="4" s="1"/>
  <c r="AF56" i="4"/>
  <c r="AG56" i="4" s="1"/>
  <c r="AH56" i="4" s="1"/>
  <c r="AF57" i="4"/>
  <c r="AG57" i="4" s="1"/>
  <c r="AH57" i="4" s="1"/>
  <c r="AF58" i="4"/>
  <c r="AG58" i="4" s="1"/>
  <c r="AH58" i="4" s="1"/>
  <c r="AF59" i="4"/>
  <c r="AG59" i="4" s="1"/>
  <c r="AH59" i="4" s="1"/>
  <c r="AF60" i="4"/>
  <c r="AG60" i="4" s="1"/>
  <c r="AH60" i="4" s="1"/>
  <c r="AF61" i="4"/>
  <c r="AG61" i="4" s="1"/>
  <c r="AH61" i="4" s="1"/>
  <c r="AF62" i="4"/>
  <c r="AG62" i="4" s="1"/>
  <c r="AH62" i="4" s="1"/>
  <c r="AF63" i="4"/>
  <c r="AG63" i="4" s="1"/>
  <c r="AH63" i="4" s="1"/>
  <c r="AF64" i="4"/>
  <c r="AG64" i="4" s="1"/>
  <c r="AH64" i="4" s="1"/>
  <c r="AF65" i="4"/>
  <c r="AG65" i="4" s="1"/>
  <c r="AH65" i="4" s="1"/>
  <c r="AF66" i="4"/>
  <c r="AG66" i="4" s="1"/>
  <c r="AH66" i="4" s="1"/>
  <c r="AF67" i="4"/>
  <c r="AG67" i="4" s="1"/>
  <c r="AH67" i="4" s="1"/>
  <c r="AF68" i="4"/>
  <c r="AG68" i="4" s="1"/>
  <c r="AH68" i="4" s="1"/>
  <c r="AF69" i="4"/>
  <c r="AG69" i="4" s="1"/>
  <c r="AH69" i="4" s="1"/>
  <c r="AF70" i="4"/>
  <c r="AG70" i="4" s="1"/>
  <c r="AH70" i="4" s="1"/>
  <c r="AF71" i="4"/>
  <c r="AG71" i="4" s="1"/>
  <c r="AH71" i="4" s="1"/>
  <c r="AF72" i="4"/>
  <c r="AG72" i="4" s="1"/>
  <c r="AH72" i="4" s="1"/>
  <c r="AF73" i="4"/>
  <c r="AG73" i="4" s="1"/>
  <c r="AH73" i="4" s="1"/>
  <c r="AF74" i="4"/>
  <c r="AG74" i="4" s="1"/>
  <c r="AH74" i="4" s="1"/>
  <c r="AF75" i="4"/>
  <c r="AG75" i="4" s="1"/>
  <c r="AH75" i="4" s="1"/>
  <c r="AF76" i="4"/>
  <c r="AG76" i="4" s="1"/>
  <c r="AH76" i="4" s="1"/>
  <c r="AF77" i="4"/>
  <c r="AG77" i="4" s="1"/>
  <c r="AH77" i="4" s="1"/>
  <c r="AF78" i="4"/>
  <c r="AG78" i="4" s="1"/>
  <c r="AH78" i="4" s="1"/>
  <c r="AF79" i="4"/>
  <c r="AG79" i="4" s="1"/>
  <c r="AH79" i="4" s="1"/>
  <c r="AF80" i="4"/>
  <c r="AG80" i="4" s="1"/>
  <c r="AH80" i="4" s="1"/>
  <c r="AF81" i="4"/>
  <c r="AG81" i="4" s="1"/>
  <c r="AH81" i="4" s="1"/>
  <c r="AF82" i="4"/>
  <c r="AG82" i="4" s="1"/>
  <c r="AH82" i="4" s="1"/>
  <c r="AF83" i="4"/>
  <c r="AG83" i="4" s="1"/>
  <c r="AH83" i="4" s="1"/>
  <c r="AF84" i="4"/>
  <c r="AG84" i="4" s="1"/>
  <c r="AH84" i="4" s="1"/>
  <c r="AF85" i="4"/>
  <c r="AG85" i="4" s="1"/>
  <c r="AH85" i="4" s="1"/>
  <c r="AF86" i="4"/>
  <c r="AG86" i="4" s="1"/>
  <c r="AH86" i="4" s="1"/>
  <c r="AF87" i="4"/>
  <c r="AG87" i="4" s="1"/>
  <c r="AH87" i="4" s="1"/>
  <c r="AF88" i="4"/>
  <c r="AG88" i="4" s="1"/>
  <c r="AH88" i="4" s="1"/>
  <c r="AF89" i="4"/>
  <c r="AG89" i="4" s="1"/>
  <c r="AH89" i="4" s="1"/>
  <c r="AF90" i="4"/>
  <c r="AG90" i="4" s="1"/>
  <c r="AH90" i="4" s="1"/>
  <c r="AF91" i="4"/>
  <c r="AG91" i="4" s="1"/>
  <c r="AH91" i="4" s="1"/>
  <c r="AF92" i="4"/>
  <c r="AG92" i="4" s="1"/>
  <c r="AH92" i="4" s="1"/>
  <c r="AF93" i="4"/>
  <c r="AG93" i="4" s="1"/>
  <c r="AH93" i="4" s="1"/>
  <c r="AF94" i="4"/>
  <c r="AG94" i="4" s="1"/>
  <c r="AH94" i="4" s="1"/>
  <c r="AF95" i="4"/>
  <c r="AG95" i="4" s="1"/>
  <c r="AH95" i="4" s="1"/>
  <c r="AF96" i="4"/>
  <c r="AG96" i="4" s="1"/>
  <c r="AH96" i="4" s="1"/>
  <c r="AF97" i="4"/>
  <c r="AG97" i="4" s="1"/>
  <c r="AH97" i="4" s="1"/>
  <c r="AF98" i="4"/>
  <c r="AG98" i="4" s="1"/>
  <c r="AH98" i="4" s="1"/>
  <c r="AF99" i="4"/>
  <c r="AG99" i="4" s="1"/>
  <c r="AH99" i="4" s="1"/>
  <c r="AF100" i="4"/>
  <c r="AG100" i="4" s="1"/>
  <c r="AH100" i="4" s="1"/>
  <c r="AF101" i="4"/>
  <c r="AG101" i="4" s="1"/>
  <c r="AH101" i="4" s="1"/>
  <c r="AF102" i="4"/>
  <c r="AG102" i="4" s="1"/>
  <c r="AH102" i="4" s="1"/>
  <c r="AF103" i="4"/>
  <c r="AG103" i="4" s="1"/>
  <c r="AH103" i="4" s="1"/>
  <c r="AF104" i="4"/>
  <c r="AG104" i="4" s="1"/>
  <c r="AH104" i="4" s="1"/>
  <c r="AF105" i="4"/>
  <c r="AG105" i="4" s="1"/>
  <c r="AH105" i="4" s="1"/>
  <c r="AF106" i="4"/>
  <c r="AG106" i="4" s="1"/>
  <c r="AH106" i="4" s="1"/>
  <c r="AF107" i="4"/>
  <c r="AG107" i="4" s="1"/>
  <c r="AH107" i="4" s="1"/>
  <c r="AF108" i="4"/>
  <c r="AG108" i="4" s="1"/>
  <c r="AH108" i="4" s="1"/>
  <c r="AF109" i="4"/>
  <c r="AG109" i="4" s="1"/>
  <c r="AH109" i="4" s="1"/>
  <c r="AF110" i="4"/>
  <c r="AG110" i="4" s="1"/>
  <c r="AH110" i="4" s="1"/>
  <c r="AF111" i="4"/>
  <c r="AG111" i="4" s="1"/>
  <c r="AH111" i="4" s="1"/>
  <c r="AF112" i="4"/>
  <c r="AG112" i="4" s="1"/>
  <c r="AH112" i="4" s="1"/>
  <c r="AF113" i="4"/>
  <c r="AG113" i="4" s="1"/>
  <c r="AH113" i="4" s="1"/>
  <c r="AF48" i="4"/>
  <c r="AG48" i="4" s="1"/>
  <c r="AH48" i="4" s="1"/>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75" i="4"/>
  <c r="O76" i="4"/>
  <c r="O77" i="4"/>
  <c r="O78" i="4"/>
  <c r="U78" i="4" s="1"/>
  <c r="O79" i="4"/>
  <c r="U79" i="4" s="1"/>
  <c r="O80" i="4"/>
  <c r="U80" i="4" s="1"/>
  <c r="O81" i="4"/>
  <c r="U81" i="4" s="1"/>
  <c r="O82" i="4"/>
  <c r="O83" i="4"/>
  <c r="U83" i="4" s="1"/>
  <c r="O84" i="4"/>
  <c r="U84" i="4" s="1"/>
  <c r="O85" i="4"/>
  <c r="O86" i="4"/>
  <c r="U86" i="4" s="1"/>
  <c r="O87" i="4"/>
  <c r="U87" i="4" s="1"/>
  <c r="O88" i="4"/>
  <c r="U88" i="4" s="1"/>
  <c r="O89" i="4"/>
  <c r="U89" i="4" s="1"/>
  <c r="O90" i="4"/>
  <c r="O91" i="4"/>
  <c r="U91" i="4" s="1"/>
  <c r="O92" i="4"/>
  <c r="O93" i="4"/>
  <c r="O94" i="4"/>
  <c r="U94" i="4" s="1"/>
  <c r="O95" i="4"/>
  <c r="U95" i="4" s="1"/>
  <c r="O96" i="4"/>
  <c r="U96" i="4" s="1"/>
  <c r="O97" i="4"/>
  <c r="U97" i="4" s="1"/>
  <c r="O98" i="4"/>
  <c r="O99" i="4"/>
  <c r="U99" i="4" s="1"/>
  <c r="O100" i="4"/>
  <c r="O101" i="4"/>
  <c r="O102" i="4"/>
  <c r="U102" i="4" s="1"/>
  <c r="O103" i="4"/>
  <c r="U103" i="4" s="1"/>
  <c r="O104" i="4"/>
  <c r="U104" i="4" s="1"/>
  <c r="O105" i="4"/>
  <c r="U105" i="4" s="1"/>
  <c r="O106" i="4"/>
  <c r="O107" i="4"/>
  <c r="U107" i="4" s="1"/>
  <c r="O108" i="4"/>
  <c r="U108" i="4" s="1"/>
  <c r="O109" i="4"/>
  <c r="O110" i="4"/>
  <c r="U110" i="4" s="1"/>
  <c r="O111" i="4"/>
  <c r="U111" i="4" s="1"/>
  <c r="O112" i="4"/>
  <c r="U112" i="4" s="1"/>
  <c r="O113" i="4"/>
  <c r="U113" i="4" s="1"/>
  <c r="O114" i="4"/>
  <c r="O115" i="4"/>
  <c r="U115" i="4" s="1"/>
  <c r="O75" i="4"/>
  <c r="U75" i="4" s="1"/>
  <c r="Q66" i="4"/>
  <c r="R15" i="4"/>
  <c r="R16" i="4"/>
  <c r="R17" i="4"/>
  <c r="R18" i="4"/>
  <c r="R19" i="4"/>
  <c r="R20" i="4"/>
  <c r="R14" i="4"/>
  <c r="R21" i="4" s="1"/>
  <c r="R22" i="4" s="1"/>
  <c r="R4" i="4"/>
  <c r="R5" i="4"/>
  <c r="R6" i="4"/>
  <c r="R7" i="4"/>
  <c r="R8" i="4"/>
  <c r="R9" i="4"/>
  <c r="R3" i="4"/>
  <c r="F7" i="9"/>
  <c r="F8" i="9"/>
  <c r="F9" i="9"/>
  <c r="F10" i="9"/>
  <c r="H14" i="9" s="1"/>
  <c r="F6" i="9"/>
  <c r="F13" i="9"/>
  <c r="F14" i="9"/>
  <c r="G25" i="9" s="1"/>
  <c r="F15" i="9"/>
  <c r="G26" i="9" s="1"/>
  <c r="F16" i="9"/>
  <c r="G27" i="9" s="1"/>
  <c r="F17" i="9"/>
  <c r="G28" i="9" s="1"/>
  <c r="F18" i="9"/>
  <c r="K29" i="9" s="1"/>
  <c r="F19" i="9"/>
  <c r="G30" i="9" s="1"/>
  <c r="F12" i="9"/>
  <c r="L23" i="9" s="1"/>
  <c r="L27" i="9"/>
  <c r="L26" i="9"/>
  <c r="L24" i="9"/>
  <c r="K25" i="9" l="1"/>
  <c r="L25" i="9"/>
  <c r="U109" i="4"/>
  <c r="U101" i="4"/>
  <c r="U93" i="4"/>
  <c r="U77" i="4"/>
  <c r="J25" i="9"/>
  <c r="F25" i="9"/>
  <c r="F115" i="13"/>
  <c r="F118" i="13"/>
  <c r="F114" i="13"/>
  <c r="F116" i="13"/>
  <c r="F113" i="13"/>
  <c r="F117" i="13"/>
  <c r="K34" i="13"/>
  <c r="K31" i="13"/>
  <c r="K18" i="13"/>
  <c r="K15" i="13"/>
  <c r="K51" i="13"/>
  <c r="K47" i="13"/>
  <c r="K40" i="13"/>
  <c r="K37" i="13"/>
  <c r="K24" i="13"/>
  <c r="K21" i="13"/>
  <c r="K8" i="13"/>
  <c r="K5" i="13"/>
  <c r="K43" i="13"/>
  <c r="K30" i="13"/>
  <c r="K27" i="13"/>
  <c r="K14" i="13"/>
  <c r="K11" i="13"/>
  <c r="K42" i="13"/>
  <c r="K39" i="13"/>
  <c r="K26" i="13"/>
  <c r="K23" i="13"/>
  <c r="K10" i="13"/>
  <c r="K7" i="13"/>
  <c r="K49" i="13"/>
  <c r="K32" i="13"/>
  <c r="K45" i="13"/>
  <c r="K6" i="13"/>
  <c r="K3" i="13"/>
  <c r="K9" i="13"/>
  <c r="K38" i="13"/>
  <c r="K36" i="13"/>
  <c r="K12" i="13"/>
  <c r="K44" i="13"/>
  <c r="K4" i="13"/>
  <c r="K46" i="13"/>
  <c r="K13" i="13"/>
  <c r="K41" i="13"/>
  <c r="K17" i="13"/>
  <c r="K50" i="13"/>
  <c r="K48" i="13"/>
  <c r="K16" i="13"/>
  <c r="K52" i="13"/>
  <c r="K22" i="13"/>
  <c r="K19" i="13"/>
  <c r="K20" i="13"/>
  <c r="K29" i="13"/>
  <c r="K35" i="13"/>
  <c r="K33" i="13"/>
  <c r="K28" i="13"/>
  <c r="K25" i="13"/>
  <c r="J72" i="13"/>
  <c r="J70" i="13"/>
  <c r="J71" i="13"/>
  <c r="J69" i="13"/>
  <c r="J65" i="13"/>
  <c r="J63" i="13"/>
  <c r="J67" i="13"/>
  <c r="J68" i="13"/>
  <c r="J64" i="13"/>
  <c r="J66" i="13"/>
  <c r="I66" i="13"/>
  <c r="I72" i="13"/>
  <c r="I70" i="13"/>
  <c r="I68" i="13"/>
  <c r="I64" i="13"/>
  <c r="I63" i="13"/>
  <c r="I65" i="13"/>
  <c r="I69" i="13"/>
  <c r="I67" i="13"/>
  <c r="I71" i="13"/>
  <c r="L30" i="9"/>
  <c r="K58" i="13"/>
  <c r="K55" i="13"/>
  <c r="K61" i="13"/>
  <c r="K54" i="13"/>
  <c r="K56" i="13"/>
  <c r="K53" i="13"/>
  <c r="K59" i="13"/>
  <c r="K57" i="13"/>
  <c r="K62" i="13"/>
  <c r="K60" i="13"/>
  <c r="F30" i="9"/>
  <c r="F78" i="13"/>
  <c r="F75" i="13"/>
  <c r="F81" i="13"/>
  <c r="F74" i="13"/>
  <c r="F82" i="13"/>
  <c r="F79" i="13"/>
  <c r="F76" i="13"/>
  <c r="F73" i="13"/>
  <c r="F80" i="13"/>
  <c r="F77" i="13"/>
  <c r="F89" i="13"/>
  <c r="F85" i="13"/>
  <c r="F88" i="13"/>
  <c r="F84" i="13"/>
  <c r="F83" i="13"/>
  <c r="F90" i="13"/>
  <c r="F86" i="13"/>
  <c r="F91" i="13"/>
  <c r="F87" i="13"/>
  <c r="F92" i="13"/>
  <c r="K72" i="13"/>
  <c r="K70" i="13"/>
  <c r="K71" i="13"/>
  <c r="K69" i="13"/>
  <c r="K65" i="13"/>
  <c r="K68" i="13"/>
  <c r="K64" i="13"/>
  <c r="K63" i="13"/>
  <c r="K67" i="13"/>
  <c r="K66" i="13"/>
  <c r="J30" i="9"/>
  <c r="F71" i="13"/>
  <c r="F70" i="13"/>
  <c r="F67" i="13"/>
  <c r="F63" i="13"/>
  <c r="F72" i="13"/>
  <c r="F68" i="13"/>
  <c r="F66" i="13"/>
  <c r="F65" i="13"/>
  <c r="F69" i="13"/>
  <c r="F64" i="13"/>
  <c r="K76" i="13"/>
  <c r="K82" i="13"/>
  <c r="K79" i="13"/>
  <c r="K74" i="13"/>
  <c r="K81" i="13"/>
  <c r="K80" i="13"/>
  <c r="K77" i="13"/>
  <c r="K78" i="13"/>
  <c r="K73" i="13"/>
  <c r="K75" i="13"/>
  <c r="K30" i="9"/>
  <c r="U85" i="4"/>
  <c r="K89" i="13"/>
  <c r="K85" i="13"/>
  <c r="K91" i="13"/>
  <c r="K87" i="13"/>
  <c r="K83" i="13"/>
  <c r="K90" i="13"/>
  <c r="K86" i="13"/>
  <c r="K92" i="13"/>
  <c r="K88" i="13"/>
  <c r="K84" i="13"/>
  <c r="J112" i="13"/>
  <c r="J108" i="13"/>
  <c r="J105" i="13"/>
  <c r="J104" i="13"/>
  <c r="J110" i="13"/>
  <c r="J106" i="13"/>
  <c r="J103" i="13"/>
  <c r="J107" i="13"/>
  <c r="J109" i="13"/>
  <c r="J111" i="13"/>
  <c r="E71" i="13"/>
  <c r="E68" i="13"/>
  <c r="E64" i="13"/>
  <c r="E70" i="13"/>
  <c r="E66" i="13"/>
  <c r="E72" i="13"/>
  <c r="E63" i="13"/>
  <c r="E67" i="13"/>
  <c r="E65" i="13"/>
  <c r="E69" i="13"/>
  <c r="F99" i="13"/>
  <c r="F95" i="13"/>
  <c r="F102" i="13"/>
  <c r="F98" i="13"/>
  <c r="F94" i="13"/>
  <c r="F101" i="13"/>
  <c r="F97" i="13"/>
  <c r="F93" i="13"/>
  <c r="F100" i="13"/>
  <c r="F96" i="13"/>
  <c r="L28" i="9"/>
  <c r="L29" i="9"/>
  <c r="F26" i="9"/>
  <c r="K26" i="9"/>
  <c r="J26" i="9"/>
  <c r="F28" i="9"/>
  <c r="G29" i="9"/>
  <c r="U100" i="4"/>
  <c r="U92" i="4"/>
  <c r="U76" i="4"/>
  <c r="J29" i="9"/>
  <c r="F29" i="9"/>
  <c r="U114" i="4"/>
  <c r="U106" i="4"/>
  <c r="U98" i="4"/>
  <c r="U90" i="4"/>
  <c r="U82" i="4"/>
  <c r="X9" i="4"/>
  <c r="R25" i="4" s="1"/>
  <c r="R27" i="4" s="1"/>
  <c r="R59" i="4" s="1"/>
  <c r="R44" i="4" s="1"/>
  <c r="G23" i="9"/>
  <c r="J23" i="9"/>
  <c r="F23" i="9"/>
  <c r="K23" i="9"/>
  <c r="J24" i="9"/>
  <c r="G24" i="9"/>
  <c r="K24" i="9"/>
  <c r="F24" i="9"/>
  <c r="H7" i="9"/>
  <c r="I16" i="9" s="1"/>
  <c r="H6" i="9"/>
  <c r="H16" i="9" s="1"/>
  <c r="J28" i="9"/>
  <c r="K28" i="9"/>
  <c r="J27" i="9"/>
  <c r="K27" i="9"/>
  <c r="F27" i="9"/>
  <c r="H11" i="9"/>
  <c r="M16" i="9" s="1"/>
  <c r="H10" i="9"/>
  <c r="L16" i="9" s="1"/>
  <c r="R43" i="4"/>
  <c r="R47" i="4"/>
  <c r="R56" i="4"/>
  <c r="R30" i="4"/>
  <c r="R32" i="4"/>
  <c r="R33" i="4"/>
  <c r="R34" i="4"/>
  <c r="Y75" i="4"/>
  <c r="W115" i="4"/>
  <c r="X84" i="4" s="1"/>
  <c r="Z84" i="4" s="1"/>
  <c r="X102" i="4"/>
  <c r="Z102" i="4" s="1"/>
  <c r="R10" i="4"/>
  <c r="R11" i="4" s="1"/>
  <c r="P24" i="4" s="1"/>
  <c r="X114" i="4"/>
  <c r="Z114" i="4" s="1"/>
  <c r="X113" i="4"/>
  <c r="Z113" i="4" s="1"/>
  <c r="X104" i="4"/>
  <c r="Z104" i="4" s="1"/>
  <c r="X87" i="4"/>
  <c r="Z87" i="4" s="1"/>
  <c r="R29" i="4" l="1"/>
  <c r="X92" i="4"/>
  <c r="Z92" i="4" s="1"/>
  <c r="R45" i="4"/>
  <c r="R53" i="4"/>
  <c r="X109" i="4"/>
  <c r="Z109" i="4" s="1"/>
  <c r="R31" i="4"/>
  <c r="R48" i="4"/>
  <c r="E78" i="13"/>
  <c r="E75" i="13"/>
  <c r="E81" i="13"/>
  <c r="E80" i="13"/>
  <c r="E77" i="13"/>
  <c r="E76" i="13"/>
  <c r="E82" i="13"/>
  <c r="E79" i="13"/>
  <c r="E73" i="13"/>
  <c r="E74" i="13"/>
  <c r="R91" i="13"/>
  <c r="R69" i="13"/>
  <c r="E115" i="13"/>
  <c r="E118" i="13"/>
  <c r="E114" i="13"/>
  <c r="E117" i="13"/>
  <c r="E113" i="13"/>
  <c r="E116" i="13"/>
  <c r="R61" i="13"/>
  <c r="R25" i="13"/>
  <c r="R52" i="13"/>
  <c r="R4" i="13"/>
  <c r="R45" i="13"/>
  <c r="R42" i="13"/>
  <c r="R21" i="13"/>
  <c r="R31" i="13"/>
  <c r="E54" i="13"/>
  <c r="E60" i="13"/>
  <c r="E57" i="13"/>
  <c r="E62" i="13"/>
  <c r="E59" i="13"/>
  <c r="E58" i="13"/>
  <c r="E55" i="13"/>
  <c r="E61" i="13"/>
  <c r="E56" i="13"/>
  <c r="K104" i="13"/>
  <c r="K111" i="13"/>
  <c r="K107" i="13"/>
  <c r="K106" i="13"/>
  <c r="K103" i="13"/>
  <c r="K110" i="13"/>
  <c r="K108" i="13"/>
  <c r="K112" i="13"/>
  <c r="K109" i="13"/>
  <c r="K105" i="13"/>
  <c r="R84" i="13"/>
  <c r="R85" i="13"/>
  <c r="R80" i="13"/>
  <c r="I117" i="13"/>
  <c r="I116" i="13"/>
  <c r="I115" i="13"/>
  <c r="I113" i="13"/>
  <c r="I114" i="13"/>
  <c r="I118" i="13"/>
  <c r="R71" i="13"/>
  <c r="R60" i="13"/>
  <c r="R55" i="13"/>
  <c r="R28" i="13"/>
  <c r="R16" i="13"/>
  <c r="R44" i="13"/>
  <c r="R32" i="13"/>
  <c r="R11" i="13"/>
  <c r="R24" i="13"/>
  <c r="R34" i="13"/>
  <c r="R77" i="13"/>
  <c r="R66" i="13"/>
  <c r="R50" i="13"/>
  <c r="R58" i="4"/>
  <c r="R51" i="4"/>
  <c r="R35" i="4"/>
  <c r="I84" i="13"/>
  <c r="I89" i="13"/>
  <c r="I90" i="13"/>
  <c r="I85" i="13"/>
  <c r="I91" i="13"/>
  <c r="I87" i="13"/>
  <c r="I83" i="13"/>
  <c r="I88" i="13"/>
  <c r="I86" i="13"/>
  <c r="I92" i="13"/>
  <c r="I62" i="13"/>
  <c r="I59" i="13"/>
  <c r="I58" i="13"/>
  <c r="I55" i="13"/>
  <c r="I54" i="13"/>
  <c r="I60" i="13"/>
  <c r="I57" i="13"/>
  <c r="I61" i="13"/>
  <c r="I53" i="13"/>
  <c r="I56" i="13"/>
  <c r="F110" i="13"/>
  <c r="F106" i="13"/>
  <c r="F103" i="13"/>
  <c r="F112" i="13"/>
  <c r="F108" i="13"/>
  <c r="F105" i="13"/>
  <c r="F104" i="13"/>
  <c r="F107" i="13"/>
  <c r="F111" i="13"/>
  <c r="F109" i="13"/>
  <c r="R86" i="13"/>
  <c r="J117" i="13"/>
  <c r="J113" i="13"/>
  <c r="J116" i="13"/>
  <c r="J118" i="13"/>
  <c r="J114" i="13"/>
  <c r="J115" i="13"/>
  <c r="R79" i="13"/>
  <c r="R63" i="13"/>
  <c r="R59" i="13"/>
  <c r="R29" i="13"/>
  <c r="R17" i="13"/>
  <c r="R38" i="13"/>
  <c r="R10" i="13"/>
  <c r="R30" i="13"/>
  <c r="R47" i="13"/>
  <c r="F50" i="13"/>
  <c r="F46" i="13"/>
  <c r="F36" i="13"/>
  <c r="F33" i="13"/>
  <c r="F20" i="13"/>
  <c r="F17" i="13"/>
  <c r="F4" i="13"/>
  <c r="F42" i="13"/>
  <c r="F39" i="13"/>
  <c r="F26" i="13"/>
  <c r="F23" i="13"/>
  <c r="F10" i="13"/>
  <c r="F7" i="13"/>
  <c r="F53" i="13"/>
  <c r="F49" i="13"/>
  <c r="F45" i="13"/>
  <c r="F32" i="13"/>
  <c r="F29" i="13"/>
  <c r="F16" i="13"/>
  <c r="F13" i="13"/>
  <c r="F52" i="13"/>
  <c r="F48" i="13"/>
  <c r="F44" i="13"/>
  <c r="F41" i="13"/>
  <c r="F28" i="13"/>
  <c r="F25" i="13"/>
  <c r="F12" i="13"/>
  <c r="F9" i="13"/>
  <c r="F34" i="13"/>
  <c r="F47" i="13"/>
  <c r="F43" i="13"/>
  <c r="F8" i="13"/>
  <c r="F5" i="13"/>
  <c r="F6" i="13"/>
  <c r="F3" i="13"/>
  <c r="F15" i="13"/>
  <c r="F19" i="13"/>
  <c r="F35" i="13"/>
  <c r="F51" i="13"/>
  <c r="F14" i="13"/>
  <c r="F11" i="13"/>
  <c r="F31" i="13"/>
  <c r="F40" i="13"/>
  <c r="F38" i="13"/>
  <c r="F18" i="13"/>
  <c r="F24" i="13"/>
  <c r="F21" i="13"/>
  <c r="F37" i="13"/>
  <c r="F30" i="13"/>
  <c r="F27" i="13"/>
  <c r="F22" i="13"/>
  <c r="I109" i="13"/>
  <c r="I112" i="13"/>
  <c r="I108" i="13"/>
  <c r="I105" i="13"/>
  <c r="I111" i="13"/>
  <c r="I107" i="13"/>
  <c r="I110" i="13"/>
  <c r="I106" i="13"/>
  <c r="I104" i="13"/>
  <c r="I103" i="13"/>
  <c r="J58" i="13"/>
  <c r="J55" i="13"/>
  <c r="J61" i="13"/>
  <c r="J60" i="13"/>
  <c r="J57" i="13"/>
  <c r="J53" i="13"/>
  <c r="J59" i="13"/>
  <c r="J56" i="13"/>
  <c r="J54" i="13"/>
  <c r="J62" i="13"/>
  <c r="R81" i="13"/>
  <c r="R12" i="13"/>
  <c r="R14" i="13"/>
  <c r="F60" i="13"/>
  <c r="F57" i="13"/>
  <c r="F56" i="13"/>
  <c r="F58" i="13"/>
  <c r="F55" i="13"/>
  <c r="F61" i="13"/>
  <c r="F59" i="13"/>
  <c r="F54" i="13"/>
  <c r="F62" i="13"/>
  <c r="R35" i="13"/>
  <c r="R36" i="13"/>
  <c r="R40" i="13"/>
  <c r="R41" i="4"/>
  <c r="R57" i="4"/>
  <c r="R49" i="4"/>
  <c r="J101" i="13"/>
  <c r="J97" i="13"/>
  <c r="J93" i="13"/>
  <c r="J100" i="13"/>
  <c r="J96" i="13"/>
  <c r="J99" i="13"/>
  <c r="J95" i="13"/>
  <c r="J94" i="13"/>
  <c r="J98" i="13"/>
  <c r="J102" i="13"/>
  <c r="J52" i="13"/>
  <c r="J48" i="13"/>
  <c r="J44" i="13"/>
  <c r="J41" i="13"/>
  <c r="J28" i="13"/>
  <c r="J25" i="13"/>
  <c r="J12" i="13"/>
  <c r="J9" i="13"/>
  <c r="J34" i="13"/>
  <c r="J31" i="13"/>
  <c r="J18" i="13"/>
  <c r="J15" i="13"/>
  <c r="J51" i="13"/>
  <c r="J47" i="13"/>
  <c r="J40" i="13"/>
  <c r="J37" i="13"/>
  <c r="J24" i="13"/>
  <c r="J21" i="13"/>
  <c r="J8" i="13"/>
  <c r="J5" i="13"/>
  <c r="J50" i="13"/>
  <c r="J46" i="13"/>
  <c r="J36" i="13"/>
  <c r="J33" i="13"/>
  <c r="J20" i="13"/>
  <c r="J17" i="13"/>
  <c r="J4" i="13"/>
  <c r="J42" i="13"/>
  <c r="J39" i="13"/>
  <c r="J29" i="13"/>
  <c r="J38" i="13"/>
  <c r="J43" i="13"/>
  <c r="J49" i="13"/>
  <c r="J32" i="13"/>
  <c r="J6" i="13"/>
  <c r="J3" i="13"/>
  <c r="J30" i="13"/>
  <c r="J7" i="13"/>
  <c r="J14" i="13"/>
  <c r="J27" i="13"/>
  <c r="J10" i="13"/>
  <c r="J16" i="13"/>
  <c r="J13" i="13"/>
  <c r="J19" i="13"/>
  <c r="J11" i="13"/>
  <c r="J23" i="13"/>
  <c r="J22" i="13"/>
  <c r="J45" i="13"/>
  <c r="J35" i="13"/>
  <c r="J26" i="13"/>
  <c r="E99" i="13"/>
  <c r="E95" i="13"/>
  <c r="E98" i="13"/>
  <c r="E96" i="13"/>
  <c r="E102" i="13"/>
  <c r="E100" i="13"/>
  <c r="E97" i="13"/>
  <c r="E101" i="13"/>
  <c r="E94" i="13"/>
  <c r="E93" i="13"/>
  <c r="R90" i="13"/>
  <c r="R75" i="13"/>
  <c r="R82" i="13"/>
  <c r="R64" i="13"/>
  <c r="R53" i="13"/>
  <c r="R20" i="13"/>
  <c r="R41" i="13"/>
  <c r="R9" i="13"/>
  <c r="R23" i="13"/>
  <c r="R43" i="13"/>
  <c r="R51" i="13"/>
  <c r="K101" i="13"/>
  <c r="K97" i="13"/>
  <c r="K93" i="13"/>
  <c r="K100" i="13"/>
  <c r="K96" i="13"/>
  <c r="K99" i="13"/>
  <c r="K95" i="13"/>
  <c r="K102" i="13"/>
  <c r="K98" i="13"/>
  <c r="K94" i="13"/>
  <c r="R88" i="13"/>
  <c r="R70" i="13"/>
  <c r="R62" i="13"/>
  <c r="R33" i="13"/>
  <c r="R49" i="13"/>
  <c r="R92" i="13"/>
  <c r="R67" i="13"/>
  <c r="K116" i="13"/>
  <c r="K113" i="13"/>
  <c r="K114" i="13"/>
  <c r="K117" i="13"/>
  <c r="K115" i="13"/>
  <c r="K118" i="13"/>
  <c r="R27" i="13"/>
  <c r="R38" i="4"/>
  <c r="R36" i="4"/>
  <c r="R55" i="4"/>
  <c r="R39" i="4"/>
  <c r="I101" i="13"/>
  <c r="I97" i="13"/>
  <c r="I93" i="13"/>
  <c r="I102" i="13"/>
  <c r="I95" i="13"/>
  <c r="I100" i="13"/>
  <c r="I94" i="13"/>
  <c r="I99" i="13"/>
  <c r="I98" i="13"/>
  <c r="I96" i="13"/>
  <c r="E43" i="13"/>
  <c r="E30" i="13"/>
  <c r="E27" i="13"/>
  <c r="E14" i="13"/>
  <c r="E11" i="13"/>
  <c r="E50" i="13"/>
  <c r="E46" i="13"/>
  <c r="E36" i="13"/>
  <c r="E33" i="13"/>
  <c r="E20" i="13"/>
  <c r="E17" i="13"/>
  <c r="E4" i="13"/>
  <c r="E42" i="13"/>
  <c r="E39" i="13"/>
  <c r="E26" i="13"/>
  <c r="E23" i="13"/>
  <c r="E10" i="13"/>
  <c r="E7" i="13"/>
  <c r="E38" i="13"/>
  <c r="E35" i="13"/>
  <c r="E22" i="13"/>
  <c r="E19" i="13"/>
  <c r="E6" i="13"/>
  <c r="E3" i="13"/>
  <c r="E48" i="13"/>
  <c r="E52" i="13"/>
  <c r="E44" i="13"/>
  <c r="E41" i="13"/>
  <c r="E45" i="13"/>
  <c r="E37" i="13"/>
  <c r="E31" i="13"/>
  <c r="E5" i="13"/>
  <c r="E29" i="13"/>
  <c r="E9" i="13"/>
  <c r="E25" i="13"/>
  <c r="E49" i="13"/>
  <c r="E47" i="13"/>
  <c r="E8" i="13"/>
  <c r="E53" i="13"/>
  <c r="E12" i="13"/>
  <c r="E51" i="13"/>
  <c r="E34" i="13"/>
  <c r="E32" i="13"/>
  <c r="E40" i="13"/>
  <c r="E18" i="13"/>
  <c r="E15" i="13"/>
  <c r="E24" i="13"/>
  <c r="E21" i="13"/>
  <c r="E16" i="13"/>
  <c r="E28" i="13"/>
  <c r="E13" i="13"/>
  <c r="I80" i="13"/>
  <c r="I77" i="13"/>
  <c r="I73" i="13"/>
  <c r="I76" i="13"/>
  <c r="I74" i="13"/>
  <c r="I82" i="13"/>
  <c r="I78" i="13"/>
  <c r="I79" i="13"/>
  <c r="I75" i="13"/>
  <c r="I81" i="13"/>
  <c r="R83" i="13"/>
  <c r="R73" i="13"/>
  <c r="R76" i="13"/>
  <c r="R68" i="13"/>
  <c r="R56" i="13"/>
  <c r="R19" i="13"/>
  <c r="R13" i="13"/>
  <c r="R3" i="13"/>
  <c r="R26" i="13"/>
  <c r="R5" i="13"/>
  <c r="R15" i="13"/>
  <c r="E92" i="13"/>
  <c r="E87" i="13"/>
  <c r="E88" i="13"/>
  <c r="E84" i="13"/>
  <c r="E83" i="13"/>
  <c r="E85" i="13"/>
  <c r="E90" i="13"/>
  <c r="E91" i="13"/>
  <c r="E86" i="13"/>
  <c r="E89" i="13"/>
  <c r="R89" i="13"/>
  <c r="R58" i="13"/>
  <c r="R48" i="13"/>
  <c r="R37" i="13"/>
  <c r="J92" i="13"/>
  <c r="J91" i="13"/>
  <c r="J87" i="13"/>
  <c r="J83" i="13"/>
  <c r="J89" i="13"/>
  <c r="J90" i="13"/>
  <c r="J85" i="13"/>
  <c r="J86" i="13"/>
  <c r="J84" i="13"/>
  <c r="J88" i="13"/>
  <c r="R74" i="13"/>
  <c r="R72" i="13"/>
  <c r="R57" i="13"/>
  <c r="R7" i="13"/>
  <c r="R40" i="4"/>
  <c r="R37" i="4"/>
  <c r="R52" i="4"/>
  <c r="I38" i="13"/>
  <c r="I35" i="13"/>
  <c r="I22" i="13"/>
  <c r="I19" i="13"/>
  <c r="I6" i="13"/>
  <c r="I3" i="13"/>
  <c r="I52" i="13"/>
  <c r="I48" i="13"/>
  <c r="I44" i="13"/>
  <c r="I41" i="13"/>
  <c r="I28" i="13"/>
  <c r="I25" i="13"/>
  <c r="I12" i="13"/>
  <c r="I9" i="13"/>
  <c r="I34" i="13"/>
  <c r="I31" i="13"/>
  <c r="I18" i="13"/>
  <c r="I15" i="13"/>
  <c r="I43" i="13"/>
  <c r="I30" i="13"/>
  <c r="I27" i="13"/>
  <c r="I14" i="13"/>
  <c r="I11" i="13"/>
  <c r="I46" i="13"/>
  <c r="I50" i="13"/>
  <c r="I36" i="13"/>
  <c r="I33" i="13"/>
  <c r="I51" i="13"/>
  <c r="I49" i="13"/>
  <c r="I26" i="13"/>
  <c r="I23" i="13"/>
  <c r="I4" i="13"/>
  <c r="I8" i="13"/>
  <c r="I29" i="13"/>
  <c r="I40" i="13"/>
  <c r="I21" i="13"/>
  <c r="I39" i="13"/>
  <c r="I45" i="13"/>
  <c r="I42" i="13"/>
  <c r="I32" i="13"/>
  <c r="I24" i="13"/>
  <c r="I5" i="13"/>
  <c r="I20" i="13"/>
  <c r="I10" i="13"/>
  <c r="I7" i="13"/>
  <c r="I47" i="13"/>
  <c r="I17" i="13"/>
  <c r="I16" i="13"/>
  <c r="I13" i="13"/>
  <c r="I37" i="13"/>
  <c r="E111" i="13"/>
  <c r="E107" i="13"/>
  <c r="E110" i="13"/>
  <c r="E106" i="13"/>
  <c r="E103" i="13"/>
  <c r="E109" i="13"/>
  <c r="E112" i="13"/>
  <c r="E108" i="13"/>
  <c r="E105" i="13"/>
  <c r="E104" i="13"/>
  <c r="J73" i="13"/>
  <c r="J76" i="13"/>
  <c r="J82" i="13"/>
  <c r="J79" i="13"/>
  <c r="J78" i="13"/>
  <c r="J75" i="13"/>
  <c r="J80" i="13"/>
  <c r="J81" i="13"/>
  <c r="J77" i="13"/>
  <c r="J74" i="13"/>
  <c r="R87" i="13"/>
  <c r="R78" i="13"/>
  <c r="R65" i="13"/>
  <c r="R54" i="13"/>
  <c r="R22" i="13"/>
  <c r="R46" i="13"/>
  <c r="R6" i="13"/>
  <c r="R39" i="13"/>
  <c r="R8" i="13"/>
  <c r="R18" i="13"/>
  <c r="X94" i="4"/>
  <c r="Z94" i="4" s="1"/>
  <c r="X108" i="4"/>
  <c r="Z108" i="4" s="1"/>
  <c r="R54" i="4"/>
  <c r="R50" i="4"/>
  <c r="R42" i="4"/>
  <c r="R46" i="4"/>
  <c r="X89" i="4"/>
  <c r="Z89" i="4" s="1"/>
  <c r="AD104" i="4"/>
  <c r="AK104" i="4" s="1"/>
  <c r="W78" i="4"/>
  <c r="Y78" i="4" s="1"/>
  <c r="W86" i="4"/>
  <c r="Y86" i="4" s="1"/>
  <c r="W94" i="4"/>
  <c r="Y94" i="4" s="1"/>
  <c r="W102" i="4"/>
  <c r="Y102" i="4" s="1"/>
  <c r="W110" i="4"/>
  <c r="Y110" i="4" s="1"/>
  <c r="W79" i="4"/>
  <c r="Y79" i="4" s="1"/>
  <c r="W87" i="4"/>
  <c r="Y87" i="4" s="1"/>
  <c r="AC87" i="4" s="1"/>
  <c r="AJ87" i="4" s="1"/>
  <c r="W95" i="4"/>
  <c r="Y95" i="4" s="1"/>
  <c r="W103" i="4"/>
  <c r="Y103" i="4" s="1"/>
  <c r="W111" i="4"/>
  <c r="Y111" i="4" s="1"/>
  <c r="W114" i="4"/>
  <c r="Y114" i="4" s="1"/>
  <c r="W80" i="4"/>
  <c r="Y80" i="4" s="1"/>
  <c r="W88" i="4"/>
  <c r="Y88" i="4" s="1"/>
  <c r="W96" i="4"/>
  <c r="Y96" i="4" s="1"/>
  <c r="W104" i="4"/>
  <c r="Y104" i="4" s="1"/>
  <c r="AC104" i="4" s="1"/>
  <c r="AJ104" i="4" s="1"/>
  <c r="W112" i="4"/>
  <c r="Y112" i="4" s="1"/>
  <c r="W113" i="4"/>
  <c r="Y113" i="4" s="1"/>
  <c r="AC113" i="4" s="1"/>
  <c r="AJ113" i="4" s="1"/>
  <c r="W81" i="4"/>
  <c r="Y81" i="4" s="1"/>
  <c r="W89" i="4"/>
  <c r="Y89" i="4" s="1"/>
  <c r="W97" i="4"/>
  <c r="Y97" i="4" s="1"/>
  <c r="W105" i="4"/>
  <c r="Y105" i="4" s="1"/>
  <c r="W85" i="4"/>
  <c r="Y85" i="4" s="1"/>
  <c r="W101" i="4"/>
  <c r="Y101" i="4" s="1"/>
  <c r="W90" i="4"/>
  <c r="Y90" i="4" s="1"/>
  <c r="W106" i="4"/>
  <c r="Y106" i="4" s="1"/>
  <c r="W91" i="4"/>
  <c r="Y91" i="4" s="1"/>
  <c r="W107" i="4"/>
  <c r="Y107" i="4" s="1"/>
  <c r="W76" i="4"/>
  <c r="Y76" i="4" s="1"/>
  <c r="W92" i="4"/>
  <c r="Y92" i="4" s="1"/>
  <c r="AC92" i="4" s="1"/>
  <c r="AJ92" i="4" s="1"/>
  <c r="W108" i="4"/>
  <c r="Y108" i="4" s="1"/>
  <c r="W77" i="4"/>
  <c r="Y77" i="4" s="1"/>
  <c r="W93" i="4"/>
  <c r="Y93" i="4" s="1"/>
  <c r="W109" i="4"/>
  <c r="Y109" i="4" s="1"/>
  <c r="AC109" i="4" s="1"/>
  <c r="AJ109" i="4" s="1"/>
  <c r="W82" i="4"/>
  <c r="Y82" i="4" s="1"/>
  <c r="W98" i="4"/>
  <c r="Y98" i="4" s="1"/>
  <c r="W83" i="4"/>
  <c r="Y83" i="4" s="1"/>
  <c r="W99" i="4"/>
  <c r="Y99" i="4" s="1"/>
  <c r="W84" i="4"/>
  <c r="Y84" i="4" s="1"/>
  <c r="AC84" i="4" s="1"/>
  <c r="AJ84" i="4" s="1"/>
  <c r="W100" i="4"/>
  <c r="Y100" i="4" s="1"/>
  <c r="Y115" i="4"/>
  <c r="X112" i="4"/>
  <c r="Z112" i="4" s="1"/>
  <c r="X97" i="4"/>
  <c r="Z97" i="4" s="1"/>
  <c r="X77" i="4"/>
  <c r="Z77" i="4" s="1"/>
  <c r="X86" i="4"/>
  <c r="Z86" i="4" s="1"/>
  <c r="H26" i="9"/>
  <c r="H30" i="9"/>
  <c r="H27" i="9"/>
  <c r="H23" i="9"/>
  <c r="H24" i="9"/>
  <c r="H28" i="9"/>
  <c r="H25" i="9"/>
  <c r="H29" i="9"/>
  <c r="AD113" i="4"/>
  <c r="AK113" i="4" s="1"/>
  <c r="X79" i="4"/>
  <c r="Z79" i="4" s="1"/>
  <c r="X78" i="4"/>
  <c r="Z78" i="4" s="1"/>
  <c r="X105" i="4"/>
  <c r="Z105" i="4" s="1"/>
  <c r="X93" i="4"/>
  <c r="Z93" i="4" s="1"/>
  <c r="X76" i="4"/>
  <c r="Z76" i="4" s="1"/>
  <c r="X101" i="4"/>
  <c r="Z101" i="4" s="1"/>
  <c r="I30" i="9"/>
  <c r="I25" i="9"/>
  <c r="I29" i="9"/>
  <c r="I24" i="9"/>
  <c r="I28" i="9"/>
  <c r="I23" i="9"/>
  <c r="I27" i="9"/>
  <c r="I26" i="9"/>
  <c r="D30" i="9"/>
  <c r="D29" i="9"/>
  <c r="D25" i="9"/>
  <c r="D24" i="9"/>
  <c r="D26" i="9"/>
  <c r="D23" i="9"/>
  <c r="D28" i="9"/>
  <c r="D27" i="9"/>
  <c r="E28" i="9"/>
  <c r="E24" i="9"/>
  <c r="E27" i="9"/>
  <c r="E23" i="9"/>
  <c r="E30" i="9"/>
  <c r="E25" i="9"/>
  <c r="E26" i="9"/>
  <c r="E29" i="9"/>
  <c r="X95" i="4"/>
  <c r="Z95" i="4" s="1"/>
  <c r="X110" i="4"/>
  <c r="Z110" i="4" s="1"/>
  <c r="X82" i="4"/>
  <c r="Z82" i="4" s="1"/>
  <c r="X100" i="4"/>
  <c r="Z100" i="4" s="1"/>
  <c r="X103" i="4"/>
  <c r="Z103" i="4" s="1"/>
  <c r="X80" i="4"/>
  <c r="Z80" i="4" s="1"/>
  <c r="X90" i="4"/>
  <c r="Z90" i="4" s="1"/>
  <c r="X83" i="4"/>
  <c r="Z83" i="4" s="1"/>
  <c r="X75" i="4"/>
  <c r="Z75" i="4" s="1"/>
  <c r="AD108" i="4"/>
  <c r="AK108" i="4" s="1"/>
  <c r="X111" i="4"/>
  <c r="Z111" i="4" s="1"/>
  <c r="X88" i="4"/>
  <c r="Z88" i="4" s="1"/>
  <c r="X98" i="4"/>
  <c r="Z98" i="4" s="1"/>
  <c r="X99" i="4"/>
  <c r="Z99" i="4" s="1"/>
  <c r="X91" i="4"/>
  <c r="Z91" i="4" s="1"/>
  <c r="X107" i="4"/>
  <c r="Z107" i="4" s="1"/>
  <c r="X96" i="4"/>
  <c r="Z96" i="4" s="1"/>
  <c r="X81" i="4"/>
  <c r="Z81" i="4" s="1"/>
  <c r="X106" i="4"/>
  <c r="Z106" i="4" s="1"/>
  <c r="X85" i="4"/>
  <c r="Z85" i="4" s="1"/>
  <c r="X115" i="4"/>
  <c r="Z115" i="4" s="1"/>
  <c r="AC89" i="4" l="1"/>
  <c r="AJ89" i="4" s="1"/>
  <c r="AD87" i="4"/>
  <c r="AK87" i="4" s="1"/>
  <c r="AC108" i="4"/>
  <c r="AJ108" i="4" s="1"/>
  <c r="D61" i="13"/>
  <c r="D54" i="13"/>
  <c r="D60" i="13"/>
  <c r="D57" i="13"/>
  <c r="D56" i="13"/>
  <c r="D53" i="13"/>
  <c r="D62" i="13"/>
  <c r="D59" i="13"/>
  <c r="D55" i="13"/>
  <c r="D58" i="13"/>
  <c r="G81" i="13"/>
  <c r="G74" i="13"/>
  <c r="G73" i="13"/>
  <c r="G76" i="13"/>
  <c r="G78" i="13"/>
  <c r="G80" i="13"/>
  <c r="G75" i="13"/>
  <c r="G77" i="13"/>
  <c r="G82" i="13"/>
  <c r="G79" i="13"/>
  <c r="R115" i="13"/>
  <c r="R103" i="13"/>
  <c r="C89" i="13"/>
  <c r="C85" i="13"/>
  <c r="C91" i="13"/>
  <c r="C87" i="13"/>
  <c r="C83" i="13"/>
  <c r="C90" i="13"/>
  <c r="C86" i="13"/>
  <c r="C92" i="13"/>
  <c r="C88" i="13"/>
  <c r="C84" i="13"/>
  <c r="R117" i="13"/>
  <c r="R100" i="13"/>
  <c r="R106" i="13"/>
  <c r="R118" i="13"/>
  <c r="C116" i="13"/>
  <c r="C117" i="13"/>
  <c r="C115" i="13"/>
  <c r="C118" i="13"/>
  <c r="C113" i="13"/>
  <c r="C114" i="13"/>
  <c r="C101" i="13"/>
  <c r="C97" i="13"/>
  <c r="C93" i="13"/>
  <c r="C100" i="13"/>
  <c r="C96" i="13"/>
  <c r="C99" i="13"/>
  <c r="C95" i="13"/>
  <c r="C102" i="13"/>
  <c r="C98" i="13"/>
  <c r="C94" i="13"/>
  <c r="R114" i="13"/>
  <c r="R93" i="13"/>
  <c r="R107" i="13"/>
  <c r="C104" i="13"/>
  <c r="C111" i="13"/>
  <c r="C107" i="13"/>
  <c r="C106" i="13"/>
  <c r="C103" i="13"/>
  <c r="C112" i="13"/>
  <c r="C108" i="13"/>
  <c r="C110" i="13"/>
  <c r="C105" i="13"/>
  <c r="C109" i="13"/>
  <c r="H90" i="13"/>
  <c r="H86" i="13"/>
  <c r="H92" i="13"/>
  <c r="H88" i="13"/>
  <c r="H84" i="13"/>
  <c r="H89" i="13"/>
  <c r="H91" i="13"/>
  <c r="H85" i="13"/>
  <c r="H87" i="13"/>
  <c r="H83" i="13"/>
  <c r="R113" i="13"/>
  <c r="R94" i="13"/>
  <c r="R97" i="13"/>
  <c r="R105" i="13"/>
  <c r="R111" i="13"/>
  <c r="H117" i="13"/>
  <c r="H113" i="13"/>
  <c r="H118" i="13"/>
  <c r="H116" i="13"/>
  <c r="H114" i="13"/>
  <c r="H115" i="13"/>
  <c r="R96" i="13"/>
  <c r="G70" i="13"/>
  <c r="G67" i="13"/>
  <c r="G63" i="13"/>
  <c r="G66" i="13"/>
  <c r="G72" i="13"/>
  <c r="G65" i="13"/>
  <c r="G71" i="13"/>
  <c r="G69" i="13"/>
  <c r="G64" i="13"/>
  <c r="G68" i="13"/>
  <c r="D69" i="13"/>
  <c r="D65" i="13"/>
  <c r="D68" i="13"/>
  <c r="D64" i="13"/>
  <c r="D67" i="13"/>
  <c r="D63" i="13"/>
  <c r="D70" i="13"/>
  <c r="D66" i="13"/>
  <c r="D72" i="13"/>
  <c r="D71" i="13"/>
  <c r="H49" i="13"/>
  <c r="H45" i="13"/>
  <c r="H32" i="13"/>
  <c r="H29" i="13"/>
  <c r="H16" i="13"/>
  <c r="H13" i="13"/>
  <c r="H38" i="13"/>
  <c r="H35" i="13"/>
  <c r="H22" i="13"/>
  <c r="H19" i="13"/>
  <c r="H6" i="13"/>
  <c r="H3" i="13"/>
  <c r="H52" i="13"/>
  <c r="H48" i="13"/>
  <c r="H44" i="13"/>
  <c r="H41" i="13"/>
  <c r="H28" i="13"/>
  <c r="H25" i="13"/>
  <c r="H12" i="13"/>
  <c r="H9" i="13"/>
  <c r="H51" i="13"/>
  <c r="H47" i="13"/>
  <c r="H40" i="13"/>
  <c r="H37" i="13"/>
  <c r="H24" i="13"/>
  <c r="H21" i="13"/>
  <c r="H8" i="13"/>
  <c r="H5" i="13"/>
  <c r="H43" i="13"/>
  <c r="H20" i="13"/>
  <c r="H17" i="13"/>
  <c r="H15" i="13"/>
  <c r="H11" i="13"/>
  <c r="H26" i="13"/>
  <c r="H23" i="13"/>
  <c r="H34" i="13"/>
  <c r="H31" i="13"/>
  <c r="H36" i="13"/>
  <c r="H18" i="13"/>
  <c r="H46" i="13"/>
  <c r="H42" i="13"/>
  <c r="H30" i="13"/>
  <c r="H27" i="13"/>
  <c r="H50" i="13"/>
  <c r="H4" i="13"/>
  <c r="H33" i="13"/>
  <c r="H10" i="13"/>
  <c r="H7" i="13"/>
  <c r="H39" i="13"/>
  <c r="H14" i="13"/>
  <c r="G99" i="13"/>
  <c r="G95" i="13"/>
  <c r="G102" i="13"/>
  <c r="G98" i="13"/>
  <c r="G94" i="13"/>
  <c r="G101" i="13"/>
  <c r="G97" i="13"/>
  <c r="G93" i="13"/>
  <c r="G100" i="13"/>
  <c r="G96" i="13"/>
  <c r="AD84" i="4"/>
  <c r="AK84" i="4" s="1"/>
  <c r="D115" i="13"/>
  <c r="D118" i="13"/>
  <c r="D116" i="13"/>
  <c r="D114" i="13"/>
  <c r="D113" i="13"/>
  <c r="D117" i="13"/>
  <c r="C76" i="13"/>
  <c r="C82" i="13"/>
  <c r="C79" i="13"/>
  <c r="C74" i="13"/>
  <c r="C78" i="13"/>
  <c r="C75" i="13"/>
  <c r="C73" i="13"/>
  <c r="C81" i="13"/>
  <c r="C80" i="13"/>
  <c r="C77" i="13"/>
  <c r="H102" i="13"/>
  <c r="H98" i="13"/>
  <c r="H94" i="13"/>
  <c r="H100" i="13"/>
  <c r="H96" i="13"/>
  <c r="H93" i="13"/>
  <c r="H101" i="13"/>
  <c r="H99" i="13"/>
  <c r="H95" i="13"/>
  <c r="H97" i="13"/>
  <c r="G56" i="13"/>
  <c r="G53" i="13"/>
  <c r="G62" i="13"/>
  <c r="G59" i="13"/>
  <c r="G58" i="13"/>
  <c r="G55" i="13"/>
  <c r="G61" i="13"/>
  <c r="G57" i="13"/>
  <c r="G60" i="13"/>
  <c r="G54" i="13"/>
  <c r="AD89" i="4"/>
  <c r="AK89" i="4" s="1"/>
  <c r="AC94" i="4"/>
  <c r="AJ94" i="4" s="1"/>
  <c r="R116" i="13"/>
  <c r="R98" i="13"/>
  <c r="R101" i="13"/>
  <c r="R109" i="13"/>
  <c r="R104" i="13"/>
  <c r="H67" i="13"/>
  <c r="H63" i="13"/>
  <c r="H66" i="13"/>
  <c r="H71" i="13"/>
  <c r="H69" i="13"/>
  <c r="H65" i="13"/>
  <c r="H68" i="13"/>
  <c r="H64" i="13"/>
  <c r="H70" i="13"/>
  <c r="H72" i="13"/>
  <c r="D104" i="13"/>
  <c r="D111" i="13"/>
  <c r="D107" i="13"/>
  <c r="D110" i="13"/>
  <c r="D109" i="13"/>
  <c r="D108" i="13"/>
  <c r="D106" i="13"/>
  <c r="D112" i="13"/>
  <c r="D105" i="13"/>
  <c r="D103" i="13"/>
  <c r="H80" i="13"/>
  <c r="H77" i="13"/>
  <c r="H73" i="13"/>
  <c r="H76" i="13"/>
  <c r="H74" i="13"/>
  <c r="H81" i="13"/>
  <c r="H78" i="13"/>
  <c r="H79" i="13"/>
  <c r="H75" i="13"/>
  <c r="H82" i="13"/>
  <c r="G106" i="13"/>
  <c r="G103" i="13"/>
  <c r="G109" i="13"/>
  <c r="G104" i="13"/>
  <c r="G108" i="13"/>
  <c r="G112" i="13"/>
  <c r="G110" i="13"/>
  <c r="G105" i="13"/>
  <c r="G107" i="13"/>
  <c r="G111" i="13"/>
  <c r="D82" i="13"/>
  <c r="D79" i="13"/>
  <c r="D78" i="13"/>
  <c r="D75" i="13"/>
  <c r="D73" i="13"/>
  <c r="D81" i="13"/>
  <c r="D80" i="13"/>
  <c r="D77" i="13"/>
  <c r="D76" i="13"/>
  <c r="D74" i="13"/>
  <c r="C34" i="13"/>
  <c r="C31" i="13"/>
  <c r="C18" i="13"/>
  <c r="C15" i="13"/>
  <c r="C51" i="13"/>
  <c r="C47" i="13"/>
  <c r="C40" i="13"/>
  <c r="C37" i="13"/>
  <c r="C24" i="13"/>
  <c r="C21" i="13"/>
  <c r="C8" i="13"/>
  <c r="C5" i="13"/>
  <c r="C43" i="13"/>
  <c r="C30" i="13"/>
  <c r="C27" i="13"/>
  <c r="C14" i="13"/>
  <c r="C11" i="13"/>
  <c r="C42" i="13"/>
  <c r="C39" i="13"/>
  <c r="C26" i="13"/>
  <c r="C23" i="13"/>
  <c r="C10" i="13"/>
  <c r="C7" i="13"/>
  <c r="C45" i="13"/>
  <c r="C49" i="13"/>
  <c r="C32" i="13"/>
  <c r="C35" i="13"/>
  <c r="C33" i="13"/>
  <c r="C22" i="13"/>
  <c r="C19" i="13"/>
  <c r="C20" i="13"/>
  <c r="C41" i="13"/>
  <c r="C28" i="13"/>
  <c r="C25" i="13"/>
  <c r="C17" i="13"/>
  <c r="C50" i="13"/>
  <c r="C29" i="13"/>
  <c r="C13" i="13"/>
  <c r="C38" i="13"/>
  <c r="C36" i="13"/>
  <c r="C6" i="13"/>
  <c r="C3" i="13"/>
  <c r="C9" i="13"/>
  <c r="C48" i="13"/>
  <c r="C46" i="13"/>
  <c r="C44" i="13"/>
  <c r="C12" i="13"/>
  <c r="C16" i="13"/>
  <c r="C4" i="13"/>
  <c r="C52" i="13"/>
  <c r="D51" i="13"/>
  <c r="D47" i="13"/>
  <c r="D40" i="13"/>
  <c r="D37" i="13"/>
  <c r="D24" i="13"/>
  <c r="D21" i="13"/>
  <c r="D8" i="13"/>
  <c r="D5" i="13"/>
  <c r="D43" i="13"/>
  <c r="D30" i="13"/>
  <c r="D27" i="13"/>
  <c r="D14" i="13"/>
  <c r="D11" i="13"/>
  <c r="D50" i="13"/>
  <c r="D46" i="13"/>
  <c r="D36" i="13"/>
  <c r="D33" i="13"/>
  <c r="D20" i="13"/>
  <c r="D17" i="13"/>
  <c r="D4" i="13"/>
  <c r="D49" i="13"/>
  <c r="D45" i="13"/>
  <c r="D32" i="13"/>
  <c r="D29" i="13"/>
  <c r="D16" i="13"/>
  <c r="D13" i="13"/>
  <c r="D38" i="13"/>
  <c r="D35" i="13"/>
  <c r="D41" i="13"/>
  <c r="D39" i="13"/>
  <c r="D28" i="13"/>
  <c r="D25" i="13"/>
  <c r="D23" i="13"/>
  <c r="D19" i="13"/>
  <c r="D31" i="13"/>
  <c r="D26" i="13"/>
  <c r="D3" i="13"/>
  <c r="D7" i="13"/>
  <c r="D22" i="13"/>
  <c r="D6" i="13"/>
  <c r="D44" i="13"/>
  <c r="D42" i="13"/>
  <c r="D34" i="13"/>
  <c r="D12" i="13"/>
  <c r="D9" i="13"/>
  <c r="D15" i="13"/>
  <c r="D48" i="13"/>
  <c r="D18" i="13"/>
  <c r="D10" i="13"/>
  <c r="D52" i="13"/>
  <c r="C58" i="13"/>
  <c r="C55" i="13"/>
  <c r="C61" i="13"/>
  <c r="C54" i="13"/>
  <c r="C56" i="13"/>
  <c r="C53" i="13"/>
  <c r="C62" i="13"/>
  <c r="C60" i="13"/>
  <c r="C59" i="13"/>
  <c r="C57" i="13"/>
  <c r="H56" i="13"/>
  <c r="H53" i="13"/>
  <c r="H62" i="13"/>
  <c r="H59" i="13"/>
  <c r="H61" i="13"/>
  <c r="H54" i="13"/>
  <c r="H57" i="13"/>
  <c r="H55" i="13"/>
  <c r="H60" i="13"/>
  <c r="H58" i="13"/>
  <c r="G42" i="13"/>
  <c r="G39" i="13"/>
  <c r="G26" i="13"/>
  <c r="G23" i="13"/>
  <c r="G10" i="13"/>
  <c r="G7" i="13"/>
  <c r="G49" i="13"/>
  <c r="G45" i="13"/>
  <c r="G32" i="13"/>
  <c r="G29" i="13"/>
  <c r="G16" i="13"/>
  <c r="G13" i="13"/>
  <c r="G38" i="13"/>
  <c r="G35" i="13"/>
  <c r="G22" i="13"/>
  <c r="G19" i="13"/>
  <c r="G6" i="13"/>
  <c r="G3" i="13"/>
  <c r="G34" i="13"/>
  <c r="G31" i="13"/>
  <c r="G18" i="13"/>
  <c r="G15" i="13"/>
  <c r="G51" i="13"/>
  <c r="G40" i="13"/>
  <c r="G37" i="13"/>
  <c r="G47" i="13"/>
  <c r="G14" i="13"/>
  <c r="G11" i="13"/>
  <c r="G20" i="13"/>
  <c r="G17" i="13"/>
  <c r="G9" i="13"/>
  <c r="G33" i="13"/>
  <c r="G8" i="13"/>
  <c r="G12" i="13"/>
  <c r="G43" i="13"/>
  <c r="G44" i="13"/>
  <c r="G36" i="13"/>
  <c r="G24" i="13"/>
  <c r="G21" i="13"/>
  <c r="G48" i="13"/>
  <c r="G46" i="13"/>
  <c r="G30" i="13"/>
  <c r="G27" i="13"/>
  <c r="G4" i="13"/>
  <c r="G52" i="13"/>
  <c r="G50" i="13"/>
  <c r="G28" i="13"/>
  <c r="G41" i="13"/>
  <c r="G5" i="13"/>
  <c r="G25" i="13"/>
  <c r="AD109" i="4"/>
  <c r="AK109" i="4" s="1"/>
  <c r="R102" i="13"/>
  <c r="R112" i="13"/>
  <c r="G118" i="13"/>
  <c r="G114" i="13"/>
  <c r="G115" i="13"/>
  <c r="G116" i="13"/>
  <c r="G113" i="13"/>
  <c r="G117" i="13"/>
  <c r="D100" i="13"/>
  <c r="D96" i="13"/>
  <c r="D102" i="13"/>
  <c r="D98" i="13"/>
  <c r="D94" i="13"/>
  <c r="D95" i="13"/>
  <c r="D93" i="13"/>
  <c r="D97" i="13"/>
  <c r="D99" i="13"/>
  <c r="D101" i="13"/>
  <c r="D92" i="13"/>
  <c r="D88" i="13"/>
  <c r="D84" i="13"/>
  <c r="D90" i="13"/>
  <c r="D86" i="13"/>
  <c r="D91" i="13"/>
  <c r="D87" i="13"/>
  <c r="D89" i="13"/>
  <c r="D85" i="13"/>
  <c r="D83" i="13"/>
  <c r="C72" i="13"/>
  <c r="C69" i="13"/>
  <c r="C65" i="13"/>
  <c r="C68" i="13"/>
  <c r="C64" i="13"/>
  <c r="C67" i="13"/>
  <c r="C63" i="13"/>
  <c r="C66" i="13"/>
  <c r="C70" i="13"/>
  <c r="C71" i="13"/>
  <c r="H109" i="13"/>
  <c r="H112" i="13"/>
  <c r="H108" i="13"/>
  <c r="H105" i="13"/>
  <c r="H104" i="13"/>
  <c r="H111" i="13"/>
  <c r="H107" i="13"/>
  <c r="H110" i="13"/>
  <c r="H106" i="13"/>
  <c r="H103" i="13"/>
  <c r="G91" i="13"/>
  <c r="G87" i="13"/>
  <c r="G89" i="13"/>
  <c r="G85" i="13"/>
  <c r="G92" i="13"/>
  <c r="G88" i="13"/>
  <c r="G84" i="13"/>
  <c r="G83" i="13"/>
  <c r="G86" i="13"/>
  <c r="G90" i="13"/>
  <c r="R95" i="13"/>
  <c r="R108" i="13"/>
  <c r="R99" i="13"/>
  <c r="R110" i="13"/>
  <c r="AD94" i="4"/>
  <c r="AK94" i="4" s="1"/>
  <c r="AC80" i="4"/>
  <c r="AJ80" i="4" s="1"/>
  <c r="AD80" i="4"/>
  <c r="AK80" i="4" s="1"/>
  <c r="AD92" i="4"/>
  <c r="AK92" i="4" s="1"/>
  <c r="AD103" i="4"/>
  <c r="AK103" i="4" s="1"/>
  <c r="AC103" i="4"/>
  <c r="AJ103" i="4" s="1"/>
  <c r="AD112" i="4"/>
  <c r="AK112" i="4" s="1"/>
  <c r="AC112" i="4"/>
  <c r="AJ112" i="4" s="1"/>
  <c r="AC79" i="4"/>
  <c r="AJ79" i="4" s="1"/>
  <c r="AD79" i="4"/>
  <c r="AK79" i="4" s="1"/>
  <c r="AD97" i="4"/>
  <c r="AK97" i="4" s="1"/>
  <c r="AC97" i="4"/>
  <c r="AJ97" i="4" s="1"/>
  <c r="AD85" i="4"/>
  <c r="AK85" i="4" s="1"/>
  <c r="AC85" i="4"/>
  <c r="AJ85" i="4" s="1"/>
  <c r="AD100" i="4"/>
  <c r="AK100" i="4" s="1"/>
  <c r="AC100" i="4"/>
  <c r="AJ100" i="4" s="1"/>
  <c r="AD106" i="4"/>
  <c r="AK106" i="4" s="1"/>
  <c r="AC106" i="4"/>
  <c r="AJ106" i="4" s="1"/>
  <c r="AD81" i="4"/>
  <c r="AK81" i="4" s="1"/>
  <c r="AC81" i="4"/>
  <c r="AJ81" i="4" s="1"/>
  <c r="AD99" i="4"/>
  <c r="AK99" i="4" s="1"/>
  <c r="AC99" i="4"/>
  <c r="AJ99" i="4" s="1"/>
  <c r="AD110" i="4"/>
  <c r="AK110" i="4" s="1"/>
  <c r="AC110" i="4"/>
  <c r="AJ110" i="4" s="1"/>
  <c r="AD76" i="4"/>
  <c r="AK76" i="4" s="1"/>
  <c r="AC76" i="4"/>
  <c r="AJ76" i="4" s="1"/>
  <c r="AC102" i="4"/>
  <c r="AJ102" i="4" s="1"/>
  <c r="AD102" i="4"/>
  <c r="AK102" i="4" s="1"/>
  <c r="AD82" i="4"/>
  <c r="AK82" i="4" s="1"/>
  <c r="AC82" i="4"/>
  <c r="AJ82" i="4" s="1"/>
  <c r="AD96" i="4"/>
  <c r="AK96" i="4" s="1"/>
  <c r="AC96" i="4"/>
  <c r="AJ96" i="4" s="1"/>
  <c r="AD75" i="4"/>
  <c r="AK75" i="4" s="1"/>
  <c r="AC75" i="4"/>
  <c r="AD95" i="4"/>
  <c r="AK95" i="4" s="1"/>
  <c r="AC95" i="4"/>
  <c r="AJ95" i="4" s="1"/>
  <c r="AD93" i="4"/>
  <c r="AK93" i="4" s="1"/>
  <c r="AC93" i="4"/>
  <c r="AJ93" i="4" s="1"/>
  <c r="AC88" i="4"/>
  <c r="AJ88" i="4" s="1"/>
  <c r="AD88" i="4"/>
  <c r="AK88" i="4" s="1"/>
  <c r="AC83" i="4"/>
  <c r="AJ83" i="4" s="1"/>
  <c r="AD83" i="4"/>
  <c r="AK83" i="4" s="1"/>
  <c r="AC105" i="4"/>
  <c r="AJ105" i="4" s="1"/>
  <c r="AD105" i="4"/>
  <c r="AK105" i="4" s="1"/>
  <c r="AC86" i="4"/>
  <c r="AJ86" i="4" s="1"/>
  <c r="AD86" i="4"/>
  <c r="AK86" i="4" s="1"/>
  <c r="AD91" i="4"/>
  <c r="AK91" i="4" s="1"/>
  <c r="AC91" i="4"/>
  <c r="AJ91" i="4" s="1"/>
  <c r="AD101" i="4"/>
  <c r="AK101" i="4" s="1"/>
  <c r="AC101" i="4"/>
  <c r="AJ101" i="4" s="1"/>
  <c r="AC98" i="4"/>
  <c r="AJ98" i="4" s="1"/>
  <c r="AD98" i="4"/>
  <c r="AK98" i="4" s="1"/>
  <c r="AC107" i="4"/>
  <c r="AJ107" i="4" s="1"/>
  <c r="AD107" i="4"/>
  <c r="AK107" i="4" s="1"/>
  <c r="AC111" i="4"/>
  <c r="AJ111" i="4" s="1"/>
  <c r="AD111" i="4"/>
  <c r="AK111" i="4" s="1"/>
  <c r="AC90" i="4"/>
  <c r="AJ90" i="4" s="1"/>
  <c r="AD90" i="4"/>
  <c r="AK90" i="4" s="1"/>
  <c r="AD78" i="4"/>
  <c r="AK78" i="4" s="1"/>
  <c r="AC78" i="4"/>
  <c r="AJ78" i="4" s="1"/>
  <c r="AC77" i="4"/>
  <c r="AJ77" i="4" s="1"/>
  <c r="AD77" i="4"/>
  <c r="AK77" i="4" s="1"/>
  <c r="Q95" i="13" l="1"/>
  <c r="Q20" i="13"/>
  <c r="P66" i="13"/>
  <c r="Q116" i="13"/>
  <c r="Q89" i="13"/>
  <c r="P59" i="13"/>
  <c r="Q107" i="13"/>
  <c r="P84" i="13"/>
  <c r="P99" i="13"/>
  <c r="P100" i="13"/>
  <c r="Q58" i="13"/>
  <c r="Q53" i="13"/>
  <c r="P15" i="13"/>
  <c r="P7" i="13"/>
  <c r="P39" i="13"/>
  <c r="P45" i="13"/>
  <c r="P50" i="13"/>
  <c r="P21" i="13"/>
  <c r="P74" i="13"/>
  <c r="P79" i="13"/>
  <c r="Q81" i="13"/>
  <c r="P112" i="13"/>
  <c r="Q71" i="13"/>
  <c r="Q99" i="13"/>
  <c r="Q4" i="13"/>
  <c r="Q31" i="13"/>
  <c r="Q43" i="13"/>
  <c r="Q51" i="13"/>
  <c r="Q52" i="13"/>
  <c r="Q16" i="13"/>
  <c r="P70" i="13"/>
  <c r="Q118" i="13"/>
  <c r="Q84" i="13"/>
  <c r="P62" i="13"/>
  <c r="P90" i="13"/>
  <c r="Q62" i="13"/>
  <c r="P28" i="13"/>
  <c r="Q13" i="13"/>
  <c r="P88" i="13"/>
  <c r="P9" i="13"/>
  <c r="P11" i="13"/>
  <c r="P76" i="13"/>
  <c r="P106" i="13"/>
  <c r="Q101" i="13"/>
  <c r="Q9" i="13"/>
  <c r="P63" i="13"/>
  <c r="Q104" i="13"/>
  <c r="P85" i="13"/>
  <c r="P92" i="13"/>
  <c r="P93" i="13"/>
  <c r="Q55" i="13"/>
  <c r="P12" i="13"/>
  <c r="P26" i="13"/>
  <c r="P35" i="13"/>
  <c r="P4" i="13"/>
  <c r="P14" i="13"/>
  <c r="P37" i="13"/>
  <c r="P77" i="13"/>
  <c r="Q76" i="13"/>
  <c r="P108" i="13"/>
  <c r="Q72" i="13"/>
  <c r="Q63" i="13"/>
  <c r="Q93" i="13"/>
  <c r="P117" i="13"/>
  <c r="Q27" i="13"/>
  <c r="Q23" i="13"/>
  <c r="Q8" i="13"/>
  <c r="Q12" i="13"/>
  <c r="Q6" i="13"/>
  <c r="Q32" i="13"/>
  <c r="P67" i="13"/>
  <c r="Q117" i="13"/>
  <c r="Q92" i="13"/>
  <c r="P56" i="13"/>
  <c r="P32" i="13"/>
  <c r="P104" i="13"/>
  <c r="Q102" i="13"/>
  <c r="Q47" i="13"/>
  <c r="Q56" i="13"/>
  <c r="P41" i="13"/>
  <c r="P82" i="13"/>
  <c r="Q74" i="13"/>
  <c r="Q66" i="13"/>
  <c r="Q34" i="13"/>
  <c r="Q105" i="13"/>
  <c r="P89" i="13"/>
  <c r="P95" i="13"/>
  <c r="Q57" i="13"/>
  <c r="P34" i="13"/>
  <c r="P31" i="13"/>
  <c r="P38" i="13"/>
  <c r="P17" i="13"/>
  <c r="P27" i="13"/>
  <c r="P40" i="13"/>
  <c r="P80" i="13"/>
  <c r="Q73" i="13"/>
  <c r="P109" i="13"/>
  <c r="Q70" i="13"/>
  <c r="Q67" i="13"/>
  <c r="Q96" i="13"/>
  <c r="P113" i="13"/>
  <c r="Q14" i="13"/>
  <c r="Q30" i="13"/>
  <c r="Q26" i="13"/>
  <c r="Q21" i="13"/>
  <c r="Q25" i="13"/>
  <c r="Q19" i="13"/>
  <c r="Q45" i="13"/>
  <c r="P64" i="13"/>
  <c r="Q83" i="13"/>
  <c r="Q86" i="13"/>
  <c r="P57" i="13"/>
  <c r="Q110" i="13"/>
  <c r="P101" i="13"/>
  <c r="P22" i="13"/>
  <c r="P78" i="13"/>
  <c r="P105" i="13"/>
  <c r="P115" i="13"/>
  <c r="Q36" i="13"/>
  <c r="Q111" i="13"/>
  <c r="P83" i="13"/>
  <c r="P97" i="13"/>
  <c r="P49" i="13"/>
  <c r="Q50" i="13"/>
  <c r="Q3" i="13"/>
  <c r="Q108" i="13"/>
  <c r="P87" i="13"/>
  <c r="P94" i="13"/>
  <c r="Q54" i="13"/>
  <c r="P52" i="13"/>
  <c r="P42" i="13"/>
  <c r="P19" i="13"/>
  <c r="P13" i="13"/>
  <c r="P20" i="13"/>
  <c r="P30" i="13"/>
  <c r="P47" i="13"/>
  <c r="P81" i="13"/>
  <c r="Q82" i="13"/>
  <c r="Q77" i="13"/>
  <c r="P110" i="13"/>
  <c r="Q64" i="13"/>
  <c r="Q100" i="13"/>
  <c r="P114" i="13"/>
  <c r="Q39" i="13"/>
  <c r="Q42" i="13"/>
  <c r="Q11" i="13"/>
  <c r="Q24" i="13"/>
  <c r="Q28" i="13"/>
  <c r="Q22" i="13"/>
  <c r="Q49" i="13"/>
  <c r="P68" i="13"/>
  <c r="Q87" i="13"/>
  <c r="Q90" i="13"/>
  <c r="P60" i="13"/>
  <c r="P96" i="13"/>
  <c r="P48" i="13"/>
  <c r="P46" i="13"/>
  <c r="P8" i="13"/>
  <c r="Q78" i="13"/>
  <c r="Q69" i="13"/>
  <c r="Q33" i="13"/>
  <c r="Q48" i="13"/>
  <c r="Q60" i="13"/>
  <c r="P3" i="13"/>
  <c r="P24" i="13"/>
  <c r="Q5" i="13"/>
  <c r="Q29" i="13"/>
  <c r="Q113" i="13"/>
  <c r="Q88" i="13"/>
  <c r="P53" i="13"/>
  <c r="Q103" i="13"/>
  <c r="Q112" i="13"/>
  <c r="P91" i="13"/>
  <c r="P98" i="13"/>
  <c r="Q61" i="13"/>
  <c r="P10" i="13"/>
  <c r="P44" i="13"/>
  <c r="P23" i="13"/>
  <c r="P16" i="13"/>
  <c r="P33" i="13"/>
  <c r="P43" i="13"/>
  <c r="P51" i="13"/>
  <c r="P73" i="13"/>
  <c r="Q75" i="13"/>
  <c r="Q80" i="13"/>
  <c r="P107" i="13"/>
  <c r="Q68" i="13"/>
  <c r="Q94" i="13"/>
  <c r="P116" i="13"/>
  <c r="Q7" i="13"/>
  <c r="Q46" i="13"/>
  <c r="Q15" i="13"/>
  <c r="Q37" i="13"/>
  <c r="Q41" i="13"/>
  <c r="Q35" i="13"/>
  <c r="P71" i="13"/>
  <c r="P65" i="13"/>
  <c r="Q115" i="13"/>
  <c r="Q85" i="13"/>
  <c r="P58" i="13"/>
  <c r="P54" i="13"/>
  <c r="Q106" i="13"/>
  <c r="Q109" i="13"/>
  <c r="P86" i="13"/>
  <c r="P102" i="13"/>
  <c r="Q59" i="13"/>
  <c r="P18" i="13"/>
  <c r="P6" i="13"/>
  <c r="P25" i="13"/>
  <c r="P29" i="13"/>
  <c r="P36" i="13"/>
  <c r="P5" i="13"/>
  <c r="P75" i="13"/>
  <c r="Q79" i="13"/>
  <c r="P103" i="13"/>
  <c r="P111" i="13"/>
  <c r="Q65" i="13"/>
  <c r="Q97" i="13"/>
  <c r="Q98" i="13"/>
  <c r="P118" i="13"/>
  <c r="Q10" i="13"/>
  <c r="Q18" i="13"/>
  <c r="Q17" i="13"/>
  <c r="Q40" i="13"/>
  <c r="Q44" i="13"/>
  <c r="Q38" i="13"/>
  <c r="P72" i="13"/>
  <c r="P69" i="13"/>
  <c r="Q114" i="13"/>
  <c r="Q91" i="13"/>
  <c r="P55" i="13"/>
  <c r="P61" i="13"/>
  <c r="AJ75" i="4"/>
  <c r="AC116" i="4"/>
  <c r="AD118" i="4" l="1"/>
  <c r="AC118" i="4"/>
  <c r="AC65" i="4" l="1"/>
  <c r="AJ65" i="4" s="1"/>
  <c r="AC50" i="4"/>
  <c r="AJ50" i="4" s="1"/>
  <c r="AC59" i="4"/>
  <c r="AJ59" i="4" s="1"/>
  <c r="AC57" i="4"/>
  <c r="AJ57" i="4" s="1"/>
  <c r="AC68" i="4"/>
  <c r="AJ68" i="4" s="1"/>
  <c r="AC67" i="4"/>
  <c r="AJ67" i="4" s="1"/>
  <c r="AC61" i="4"/>
  <c r="AJ61" i="4" s="1"/>
  <c r="AC54" i="4"/>
  <c r="AJ54" i="4" s="1"/>
  <c r="AC48" i="4"/>
  <c r="AJ48" i="4" s="1"/>
  <c r="AC73" i="4"/>
  <c r="AJ73" i="4" s="1"/>
  <c r="AC62" i="4"/>
  <c r="AJ62" i="4" s="1"/>
  <c r="AC56" i="4"/>
  <c r="AJ56" i="4" s="1"/>
  <c r="AC55" i="4"/>
  <c r="AJ55" i="4" s="1"/>
  <c r="AC66" i="4"/>
  <c r="AJ66" i="4" s="1"/>
  <c r="AC64" i="4"/>
  <c r="AJ64" i="4" s="1"/>
  <c r="AC69" i="4"/>
  <c r="AJ69" i="4" s="1"/>
  <c r="AC52" i="4"/>
  <c r="AJ52" i="4" s="1"/>
  <c r="AC74" i="4"/>
  <c r="AJ74" i="4" s="1"/>
  <c r="AC63" i="4"/>
  <c r="AJ63" i="4" s="1"/>
  <c r="AC72" i="4"/>
  <c r="AJ72" i="4" s="1"/>
  <c r="AC71" i="4"/>
  <c r="AJ71" i="4" s="1"/>
  <c r="AC60" i="4"/>
  <c r="AJ60" i="4" s="1"/>
  <c r="AC58" i="4"/>
  <c r="AJ58" i="4" s="1"/>
  <c r="AC70" i="4"/>
  <c r="AJ70" i="4" s="1"/>
  <c r="AC53" i="4"/>
  <c r="AJ53" i="4" s="1"/>
  <c r="AC51" i="4"/>
  <c r="AJ51" i="4" s="1"/>
  <c r="AC49" i="4"/>
  <c r="AJ49" i="4" s="1"/>
  <c r="AD56" i="4"/>
  <c r="AK56" i="4" s="1"/>
  <c r="AD74" i="4"/>
  <c r="AK74" i="4" s="1"/>
  <c r="AD61" i="4"/>
  <c r="AK61" i="4" s="1"/>
  <c r="AD63" i="4"/>
  <c r="AK63" i="4" s="1"/>
  <c r="AD64" i="4"/>
  <c r="AK64" i="4" s="1"/>
  <c r="AD67" i="4"/>
  <c r="AK67" i="4" s="1"/>
  <c r="AD50" i="4"/>
  <c r="AK50" i="4" s="1"/>
  <c r="AD68" i="4"/>
  <c r="AK68" i="4" s="1"/>
  <c r="AD48" i="4"/>
  <c r="AK48" i="4" s="1"/>
  <c r="AD62" i="4"/>
  <c r="AK62" i="4" s="1"/>
  <c r="AD54" i="4"/>
  <c r="AK54" i="4" s="1"/>
  <c r="AD53" i="4"/>
  <c r="AK53" i="4" s="1"/>
  <c r="AD51" i="4"/>
  <c r="AK51" i="4" s="1"/>
  <c r="AD58" i="4"/>
  <c r="AK58" i="4" s="1"/>
  <c r="AD57" i="4"/>
  <c r="AK57" i="4" s="1"/>
  <c r="AD71" i="4"/>
  <c r="AK71" i="4" s="1"/>
  <c r="AD49" i="4"/>
  <c r="AK49" i="4" s="1"/>
  <c r="AD69" i="4"/>
  <c r="AK69" i="4" s="1"/>
  <c r="AD65" i="4"/>
  <c r="AK65" i="4" s="1"/>
  <c r="AD52" i="4"/>
  <c r="AK52" i="4" s="1"/>
  <c r="AD55" i="4"/>
  <c r="AK55" i="4" s="1"/>
  <c r="AD60" i="4"/>
  <c r="AK60" i="4" s="1"/>
  <c r="AD73" i="4"/>
  <c r="AK73" i="4" s="1"/>
  <c r="AD72" i="4"/>
  <c r="AK72" i="4" s="1"/>
  <c r="AD70" i="4"/>
  <c r="AK70" i="4" s="1"/>
  <c r="AD66" i="4"/>
  <c r="AK66" i="4" s="1"/>
  <c r="AD59" i="4"/>
  <c r="AK59" i="4" s="1"/>
</calcChain>
</file>

<file path=xl/sharedStrings.xml><?xml version="1.0" encoding="utf-8"?>
<sst xmlns="http://schemas.openxmlformats.org/spreadsheetml/2006/main" count="2026" uniqueCount="502">
  <si>
    <t>Date created</t>
  </si>
  <si>
    <t>Last modified</t>
  </si>
  <si>
    <t>Last modified by</t>
  </si>
  <si>
    <t>Format_Version</t>
  </si>
  <si>
    <t>Dataset_Name</t>
  </si>
  <si>
    <t>Dataset_Description</t>
  </si>
  <si>
    <t>Dataset_Unit</t>
  </si>
  <si>
    <t>Dataset_System_Location</t>
  </si>
  <si>
    <t>Dataset_ID</t>
  </si>
  <si>
    <t>Dataset_UUID</t>
  </si>
  <si>
    <t>Dataset_Version</t>
  </si>
  <si>
    <t>Dataset_Classification_version_number</t>
  </si>
  <si>
    <t>Dataset_RecordType</t>
  </si>
  <si>
    <t># Specify the version number of the formatting used for this file</t>
  </si>
  <si>
    <t># Name of dataset, short and descriptive</t>
  </si>
  <si>
    <t># Description of dataset</t>
  </si>
  <si>
    <t># Points to processes and flows in a general system definition, optional</t>
  </si>
  <si>
    <t># UUID of dataset, can be generated manually, for archiving and reference purposes</t>
  </si>
  <si>
    <t># Date when dataset was first obtained/created/released</t>
  </si>
  <si>
    <t># Date of last modification</t>
  </si>
  <si>
    <t># Name of researcher responsible for last modification</t>
  </si>
  <si>
    <t># Version number of dataset</t>
  </si>
  <si>
    <t># Version number of classifications used for this dataset</t>
  </si>
  <si>
    <t xml:space="preserve"> </t>
  </si>
  <si>
    <t># Two types are supported: list and table</t>
  </si>
  <si>
    <t>Region</t>
  </si>
  <si>
    <t>Product</t>
  </si>
  <si>
    <t>R32USA</t>
  </si>
  <si>
    <t>03.05.2018</t>
  </si>
  <si>
    <t>V0.2</t>
  </si>
  <si>
    <t># ID of dataset, optional, establish link to IEDI</t>
  </si>
  <si>
    <t>Dataset_Uncertainty</t>
  </si>
  <si>
    <t>Dataset_Comment</t>
  </si>
  <si>
    <t># Unit of dataset, cf. UNITS sheet in classification master file, GLOBAL, LIST, or TABLE</t>
  </si>
  <si>
    <t># Comment, GLOBAL, LIST, or TABLE</t>
  </si>
  <si>
    <t># Uncertainty in form of stats_array string (http://stats-arrays.readthedocs.io/en/latest/), GLOBAL, LIST, or TABLE</t>
  </si>
  <si>
    <t>ODYM-RECC Parameter File</t>
  </si>
  <si>
    <t xml:space="preserve"># Aspects: Specify aspects in order of appearance in data table. </t>
  </si>
  <si>
    <t># Aspects_Meaning: Describe meaning of each aspect</t>
  </si>
  <si>
    <t># DATA: Specify the different quantification layers given: Value, Error, etc, or different scenarios. Must be identical to column names in sheet "Values_Master"</t>
  </si>
  <si>
    <t>DATA</t>
  </si>
  <si>
    <t>DATA_Info</t>
  </si>
  <si>
    <t># DATA_Info: Describe each data layer</t>
  </si>
  <si>
    <t>Comment on data proxy choice</t>
  </si>
  <si>
    <t>String describing uncertainty distribution (http://stats-arrays.readthedocs.io/en/latest/)</t>
  </si>
  <si>
    <t># Fields highlighted in grey are mandatory. Fields highlighted in blue are linked to other tables and databases. Order of fields and field naming is fixed, do not change!</t>
  </si>
  <si>
    <t>No_Rows</t>
  </si>
  <si>
    <t>[Empty on purpose]</t>
  </si>
  <si>
    <t>none</t>
  </si>
  <si>
    <t>Age-cohort of product</t>
  </si>
  <si>
    <t>TABLE</t>
  </si>
  <si>
    <t>No_Cols</t>
  </si>
  <si>
    <t>Row Aspects_Meaning</t>
  </si>
  <si>
    <t>Col Aspects_Meaning</t>
  </si>
  <si>
    <t>DATASET</t>
  </si>
  <si>
    <t>Dataset version</t>
  </si>
  <si>
    <t>Process scope</t>
  </si>
  <si>
    <t>Process resolution</t>
  </si>
  <si>
    <t>Product scope</t>
  </si>
  <si>
    <t>Product resolution</t>
  </si>
  <si>
    <t>Material scope</t>
  </si>
  <si>
    <t>Material resolution</t>
  </si>
  <si>
    <t>Regional scope</t>
  </si>
  <si>
    <t>Regional resolution</t>
  </si>
  <si>
    <t>Temporal scope</t>
  </si>
  <si>
    <t>Temporal resolution</t>
  </si>
  <si>
    <t>Description</t>
  </si>
  <si>
    <t>Keywords</t>
  </si>
  <si>
    <t>Data provenance</t>
  </si>
  <si>
    <t>Semantic string example</t>
  </si>
  <si>
    <t>Type of source</t>
  </si>
  <si>
    <t>Dataset license</t>
  </si>
  <si>
    <t>Main/first author or organisation</t>
  </si>
  <si>
    <t>Link to dataset</t>
  </si>
  <si>
    <t>Dataset format</t>
  </si>
  <si>
    <t>Link to accompanying report/paper</t>
  </si>
  <si>
    <t>Suggested citation</t>
  </si>
  <si>
    <t>Access date</t>
  </si>
  <si>
    <t>Type of data</t>
  </si>
  <si>
    <t>Item</t>
  </si>
  <si>
    <t>Dataset Name</t>
  </si>
  <si>
    <t>if any</t>
  </si>
  <si>
    <t>E.g., stock, flow, lifetime, product composition, …</t>
  </si>
  <si>
    <t>Serves as description</t>
  </si>
  <si>
    <t>3-5 descriptive keywords</t>
  </si>
  <si>
    <t>Select 1 of the following:</t>
  </si>
  <si>
    <t>DOI sufficient</t>
  </si>
  <si>
    <t>Entry author</t>
  </si>
  <si>
    <t>Your name</t>
  </si>
  <si>
    <t>Data on which data were accessed and converted to template</t>
  </si>
  <si>
    <t>Expert estimates, mass balance, product description, official government data, industry association estimates, …</t>
  </si>
  <si>
    <t>publicly available dataset or report, proprietary dataset or report, dynamic web page, …</t>
  </si>
  <si>
    <t>"The copper content of average type xxx vehicles, 2010 vintage, is 23.5 kg / unit."</t>
  </si>
  <si>
    <t>Example</t>
  </si>
  <si>
    <t>Data/Unit/Uncertainty/Comment as tables or list</t>
  </si>
  <si>
    <t>Row Aspects classification</t>
  </si>
  <si>
    <t>Col Aspects classification</t>
  </si>
  <si>
    <t>Year</t>
  </si>
  <si>
    <t>SFH_non-standard</t>
  </si>
  <si>
    <t>SFH_standard</t>
  </si>
  <si>
    <t>SFH_efficient</t>
  </si>
  <si>
    <t>SFH_ZEB</t>
  </si>
  <si>
    <t>MFH_non-standard</t>
  </si>
  <si>
    <t>MFH_standard</t>
  </si>
  <si>
    <t>MFH_efficient</t>
  </si>
  <si>
    <t>MFH_ZEB</t>
  </si>
  <si>
    <t>informal_non-standard</t>
  </si>
  <si>
    <t>non-residential_non-standard</t>
  </si>
  <si>
    <t>non-residential_standard</t>
  </si>
  <si>
    <t>non-residential_ZEB</t>
  </si>
  <si>
    <t>non-residential_efficient</t>
  </si>
  <si>
    <t>Total square footage of U.S. homes (2015), extracted from Residential Energy Consumption Survey (RECS)</t>
  </si>
  <si>
    <t>in use stock</t>
  </si>
  <si>
    <t>residential</t>
  </si>
  <si>
    <t>single family, apartment, mobile homes</t>
  </si>
  <si>
    <t>United States</t>
  </si>
  <si>
    <t>Pre-1950 2015</t>
  </si>
  <si>
    <t>2015-2016</t>
  </si>
  <si>
    <t>Total number of housing units in US in 2015 was 118.2 million.</t>
  </si>
  <si>
    <t>total square footage; residential building</t>
  </si>
  <si>
    <t>survey (web and mail forms, in-person interviews)</t>
  </si>
  <si>
    <t>publicly available dataset; table HC10.1; HC10.6; HC10.7; HC10.8</t>
  </si>
  <si>
    <t>Excel spreadsheet</t>
  </si>
  <si>
    <t>all rights reserved</t>
  </si>
  <si>
    <t>U.S. EIA - Energy Information Administration</t>
  </si>
  <si>
    <t>https://www.eia.gov/consumption/residential/data/2015/index.php?view=characteristics#structural</t>
  </si>
  <si>
    <t>Thibaud Pereira</t>
  </si>
  <si>
    <t>Total square footage of U.S. homes, 2015 (Table HC10.1)</t>
  </si>
  <si>
    <t>Number of housing units (million)</t>
  </si>
  <si>
    <t>Total square footage (billion square feet)</t>
  </si>
  <si>
    <t>Total U.S.</t>
  </si>
  <si>
    <t>Total</t>
  </si>
  <si>
    <t>Heated</t>
  </si>
  <si>
    <t>Cooled</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</si>
  <si>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</si>
  <si>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</si>
  <si>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</si>
  <si>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</si>
  <si>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</si>
  <si>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</si>
  <si>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</si>
  <si>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</si>
  <si>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</si>
  <si>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</si>
  <si>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</si>
  <si>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</si>
  <si>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</si>
  <si>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</si>
  <si>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</si>
  <si>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</si>
  <si>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</si>
  <si>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</si>
  <si>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Census urban/rural classification</t>
  </si>
  <si>
    <t>Urban</t>
  </si>
  <si>
    <t>Urbanized area</t>
  </si>
  <si>
    <t>Urban cluster</t>
  </si>
  <si>
    <t>Rural</t>
  </si>
  <si>
    <t>Metropolitan or micropolitan statistical area</t>
  </si>
  <si>
    <t>In metropolitan statistical area</t>
  </si>
  <si>
    <t>In micropolitan statistical area</t>
  </si>
  <si>
    <t>Not in metropolitan or micropolitan statistical area</t>
  </si>
  <si>
    <t>Climate region</t>
  </si>
  <si>
    <t>Very cold/Cold</t>
  </si>
  <si>
    <t>Mixed-humid</t>
  </si>
  <si>
    <t>Mixed-dry/Hot-dry</t>
  </si>
  <si>
    <t>Hot-humid</t>
  </si>
  <si>
    <t>Marine</t>
  </si>
  <si>
    <t>Housing unit type</t>
  </si>
  <si>
    <t>Single-family detached</t>
  </si>
  <si>
    <t>Single-family attached</t>
  </si>
  <si>
    <t>Apartments in buildings with 2-4 units</t>
  </si>
  <si>
    <t>Apartments in buildings with 5 or more units</t>
  </si>
  <si>
    <t>Mobile homes</t>
  </si>
  <si>
    <t>Year of construction</t>
  </si>
  <si>
    <t>Before 1950</t>
  </si>
  <si>
    <t>1950 to 1959</t>
  </si>
  <si>
    <t>1960 to 1969</t>
  </si>
  <si>
    <t>1970 to 1979</t>
  </si>
  <si>
    <t>1980 to 1989</t>
  </si>
  <si>
    <t>1990 to 1999</t>
  </si>
  <si>
    <t>2000 to 2009</t>
  </si>
  <si>
    <t>2010 to 2015</t>
  </si>
  <si>
    <t>Number of stories</t>
  </si>
  <si>
    <t>One story</t>
  </si>
  <si>
    <t>Two stories</t>
  </si>
  <si>
    <t>Three or more stories</t>
  </si>
  <si>
    <t>Split level</t>
  </si>
  <si>
    <t>Not asked (apartments and mobile homes)</t>
  </si>
  <si>
    <t>Total U.S. includes all primary occupied housing units in the 50 states and the District of Columbia. Vacant housing units, seasonal units, second homes, military houses, and group quarters are excluded.</t>
  </si>
  <si>
    <t>Total square footage of single-family homes, 2015 (Table HC10.6)</t>
  </si>
  <si>
    <t>Total single-family</t>
  </si>
  <si>
    <t>N</t>
  </si>
  <si>
    <t>Total single-family includes all single-family (detached and attached) primary occupied housing units in the 50 states and the District of Columbia. Vacant housing units, seasonal units, second homes, military houses, and group quarters are excluded.</t>
  </si>
  <si>
    <t>Total square footage of apartment units, 2015 (Table HC10.7)</t>
  </si>
  <si>
    <r>
      <t>Total 
apartment units</t>
    </r>
    <r>
      <rPr>
        <b/>
        <vertAlign val="superscript"/>
        <sz val="11"/>
        <color theme="1"/>
        <rFont val="Calibri"/>
        <family val="2"/>
        <scheme val="minor"/>
      </rPr>
      <t>2</t>
    </r>
  </si>
  <si>
    <t>Total apartment units includes all primary occupied housing units in apartment buildings in the 50 states and the District of Columbia. Vacant housing units, seasonal units, second homes, military houses, and group quarters are excluded.</t>
  </si>
  <si>
    <t>Total square footage of mobile homes, 2015 (Table HC10.8)</t>
  </si>
  <si>
    <t>Total mobile homes</t>
  </si>
  <si>
    <t>Q</t>
  </si>
  <si>
    <t>Total mobile homes includes all primary occupied mobile homes in the 50 states and the District of Columbia. Vacant housing units, seasonal units, second homes, military houses, and group quarters are excluded.</t>
  </si>
  <si>
    <t>Comments</t>
  </si>
  <si>
    <t>Housing characteristics data were collected between August 2015 and April 2016.</t>
  </si>
  <si>
    <t xml:space="preserve"> 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t>
  </si>
  <si>
    <t>Total floor area (2010), extracted from Construction of a global disaggregated dataset of building energy use and floor area in 2010</t>
  </si>
  <si>
    <t>residential, commercial</t>
  </si>
  <si>
    <t>10 different regions : PAO, NAM, WEU, EEU, FSU, LAM, SSA, MENA, CPA, SPA</t>
  </si>
  <si>
    <t>Per capita floor space in residential buildings in Pacific  Asia OECD in 2010 was 40.1 m2/cap.</t>
  </si>
  <si>
    <t>total square footage; residential building; commercial building</t>
  </si>
  <si>
    <t>expert estimates - Ürge-Vorsatz et al. (ÜV2012); McNeil et al. (M2013)</t>
  </si>
  <si>
    <t>publicly available dataset</t>
  </si>
  <si>
    <t>pdf file</t>
  </si>
  <si>
    <t>L.D. Danny Harvey</t>
  </si>
  <si>
    <t>https://www.sciencedirect.com/science/article/pii/S037877881400231X?via%3Dihub</t>
  </si>
  <si>
    <t>https://ars.els-cdn.com/content/image/1-s2.0-S037877881400231X-mmc1.doc</t>
  </si>
  <si>
    <t>10.1016/j.enbuild.2014.03.011</t>
  </si>
  <si>
    <t>Population (millions)</t>
  </si>
  <si>
    <t>GDP (billion PPP 2010US$)</t>
  </si>
  <si>
    <t>GDP/P (2010US$/person)</t>
  </si>
  <si>
    <t>Population-weighted mean</t>
  </si>
  <si>
    <r>
      <rPr>
        <b/>
        <sz val="11"/>
        <color rgb="FF231F20"/>
        <rFont val="Calibri"/>
        <family val="2"/>
        <scheme val="minor"/>
      </rPr>
      <t>HDD</t>
    </r>
  </si>
  <si>
    <r>
      <rPr>
        <b/>
        <sz val="11"/>
        <color rgb="FF231F20"/>
        <rFont val="Calibri"/>
        <family val="2"/>
        <scheme val="minor"/>
      </rPr>
      <t>CDD</t>
    </r>
  </si>
  <si>
    <t>PAO (Paciﬁc Asia OECD)</t>
  </si>
  <si>
    <t>NAM (North America)</t>
  </si>
  <si>
    <t>WEU (Western Europe)</t>
  </si>
  <si>
    <t>EEU (Eastern Europe)</t>
  </si>
  <si>
    <t>FSU (Former Soviet Union)</t>
  </si>
  <si>
    <t>LAM (Latin America)</t>
  </si>
  <si>
    <t>SSA (Sub-Saharan Africa)</t>
  </si>
  <si>
    <t>MENA (Middle East and North Africa)</t>
  </si>
  <si>
    <t>CPA (Centrally planned Asia)</t>
  </si>
  <si>
    <t>SPA (South and Paciﬁc Asia)</t>
  </si>
  <si>
    <t>Global</t>
  </si>
  <si>
    <t>Per capita building floor area (m^2)</t>
  </si>
  <si>
    <t>Residential</t>
  </si>
  <si>
    <t>Commercial</t>
  </si>
  <si>
    <t>Total floor area, billion m2</t>
  </si>
  <si>
    <t>ft2 to m2</t>
  </si>
  <si>
    <t>Buildings</t>
  </si>
  <si>
    <t>RECC housing categories</t>
  </si>
  <si>
    <t>Value</t>
  </si>
  <si>
    <t>No efficient residential buildings in USA</t>
  </si>
  <si>
    <t>No efficient ZEBs in USA</t>
  </si>
  <si>
    <t>all mobile homes</t>
  </si>
  <si>
    <t>%</t>
  </si>
  <si>
    <t>transposed:</t>
  </si>
  <si>
    <t>Assumption 2: Equal age-cohort distribution for all building types</t>
  </si>
  <si>
    <t>Assumption 3: All years contribute equally to age-cohort</t>
  </si>
  <si>
    <t>cf. Values sheet</t>
  </si>
  <si>
    <t>values</t>
  </si>
  <si>
    <t>unit</t>
  </si>
  <si>
    <t>stats_array_string</t>
  </si>
  <si>
    <t>comment</t>
  </si>
  <si>
    <t>Time</t>
  </si>
  <si>
    <t>million m2</t>
  </si>
  <si>
    <t>Historic stock, mean estimate</t>
  </si>
  <si>
    <t>Unit of historic stock</t>
  </si>
  <si>
    <t>USA</t>
  </si>
  <si>
    <t>Age</t>
  </si>
  <si>
    <t>All are standard</t>
  </si>
  <si>
    <t>Simplification: All historic buildings are of the average energy intensity group 'standard'.</t>
  </si>
  <si>
    <t>buildings: million m2</t>
  </si>
  <si>
    <t>V1.0</t>
  </si>
  <si>
    <t>France</t>
  </si>
  <si>
    <t>R32CAN</t>
  </si>
  <si>
    <t>R32JPN</t>
  </si>
  <si>
    <t>Germany</t>
  </si>
  <si>
    <t>Italy</t>
  </si>
  <si>
    <t>Poland</t>
  </si>
  <si>
    <t>Spain</t>
  </si>
  <si>
    <t>UK</t>
  </si>
  <si>
    <t>R32EU12-M</t>
  </si>
  <si>
    <t>Oth_R32EU12-H</t>
  </si>
  <si>
    <t>Oth_R32EU15</t>
  </si>
  <si>
    <t>R32CHN</t>
  </si>
  <si>
    <t>R32IND</t>
  </si>
  <si>
    <t>Res. Buildings for EU countries: Copy-pasted from RECC_Dataset_BuildingArea_EU_9R.xls, which is generated by export script EU_ResBuildings_ParseV1.py</t>
  </si>
  <si>
    <t>Canada:</t>
  </si>
  <si>
    <t>Japan:</t>
  </si>
  <si>
    <t>India:</t>
  </si>
  <si>
    <t>China:</t>
  </si>
  <si>
    <t>GLOBAL</t>
  </si>
  <si>
    <t>INDIA</t>
  </si>
  <si>
    <t>JAPAN</t>
  </si>
  <si>
    <t>Number of occupied Residential Houses-2011</t>
  </si>
  <si>
    <t>Size of Dwelling Units Occupied</t>
  </si>
  <si>
    <t>No Exclusive Room</t>
  </si>
  <si>
    <t>One Room</t>
  </si>
  <si>
    <t>Two Rooms</t>
  </si>
  <si>
    <t>Three Rooms</t>
  </si>
  <si>
    <t>Four Rooms</t>
  </si>
  <si>
    <t>Five Rooms</t>
  </si>
  <si>
    <t>Six or More Rooms</t>
  </si>
  <si>
    <t>No. of m2/room (assumption)</t>
  </si>
  <si>
    <t>m2</t>
  </si>
  <si>
    <t>Population India 2011 (UN pop stats)</t>
  </si>
  <si>
    <t>Total Mm2</t>
  </si>
  <si>
    <t>Avarage m2/cap</t>
  </si>
  <si>
    <t>Growthrate</t>
  </si>
  <si>
    <t>/yr</t>
  </si>
  <si>
    <t>Population</t>
  </si>
  <si>
    <t>k</t>
  </si>
  <si>
    <t>Total stock, Million m2.</t>
  </si>
  <si>
    <t>Spread out over age-cohorts</t>
  </si>
  <si>
    <t>Use info and data in \Dropbox\G7 RECC\Data\RB_ResidentialBuildings\JP\H_Historic\RB_JP_H_S\190314_RB_JP_H_S.xlsx</t>
  </si>
  <si>
    <t>Wooden = SFH</t>
  </si>
  <si>
    <t>All others = MFH</t>
  </si>
  <si>
    <t>Pop</t>
  </si>
  <si>
    <t>m2/cap</t>
  </si>
  <si>
    <t>New construction of dwellings, m2</t>
  </si>
  <si>
    <t>https://www.stat.go.jp/english/data/handbook/pdf/2018all.pdf</t>
  </si>
  <si>
    <t>Table 6.5 in</t>
  </si>
  <si>
    <t>Time series wooden residential</t>
  </si>
  <si>
    <t>Time series other residential (MFH)</t>
  </si>
  <si>
    <t>Delta</t>
  </si>
  <si>
    <t>Total stock change (1000 m2/yr)</t>
  </si>
  <si>
    <r>
      <t>compare with stock change below:</t>
    </r>
    <r>
      <rPr>
        <b/>
        <sz val="11"/>
        <color theme="1"/>
        <rFont val="Calibri"/>
        <family val="2"/>
        <scheme val="minor"/>
      </rPr>
      <t xml:space="preserve"> ca. 50% of new construction in Japan is replacement!</t>
    </r>
  </si>
  <si>
    <t>Outflow (estimate to start from 0 to be same as total stock change, given 2016 values)</t>
  </si>
  <si>
    <t>Outflow (estimate to always have been high at 2017 ratios to stock expansion)</t>
  </si>
  <si>
    <t>New construction estimate 1</t>
  </si>
  <si>
    <t>New construction estimate 2</t>
  </si>
  <si>
    <t>Ratio</t>
  </si>
  <si>
    <t>CumNormDist</t>
  </si>
  <si>
    <t>SF</t>
  </si>
  <si>
    <t>To Table</t>
  </si>
  <si>
    <t>2010: 12435 Mm2, population is 1171 M.</t>
  </si>
  <si>
    <t>2020: 17505 Mm2, population is 1387 M.</t>
  </si>
  <si>
    <t>March 25 correction</t>
  </si>
  <si>
    <t>res. floor area</t>
  </si>
  <si>
    <t>population</t>
  </si>
  <si>
    <t>m2/cap, 2015:</t>
  </si>
  <si>
    <t>Avarage m2/cap. Replaced by correction in cell X9.</t>
  </si>
  <si>
    <t>In-use stocks of residential buildings, 2015, by region and age-cohort</t>
  </si>
  <si>
    <t>cf. Data log</t>
  </si>
  <si>
    <t>EU</t>
  </si>
  <si>
    <t>b131b123-93de-453a-aa33-34ef29f4df0a</t>
  </si>
  <si>
    <t>V1.1</t>
  </si>
  <si>
    <t>old UUID</t>
  </si>
  <si>
    <t>Who</t>
  </si>
  <si>
    <t>Ref3</t>
  </si>
  <si>
    <t>Ref4</t>
  </si>
  <si>
    <t>Ref5</t>
  </si>
  <si>
    <t>sp</t>
  </si>
  <si>
    <t>Dataset</t>
  </si>
  <si>
    <t>literature_id</t>
  </si>
  <si>
    <t>literature_key</t>
  </si>
  <si>
    <t>authors</t>
  </si>
  <si>
    <t>title</t>
  </si>
  <si>
    <t>year</t>
  </si>
  <si>
    <t>journal_outlet_institution</t>
  </si>
  <si>
    <t>city</t>
  </si>
  <si>
    <t>DOI</t>
  </si>
  <si>
    <t>URL</t>
  </si>
  <si>
    <t>copyright</t>
  </si>
  <si>
    <t>other</t>
  </si>
  <si>
    <t>notes</t>
  </si>
  <si>
    <t>2_S_RECC_FinalProducts_2015_resbuildings</t>
  </si>
  <si>
    <t>Moura et al 2015 https://doi.org/10.1371/journal.pone.0134135</t>
  </si>
  <si>
    <t>DOI: 10.1371/journal.pone.0134135</t>
  </si>
  <si>
    <t>for USA</t>
  </si>
  <si>
    <t xml:space="preserve">The Hotmaps building stock database is a main result of an EU project For 28 EU countries: Residential building area 2016, for total covered area, heated area, and cooled area, in million m2 in 3 types: Single family- Terraced houses Multifamily houses Apartment blocks and 7 age-cohort groups https://www.hotmaps-project.eu/ </t>
  </si>
  <si>
    <t>for EU28</t>
  </si>
  <si>
    <t>for Canada</t>
  </si>
  <si>
    <t>for Japan</t>
  </si>
  <si>
    <t>for India</t>
  </si>
  <si>
    <t>for China</t>
  </si>
  <si>
    <t>Natural Resources Canada (NRCan), Energy Use Data Handbook Tables: Residential Sector: Residential Housing Stock and Floor Space, 2016.</t>
  </si>
  <si>
    <t>Hu et al. (2010), DOI: 10.1016/j.resconrec.2009.10.016</t>
  </si>
  <si>
    <t xml:space="preserve">https://www.iea.org/publications/freepublications/publication/Building2013_free.pdf </t>
  </si>
  <si>
    <t>DOI: 10.1016/j.resconrec.2009.10.016</t>
  </si>
  <si>
    <t>changed product classification to Sector_resbuildings, added log and ref sheets and completed the latter.</t>
  </si>
  <si>
    <t>Sectors_resbuildings</t>
  </si>
  <si>
    <t xml:space="preserve">Peter Berill found that 39 m2/cap are the appropriate value for Japan. We currently have 46,75. </t>
  </si>
  <si>
    <t>SP: Downscaled total 2015 stock from 5890 M m2 to 4913 by using a factor 39/46,75 = 0,834</t>
  </si>
  <si>
    <t>That now also leads to an energy consumption that is 83.4 % of the old value. This affects the calibration factor, which was adjusted accordingly (cf. Log sheet there).</t>
  </si>
  <si>
    <t>iedc_dataset_name (dataset ID of industrial ecology data commons (IEDC), replaces detailed description here, available under http://www.database.industrialecology.uni-freiburg.de/)</t>
  </si>
  <si>
    <t>iedc_dataset_version_number (dataset version number of industrial ecology data commons (IEDC))</t>
  </si>
  <si>
    <t>\RECC_Database\Raw_Data_Archive\Buildings\Buildings_S_Japan_190314_RB_JP_H_S.xlsx  This document does not mention a source.</t>
  </si>
  <si>
    <t>Data supplied by Seiji Hashimoto</t>
  </si>
  <si>
    <t>2608cccc-33f1-4d65-9f77-7605ad6bfbcf</t>
  </si>
  <si>
    <t>V1.2</t>
  </si>
  <si>
    <t>R5.2OECD_Other</t>
  </si>
  <si>
    <t>R5.2REF_Other</t>
  </si>
  <si>
    <t>R5.2ASIA_Other</t>
  </si>
  <si>
    <t>R5.2MAF_Other</t>
  </si>
  <si>
    <t>R5.2LAM_Other</t>
  </si>
  <si>
    <t>SingleCountry</t>
  </si>
  <si>
    <t>Zeina Najjar and S.P.</t>
  </si>
  <si>
    <t>\RECC_Database\Raw_Data_Archive\Buildings\reb_RoW_FreiburgCompilationApril2020\RoW_resbuildings_S_EI_FinalData.xlsx  This document summarizes data from a large number of sources archived in the same folder, and also contains all assumptions made when compiling the region-specific indicators based on single-country data.</t>
  </si>
  <si>
    <t>Added RoW estimates based on work done by Zeina Najjar documented in ref. [7], refined and checked by sp.</t>
  </si>
  <si>
    <t>Assumption 4: Share of high-rise buildings in % of MFH</t>
  </si>
  <si>
    <t>RT_standard</t>
  </si>
  <si>
    <t>to 9.5.2020</t>
  </si>
  <si>
    <t>to 31.5.20</t>
  </si>
  <si>
    <t>Also added MNF and SSA data</t>
  </si>
  <si>
    <t>R5.2MNF_Other</t>
  </si>
  <si>
    <t>to 14.7.20</t>
  </si>
  <si>
    <t>Corrected wrong (too large) value for LAM region: Total now corresponds to 34,43 m2.</t>
  </si>
  <si>
    <t>to 5.8.20</t>
  </si>
  <si>
    <t>Revised type split: 25% SFH for REF and 40% for OECD other. Before, both had MFH only.</t>
  </si>
  <si>
    <t>\RECC_Database\Raw_Data_Archive\Buildings\China housing census data 2010.xlsx</t>
  </si>
  <si>
    <t>China housing census data 2010</t>
  </si>
  <si>
    <t>to 7.8.20</t>
  </si>
  <si>
    <t>China split, ref. [8]: 32% SFH, 60% MFH, 8% RT.</t>
  </si>
  <si>
    <t>France: added RT column with same factor as for other regions.</t>
  </si>
  <si>
    <t>Strauss, J., F. Witoelar, B. Sikoki and A.M. Wattie. "The Fourth Wave of the Indonesian Family Life Survey (IFLS4): Overview and Field Report". April 2009. WR-675/1-NIA/NICHD</t>
  </si>
  <si>
    <t>Strauss, J., F. Witoelar, and B. Sikoki. "The Fifth Wave of the Indonesia Family Life Survey (IFLS5): Overview and Field Report". March 2016. WR-1143/1-NIA/NICHD</t>
  </si>
  <si>
    <t>Indonesia: 86% SFH in 2016, applied to ASIA region, refs. [9] and [10]</t>
  </si>
  <si>
    <t>India split, as in 3_SHA_TypeSplit target table: 67,2/32,1/0,7</t>
  </si>
  <si>
    <t>Austria</t>
  </si>
  <si>
    <t>Belgium</t>
  </si>
  <si>
    <t>Bulgaria</t>
  </si>
  <si>
    <t>Croatia</t>
  </si>
  <si>
    <t>Cyprus</t>
  </si>
  <si>
    <t>Czech Republic</t>
  </si>
  <si>
    <t>Denmark</t>
  </si>
  <si>
    <t>Estonia</t>
  </si>
  <si>
    <t>Finland</t>
  </si>
  <si>
    <t>Greece</t>
  </si>
  <si>
    <t>Hungary</t>
  </si>
  <si>
    <t>Ireland</t>
  </si>
  <si>
    <t>Latvia</t>
  </si>
  <si>
    <t>Lithuania</t>
  </si>
  <si>
    <t>Luxembourg</t>
  </si>
  <si>
    <t>Malta</t>
  </si>
  <si>
    <t>Netherlands</t>
  </si>
  <si>
    <t>Portugal</t>
  </si>
  <si>
    <t>Romania</t>
  </si>
  <si>
    <t>Slovakia</t>
  </si>
  <si>
    <t>Slovenia</t>
  </si>
  <si>
    <t>Sweden</t>
  </si>
  <si>
    <t>V1.3</t>
  </si>
  <si>
    <t>f4b79c3b-4bae-47e0-9104-17dfcdabb562</t>
  </si>
  <si>
    <t>ch</t>
  </si>
  <si>
    <t>[2]</t>
  </si>
  <si>
    <t>Data added to sheet 'OLD_values_no_RT' and transferred to sheet 'values', using high_rise_MFH weighting</t>
  </si>
  <si>
    <t>ODP_Short_name</t>
  </si>
  <si>
    <t>Date of ODP sign-off</t>
  </si>
  <si>
    <t>Version number before ODP</t>
  </si>
  <si>
    <t>Version number after ODP</t>
  </si>
  <si>
    <t>new UUID and reference color</t>
  </si>
  <si>
    <t>What - detailed description</t>
  </si>
  <si>
    <t>ODP type</t>
  </si>
  <si>
    <t>List items of ref sheet used</t>
  </si>
  <si>
    <t>Added missing EU single country data</t>
  </si>
  <si>
    <t>Added missing EU single country data based on Hotmaps [2] data, parsed with Script EU_ResBuildings_ParseV2 by Stefan Pauliuk. (Raw data and script in \Dropbox\Data_Compilation_Freiburg_2023\Buildings)</t>
  </si>
  <si>
    <t>Scale EU27+UK countries' reb stock data to match floor area of permanently occupied dwellings in 2015 as reported in ODYSSEE database</t>
  </si>
  <si>
    <t>V1.4</t>
  </si>
  <si>
    <t>0dec349f-c6f5-4ea6-92c6-375a0ca2059b</t>
  </si>
  <si>
    <t>https://www.indicators.odyssee-mure.eu/energy-efficiency-database.html</t>
  </si>
  <si>
    <t>for EU27+UK</t>
  </si>
  <si>
    <t>June 2023 update</t>
  </si>
  <si>
    <t>ODYSSEE DATABASE. ODYSSEE-MURE project: a decision support tool for energy efficiency policy
evaluation</t>
  </si>
  <si>
    <t>Scale EU27+UK countries' residential building stock data to match floor area of permanently occupied dwellings in 2015 as reported in ODYSSEE database [11]</t>
  </si>
  <si>
    <t>[11]</t>
  </si>
  <si>
    <t>Data and calculations see sheet 'ODYSSEE_data_calc'</t>
  </si>
  <si>
    <t>fc</t>
  </si>
  <si>
    <t>WN1.0</t>
  </si>
  <si>
    <t>Clean dataset for WN version</t>
  </si>
  <si>
    <t>9ee2be29-188c-46b3-aac7-f21d21d638a4</t>
  </si>
  <si>
    <t>RECC_Classifications_Master_WN1.0</t>
  </si>
  <si>
    <t>ALG</t>
  </si>
  <si>
    <t>AZ</t>
  </si>
  <si>
    <t>EG</t>
  </si>
  <si>
    <t>GE</t>
  </si>
  <si>
    <t>MOR</t>
  </si>
  <si>
    <t>SYR</t>
  </si>
  <si>
    <t>TUN</t>
  </si>
  <si>
    <t>AR</t>
  </si>
  <si>
    <t>IRA</t>
  </si>
  <si>
    <t>LEB</t>
  </si>
  <si>
    <t>JRD</t>
  </si>
  <si>
    <t>OMN</t>
  </si>
  <si>
    <t>QTR</t>
  </si>
  <si>
    <t>BHR</t>
  </si>
  <si>
    <t>KWT</t>
  </si>
  <si>
    <t>SAU</t>
  </si>
  <si>
    <t>LIB</t>
  </si>
  <si>
    <t>UAE</t>
  </si>
  <si>
    <t>Regions_WN</t>
  </si>
  <si>
    <t>TUR</t>
  </si>
  <si>
    <t>Algeria</t>
  </si>
  <si>
    <t>Armenia</t>
  </si>
  <si>
    <t>Azerbaijan</t>
  </si>
  <si>
    <t>Bahrain</t>
  </si>
  <si>
    <t>Egypt, Arab Rep.</t>
  </si>
  <si>
    <t>Georgia</t>
  </si>
  <si>
    <t>Iraq</t>
  </si>
  <si>
    <t>Jordan</t>
  </si>
  <si>
    <t>Kuwait</t>
  </si>
  <si>
    <t>Lebanon</t>
  </si>
  <si>
    <t>Libya</t>
  </si>
  <si>
    <t>Morocco</t>
  </si>
  <si>
    <t>Oman</t>
  </si>
  <si>
    <t>Qatar</t>
  </si>
  <si>
    <t>Saudi Arabia</t>
  </si>
  <si>
    <t>Syrian Arab Republic</t>
  </si>
  <si>
    <t>Tunisia</t>
  </si>
  <si>
    <t>Turkiye</t>
  </si>
  <si>
    <t>United Arab Emirates</t>
  </si>
  <si>
    <t>pop</t>
  </si>
  <si>
    <t>fapc</t>
  </si>
  <si>
    <t>RT_non-standard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</si>
</sst>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 _€_-;\-* #,##0\ _€_-;_-* &quot;-&quot;\ _€_-;_-@_-"/>
    <numFmt numFmtId="165" formatCode="0.0"/>
    <numFmt numFmtId="166" formatCode="_(* #,##0.0000_);_(* \(#,##0.0000\);_(* &quot;-&quot;??_);_(@_)"/>
  </numFmts>
  <fonts count="21"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b/>
      <sz val="11"/>
      <name val="Calibri"/>
      <family val="2"/>
      <scheme val="minor"/>
    </font>
    <font>
      <i/>
      <sz val="11"/>
      <color theme="1"/>
      <name val="Calibri"/>
      <family val="2"/>
      <scheme val="minor"/>
    </font>
    <font>
      <b/>
      <sz val="14"/>
      <name val="Arial"/>
      <family val="2"/>
    </font>
    <font>
      <b/>
      <sz val="10"/>
      <name val="Arial"/>
      <family val="2"/>
    </font>
    <font>
      <b/>
      <i/>
      <sz val="11"/>
      <color theme="1"/>
      <name val="Calibri"/>
      <family val="2"/>
      <scheme val="minor"/>
    </font>
    <font>
      <sz val="11"/>
      <color theme="1"/>
      <name val="Calibri"/>
      <family val="2"/>
      <scheme val="minor"/>
    </font>
    <font>
      <u/>
      <sz val="10"/>
      <color theme="4"/>
      <name val="Calibri"/>
      <family val="2"/>
      <scheme val="minor"/>
    </font>
    <font>
      <b/>
      <sz val="12"/>
      <color theme="4"/>
      <name val="Calibri"/>
      <family val="2"/>
      <scheme val="minor"/>
    </font>
    <font>
      <b/>
      <sz val="11"/>
      <color theme="4"/>
      <name val="Calibri"/>
      <family val="2"/>
      <scheme val="minor"/>
    </font>
    <font>
      <b/>
      <sz val="9"/>
      <color theme="1"/>
      <name val="Calibri"/>
      <family val="2"/>
      <scheme val="minor"/>
    </font>
    <font>
      <sz val="9"/>
      <color theme="1"/>
      <name val="Calibri"/>
      <family val="2"/>
      <scheme val="minor"/>
    </font>
    <font>
      <b/>
      <vertAlign val="superscript"/>
      <sz val="11"/>
      <color theme="1"/>
      <name val="Calibri"/>
      <family val="2"/>
      <scheme val="minor"/>
    </font>
    <font>
      <b/>
      <sz val="11"/>
      <color rgb="FF000000"/>
      <name val="Calibri"/>
      <family val="2"/>
      <scheme val="minor"/>
    </font>
    <font>
      <b/>
      <sz val="11"/>
      <color rgb="FF231F20"/>
      <name val="Calibri"/>
      <family val="2"/>
      <scheme val="minor"/>
    </font>
    <font>
      <sz val="11"/>
      <color rgb="FF000000"/>
      <name val="Calibri"/>
      <family val="2"/>
      <scheme val="minor"/>
    </font>
    <font>
      <sz val="10"/>
      <name val="Arial"/>
      <family val="2"/>
    </font>
    <font>
      <sz val="11"/>
      <color rgb="FFFF000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92D05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FFFF00"/>
        <bgColor indexed="64"/>
      </patternFill>
    </fill>
  </fills>
  <borders count="14">
    <border>
      <left/>
      <right/>
      <top/>
      <bottom/>
      <diagonal/>
    </border>
    <border>
      <left/>
      <right/>
      <top/>
      <bottom style="thin">
        <color indexed="64"/>
      </bottom>
      <diagonal/>
    </border>
    <border>
      <left/>
      <right/>
      <top/>
      <bottom style="thick">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ck">
        <color theme="0"/>
      </left>
      <right style="thick">
        <color theme="0"/>
      </right>
      <top/>
      <bottom style="thin">
        <color theme="0" tint="-0.24994659260841701"/>
      </bottom>
      <diagonal/>
    </border>
    <border>
      <left/>
      <right/>
      <top/>
      <bottom style="dashed">
        <color theme="0" tint="-0.24994659260841701"/>
      </bottom>
      <diagonal/>
    </border>
    <border>
      <left/>
      <right/>
      <top/>
      <bottom style="thin">
        <color theme="0" tint="-0.249977111117893"/>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10" fillId="0" borderId="0" applyNumberFormat="0" applyFill="0" applyBorder="0" applyAlignment="0" applyProtection="0">
      <alignment vertical="top"/>
      <protection locked="0"/>
    </xf>
    <xf numFmtId="0" fontId="11" fillId="0" borderId="0" applyNumberFormat="0" applyProtection="0">
      <alignment horizontal="left"/>
    </xf>
    <xf numFmtId="0" fontId="13" fillId="0" borderId="8" applyNumberFormat="0" applyProtection="0">
      <alignment horizontal="left" wrapText="1"/>
    </xf>
    <xf numFmtId="0" fontId="13" fillId="0" borderId="2" applyNumberFormat="0" applyProtection="0">
      <alignment wrapText="1"/>
    </xf>
    <xf numFmtId="0" fontId="14" fillId="0" borderId="9" applyNumberFormat="0" applyFont="0" applyProtection="0">
      <alignment wrapText="1"/>
    </xf>
    <xf numFmtId="0" fontId="13" fillId="0" borderId="10" applyNumberFormat="0" applyProtection="0">
      <alignment wrapText="1"/>
    </xf>
    <xf numFmtId="0" fontId="2" fillId="0" borderId="0"/>
    <xf numFmtId="164" fontId="9" fillId="0" borderId="0" applyFont="0" applyFill="0" applyBorder="0" applyAlignment="0" applyProtection="0"/>
    <xf numFmtId="9" fontId="9" fillId="0" borderId="0" applyFont="0" applyFill="0" applyBorder="0" applyAlignment="0" applyProtection="0"/>
  </cellStyleXfs>
  <cellXfs count="95">
    <xf numFmtId="0" fontId="0" fillId="0" borderId="0" xfId="0"/>
    <xf numFmtId="0" fontId="0" fillId="0" borderId="0" xfId="0" quotePrefix="1"/>
    <xf numFmtId="0" fontId="1" fillId="0" borderId="0" xfId="0" applyFont="1"/>
    <xf numFmtId="14" fontId="0" fillId="0" borderId="0" xfId="0" quotePrefix="1" applyNumberFormat="1"/>
    <xf numFmtId="0" fontId="1" fillId="2" borderId="0" xfId="0" applyFont="1" applyFill="1"/>
    <xf numFmtId="0" fontId="1" fillId="2" borderId="0" xfId="0" applyFont="1" applyFill="1" applyAlignment="1">
      <alignment horizontal="center"/>
    </xf>
    <xf numFmtId="0" fontId="2" fillId="0" borderId="0" xfId="0" applyFont="1"/>
    <xf numFmtId="0" fontId="3" fillId="0" borderId="0" xfId="0" applyFont="1"/>
    <xf numFmtId="0" fontId="4" fillId="0" borderId="0" xfId="0" applyFont="1"/>
    <xf numFmtId="0" fontId="0" fillId="3" borderId="0" xfId="0" applyFill="1"/>
    <xf numFmtId="0" fontId="3" fillId="3" borderId="0" xfId="0" applyFont="1" applyFill="1"/>
    <xf numFmtId="0" fontId="4" fillId="2" borderId="0" xfId="0" applyFont="1" applyFill="1"/>
    <xf numFmtId="0" fontId="3" fillId="3" borderId="0" xfId="0" applyFont="1" applyFill="1" applyAlignment="1">
      <alignment horizontal="center"/>
    </xf>
    <xf numFmtId="0" fontId="6" fillId="0" borderId="0" xfId="0" applyFont="1"/>
    <xf numFmtId="0" fontId="7" fillId="0" borderId="0" xfId="0" applyFont="1"/>
    <xf numFmtId="0" fontId="8" fillId="0" borderId="0" xfId="0" applyFont="1"/>
    <xf numFmtId="0" fontId="5" fillId="0" borderId="0" xfId="0" applyFont="1"/>
    <xf numFmtId="14" fontId="5" fillId="0" borderId="0" xfId="0" applyNumberFormat="1" applyFont="1"/>
    <xf numFmtId="0" fontId="7" fillId="0" borderId="1"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5" fillId="0" borderId="0" xfId="0" applyFont="1" applyAlignment="1">
      <alignment horizontal="left"/>
    </xf>
    <xf numFmtId="0" fontId="5" fillId="4" borderId="0" xfId="0" applyFont="1" applyFill="1"/>
    <xf numFmtId="0" fontId="10" fillId="0" borderId="0" xfId="1" applyBorder="1" applyAlignment="1" applyProtection="1"/>
    <xf numFmtId="0" fontId="12" fillId="0" borderId="0" xfId="2" applyFont="1" applyAlignment="1">
      <alignment horizontal="left" wrapText="1"/>
    </xf>
    <xf numFmtId="3" fontId="1" fillId="0" borderId="0" xfId="0" applyNumberFormat="1" applyFont="1" applyAlignment="1">
      <alignment horizontal="center" wrapText="1"/>
    </xf>
    <xf numFmtId="0" fontId="1" fillId="0" borderId="0" xfId="4" applyFont="1" applyBorder="1">
      <alignment wrapText="1"/>
    </xf>
    <xf numFmtId="3" fontId="1" fillId="0" borderId="0" xfId="4" applyNumberFormat="1" applyFont="1" applyBorder="1" applyAlignment="1">
      <alignment horizontal="right" wrapText="1"/>
    </xf>
    <xf numFmtId="0" fontId="1" fillId="0" borderId="0" xfId="5" applyFont="1" applyBorder="1">
      <alignment wrapText="1"/>
    </xf>
    <xf numFmtId="165" fontId="9" fillId="0" borderId="0" xfId="5" applyNumberFormat="1" applyFont="1" applyBorder="1" applyAlignment="1">
      <alignment horizontal="right" wrapText="1"/>
    </xf>
    <xf numFmtId="0" fontId="1" fillId="0" borderId="0" xfId="6" applyFont="1" applyBorder="1">
      <alignment wrapText="1"/>
    </xf>
    <xf numFmtId="165" fontId="1" fillId="0" borderId="0" xfId="6" applyNumberFormat="1" applyFont="1" applyBorder="1" applyAlignment="1">
      <alignment horizontal="right" wrapText="1"/>
    </xf>
    <xf numFmtId="0" fontId="9" fillId="0" borderId="0" xfId="5" applyFont="1" applyBorder="1">
      <alignment wrapText="1"/>
    </xf>
    <xf numFmtId="0" fontId="9" fillId="0" borderId="0" xfId="5" applyFont="1" applyBorder="1" applyAlignment="1">
      <alignment horizontal="left" wrapText="1" indent="1"/>
    </xf>
    <xf numFmtId="0" fontId="9" fillId="0" borderId="0" xfId="5" applyFont="1" applyBorder="1" applyAlignment="1">
      <alignment horizontal="left" wrapText="1" indent="2"/>
    </xf>
    <xf numFmtId="0" fontId="0" fillId="0" borderId="0" xfId="5" applyFont="1" applyBorder="1">
      <alignment wrapText="1"/>
    </xf>
    <xf numFmtId="0" fontId="0" fillId="0" borderId="0" xfId="0" applyAlignment="1">
      <alignment horizontal="center" wrapText="1"/>
    </xf>
    <xf numFmtId="0" fontId="1" fillId="0" borderId="0" xfId="0" applyFont="1" applyAlignment="1">
      <alignment horizontal="center" vertical="top" wrapText="1"/>
    </xf>
    <xf numFmtId="0" fontId="0" fillId="0" borderId="11" xfId="0" applyBorder="1"/>
    <xf numFmtId="0" fontId="0" fillId="0" borderId="1" xfId="0" applyBorder="1"/>
    <xf numFmtId="0" fontId="0" fillId="0" borderId="12" xfId="0" applyBorder="1"/>
    <xf numFmtId="0" fontId="10" fillId="0" borderId="0" xfId="1" applyFill="1" applyAlignment="1" applyProtection="1"/>
    <xf numFmtId="0" fontId="16" fillId="0" borderId="0" xfId="0" applyFont="1" applyAlignment="1">
      <alignment horizontal="left" vertical="top"/>
    </xf>
    <xf numFmtId="0" fontId="4" fillId="0" borderId="0" xfId="0" applyFont="1" applyAlignment="1">
      <alignment horizontal="center" vertical="top" wrapText="1"/>
    </xf>
    <xf numFmtId="0" fontId="17" fillId="0" borderId="0" xfId="0" applyFont="1" applyAlignment="1">
      <alignment horizontal="left" vertical="top" wrapText="1"/>
    </xf>
    <xf numFmtId="1" fontId="18" fillId="0" borderId="0" xfId="0" applyNumberFormat="1" applyFont="1" applyAlignment="1">
      <alignment horizontal="left" vertical="top" indent="1" shrinkToFit="1"/>
    </xf>
    <xf numFmtId="1" fontId="18" fillId="0" borderId="0" xfId="0" applyNumberFormat="1" applyFont="1" applyAlignment="1">
      <alignment horizontal="left" vertical="top" indent="4" shrinkToFit="1"/>
    </xf>
    <xf numFmtId="3" fontId="18" fillId="0" borderId="0" xfId="0" applyNumberFormat="1" applyFont="1" applyAlignment="1">
      <alignment horizontal="left" vertical="top" indent="5" shrinkToFit="1"/>
    </xf>
    <xf numFmtId="1" fontId="18" fillId="0" borderId="0" xfId="0" applyNumberFormat="1" applyFont="1" applyAlignment="1">
      <alignment horizontal="right" vertical="top" indent="2" shrinkToFit="1"/>
    </xf>
    <xf numFmtId="1" fontId="18" fillId="0" borderId="0" xfId="0" applyNumberFormat="1" applyFont="1" applyAlignment="1">
      <alignment horizontal="right" vertical="top" indent="3" shrinkToFit="1"/>
    </xf>
    <xf numFmtId="0" fontId="4" fillId="0" borderId="0" xfId="0" applyFont="1" applyAlignment="1">
      <alignment horizontal="left" vertical="top" wrapText="1"/>
    </xf>
    <xf numFmtId="3" fontId="18" fillId="0" borderId="0" xfId="0" applyNumberFormat="1" applyFont="1" applyAlignment="1">
      <alignment horizontal="left" vertical="top" indent="4" shrinkToFit="1"/>
    </xf>
    <xf numFmtId="1" fontId="18" fillId="0" borderId="0" xfId="0" applyNumberFormat="1" applyFont="1" applyAlignment="1">
      <alignment horizontal="left" vertical="top" indent="5" shrinkToFit="1"/>
    </xf>
    <xf numFmtId="0" fontId="18" fillId="0" borderId="0" xfId="0" applyFont="1" applyAlignment="1">
      <alignment horizontal="left" vertical="center" wrapText="1"/>
    </xf>
    <xf numFmtId="0" fontId="1" fillId="0" borderId="0" xfId="6" applyFont="1" applyBorder="1" applyAlignment="1"/>
    <xf numFmtId="0" fontId="9" fillId="0" borderId="0" xfId="5" applyFont="1" applyBorder="1" applyAlignment="1"/>
    <xf numFmtId="3" fontId="1" fillId="0" borderId="0" xfId="3" applyNumberFormat="1" applyFont="1" applyBorder="1" applyAlignment="1">
      <alignment wrapText="1"/>
    </xf>
    <xf numFmtId="3" fontId="1" fillId="0" borderId="0" xfId="3" applyNumberFormat="1" applyFont="1" applyBorder="1" applyAlignment="1">
      <alignment horizontal="right"/>
    </xf>
    <xf numFmtId="0" fontId="1" fillId="0" borderId="6" xfId="0" applyFont="1" applyBorder="1"/>
    <xf numFmtId="0" fontId="9" fillId="0" borderId="6" xfId="5" applyFont="1" applyBorder="1" applyAlignment="1"/>
    <xf numFmtId="0" fontId="9" fillId="0" borderId="11" xfId="5" applyFont="1" applyBorder="1" applyAlignment="1"/>
    <xf numFmtId="0" fontId="1" fillId="5" borderId="0" xfId="0" applyFont="1" applyFill="1"/>
    <xf numFmtId="0" fontId="1" fillId="5" borderId="3" xfId="0" applyFont="1" applyFill="1" applyBorder="1"/>
    <xf numFmtId="0" fontId="1" fillId="5" borderId="13" xfId="0" applyFont="1" applyFill="1" applyBorder="1"/>
    <xf numFmtId="166" fontId="0" fillId="0" borderId="0" xfId="0" applyNumberFormat="1"/>
    <xf numFmtId="2" fontId="0" fillId="0" borderId="0" xfId="0" applyNumberFormat="1"/>
    <xf numFmtId="0" fontId="19" fillId="0" borderId="0" xfId="0" applyFont="1"/>
    <xf numFmtId="0" fontId="0" fillId="6" borderId="0" xfId="0" applyFill="1"/>
    <xf numFmtId="164" fontId="0" fillId="0" borderId="0" xfId="8" applyFont="1"/>
    <xf numFmtId="0" fontId="0" fillId="7" borderId="0" xfId="0" applyFill="1"/>
    <xf numFmtId="14" fontId="0" fillId="0" borderId="0" xfId="0" applyNumberFormat="1"/>
    <xf numFmtId="16" fontId="0" fillId="0" borderId="0" xfId="0" applyNumberFormat="1"/>
    <xf numFmtId="0" fontId="20" fillId="0" borderId="0" xfId="0" applyFont="1"/>
    <xf numFmtId="9" fontId="0" fillId="0" borderId="0" xfId="0" applyNumberFormat="1"/>
    <xf numFmtId="0" fontId="0" fillId="0" borderId="0" xfId="0" applyAlignment="1">
      <alignment horizontal="right"/>
    </xf>
    <xf numFmtId="14" fontId="0" fillId="5" borderId="0" xfId="0" applyNumberFormat="1" applyFill="1"/>
    <xf numFmtId="0" fontId="0" fillId="5" borderId="0" xfId="0" applyFill="1"/>
    <xf numFmtId="0" fontId="1" fillId="7" borderId="0" xfId="0" applyFont="1" applyFill="1" applyAlignment="1">
      <alignment wrapText="1"/>
    </xf>
    <xf numFmtId="0" fontId="1" fillId="7" borderId="0" xfId="0" applyFont="1" applyFill="1"/>
    <xf numFmtId="0" fontId="10" fillId="0" borderId="0" xfId="1" applyAlignment="1" applyProtection="1"/>
    <xf numFmtId="0" fontId="0" fillId="8" borderId="0" xfId="0" applyFill="1"/>
    <xf numFmtId="14" fontId="0" fillId="8" borderId="0" xfId="0" applyNumberFormat="1" applyFill="1"/>
    <xf numFmtId="0" fontId="7" fillId="9" borderId="0" xfId="0" applyFont="1" applyFill="1"/>
    <xf numFmtId="0" fontId="1" fillId="9" borderId="0" xfId="0" applyFont="1" applyFill="1"/>
    <xf numFmtId="0" fontId="0" fillId="9" borderId="0" xfId="0" applyFill="1"/>
    <xf numFmtId="2" fontId="0" fillId="0" borderId="0" xfId="9" applyNumberFormat="1" applyFont="1"/>
    <xf numFmtId="0" fontId="1" fillId="0" borderId="0" xfId="0" applyFont="1" applyAlignment="1">
      <alignment horizontal="center"/>
    </xf>
    <xf numFmtId="3" fontId="1" fillId="0" borderId="0" xfId="3" applyNumberFormat="1" applyFont="1"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16" fillId="0" borderId="0" xfId="0" applyFont="1" applyAlignment="1">
      <alignment horizontal="center" vertical="top"/>
    </xf>
    <xf numFmtId="0" fontId="16" fillId="0" borderId="0" xfId="0" applyFont="1" applyAlignment="1">
      <alignment horizontal="center" vertical="center" wrapText="1"/>
    </xf>
  </cellXfs>
  <cellStyles count="10">
    <cellStyle name="Body: normal cell" xfId="5" xr:uid="{00000000-0005-0000-0000-000000000000}"/>
    <cellStyle name="Comma [0]" xfId="8" builtinId="6"/>
    <cellStyle name="Header: bottom row" xfId="4" xr:uid="{00000000-0005-0000-0000-000002000000}"/>
    <cellStyle name="Header: top rows" xfId="3" xr:uid="{00000000-0005-0000-0000-000003000000}"/>
    <cellStyle name="Hyperlink" xfId="1" builtinId="8"/>
    <cellStyle name="Normal" xfId="0" builtinId="0"/>
    <cellStyle name="Normal 2" xfId="7" xr:uid="{00000000-0005-0000-0000-000005000000}"/>
    <cellStyle name="Parent row" xfId="6" xr:uid="{00000000-0005-0000-0000-000006000000}"/>
    <cellStyle name="Percent" xfId="9" builtinId="5"/>
    <cellStyle name="Table title" xfId="2" xr:uid="{00000000-0005-0000-0000-000008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www.indicators.odyssee-mure.eu/energy-efficiency-database.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eia.gov/consumption/residential/data/2015/index.php?view=characteristics" TargetMode="External"/><Relationship Id="rId2" Type="http://schemas.openxmlformats.org/officeDocument/2006/relationships/hyperlink" Target="https://ars.els-cdn.com/content/image/1-s2.0-S037877881400231X-mmc1.doc" TargetMode="External"/><Relationship Id="rId1" Type="http://schemas.openxmlformats.org/officeDocument/2006/relationships/hyperlink" Target="https://www.sciencedirect.com/science/article/pii/S037877881400231X?via%3Dihub"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election activeCell="F14" sqref="F14"/>
    </sheetView>
  </sheetViews>
  <sheetFormatPr defaultColWidth="9.140625" defaultRowHeight="15" x14ac:dyDescent="0.25"/>
  <cols>
    <col min="1" max="1" width="36.7109375" bestFit="1" customWidth="1"/>
    <col min="2" max="2" width="35" customWidth="1"/>
    <col min="3" max="3" width="23.140625" bestFit="1" customWidth="1"/>
    <col min="4" max="4" width="26.42578125" customWidth="1"/>
    <col min="5" max="5" width="11.7109375" bestFit="1" customWidth="1"/>
    <col min="6" max="6" width="30.42578125" customWidth="1"/>
    <col min="7" max="7" width="6.42578125" customWidth="1"/>
    <col min="8" max="8" width="43" customWidth="1"/>
    <col min="9" max="9" width="3.42578125" customWidth="1"/>
    <col min="10" max="11" width="3.28515625" customWidth="1"/>
  </cols>
  <sheetData>
    <row r="1" spans="1:12" x14ac:dyDescent="0.25">
      <c r="A1" s="5" t="s">
        <v>36</v>
      </c>
      <c r="E1" s="1" t="s">
        <v>23</v>
      </c>
      <c r="H1" s="7" t="s">
        <v>45</v>
      </c>
    </row>
    <row r="2" spans="1:12" x14ac:dyDescent="0.25">
      <c r="A2" s="4" t="s">
        <v>3</v>
      </c>
      <c r="B2" s="1" t="s">
        <v>29</v>
      </c>
      <c r="E2" s="1" t="s">
        <v>23</v>
      </c>
      <c r="H2" s="6" t="s">
        <v>13</v>
      </c>
      <c r="L2" s="1"/>
    </row>
    <row r="3" spans="1:12" x14ac:dyDescent="0.25">
      <c r="A3" s="4" t="s">
        <v>4</v>
      </c>
      <c r="B3" t="s">
        <v>355</v>
      </c>
      <c r="E3" s="1" t="s">
        <v>23</v>
      </c>
      <c r="H3" s="6" t="s">
        <v>14</v>
      </c>
      <c r="L3" s="1"/>
    </row>
    <row r="4" spans="1:12" x14ac:dyDescent="0.25">
      <c r="A4" s="4" t="s">
        <v>5</v>
      </c>
      <c r="B4" t="s">
        <v>331</v>
      </c>
      <c r="E4" s="1" t="s">
        <v>23</v>
      </c>
      <c r="H4" t="s">
        <v>15</v>
      </c>
      <c r="L4" s="1"/>
    </row>
    <row r="5" spans="1:12" x14ac:dyDescent="0.25">
      <c r="A5" s="4" t="s">
        <v>6</v>
      </c>
      <c r="B5" s="1" t="s">
        <v>260</v>
      </c>
      <c r="E5" s="1" t="s">
        <v>23</v>
      </c>
      <c r="H5" t="s">
        <v>33</v>
      </c>
      <c r="L5" s="1"/>
    </row>
    <row r="6" spans="1:12" x14ac:dyDescent="0.25">
      <c r="A6" s="4" t="s">
        <v>31</v>
      </c>
      <c r="B6" s="1" t="s">
        <v>280</v>
      </c>
      <c r="C6" t="s">
        <v>48</v>
      </c>
      <c r="E6" s="1" t="s">
        <v>23</v>
      </c>
      <c r="H6" t="s">
        <v>35</v>
      </c>
      <c r="L6" s="1"/>
    </row>
    <row r="7" spans="1:12" x14ac:dyDescent="0.25">
      <c r="A7" s="4" t="s">
        <v>32</v>
      </c>
      <c r="B7" s="1" t="s">
        <v>50</v>
      </c>
      <c r="E7" s="1" t="s">
        <v>23</v>
      </c>
      <c r="H7" t="s">
        <v>34</v>
      </c>
      <c r="L7" s="1"/>
    </row>
    <row r="8" spans="1:12" x14ac:dyDescent="0.25">
      <c r="A8" s="2" t="s">
        <v>7</v>
      </c>
      <c r="B8" t="s">
        <v>48</v>
      </c>
      <c r="E8" s="1" t="s">
        <v>23</v>
      </c>
      <c r="H8" t="s">
        <v>16</v>
      </c>
      <c r="L8" s="1"/>
    </row>
    <row r="9" spans="1:12" x14ac:dyDescent="0.25">
      <c r="A9" s="2" t="s">
        <v>8</v>
      </c>
      <c r="B9" s="9" t="s">
        <v>355</v>
      </c>
      <c r="E9" s="1" t="s">
        <v>23</v>
      </c>
      <c r="H9" t="s">
        <v>30</v>
      </c>
      <c r="L9" s="1"/>
    </row>
    <row r="10" spans="1:12" x14ac:dyDescent="0.25">
      <c r="A10" s="4" t="s">
        <v>9</v>
      </c>
      <c r="B10" t="s">
        <v>458</v>
      </c>
      <c r="E10" s="1" t="s">
        <v>23</v>
      </c>
      <c r="H10" t="s">
        <v>17</v>
      </c>
      <c r="L10" s="1"/>
    </row>
    <row r="11" spans="1:12" x14ac:dyDescent="0.25">
      <c r="A11" s="2" t="s">
        <v>0</v>
      </c>
      <c r="B11" s="3" t="s">
        <v>28</v>
      </c>
      <c r="E11" s="1" t="s">
        <v>23</v>
      </c>
      <c r="H11" t="s">
        <v>18</v>
      </c>
      <c r="L11" s="1"/>
    </row>
    <row r="12" spans="1:12" x14ac:dyDescent="0.25">
      <c r="A12" s="4" t="s">
        <v>1</v>
      </c>
      <c r="B12" s="3">
        <v>45254</v>
      </c>
      <c r="E12" s="1" t="s">
        <v>23</v>
      </c>
      <c r="H12" t="s">
        <v>19</v>
      </c>
      <c r="L12" s="1"/>
    </row>
    <row r="13" spans="1:12" x14ac:dyDescent="0.25">
      <c r="A13" s="4" t="s">
        <v>2</v>
      </c>
      <c r="B13" t="s">
        <v>455</v>
      </c>
      <c r="E13" s="1" t="s">
        <v>23</v>
      </c>
      <c r="H13" t="s">
        <v>20</v>
      </c>
      <c r="L13" s="1"/>
    </row>
    <row r="14" spans="1:12" x14ac:dyDescent="0.25">
      <c r="A14" s="4" t="s">
        <v>10</v>
      </c>
      <c r="B14" s="10" t="s">
        <v>456</v>
      </c>
      <c r="E14" s="1" t="s">
        <v>23</v>
      </c>
      <c r="H14" t="s">
        <v>21</v>
      </c>
      <c r="L14" s="1"/>
    </row>
    <row r="15" spans="1:12" x14ac:dyDescent="0.25">
      <c r="A15" s="4" t="s">
        <v>11</v>
      </c>
      <c r="B15" s="9" t="s">
        <v>459</v>
      </c>
      <c r="E15" s="1" t="s">
        <v>23</v>
      </c>
      <c r="H15" t="s">
        <v>22</v>
      </c>
      <c r="L15" s="1"/>
    </row>
    <row r="16" spans="1:12" x14ac:dyDescent="0.25">
      <c r="A16" s="2" t="s">
        <v>47</v>
      </c>
      <c r="E16" s="1"/>
      <c r="L16" s="1"/>
    </row>
    <row r="17" spans="1:12" x14ac:dyDescent="0.25">
      <c r="A17" s="2" t="s">
        <v>47</v>
      </c>
      <c r="E17" s="1"/>
      <c r="L17" s="1"/>
    </row>
    <row r="18" spans="1:12" x14ac:dyDescent="0.25">
      <c r="A18" s="2" t="s">
        <v>47</v>
      </c>
      <c r="E18" s="1"/>
      <c r="L18" s="1"/>
    </row>
    <row r="19" spans="1:12" x14ac:dyDescent="0.25">
      <c r="A19" s="2" t="s">
        <v>47</v>
      </c>
      <c r="E19" s="1"/>
      <c r="L19" s="1"/>
    </row>
    <row r="20" spans="1:12" x14ac:dyDescent="0.25">
      <c r="A20" s="2" t="s">
        <v>47</v>
      </c>
      <c r="E20" s="1"/>
      <c r="L20" s="1"/>
    </row>
    <row r="21" spans="1:12" x14ac:dyDescent="0.25">
      <c r="A21" s="4" t="s">
        <v>12</v>
      </c>
      <c r="B21" s="5" t="s">
        <v>50</v>
      </c>
      <c r="C21" s="11" t="s">
        <v>46</v>
      </c>
      <c r="D21" s="12">
        <v>116</v>
      </c>
      <c r="E21" s="11" t="s">
        <v>51</v>
      </c>
      <c r="F21" s="12">
        <v>76</v>
      </c>
      <c r="H21" t="s">
        <v>24</v>
      </c>
      <c r="L21" s="1"/>
    </row>
    <row r="22" spans="1:12" x14ac:dyDescent="0.25">
      <c r="A22" s="4" t="s">
        <v>95</v>
      </c>
      <c r="B22" s="4" t="s">
        <v>52</v>
      </c>
      <c r="C22" s="4" t="s">
        <v>96</v>
      </c>
      <c r="D22" s="4" t="s">
        <v>53</v>
      </c>
      <c r="E22" s="4" t="s">
        <v>40</v>
      </c>
      <c r="F22" s="4" t="s">
        <v>41</v>
      </c>
      <c r="L22" s="1"/>
    </row>
    <row r="23" spans="1:12" x14ac:dyDescent="0.25">
      <c r="A23" s="9" t="s">
        <v>252</v>
      </c>
      <c r="B23" t="s">
        <v>97</v>
      </c>
      <c r="C23" s="9" t="s">
        <v>370</v>
      </c>
      <c r="D23" t="s">
        <v>26</v>
      </c>
      <c r="E23" s="9" t="s">
        <v>248</v>
      </c>
      <c r="F23" t="s">
        <v>254</v>
      </c>
      <c r="G23" s="1" t="s">
        <v>23</v>
      </c>
      <c r="H23" t="s">
        <v>37</v>
      </c>
      <c r="L23" s="1"/>
    </row>
    <row r="24" spans="1:12" x14ac:dyDescent="0.25">
      <c r="A24" s="9" t="s">
        <v>252</v>
      </c>
      <c r="B24" t="s">
        <v>49</v>
      </c>
      <c r="C24" s="10" t="s">
        <v>478</v>
      </c>
      <c r="D24" t="s">
        <v>25</v>
      </c>
      <c r="E24" s="9" t="s">
        <v>249</v>
      </c>
      <c r="F24" t="s">
        <v>255</v>
      </c>
      <c r="G24" s="1" t="s">
        <v>23</v>
      </c>
      <c r="H24" s="7" t="s">
        <v>38</v>
      </c>
      <c r="L24" s="1"/>
    </row>
    <row r="25" spans="1:12" x14ac:dyDescent="0.25">
      <c r="E25" s="9" t="s">
        <v>250</v>
      </c>
      <c r="F25" t="s">
        <v>44</v>
      </c>
      <c r="G25" s="1" t="s">
        <v>23</v>
      </c>
      <c r="H25" s="7" t="s">
        <v>39</v>
      </c>
      <c r="L25" s="1"/>
    </row>
    <row r="26" spans="1:12" x14ac:dyDescent="0.25">
      <c r="E26" s="9" t="s">
        <v>251</v>
      </c>
      <c r="F26" t="s">
        <v>43</v>
      </c>
      <c r="G26" s="1" t="s">
        <v>23</v>
      </c>
      <c r="H26" t="s">
        <v>42</v>
      </c>
      <c r="L26" s="1"/>
    </row>
    <row r="27" spans="1:12" x14ac:dyDescent="0.25">
      <c r="G27" s="1" t="s">
        <v>23</v>
      </c>
      <c r="L27" s="1"/>
    </row>
    <row r="28" spans="1:12" x14ac:dyDescent="0.25">
      <c r="E28" s="1" t="s">
        <v>23</v>
      </c>
      <c r="L28"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13"/>
  <sheetViews>
    <sheetView zoomScale="85" zoomScaleNormal="85" workbookViewId="0">
      <selection activeCell="G21" sqref="G20:G21"/>
    </sheetView>
  </sheetViews>
  <sheetFormatPr defaultColWidth="11.42578125" defaultRowHeight="15" x14ac:dyDescent="0.25"/>
  <cols>
    <col min="2" max="2" width="35.42578125" bestFit="1" customWidth="1"/>
    <col min="4" max="4" width="28.140625" bestFit="1" customWidth="1"/>
    <col min="5" max="5" width="15" customWidth="1"/>
    <col min="10" max="10" width="21.140625" bestFit="1" customWidth="1"/>
  </cols>
  <sheetData>
    <row r="2" spans="2:16" x14ac:dyDescent="0.25">
      <c r="B2" s="2" t="s">
        <v>342</v>
      </c>
      <c r="C2" s="2" t="s">
        <v>343</v>
      </c>
      <c r="D2" s="2" t="s">
        <v>344</v>
      </c>
      <c r="E2" s="14" t="s">
        <v>374</v>
      </c>
      <c r="F2" s="14" t="s">
        <v>375</v>
      </c>
      <c r="G2" s="2" t="s">
        <v>345</v>
      </c>
      <c r="H2" s="2" t="s">
        <v>346</v>
      </c>
      <c r="I2" s="2" t="s">
        <v>347</v>
      </c>
      <c r="J2" s="2" t="s">
        <v>348</v>
      </c>
      <c r="K2" s="2" t="s">
        <v>349</v>
      </c>
      <c r="L2" s="2" t="s">
        <v>350</v>
      </c>
      <c r="M2" s="2" t="s">
        <v>351</v>
      </c>
      <c r="N2" s="2" t="s">
        <v>352</v>
      </c>
      <c r="O2" s="2" t="s">
        <v>353</v>
      </c>
      <c r="P2" s="2" t="s">
        <v>354</v>
      </c>
    </row>
    <row r="3" spans="2:16" x14ac:dyDescent="0.25">
      <c r="B3" t="s">
        <v>355</v>
      </c>
      <c r="C3">
        <v>1</v>
      </c>
      <c r="D3" t="s">
        <v>357</v>
      </c>
      <c r="H3" t="s">
        <v>356</v>
      </c>
      <c r="P3" t="s">
        <v>358</v>
      </c>
    </row>
    <row r="4" spans="2:16" x14ac:dyDescent="0.25">
      <c r="B4" t="s">
        <v>355</v>
      </c>
      <c r="C4">
        <v>2</v>
      </c>
      <c r="H4" t="s">
        <v>359</v>
      </c>
      <c r="P4" t="s">
        <v>360</v>
      </c>
    </row>
    <row r="5" spans="2:16" x14ac:dyDescent="0.25">
      <c r="B5" t="s">
        <v>355</v>
      </c>
      <c r="C5">
        <v>3</v>
      </c>
      <c r="H5" t="s">
        <v>365</v>
      </c>
      <c r="P5" t="s">
        <v>361</v>
      </c>
    </row>
    <row r="6" spans="2:16" x14ac:dyDescent="0.25">
      <c r="B6" t="s">
        <v>355</v>
      </c>
      <c r="C6">
        <v>4</v>
      </c>
      <c r="H6" t="s">
        <v>376</v>
      </c>
      <c r="O6" t="s">
        <v>377</v>
      </c>
      <c r="P6" t="s">
        <v>362</v>
      </c>
    </row>
    <row r="7" spans="2:16" x14ac:dyDescent="0.25">
      <c r="B7" t="s">
        <v>355</v>
      </c>
      <c r="C7">
        <v>5</v>
      </c>
      <c r="D7" t="s">
        <v>368</v>
      </c>
      <c r="H7" t="s">
        <v>366</v>
      </c>
      <c r="P7" t="s">
        <v>364</v>
      </c>
    </row>
    <row r="8" spans="2:16" x14ac:dyDescent="0.25">
      <c r="B8" t="s">
        <v>355</v>
      </c>
      <c r="C8">
        <v>6</v>
      </c>
      <c r="H8" t="s">
        <v>367</v>
      </c>
      <c r="P8" t="s">
        <v>363</v>
      </c>
    </row>
    <row r="9" spans="2:16" x14ac:dyDescent="0.25">
      <c r="B9" t="s">
        <v>355</v>
      </c>
      <c r="C9">
        <v>7</v>
      </c>
      <c r="G9" t="s">
        <v>386</v>
      </c>
      <c r="H9" t="s">
        <v>387</v>
      </c>
    </row>
    <row r="10" spans="2:16" x14ac:dyDescent="0.25">
      <c r="B10" t="s">
        <v>355</v>
      </c>
      <c r="C10">
        <v>8</v>
      </c>
      <c r="H10" t="s">
        <v>400</v>
      </c>
      <c r="O10" t="s">
        <v>399</v>
      </c>
    </row>
    <row r="11" spans="2:16" x14ac:dyDescent="0.25">
      <c r="B11" t="s">
        <v>355</v>
      </c>
      <c r="C11">
        <v>9</v>
      </c>
      <c r="G11" t="s">
        <v>404</v>
      </c>
    </row>
    <row r="12" spans="2:16" x14ac:dyDescent="0.25">
      <c r="B12" t="s">
        <v>355</v>
      </c>
      <c r="C12">
        <v>10</v>
      </c>
      <c r="G12" t="s">
        <v>405</v>
      </c>
    </row>
    <row r="13" spans="2:16" x14ac:dyDescent="0.25">
      <c r="B13" t="s">
        <v>355</v>
      </c>
      <c r="C13">
        <v>11</v>
      </c>
      <c r="H13" t="s">
        <v>451</v>
      </c>
      <c r="I13" t="s">
        <v>450</v>
      </c>
      <c r="M13" s="82" t="s">
        <v>448</v>
      </c>
      <c r="P13" t="s">
        <v>449</v>
      </c>
    </row>
  </sheetData>
  <hyperlinks>
    <hyperlink ref="M13" r:id="rId1" xr:uid="{5D6D862C-E653-4AEE-B09E-6D3436A2E4A3}"/>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05620-5370-47F4-AB43-FE7DFA3E4ED7}">
  <dimension ref="A1:CJ180"/>
  <sheetViews>
    <sheetView tabSelected="1" zoomScale="70" zoomScaleNormal="70" workbookViewId="0">
      <pane xSplit="2" ySplit="2" topLeftCell="C3" activePane="bottomRight" state="frozen"/>
      <selection pane="topRight" activeCell="C1" sqref="C1"/>
      <selection pane="bottomLeft" activeCell="A3" sqref="A3"/>
      <selection pane="bottomRight" activeCell="CC14" sqref="CC14"/>
    </sheetView>
  </sheetViews>
  <sheetFormatPr defaultColWidth="11.42578125" defaultRowHeight="15" x14ac:dyDescent="0.25"/>
  <cols>
    <col min="2" max="2" width="32.7109375" bestFit="1" customWidth="1"/>
    <col min="3" max="3" width="20.7109375" customWidth="1"/>
    <col min="4" max="4" width="18.5703125" bestFit="1" customWidth="1"/>
    <col min="5" max="5" width="12.42578125" bestFit="1" customWidth="1"/>
    <col min="6" max="6" width="21.85546875" bestFit="1" customWidth="1"/>
  </cols>
  <sheetData>
    <row r="1" spans="1:88" ht="18" x14ac:dyDescent="0.25">
      <c r="A1" s="13" t="s">
        <v>248</v>
      </c>
      <c r="C1" s="2" t="s">
        <v>98</v>
      </c>
      <c r="D1" s="2" t="s">
        <v>102</v>
      </c>
      <c r="E1" s="2" t="s">
        <v>501</v>
      </c>
      <c r="F1" s="2" t="s">
        <v>106</v>
      </c>
      <c r="G1" s="2" t="s">
        <v>98</v>
      </c>
      <c r="H1" s="2" t="s">
        <v>102</v>
      </c>
      <c r="I1" s="2" t="s">
        <v>501</v>
      </c>
      <c r="J1" s="2" t="s">
        <v>106</v>
      </c>
      <c r="K1" s="2" t="s">
        <v>98</v>
      </c>
      <c r="L1" s="2" t="s">
        <v>102</v>
      </c>
      <c r="M1" s="2" t="s">
        <v>501</v>
      </c>
      <c r="N1" s="2" t="s">
        <v>106</v>
      </c>
      <c r="O1" s="2" t="s">
        <v>98</v>
      </c>
      <c r="P1" s="2" t="s">
        <v>102</v>
      </c>
      <c r="Q1" s="2" t="s">
        <v>501</v>
      </c>
      <c r="R1" s="2" t="s">
        <v>106</v>
      </c>
      <c r="S1" s="2" t="s">
        <v>98</v>
      </c>
      <c r="T1" s="2" t="s">
        <v>102</v>
      </c>
      <c r="U1" s="2" t="s">
        <v>501</v>
      </c>
      <c r="V1" s="2" t="s">
        <v>106</v>
      </c>
      <c r="W1" s="2" t="s">
        <v>98</v>
      </c>
      <c r="X1" s="2" t="s">
        <v>102</v>
      </c>
      <c r="Y1" s="2" t="s">
        <v>501</v>
      </c>
      <c r="Z1" s="2" t="s">
        <v>106</v>
      </c>
      <c r="AA1" s="2" t="s">
        <v>98</v>
      </c>
      <c r="AB1" s="2" t="s">
        <v>102</v>
      </c>
      <c r="AC1" s="2" t="s">
        <v>501</v>
      </c>
      <c r="AD1" s="2" t="s">
        <v>106</v>
      </c>
      <c r="AE1" s="2" t="s">
        <v>98</v>
      </c>
      <c r="AF1" s="2" t="s">
        <v>102</v>
      </c>
      <c r="AG1" s="2" t="s">
        <v>501</v>
      </c>
      <c r="AH1" s="2" t="s">
        <v>106</v>
      </c>
      <c r="AI1" s="2" t="s">
        <v>98</v>
      </c>
      <c r="AJ1" s="2" t="s">
        <v>102</v>
      </c>
      <c r="AK1" s="2" t="s">
        <v>501</v>
      </c>
      <c r="AL1" s="2" t="s">
        <v>106</v>
      </c>
      <c r="AM1" s="2" t="s">
        <v>98</v>
      </c>
      <c r="AN1" s="2" t="s">
        <v>102</v>
      </c>
      <c r="AO1" s="2" t="s">
        <v>501</v>
      </c>
      <c r="AP1" s="2" t="s">
        <v>106</v>
      </c>
      <c r="AQ1" s="2" t="s">
        <v>98</v>
      </c>
      <c r="AR1" s="2" t="s">
        <v>102</v>
      </c>
      <c r="AS1" s="2" t="s">
        <v>501</v>
      </c>
      <c r="AT1" s="2" t="s">
        <v>106</v>
      </c>
      <c r="AU1" s="2" t="s">
        <v>98</v>
      </c>
      <c r="AV1" s="2" t="s">
        <v>102</v>
      </c>
      <c r="AW1" s="2" t="s">
        <v>501</v>
      </c>
      <c r="AX1" s="2" t="s">
        <v>106</v>
      </c>
      <c r="AY1" s="2" t="s">
        <v>98</v>
      </c>
      <c r="AZ1" s="2" t="s">
        <v>102</v>
      </c>
      <c r="BA1" s="2" t="s">
        <v>501</v>
      </c>
      <c r="BB1" s="2" t="s">
        <v>106</v>
      </c>
      <c r="BC1" s="2" t="s">
        <v>98</v>
      </c>
      <c r="BD1" s="2" t="s">
        <v>102</v>
      </c>
      <c r="BE1" s="2" t="s">
        <v>501</v>
      </c>
      <c r="BF1" s="2" t="s">
        <v>106</v>
      </c>
      <c r="BG1" s="2" t="s">
        <v>98</v>
      </c>
      <c r="BH1" s="2" t="s">
        <v>102</v>
      </c>
      <c r="BI1" s="2" t="s">
        <v>501</v>
      </c>
      <c r="BJ1" s="2" t="s">
        <v>106</v>
      </c>
      <c r="BK1" s="2" t="s">
        <v>98</v>
      </c>
      <c r="BL1" s="2" t="s">
        <v>102</v>
      </c>
      <c r="BM1" s="2" t="s">
        <v>501</v>
      </c>
      <c r="BN1" s="2" t="s">
        <v>106</v>
      </c>
      <c r="BO1" s="2" t="s">
        <v>98</v>
      </c>
      <c r="BP1" s="2" t="s">
        <v>102</v>
      </c>
      <c r="BQ1" s="2" t="s">
        <v>501</v>
      </c>
      <c r="BR1" s="2" t="s">
        <v>106</v>
      </c>
      <c r="BS1" s="2" t="s">
        <v>98</v>
      </c>
      <c r="BT1" s="2" t="s">
        <v>102</v>
      </c>
      <c r="BU1" s="2" t="s">
        <v>501</v>
      </c>
      <c r="BV1" s="2" t="s">
        <v>106</v>
      </c>
      <c r="BW1" s="2" t="s">
        <v>98</v>
      </c>
      <c r="BX1" s="2" t="s">
        <v>102</v>
      </c>
      <c r="BY1" s="2" t="s">
        <v>501</v>
      </c>
      <c r="BZ1" s="2" t="s">
        <v>106</v>
      </c>
      <c r="CA1" s="2"/>
      <c r="CB1" s="2"/>
      <c r="CC1" s="2"/>
      <c r="CD1" s="2"/>
      <c r="CE1" s="2"/>
      <c r="CF1" s="2"/>
      <c r="CG1" s="2"/>
      <c r="CH1" s="2"/>
      <c r="CI1" s="2"/>
      <c r="CJ1" s="2"/>
    </row>
    <row r="2" spans="1:88" x14ac:dyDescent="0.25">
      <c r="C2" t="s">
        <v>460</v>
      </c>
      <c r="D2" t="s">
        <v>460</v>
      </c>
      <c r="E2" t="s">
        <v>460</v>
      </c>
      <c r="F2" t="s">
        <v>460</v>
      </c>
      <c r="G2" t="s">
        <v>467</v>
      </c>
      <c r="H2" t="s">
        <v>467</v>
      </c>
      <c r="I2" t="s">
        <v>467</v>
      </c>
      <c r="J2" t="s">
        <v>467</v>
      </c>
      <c r="K2" t="s">
        <v>461</v>
      </c>
      <c r="L2" t="s">
        <v>461</v>
      </c>
      <c r="M2" t="s">
        <v>461</v>
      </c>
      <c r="N2" t="s">
        <v>461</v>
      </c>
      <c r="O2" t="s">
        <v>462</v>
      </c>
      <c r="P2" t="s">
        <v>462</v>
      </c>
      <c r="Q2" t="s">
        <v>462</v>
      </c>
      <c r="R2" t="s">
        <v>462</v>
      </c>
      <c r="S2" t="s">
        <v>463</v>
      </c>
      <c r="T2" t="s">
        <v>463</v>
      </c>
      <c r="U2" t="s">
        <v>463</v>
      </c>
      <c r="V2" t="s">
        <v>463</v>
      </c>
      <c r="W2" t="s">
        <v>468</v>
      </c>
      <c r="X2" t="s">
        <v>468</v>
      </c>
      <c r="Y2" t="s">
        <v>468</v>
      </c>
      <c r="Z2" t="s">
        <v>468</v>
      </c>
      <c r="AA2" t="s">
        <v>469</v>
      </c>
      <c r="AB2" t="s">
        <v>469</v>
      </c>
      <c r="AC2" t="s">
        <v>469</v>
      </c>
      <c r="AD2" t="s">
        <v>469</v>
      </c>
      <c r="AE2" t="s">
        <v>464</v>
      </c>
      <c r="AF2" t="s">
        <v>464</v>
      </c>
      <c r="AG2" t="s">
        <v>464</v>
      </c>
      <c r="AH2" t="s">
        <v>464</v>
      </c>
      <c r="AI2" t="s">
        <v>465</v>
      </c>
      <c r="AJ2" t="s">
        <v>465</v>
      </c>
      <c r="AK2" t="s">
        <v>465</v>
      </c>
      <c r="AL2" t="s">
        <v>465</v>
      </c>
      <c r="AM2" t="s">
        <v>466</v>
      </c>
      <c r="AN2" t="s">
        <v>466</v>
      </c>
      <c r="AO2" t="s">
        <v>466</v>
      </c>
      <c r="AP2" t="s">
        <v>466</v>
      </c>
      <c r="AQ2" t="s">
        <v>479</v>
      </c>
      <c r="AR2" t="s">
        <v>479</v>
      </c>
      <c r="AS2" t="s">
        <v>479</v>
      </c>
      <c r="AT2" t="s">
        <v>479</v>
      </c>
      <c r="AU2" t="s">
        <v>470</v>
      </c>
      <c r="AV2" t="s">
        <v>470</v>
      </c>
      <c r="AW2" t="s">
        <v>470</v>
      </c>
      <c r="AX2" t="s">
        <v>470</v>
      </c>
      <c r="AY2" t="s">
        <v>471</v>
      </c>
      <c r="AZ2" t="s">
        <v>471</v>
      </c>
      <c r="BA2" t="s">
        <v>471</v>
      </c>
      <c r="BB2" t="s">
        <v>471</v>
      </c>
      <c r="BC2" t="s">
        <v>472</v>
      </c>
      <c r="BD2" t="s">
        <v>472</v>
      </c>
      <c r="BE2" t="s">
        <v>472</v>
      </c>
      <c r="BF2" t="s">
        <v>472</v>
      </c>
      <c r="BG2" t="s">
        <v>473</v>
      </c>
      <c r="BH2" t="s">
        <v>473</v>
      </c>
      <c r="BI2" t="s">
        <v>473</v>
      </c>
      <c r="BJ2" t="s">
        <v>473</v>
      </c>
      <c r="BK2" t="s">
        <v>474</v>
      </c>
      <c r="BL2" t="s">
        <v>474</v>
      </c>
      <c r="BM2" t="s">
        <v>474</v>
      </c>
      <c r="BN2" t="s">
        <v>474</v>
      </c>
      <c r="BO2" t="s">
        <v>475</v>
      </c>
      <c r="BP2" t="s">
        <v>475</v>
      </c>
      <c r="BQ2" t="s">
        <v>475</v>
      </c>
      <c r="BR2" t="s">
        <v>475</v>
      </c>
      <c r="BS2" s="2" t="s">
        <v>476</v>
      </c>
      <c r="BT2" s="2" t="s">
        <v>476</v>
      </c>
      <c r="BU2" s="2" t="s">
        <v>476</v>
      </c>
      <c r="BV2" s="2" t="s">
        <v>476</v>
      </c>
      <c r="BW2" s="2" t="s">
        <v>477</v>
      </c>
      <c r="BX2" s="2" t="s">
        <v>477</v>
      </c>
      <c r="BY2" s="2" t="s">
        <v>477</v>
      </c>
      <c r="BZ2" s="2" t="s">
        <v>477</v>
      </c>
      <c r="CA2" s="2"/>
      <c r="CB2" s="2"/>
      <c r="CC2" s="2"/>
      <c r="CD2" s="2"/>
      <c r="CE2" s="2"/>
      <c r="CF2" s="2"/>
      <c r="CG2" s="2"/>
      <c r="CH2" s="2"/>
      <c r="CI2" s="2"/>
      <c r="CJ2" s="2"/>
    </row>
    <row r="3" spans="1:88" x14ac:dyDescent="0.25">
      <c r="A3" s="14">
        <v>2015</v>
      </c>
      <c r="B3" s="2">
        <v>1900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row>
    <row r="4" spans="1:88" x14ac:dyDescent="0.25">
      <c r="A4" s="14">
        <v>2015</v>
      </c>
      <c r="B4" s="2">
        <v>1901</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row>
    <row r="5" spans="1:88" x14ac:dyDescent="0.25">
      <c r="A5" s="14">
        <v>2015</v>
      </c>
      <c r="B5" s="2">
        <v>1902</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row>
    <row r="6" spans="1:88" x14ac:dyDescent="0.25">
      <c r="A6" s="14">
        <v>2015</v>
      </c>
      <c r="B6" s="2">
        <v>1903</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row>
    <row r="7" spans="1:88" x14ac:dyDescent="0.25">
      <c r="A7" s="14">
        <v>2015</v>
      </c>
      <c r="B7" s="2">
        <v>1904</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row>
    <row r="8" spans="1:88" x14ac:dyDescent="0.25">
      <c r="A8" s="14">
        <v>2015</v>
      </c>
      <c r="B8" s="2">
        <v>1905</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row>
    <row r="9" spans="1:88" x14ac:dyDescent="0.25">
      <c r="A9" s="14">
        <v>2015</v>
      </c>
      <c r="B9" s="2">
        <v>1906</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row>
    <row r="10" spans="1:88" x14ac:dyDescent="0.25">
      <c r="A10" s="14">
        <v>2015</v>
      </c>
      <c r="B10" s="2">
        <v>1907</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row>
    <row r="11" spans="1:88" x14ac:dyDescent="0.25">
      <c r="A11" s="14">
        <v>2015</v>
      </c>
      <c r="B11" s="2">
        <v>1908</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row>
    <row r="12" spans="1:88" x14ac:dyDescent="0.25">
      <c r="A12" s="14">
        <v>2015</v>
      </c>
      <c r="B12" s="2">
        <v>1909</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row>
    <row r="13" spans="1:88" x14ac:dyDescent="0.25">
      <c r="A13" s="14">
        <v>2015</v>
      </c>
      <c r="B13" s="2">
        <v>1910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row>
    <row r="14" spans="1:88" x14ac:dyDescent="0.25">
      <c r="A14" s="14">
        <v>2015</v>
      </c>
      <c r="B14" s="2">
        <v>1911</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row>
    <row r="15" spans="1:88" x14ac:dyDescent="0.25">
      <c r="A15" s="14">
        <v>2015</v>
      </c>
      <c r="B15" s="2">
        <v>1912</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row>
    <row r="16" spans="1:88" x14ac:dyDescent="0.25">
      <c r="A16" s="14">
        <v>2015</v>
      </c>
      <c r="B16" s="2">
        <v>1913</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row>
    <row r="17" spans="1:78" x14ac:dyDescent="0.25">
      <c r="A17" s="14">
        <v>2015</v>
      </c>
      <c r="B17" s="2">
        <v>1914</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row>
    <row r="18" spans="1:78" x14ac:dyDescent="0.25">
      <c r="A18" s="14">
        <v>2015</v>
      </c>
      <c r="B18" s="2">
        <v>1915</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row>
    <row r="19" spans="1:78" x14ac:dyDescent="0.25">
      <c r="A19" s="14">
        <v>2015</v>
      </c>
      <c r="B19" s="2">
        <v>1916</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row>
    <row r="20" spans="1:78" x14ac:dyDescent="0.25">
      <c r="A20" s="14">
        <v>2015</v>
      </c>
      <c r="B20" s="2">
        <v>1917</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row>
    <row r="21" spans="1:78" x14ac:dyDescent="0.25">
      <c r="A21" s="14">
        <v>2015</v>
      </c>
      <c r="B21" s="2">
        <v>1918</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row>
    <row r="22" spans="1:78" x14ac:dyDescent="0.25">
      <c r="A22" s="14">
        <v>2015</v>
      </c>
      <c r="B22" s="2">
        <v>1919</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row>
    <row r="23" spans="1:78" x14ac:dyDescent="0.25">
      <c r="A23" s="14">
        <v>2015</v>
      </c>
      <c r="B23" s="2">
        <v>1920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row>
    <row r="24" spans="1:78" x14ac:dyDescent="0.25">
      <c r="A24" s="14">
        <v>2015</v>
      </c>
      <c r="B24" s="2">
        <v>1921</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row>
    <row r="25" spans="1:78" x14ac:dyDescent="0.25">
      <c r="A25" s="14">
        <v>2015</v>
      </c>
      <c r="B25" s="2">
        <v>1922</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row>
    <row r="26" spans="1:78" x14ac:dyDescent="0.25">
      <c r="A26" s="14">
        <v>2015</v>
      </c>
      <c r="B26" s="2">
        <v>1923</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row>
    <row r="27" spans="1:78" x14ac:dyDescent="0.25">
      <c r="A27" s="14">
        <v>2015</v>
      </c>
      <c r="B27" s="2">
        <v>1924</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row>
    <row r="28" spans="1:78" x14ac:dyDescent="0.25">
      <c r="A28" s="14">
        <v>2015</v>
      </c>
      <c r="B28" s="2">
        <v>1925</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row>
    <row r="29" spans="1:78" x14ac:dyDescent="0.25">
      <c r="A29" s="14">
        <v>2015</v>
      </c>
      <c r="B29" s="2">
        <v>1926</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row>
    <row r="30" spans="1:78" x14ac:dyDescent="0.25">
      <c r="A30" s="14">
        <v>2015</v>
      </c>
      <c r="B30" s="2">
        <v>1927</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row>
    <row r="31" spans="1:78" x14ac:dyDescent="0.25">
      <c r="A31" s="14">
        <v>2015</v>
      </c>
      <c r="B31" s="2">
        <v>1928</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row>
    <row r="32" spans="1:78" x14ac:dyDescent="0.25">
      <c r="A32" s="14">
        <v>2015</v>
      </c>
      <c r="B32" s="2">
        <v>1929</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row>
    <row r="33" spans="1:78" x14ac:dyDescent="0.25">
      <c r="A33" s="14">
        <v>2015</v>
      </c>
      <c r="B33" s="2">
        <v>1930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row>
    <row r="34" spans="1:78" x14ac:dyDescent="0.25">
      <c r="A34" s="14">
        <v>2015</v>
      </c>
      <c r="B34" s="2">
        <v>1931</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row>
    <row r="35" spans="1:78" x14ac:dyDescent="0.25">
      <c r="A35" s="14">
        <v>2015</v>
      </c>
      <c r="B35" s="2">
        <v>1932</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row>
    <row r="36" spans="1:78" x14ac:dyDescent="0.25">
      <c r="A36" s="14">
        <v>2015</v>
      </c>
      <c r="B36" s="2">
        <v>1933</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row>
    <row r="37" spans="1:78" x14ac:dyDescent="0.25">
      <c r="A37" s="14">
        <v>2015</v>
      </c>
      <c r="B37" s="2">
        <v>1934</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row>
    <row r="38" spans="1:78" x14ac:dyDescent="0.25">
      <c r="A38" s="14">
        <v>2015</v>
      </c>
      <c r="B38" s="2">
        <v>1935</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row>
    <row r="39" spans="1:78" x14ac:dyDescent="0.25">
      <c r="A39" s="14">
        <v>2015</v>
      </c>
      <c r="B39" s="2">
        <v>1936</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row>
    <row r="40" spans="1:78" x14ac:dyDescent="0.25">
      <c r="A40" s="14">
        <v>2015</v>
      </c>
      <c r="B40" s="2">
        <v>1937</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row>
    <row r="41" spans="1:78" x14ac:dyDescent="0.25">
      <c r="A41" s="14">
        <v>2015</v>
      </c>
      <c r="B41" s="2">
        <v>1938</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row>
    <row r="42" spans="1:78" x14ac:dyDescent="0.25">
      <c r="A42" s="14">
        <v>2015</v>
      </c>
      <c r="B42" s="2">
        <v>1939</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row>
    <row r="43" spans="1:78" x14ac:dyDescent="0.25">
      <c r="A43" s="14">
        <v>2015</v>
      </c>
      <c r="B43" s="2">
        <v>1940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row>
    <row r="44" spans="1:78" x14ac:dyDescent="0.25">
      <c r="A44" s="14">
        <v>2015</v>
      </c>
      <c r="B44" s="2">
        <v>1941</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row>
    <row r="45" spans="1:78" x14ac:dyDescent="0.25">
      <c r="A45" s="14">
        <v>2015</v>
      </c>
      <c r="B45" s="2">
        <v>1942</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row>
    <row r="46" spans="1:78" x14ac:dyDescent="0.25">
      <c r="A46" s="14">
        <v>2015</v>
      </c>
      <c r="B46" s="2">
        <v>1943</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row>
    <row r="47" spans="1:78" x14ac:dyDescent="0.25">
      <c r="A47" s="14">
        <v>2015</v>
      </c>
      <c r="B47" s="2">
        <v>1944</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row>
    <row r="48" spans="1:78" x14ac:dyDescent="0.25">
      <c r="A48" s="14">
        <v>2015</v>
      </c>
      <c r="B48" s="2">
        <v>1945</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row>
    <row r="49" spans="1:78" x14ac:dyDescent="0.25">
      <c r="A49" s="14">
        <v>2015</v>
      </c>
      <c r="B49" s="2">
        <v>1946</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row>
    <row r="50" spans="1:78" x14ac:dyDescent="0.25">
      <c r="A50" s="14">
        <v>2015</v>
      </c>
      <c r="B50" s="2">
        <v>1947</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row>
    <row r="51" spans="1:78" x14ac:dyDescent="0.25">
      <c r="A51" s="14">
        <v>2015</v>
      </c>
      <c r="B51" s="2">
        <v>1948</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row>
    <row r="52" spans="1:78" x14ac:dyDescent="0.25">
      <c r="A52" s="14">
        <v>2015</v>
      </c>
      <c r="B52" s="2">
        <v>1949</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row>
    <row r="53" spans="1:78" x14ac:dyDescent="0.25">
      <c r="A53" s="14">
        <v>2015</v>
      </c>
      <c r="B53" s="2">
        <v>1950</v>
      </c>
      <c r="C53">
        <v>8.0910854947036128</v>
      </c>
      <c r="D53">
        <v>0.50084571585947002</v>
      </c>
      <c r="E53">
        <v>0</v>
      </c>
      <c r="F53">
        <v>1.7982894873243469</v>
      </c>
      <c r="G53">
        <v>1.272895802638196</v>
      </c>
      <c r="H53">
        <v>0.52030257396071056</v>
      </c>
      <c r="I53">
        <v>0</v>
      </c>
      <c r="J53">
        <v>3.3348664788732406E-2</v>
      </c>
      <c r="K53">
        <v>4.0648023482926829</v>
      </c>
      <c r="L53">
        <v>0.82890087102439014</v>
      </c>
      <c r="M53">
        <v>0</v>
      </c>
      <c r="N53">
        <v>0.23467751415198193</v>
      </c>
      <c r="O53">
        <v>11.654418596491229</v>
      </c>
      <c r="P53">
        <v>4.7756652631578946</v>
      </c>
      <c r="Q53">
        <v>0</v>
      </c>
      <c r="R53">
        <v>6.1710357894736836</v>
      </c>
      <c r="S53">
        <v>1.1991541643999999</v>
      </c>
      <c r="T53">
        <v>0.62714384460000006</v>
      </c>
      <c r="U53">
        <v>0</v>
      </c>
      <c r="V53">
        <v>0.48644274366197154</v>
      </c>
      <c r="W53">
        <v>12.62170541588209</v>
      </c>
      <c r="X53">
        <v>6.5624971222833395E-2</v>
      </c>
      <c r="Y53">
        <v>0</v>
      </c>
      <c r="Z53">
        <v>6.816624714813932E-2</v>
      </c>
      <c r="AA53">
        <v>0.66007761217391303</v>
      </c>
      <c r="AB53">
        <v>1.030666298913044</v>
      </c>
      <c r="AC53">
        <v>0</v>
      </c>
      <c r="AD53">
        <v>8.9535067605633796E-3</v>
      </c>
      <c r="AE53">
        <v>4.5102908229615384</v>
      </c>
      <c r="AF53">
        <v>0.81200065057692294</v>
      </c>
      <c r="AG53">
        <v>0</v>
      </c>
      <c r="AH53">
        <v>13.364991552923071</v>
      </c>
      <c r="AI53">
        <v>4.6688216006551153</v>
      </c>
      <c r="AJ53">
        <v>2.299259676458314</v>
      </c>
      <c r="AK53">
        <v>0</v>
      </c>
      <c r="AL53">
        <v>3.1255971455640623E-2</v>
      </c>
      <c r="AM53">
        <v>5.0592462057368897</v>
      </c>
      <c r="AN53">
        <v>0.3659151044362734</v>
      </c>
      <c r="AO53">
        <v>0</v>
      </c>
      <c r="AP53">
        <v>1.3495749790767056E-2</v>
      </c>
      <c r="AQ53">
        <v>6.0322066666666663</v>
      </c>
      <c r="AR53">
        <v>20.17851666666667</v>
      </c>
      <c r="AS53">
        <v>0</v>
      </c>
      <c r="AT53">
        <v>1.7776056338028161</v>
      </c>
      <c r="AU53">
        <v>0.14528512820512821</v>
      </c>
      <c r="AV53">
        <v>0.60415923076923073</v>
      </c>
      <c r="AW53">
        <v>0</v>
      </c>
      <c r="AX53">
        <v>6.7342957746478846E-2</v>
      </c>
      <c r="AY53">
        <v>0.81626399999999999</v>
      </c>
      <c r="AZ53">
        <v>0</v>
      </c>
      <c r="BA53">
        <v>0</v>
      </c>
      <c r="BB53">
        <v>7.8074154929577463E-2</v>
      </c>
      <c r="BC53">
        <v>0.18470451457877571</v>
      </c>
      <c r="BD53">
        <v>9.8461090909090901E-2</v>
      </c>
      <c r="BE53">
        <v>0</v>
      </c>
      <c r="BF53">
        <v>0</v>
      </c>
      <c r="BG53">
        <v>0.36888167346938783</v>
      </c>
      <c r="BH53">
        <v>8.9731591836734681E-2</v>
      </c>
      <c r="BI53">
        <v>0</v>
      </c>
      <c r="BJ53">
        <v>0</v>
      </c>
      <c r="BK53">
        <v>0.62651866666666656</v>
      </c>
      <c r="BL53">
        <v>0.80022716244865644</v>
      </c>
      <c r="BM53">
        <v>0</v>
      </c>
      <c r="BN53">
        <v>0</v>
      </c>
      <c r="BO53">
        <v>9.4939726311324986</v>
      </c>
      <c r="BP53">
        <v>5.8861780585833321</v>
      </c>
      <c r="BQ53">
        <v>0</v>
      </c>
      <c r="BR53">
        <v>1.4562983801253542</v>
      </c>
      <c r="BS53">
        <v>2.633534004084507</v>
      </c>
      <c r="BT53">
        <v>0.51935276563380273</v>
      </c>
      <c r="BU53">
        <v>0</v>
      </c>
      <c r="BV53">
        <v>3.9886292394366196E-2</v>
      </c>
      <c r="BW53">
        <v>0.42018066809523802</v>
      </c>
      <c r="BX53">
        <v>0</v>
      </c>
      <c r="BY53">
        <v>0</v>
      </c>
      <c r="BZ53">
        <v>0</v>
      </c>
    </row>
    <row r="54" spans="1:78" x14ac:dyDescent="0.25">
      <c r="A54" s="14">
        <v>2015</v>
      </c>
      <c r="B54" s="2">
        <v>1951</v>
      </c>
      <c r="C54">
        <v>8.0910854947036128</v>
      </c>
      <c r="D54">
        <v>0.50084571585947002</v>
      </c>
      <c r="E54">
        <v>0</v>
      </c>
      <c r="F54">
        <v>1.7982894873243469</v>
      </c>
      <c r="G54">
        <v>1.272895802638196</v>
      </c>
      <c r="H54">
        <v>0.52030257396071056</v>
      </c>
      <c r="I54">
        <v>0</v>
      </c>
      <c r="J54">
        <v>3.3348664788732406E-2</v>
      </c>
      <c r="K54">
        <v>4.0648023482926829</v>
      </c>
      <c r="L54">
        <v>0.82890087102439014</v>
      </c>
      <c r="M54">
        <v>0</v>
      </c>
      <c r="N54">
        <v>0.23467751415198193</v>
      </c>
      <c r="O54">
        <v>11.654418596491229</v>
      </c>
      <c r="P54">
        <v>4.7756652631578946</v>
      </c>
      <c r="Q54">
        <v>0</v>
      </c>
      <c r="R54">
        <v>6.1710357894736836</v>
      </c>
      <c r="S54">
        <v>1.1991541643999999</v>
      </c>
      <c r="T54">
        <v>0.62714384460000006</v>
      </c>
      <c r="U54">
        <v>0</v>
      </c>
      <c r="V54">
        <v>0.48644274366197154</v>
      </c>
      <c r="W54">
        <v>12.62170541588209</v>
      </c>
      <c r="X54">
        <v>6.5624971222833395E-2</v>
      </c>
      <c r="Y54">
        <v>0</v>
      </c>
      <c r="Z54">
        <v>6.816624714813932E-2</v>
      </c>
      <c r="AA54">
        <v>0.66007761217391303</v>
      </c>
      <c r="AB54">
        <v>1.030666298913044</v>
      </c>
      <c r="AC54">
        <v>0</v>
      </c>
      <c r="AD54">
        <v>8.9535067605633796E-3</v>
      </c>
      <c r="AE54">
        <v>4.5102908229615384</v>
      </c>
      <c r="AF54">
        <v>0.81200065057692294</v>
      </c>
      <c r="AG54">
        <v>0</v>
      </c>
      <c r="AH54">
        <v>13.364991552923071</v>
      </c>
      <c r="AI54">
        <v>4.6688216006551153</v>
      </c>
      <c r="AJ54">
        <v>2.299259676458314</v>
      </c>
      <c r="AK54">
        <v>0</v>
      </c>
      <c r="AL54">
        <v>3.1255971455640623E-2</v>
      </c>
      <c r="AM54">
        <v>5.0592462057368897</v>
      </c>
      <c r="AN54">
        <v>0.3659151044362734</v>
      </c>
      <c r="AO54">
        <v>0</v>
      </c>
      <c r="AP54">
        <v>1.3495749790767056E-2</v>
      </c>
      <c r="AQ54">
        <v>6.0322066666666663</v>
      </c>
      <c r="AR54">
        <v>20.17851666666667</v>
      </c>
      <c r="AS54">
        <v>0</v>
      </c>
      <c r="AT54">
        <v>1.7776056338028161</v>
      </c>
      <c r="AU54">
        <v>0.14528512820512821</v>
      </c>
      <c r="AV54">
        <v>0.60415923076923073</v>
      </c>
      <c r="AW54">
        <v>0</v>
      </c>
      <c r="AX54">
        <v>6.7342957746478846E-2</v>
      </c>
      <c r="AY54">
        <v>0.81626399999999999</v>
      </c>
      <c r="AZ54">
        <v>0</v>
      </c>
      <c r="BA54">
        <v>0</v>
      </c>
      <c r="BB54">
        <v>7.8074154929577463E-2</v>
      </c>
      <c r="BC54">
        <v>0.18470451457877571</v>
      </c>
      <c r="BD54">
        <v>9.8461090909090901E-2</v>
      </c>
      <c r="BE54">
        <v>0</v>
      </c>
      <c r="BF54">
        <v>0</v>
      </c>
      <c r="BG54">
        <v>0.36888167346938783</v>
      </c>
      <c r="BH54">
        <v>8.9731591836734681E-2</v>
      </c>
      <c r="BI54">
        <v>0</v>
      </c>
      <c r="BJ54">
        <v>0</v>
      </c>
      <c r="BK54">
        <v>0.62651866666666656</v>
      </c>
      <c r="BL54">
        <v>0.80022716244865644</v>
      </c>
      <c r="BM54">
        <v>0</v>
      </c>
      <c r="BN54">
        <v>0</v>
      </c>
      <c r="BO54">
        <v>9.4939726311324986</v>
      </c>
      <c r="BP54">
        <v>5.8861780585833321</v>
      </c>
      <c r="BQ54">
        <v>0</v>
      </c>
      <c r="BR54">
        <v>1.4562983801253542</v>
      </c>
      <c r="BS54">
        <v>2.633534004084507</v>
      </c>
      <c r="BT54">
        <v>0.51935276563380273</v>
      </c>
      <c r="BU54">
        <v>0</v>
      </c>
      <c r="BV54">
        <v>3.9886292394366196E-2</v>
      </c>
      <c r="BW54">
        <v>0.42018066809523802</v>
      </c>
      <c r="BX54">
        <v>0</v>
      </c>
      <c r="BY54">
        <v>0</v>
      </c>
      <c r="BZ54">
        <v>0</v>
      </c>
    </row>
    <row r="55" spans="1:78" x14ac:dyDescent="0.25">
      <c r="A55" s="14">
        <v>2015</v>
      </c>
      <c r="B55" s="2">
        <v>1952</v>
      </c>
      <c r="C55">
        <v>8.0910854947036128</v>
      </c>
      <c r="D55">
        <v>0.50084571585947002</v>
      </c>
      <c r="E55">
        <v>0</v>
      </c>
      <c r="F55">
        <v>1.7982894873243469</v>
      </c>
      <c r="G55">
        <v>1.272895802638196</v>
      </c>
      <c r="H55">
        <v>0.52030257396071056</v>
      </c>
      <c r="I55">
        <v>0</v>
      </c>
      <c r="J55">
        <v>3.3348664788732406E-2</v>
      </c>
      <c r="K55">
        <v>4.0648023482926829</v>
      </c>
      <c r="L55">
        <v>0.82890087102439014</v>
      </c>
      <c r="M55">
        <v>0</v>
      </c>
      <c r="N55">
        <v>0.23467751415198193</v>
      </c>
      <c r="O55">
        <v>11.654418596491229</v>
      </c>
      <c r="P55">
        <v>4.7756652631578946</v>
      </c>
      <c r="Q55">
        <v>0</v>
      </c>
      <c r="R55">
        <v>6.1710357894736836</v>
      </c>
      <c r="S55">
        <v>1.1991541643999999</v>
      </c>
      <c r="T55">
        <v>0.62714384460000006</v>
      </c>
      <c r="U55">
        <v>0</v>
      </c>
      <c r="V55">
        <v>0.48644274366197154</v>
      </c>
      <c r="W55">
        <v>12.62170541588209</v>
      </c>
      <c r="X55">
        <v>6.5624971222833395E-2</v>
      </c>
      <c r="Y55">
        <v>0</v>
      </c>
      <c r="Z55">
        <v>6.816624714813932E-2</v>
      </c>
      <c r="AA55">
        <v>0.66007761217391303</v>
      </c>
      <c r="AB55">
        <v>1.030666298913044</v>
      </c>
      <c r="AC55">
        <v>0</v>
      </c>
      <c r="AD55">
        <v>8.9535067605633796E-3</v>
      </c>
      <c r="AE55">
        <v>4.5102908229615384</v>
      </c>
      <c r="AF55">
        <v>0.81200065057692294</v>
      </c>
      <c r="AG55">
        <v>0</v>
      </c>
      <c r="AH55">
        <v>13.364991552923071</v>
      </c>
      <c r="AI55">
        <v>4.6688216006551153</v>
      </c>
      <c r="AJ55">
        <v>2.299259676458314</v>
      </c>
      <c r="AK55">
        <v>0</v>
      </c>
      <c r="AL55">
        <v>3.1255971455640623E-2</v>
      </c>
      <c r="AM55">
        <v>5.0592462057368897</v>
      </c>
      <c r="AN55">
        <v>0.3659151044362734</v>
      </c>
      <c r="AO55">
        <v>0</v>
      </c>
      <c r="AP55">
        <v>1.3495749790767056E-2</v>
      </c>
      <c r="AQ55">
        <v>6.0322066666666663</v>
      </c>
      <c r="AR55">
        <v>20.17851666666667</v>
      </c>
      <c r="AS55">
        <v>0</v>
      </c>
      <c r="AT55">
        <v>1.7776056338028161</v>
      </c>
      <c r="AU55">
        <v>0.14528512820512821</v>
      </c>
      <c r="AV55">
        <v>0.60415923076923073</v>
      </c>
      <c r="AW55">
        <v>0</v>
      </c>
      <c r="AX55">
        <v>6.7342957746478846E-2</v>
      </c>
      <c r="AY55">
        <v>0.81626399999999999</v>
      </c>
      <c r="AZ55">
        <v>0</v>
      </c>
      <c r="BA55">
        <v>0</v>
      </c>
      <c r="BB55">
        <v>7.8074154929577463E-2</v>
      </c>
      <c r="BC55">
        <v>0.18470451457877571</v>
      </c>
      <c r="BD55">
        <v>9.8461090909090901E-2</v>
      </c>
      <c r="BE55">
        <v>0</v>
      </c>
      <c r="BF55">
        <v>0</v>
      </c>
      <c r="BG55">
        <v>0.36888167346938783</v>
      </c>
      <c r="BH55">
        <v>8.9731591836734681E-2</v>
      </c>
      <c r="BI55">
        <v>0</v>
      </c>
      <c r="BJ55">
        <v>0</v>
      </c>
      <c r="BK55">
        <v>0.62651866666666656</v>
      </c>
      <c r="BL55">
        <v>0.80022716244865644</v>
      </c>
      <c r="BM55">
        <v>0</v>
      </c>
      <c r="BN55">
        <v>0</v>
      </c>
      <c r="BO55">
        <v>9.4939726311324986</v>
      </c>
      <c r="BP55">
        <v>5.8861780585833321</v>
      </c>
      <c r="BQ55">
        <v>0</v>
      </c>
      <c r="BR55">
        <v>1.4562983801253542</v>
      </c>
      <c r="BS55">
        <v>2.633534004084507</v>
      </c>
      <c r="BT55">
        <v>0.51935276563380273</v>
      </c>
      <c r="BU55">
        <v>0</v>
      </c>
      <c r="BV55">
        <v>3.9886292394366196E-2</v>
      </c>
      <c r="BW55">
        <v>0.42018066809523802</v>
      </c>
      <c r="BX55">
        <v>0</v>
      </c>
      <c r="BY55">
        <v>0</v>
      </c>
      <c r="BZ55">
        <v>0</v>
      </c>
    </row>
    <row r="56" spans="1:78" x14ac:dyDescent="0.25">
      <c r="A56" s="14">
        <v>2015</v>
      </c>
      <c r="B56" s="2">
        <v>1953</v>
      </c>
      <c r="C56">
        <v>8.0910854947036128</v>
      </c>
      <c r="D56">
        <v>0.50084571585947002</v>
      </c>
      <c r="E56">
        <v>0</v>
      </c>
      <c r="F56">
        <v>1.7982894873243469</v>
      </c>
      <c r="G56">
        <v>1.272895802638196</v>
      </c>
      <c r="H56">
        <v>0.52030257396071056</v>
      </c>
      <c r="I56">
        <v>0</v>
      </c>
      <c r="J56">
        <v>3.3348664788732406E-2</v>
      </c>
      <c r="K56">
        <v>4.0648023482926829</v>
      </c>
      <c r="L56">
        <v>0.82890087102439014</v>
      </c>
      <c r="M56">
        <v>0</v>
      </c>
      <c r="N56">
        <v>0.23467751415198193</v>
      </c>
      <c r="O56">
        <v>11.654418596491229</v>
      </c>
      <c r="P56">
        <v>4.7756652631578946</v>
      </c>
      <c r="Q56">
        <v>0</v>
      </c>
      <c r="R56">
        <v>6.1710357894736836</v>
      </c>
      <c r="S56">
        <v>1.1991541643999999</v>
      </c>
      <c r="T56">
        <v>0.62714384460000006</v>
      </c>
      <c r="U56">
        <v>0</v>
      </c>
      <c r="V56">
        <v>0.48644274366197154</v>
      </c>
      <c r="W56">
        <v>12.62170541588209</v>
      </c>
      <c r="X56">
        <v>6.5624971222833395E-2</v>
      </c>
      <c r="Y56">
        <v>0</v>
      </c>
      <c r="Z56">
        <v>6.816624714813932E-2</v>
      </c>
      <c r="AA56">
        <v>0.66007761217391303</v>
      </c>
      <c r="AB56">
        <v>1.030666298913044</v>
      </c>
      <c r="AC56">
        <v>0</v>
      </c>
      <c r="AD56">
        <v>8.9535067605633796E-3</v>
      </c>
      <c r="AE56">
        <v>4.5102908229615384</v>
      </c>
      <c r="AF56">
        <v>0.81200065057692294</v>
      </c>
      <c r="AG56">
        <v>0</v>
      </c>
      <c r="AH56">
        <v>13.364991552923071</v>
      </c>
      <c r="AI56">
        <v>4.6688216006551153</v>
      </c>
      <c r="AJ56">
        <v>2.299259676458314</v>
      </c>
      <c r="AK56">
        <v>0</v>
      </c>
      <c r="AL56">
        <v>3.1255971455640623E-2</v>
      </c>
      <c r="AM56">
        <v>5.0592462057368897</v>
      </c>
      <c r="AN56">
        <v>0.3659151044362734</v>
      </c>
      <c r="AO56">
        <v>0</v>
      </c>
      <c r="AP56">
        <v>1.3495749790767056E-2</v>
      </c>
      <c r="AQ56">
        <v>6.0322066666666663</v>
      </c>
      <c r="AR56">
        <v>20.17851666666667</v>
      </c>
      <c r="AS56">
        <v>0</v>
      </c>
      <c r="AT56">
        <v>1.7776056338028161</v>
      </c>
      <c r="AU56">
        <v>0.14528512820512821</v>
      </c>
      <c r="AV56">
        <v>0.60415923076923073</v>
      </c>
      <c r="AW56">
        <v>0</v>
      </c>
      <c r="AX56">
        <v>6.7342957746478846E-2</v>
      </c>
      <c r="AY56">
        <v>0.81626399999999999</v>
      </c>
      <c r="AZ56">
        <v>0</v>
      </c>
      <c r="BA56">
        <v>0</v>
      </c>
      <c r="BB56">
        <v>7.8074154929577463E-2</v>
      </c>
      <c r="BC56">
        <v>0.18470451457877571</v>
      </c>
      <c r="BD56">
        <v>9.8461090909090901E-2</v>
      </c>
      <c r="BE56">
        <v>0</v>
      </c>
      <c r="BF56">
        <v>0</v>
      </c>
      <c r="BG56">
        <v>0.36888167346938783</v>
      </c>
      <c r="BH56">
        <v>8.9731591836734681E-2</v>
      </c>
      <c r="BI56">
        <v>0</v>
      </c>
      <c r="BJ56">
        <v>0</v>
      </c>
      <c r="BK56">
        <v>0.62651866666666656</v>
      </c>
      <c r="BL56">
        <v>0.80022716244865644</v>
      </c>
      <c r="BM56">
        <v>0</v>
      </c>
      <c r="BN56">
        <v>0</v>
      </c>
      <c r="BO56">
        <v>9.4939726311324986</v>
      </c>
      <c r="BP56">
        <v>5.8861780585833321</v>
      </c>
      <c r="BQ56">
        <v>0</v>
      </c>
      <c r="BR56">
        <v>1.4562983801253542</v>
      </c>
      <c r="BS56">
        <v>2.633534004084507</v>
      </c>
      <c r="BT56">
        <v>0.51935276563380273</v>
      </c>
      <c r="BU56">
        <v>0</v>
      </c>
      <c r="BV56">
        <v>3.9886292394366196E-2</v>
      </c>
      <c r="BW56">
        <v>0.42018066809523802</v>
      </c>
      <c r="BX56">
        <v>0</v>
      </c>
      <c r="BY56">
        <v>0</v>
      </c>
      <c r="BZ56">
        <v>0</v>
      </c>
    </row>
    <row r="57" spans="1:78" x14ac:dyDescent="0.25">
      <c r="A57" s="14">
        <v>2015</v>
      </c>
      <c r="B57" s="2">
        <v>1954</v>
      </c>
      <c r="C57">
        <v>8.0910854947036128</v>
      </c>
      <c r="D57">
        <v>0.50084571585947002</v>
      </c>
      <c r="E57">
        <v>0</v>
      </c>
      <c r="F57">
        <v>1.7982894873243469</v>
      </c>
      <c r="G57">
        <v>1.272895802638196</v>
      </c>
      <c r="H57">
        <v>0.52030257396071056</v>
      </c>
      <c r="I57">
        <v>0</v>
      </c>
      <c r="J57">
        <v>3.3348664788732406E-2</v>
      </c>
      <c r="K57">
        <v>4.0648023482926829</v>
      </c>
      <c r="L57">
        <v>0.82890087102439014</v>
      </c>
      <c r="M57">
        <v>0</v>
      </c>
      <c r="N57">
        <v>0.23467751415198193</v>
      </c>
      <c r="O57">
        <v>11.654418596491229</v>
      </c>
      <c r="P57">
        <v>4.7756652631578946</v>
      </c>
      <c r="Q57">
        <v>0</v>
      </c>
      <c r="R57">
        <v>6.1710357894736836</v>
      </c>
      <c r="S57">
        <v>1.1991541643999999</v>
      </c>
      <c r="T57">
        <v>0.62714384460000006</v>
      </c>
      <c r="U57">
        <v>0</v>
      </c>
      <c r="V57">
        <v>0.48644274366197154</v>
      </c>
      <c r="W57">
        <v>12.62170541588209</v>
      </c>
      <c r="X57">
        <v>6.5624971222833395E-2</v>
      </c>
      <c r="Y57">
        <v>0</v>
      </c>
      <c r="Z57">
        <v>6.816624714813932E-2</v>
      </c>
      <c r="AA57">
        <v>0.66007761217391303</v>
      </c>
      <c r="AB57">
        <v>1.030666298913044</v>
      </c>
      <c r="AC57">
        <v>0</v>
      </c>
      <c r="AD57">
        <v>8.9535067605633796E-3</v>
      </c>
      <c r="AE57">
        <v>4.5102908229615384</v>
      </c>
      <c r="AF57">
        <v>0.81200065057692294</v>
      </c>
      <c r="AG57">
        <v>0</v>
      </c>
      <c r="AH57">
        <v>13.364991552923071</v>
      </c>
      <c r="AI57">
        <v>4.6688216006551153</v>
      </c>
      <c r="AJ57">
        <v>2.299259676458314</v>
      </c>
      <c r="AK57">
        <v>0</v>
      </c>
      <c r="AL57">
        <v>3.1255971455640623E-2</v>
      </c>
      <c r="AM57">
        <v>5.0592462057368897</v>
      </c>
      <c r="AN57">
        <v>0.3659151044362734</v>
      </c>
      <c r="AO57">
        <v>0</v>
      </c>
      <c r="AP57">
        <v>1.3495749790767056E-2</v>
      </c>
      <c r="AQ57">
        <v>6.0322066666666663</v>
      </c>
      <c r="AR57">
        <v>20.17851666666667</v>
      </c>
      <c r="AS57">
        <v>0</v>
      </c>
      <c r="AT57">
        <v>1.7776056338028161</v>
      </c>
      <c r="AU57">
        <v>0.14528512820512821</v>
      </c>
      <c r="AV57">
        <v>0.60415923076923073</v>
      </c>
      <c r="AW57">
        <v>0</v>
      </c>
      <c r="AX57">
        <v>6.7342957746478846E-2</v>
      </c>
      <c r="AY57">
        <v>0.81626399999999999</v>
      </c>
      <c r="AZ57">
        <v>0</v>
      </c>
      <c r="BA57">
        <v>0</v>
      </c>
      <c r="BB57">
        <v>7.8074154929577463E-2</v>
      </c>
      <c r="BC57">
        <v>0.18470451457877571</v>
      </c>
      <c r="BD57">
        <v>9.8461090909090901E-2</v>
      </c>
      <c r="BE57">
        <v>0</v>
      </c>
      <c r="BF57">
        <v>0</v>
      </c>
      <c r="BG57">
        <v>0.36888167346938783</v>
      </c>
      <c r="BH57">
        <v>8.9731591836734681E-2</v>
      </c>
      <c r="BI57">
        <v>0</v>
      </c>
      <c r="BJ57">
        <v>0</v>
      </c>
      <c r="BK57">
        <v>0.62651866666666656</v>
      </c>
      <c r="BL57">
        <v>0.80022716244865644</v>
      </c>
      <c r="BM57">
        <v>0</v>
      </c>
      <c r="BN57">
        <v>0</v>
      </c>
      <c r="BO57">
        <v>9.4939726311324986</v>
      </c>
      <c r="BP57">
        <v>5.8861780585833321</v>
      </c>
      <c r="BQ57">
        <v>0</v>
      </c>
      <c r="BR57">
        <v>1.4562983801253542</v>
      </c>
      <c r="BS57">
        <v>2.633534004084507</v>
      </c>
      <c r="BT57">
        <v>0.51935276563380273</v>
      </c>
      <c r="BU57">
        <v>0</v>
      </c>
      <c r="BV57">
        <v>3.9886292394366196E-2</v>
      </c>
      <c r="BW57">
        <v>0.42018066809523802</v>
      </c>
      <c r="BX57">
        <v>0</v>
      </c>
      <c r="BY57">
        <v>0</v>
      </c>
      <c r="BZ57">
        <v>0</v>
      </c>
    </row>
    <row r="58" spans="1:78" x14ac:dyDescent="0.25">
      <c r="A58" s="14">
        <v>2015</v>
      </c>
      <c r="B58" s="2">
        <v>1955</v>
      </c>
      <c r="C58">
        <v>8.0910854947036128</v>
      </c>
      <c r="D58">
        <v>0.50084571585947002</v>
      </c>
      <c r="E58">
        <v>0</v>
      </c>
      <c r="F58">
        <v>1.7982894873243469</v>
      </c>
      <c r="G58">
        <v>1.272895802638196</v>
      </c>
      <c r="H58">
        <v>0.52030257396071056</v>
      </c>
      <c r="I58">
        <v>0</v>
      </c>
      <c r="J58">
        <v>3.3348664788732406E-2</v>
      </c>
      <c r="K58">
        <v>4.0648023482926829</v>
      </c>
      <c r="L58">
        <v>0.82890087102439014</v>
      </c>
      <c r="M58">
        <v>0</v>
      </c>
      <c r="N58">
        <v>0.23467751415198193</v>
      </c>
      <c r="O58">
        <v>11.654418596491229</v>
      </c>
      <c r="P58">
        <v>4.7756652631578946</v>
      </c>
      <c r="Q58">
        <v>0</v>
      </c>
      <c r="R58">
        <v>6.1710357894736836</v>
      </c>
      <c r="S58">
        <v>1.1991541643999999</v>
      </c>
      <c r="T58">
        <v>0.62714384460000006</v>
      </c>
      <c r="U58">
        <v>0</v>
      </c>
      <c r="V58">
        <v>0.48644274366197154</v>
      </c>
      <c r="W58">
        <v>12.62170541588209</v>
      </c>
      <c r="X58">
        <v>6.5624971222833395E-2</v>
      </c>
      <c r="Y58">
        <v>0</v>
      </c>
      <c r="Z58">
        <v>6.816624714813932E-2</v>
      </c>
      <c r="AA58">
        <v>0.66007761217391303</v>
      </c>
      <c r="AB58">
        <v>1.030666298913044</v>
      </c>
      <c r="AC58">
        <v>0</v>
      </c>
      <c r="AD58">
        <v>8.9535067605633796E-3</v>
      </c>
      <c r="AE58">
        <v>4.5102908229615384</v>
      </c>
      <c r="AF58">
        <v>0.81200065057692294</v>
      </c>
      <c r="AG58">
        <v>0</v>
      </c>
      <c r="AH58">
        <v>13.364991552923071</v>
      </c>
      <c r="AI58">
        <v>4.6688216006551153</v>
      </c>
      <c r="AJ58">
        <v>2.299259676458314</v>
      </c>
      <c r="AK58">
        <v>0</v>
      </c>
      <c r="AL58">
        <v>3.1255971455640623E-2</v>
      </c>
      <c r="AM58">
        <v>5.0592462057368897</v>
      </c>
      <c r="AN58">
        <v>0.3659151044362734</v>
      </c>
      <c r="AO58">
        <v>0</v>
      </c>
      <c r="AP58">
        <v>1.3495749790767056E-2</v>
      </c>
      <c r="AQ58">
        <v>6.0322066666666663</v>
      </c>
      <c r="AR58">
        <v>20.17851666666667</v>
      </c>
      <c r="AS58">
        <v>0</v>
      </c>
      <c r="AT58">
        <v>1.7776056338028161</v>
      </c>
      <c r="AU58">
        <v>0.14528512820512821</v>
      </c>
      <c r="AV58">
        <v>0.60415923076923073</v>
      </c>
      <c r="AW58">
        <v>0</v>
      </c>
      <c r="AX58">
        <v>6.7342957746478846E-2</v>
      </c>
      <c r="AY58">
        <v>0.81626399999999999</v>
      </c>
      <c r="AZ58">
        <v>0</v>
      </c>
      <c r="BA58">
        <v>0</v>
      </c>
      <c r="BB58">
        <v>7.8074154929577463E-2</v>
      </c>
      <c r="BC58">
        <v>0.18470451457877571</v>
      </c>
      <c r="BD58">
        <v>9.8461090909090901E-2</v>
      </c>
      <c r="BE58">
        <v>0</v>
      </c>
      <c r="BF58">
        <v>0</v>
      </c>
      <c r="BG58">
        <v>0.36888167346938783</v>
      </c>
      <c r="BH58">
        <v>8.9731591836734681E-2</v>
      </c>
      <c r="BI58">
        <v>0</v>
      </c>
      <c r="BJ58">
        <v>0</v>
      </c>
      <c r="BK58">
        <v>0.62651866666666656</v>
      </c>
      <c r="BL58">
        <v>0.80022716244865644</v>
      </c>
      <c r="BM58">
        <v>0</v>
      </c>
      <c r="BN58">
        <v>0</v>
      </c>
      <c r="BO58">
        <v>9.4939726311324986</v>
      </c>
      <c r="BP58">
        <v>5.8861780585833321</v>
      </c>
      <c r="BQ58">
        <v>0</v>
      </c>
      <c r="BR58">
        <v>1.4562983801253542</v>
      </c>
      <c r="BS58">
        <v>2.633534004084507</v>
      </c>
      <c r="BT58">
        <v>0.51935276563380273</v>
      </c>
      <c r="BU58">
        <v>0</v>
      </c>
      <c r="BV58">
        <v>3.9886292394366196E-2</v>
      </c>
      <c r="BW58">
        <v>0.42018066809523802</v>
      </c>
      <c r="BX58">
        <v>0</v>
      </c>
      <c r="BY58">
        <v>0</v>
      </c>
      <c r="BZ58">
        <v>0</v>
      </c>
    </row>
    <row r="59" spans="1:78" x14ac:dyDescent="0.25">
      <c r="A59" s="14">
        <v>2015</v>
      </c>
      <c r="B59" s="2">
        <v>1956</v>
      </c>
      <c r="C59">
        <v>8.0910854947036128</v>
      </c>
      <c r="D59">
        <v>0.50084571585947002</v>
      </c>
      <c r="E59">
        <v>0</v>
      </c>
      <c r="F59">
        <v>1.7982894873243469</v>
      </c>
      <c r="G59">
        <v>1.272895802638196</v>
      </c>
      <c r="H59">
        <v>0.52030257396071056</v>
      </c>
      <c r="I59">
        <v>0</v>
      </c>
      <c r="J59">
        <v>3.3348664788732406E-2</v>
      </c>
      <c r="K59">
        <v>4.0648023482926829</v>
      </c>
      <c r="L59">
        <v>0.82890087102439014</v>
      </c>
      <c r="M59">
        <v>0</v>
      </c>
      <c r="N59">
        <v>0.23467751415198193</v>
      </c>
      <c r="O59">
        <v>11.654418596491229</v>
      </c>
      <c r="P59">
        <v>4.7756652631578946</v>
      </c>
      <c r="Q59">
        <v>0</v>
      </c>
      <c r="R59">
        <v>6.1710357894736836</v>
      </c>
      <c r="S59">
        <v>1.1991541643999999</v>
      </c>
      <c r="T59">
        <v>0.62714384460000006</v>
      </c>
      <c r="U59">
        <v>0</v>
      </c>
      <c r="V59">
        <v>0.48644274366197154</v>
      </c>
      <c r="W59">
        <v>12.62170541588209</v>
      </c>
      <c r="X59">
        <v>6.5624971222833395E-2</v>
      </c>
      <c r="Y59">
        <v>0</v>
      </c>
      <c r="Z59">
        <v>6.816624714813932E-2</v>
      </c>
      <c r="AA59">
        <v>0.66007761217391303</v>
      </c>
      <c r="AB59">
        <v>1.030666298913044</v>
      </c>
      <c r="AC59">
        <v>0</v>
      </c>
      <c r="AD59">
        <v>8.9535067605633796E-3</v>
      </c>
      <c r="AE59">
        <v>4.5102908229615384</v>
      </c>
      <c r="AF59">
        <v>0.81200065057692294</v>
      </c>
      <c r="AG59">
        <v>0</v>
      </c>
      <c r="AH59">
        <v>13.364991552923071</v>
      </c>
      <c r="AI59">
        <v>4.6688216006551153</v>
      </c>
      <c r="AJ59">
        <v>2.299259676458314</v>
      </c>
      <c r="AK59">
        <v>0</v>
      </c>
      <c r="AL59">
        <v>3.1255971455640623E-2</v>
      </c>
      <c r="AM59">
        <v>5.0592462057368897</v>
      </c>
      <c r="AN59">
        <v>0.3659151044362734</v>
      </c>
      <c r="AO59">
        <v>0</v>
      </c>
      <c r="AP59">
        <v>1.3495749790767056E-2</v>
      </c>
      <c r="AQ59">
        <v>6.0322066666666663</v>
      </c>
      <c r="AR59">
        <v>20.17851666666667</v>
      </c>
      <c r="AS59">
        <v>0</v>
      </c>
      <c r="AT59">
        <v>1.7776056338028161</v>
      </c>
      <c r="AU59">
        <v>0.14528512820512821</v>
      </c>
      <c r="AV59">
        <v>0.60415923076923073</v>
      </c>
      <c r="AW59">
        <v>0</v>
      </c>
      <c r="AX59">
        <v>6.7342957746478846E-2</v>
      </c>
      <c r="AY59">
        <v>0.81626399999999999</v>
      </c>
      <c r="AZ59">
        <v>0</v>
      </c>
      <c r="BA59">
        <v>0</v>
      </c>
      <c r="BB59">
        <v>7.8074154929577463E-2</v>
      </c>
      <c r="BC59">
        <v>0.18470451457877571</v>
      </c>
      <c r="BD59">
        <v>9.8461090909090901E-2</v>
      </c>
      <c r="BE59">
        <v>0</v>
      </c>
      <c r="BF59">
        <v>0</v>
      </c>
      <c r="BG59">
        <v>0.36888167346938783</v>
      </c>
      <c r="BH59">
        <v>8.9731591836734681E-2</v>
      </c>
      <c r="BI59">
        <v>0</v>
      </c>
      <c r="BJ59">
        <v>0</v>
      </c>
      <c r="BK59">
        <v>0.62651866666666656</v>
      </c>
      <c r="BL59">
        <v>0.80022716244865644</v>
      </c>
      <c r="BM59">
        <v>0</v>
      </c>
      <c r="BN59">
        <v>0</v>
      </c>
      <c r="BO59">
        <v>9.4939726311324986</v>
      </c>
      <c r="BP59">
        <v>5.8861780585833321</v>
      </c>
      <c r="BQ59">
        <v>0</v>
      </c>
      <c r="BR59">
        <v>1.4562983801253542</v>
      </c>
      <c r="BS59">
        <v>2.633534004084507</v>
      </c>
      <c r="BT59">
        <v>0.51935276563380273</v>
      </c>
      <c r="BU59">
        <v>0</v>
      </c>
      <c r="BV59">
        <v>3.9886292394366196E-2</v>
      </c>
      <c r="BW59">
        <v>0.42018066809523802</v>
      </c>
      <c r="BX59">
        <v>0</v>
      </c>
      <c r="BY59">
        <v>0</v>
      </c>
      <c r="BZ59">
        <v>0</v>
      </c>
    </row>
    <row r="60" spans="1:78" x14ac:dyDescent="0.25">
      <c r="A60" s="14">
        <v>2015</v>
      </c>
      <c r="B60" s="2">
        <v>1957</v>
      </c>
      <c r="C60">
        <v>8.0910854947036128</v>
      </c>
      <c r="D60">
        <v>0.50084571585947002</v>
      </c>
      <c r="E60">
        <v>0</v>
      </c>
      <c r="F60">
        <v>1.7982894873243469</v>
      </c>
      <c r="G60">
        <v>1.272895802638196</v>
      </c>
      <c r="H60">
        <v>0.52030257396071056</v>
      </c>
      <c r="I60">
        <v>0</v>
      </c>
      <c r="J60">
        <v>3.3348664788732406E-2</v>
      </c>
      <c r="K60">
        <v>4.0648023482926829</v>
      </c>
      <c r="L60">
        <v>0.82890087102439014</v>
      </c>
      <c r="M60">
        <v>0</v>
      </c>
      <c r="N60">
        <v>0.23467751415198193</v>
      </c>
      <c r="O60">
        <v>11.654418596491229</v>
      </c>
      <c r="P60">
        <v>4.7756652631578946</v>
      </c>
      <c r="Q60">
        <v>0</v>
      </c>
      <c r="R60">
        <v>6.1710357894736836</v>
      </c>
      <c r="S60">
        <v>1.1991541643999999</v>
      </c>
      <c r="T60">
        <v>0.62714384460000006</v>
      </c>
      <c r="U60">
        <v>0</v>
      </c>
      <c r="V60">
        <v>0.48644274366197154</v>
      </c>
      <c r="W60">
        <v>12.62170541588209</v>
      </c>
      <c r="X60">
        <v>6.5624971222833395E-2</v>
      </c>
      <c r="Y60">
        <v>0</v>
      </c>
      <c r="Z60">
        <v>6.816624714813932E-2</v>
      </c>
      <c r="AA60">
        <v>0.66007761217391303</v>
      </c>
      <c r="AB60">
        <v>1.030666298913044</v>
      </c>
      <c r="AC60">
        <v>0</v>
      </c>
      <c r="AD60">
        <v>8.9535067605633796E-3</v>
      </c>
      <c r="AE60">
        <v>4.5102908229615384</v>
      </c>
      <c r="AF60">
        <v>0.81200065057692294</v>
      </c>
      <c r="AG60">
        <v>0</v>
      </c>
      <c r="AH60">
        <v>13.364991552923071</v>
      </c>
      <c r="AI60">
        <v>4.6688216006551153</v>
      </c>
      <c r="AJ60">
        <v>2.299259676458314</v>
      </c>
      <c r="AK60">
        <v>0</v>
      </c>
      <c r="AL60">
        <v>3.1255971455640623E-2</v>
      </c>
      <c r="AM60">
        <v>5.0592462057368897</v>
      </c>
      <c r="AN60">
        <v>0.3659151044362734</v>
      </c>
      <c r="AO60">
        <v>0</v>
      </c>
      <c r="AP60">
        <v>1.3495749790767056E-2</v>
      </c>
      <c r="AQ60">
        <v>6.0322066666666663</v>
      </c>
      <c r="AR60">
        <v>20.17851666666667</v>
      </c>
      <c r="AS60">
        <v>0</v>
      </c>
      <c r="AT60">
        <v>1.7776056338028161</v>
      </c>
      <c r="AU60">
        <v>0.14528512820512821</v>
      </c>
      <c r="AV60">
        <v>0.60415923076923073</v>
      </c>
      <c r="AW60">
        <v>0</v>
      </c>
      <c r="AX60">
        <v>6.7342957746478846E-2</v>
      </c>
      <c r="AY60">
        <v>0.81626399999999999</v>
      </c>
      <c r="AZ60">
        <v>0</v>
      </c>
      <c r="BA60">
        <v>0</v>
      </c>
      <c r="BB60">
        <v>7.8074154929577463E-2</v>
      </c>
      <c r="BC60">
        <v>0.18470451457877571</v>
      </c>
      <c r="BD60">
        <v>9.8461090909090901E-2</v>
      </c>
      <c r="BE60">
        <v>0</v>
      </c>
      <c r="BF60">
        <v>0</v>
      </c>
      <c r="BG60">
        <v>0.36888167346938783</v>
      </c>
      <c r="BH60">
        <v>8.9731591836734681E-2</v>
      </c>
      <c r="BI60">
        <v>0</v>
      </c>
      <c r="BJ60">
        <v>0</v>
      </c>
      <c r="BK60">
        <v>0.62651866666666656</v>
      </c>
      <c r="BL60">
        <v>0.80022716244865644</v>
      </c>
      <c r="BM60">
        <v>0</v>
      </c>
      <c r="BN60">
        <v>0</v>
      </c>
      <c r="BO60">
        <v>9.4939726311324986</v>
      </c>
      <c r="BP60">
        <v>5.8861780585833321</v>
      </c>
      <c r="BQ60">
        <v>0</v>
      </c>
      <c r="BR60">
        <v>1.4562983801253542</v>
      </c>
      <c r="BS60">
        <v>2.633534004084507</v>
      </c>
      <c r="BT60">
        <v>0.51935276563380273</v>
      </c>
      <c r="BU60">
        <v>0</v>
      </c>
      <c r="BV60">
        <v>3.9886292394366196E-2</v>
      </c>
      <c r="BW60">
        <v>0.42018066809523802</v>
      </c>
      <c r="BX60">
        <v>0</v>
      </c>
      <c r="BY60">
        <v>0</v>
      </c>
      <c r="BZ60">
        <v>0</v>
      </c>
    </row>
    <row r="61" spans="1:78" x14ac:dyDescent="0.25">
      <c r="A61" s="14">
        <v>2015</v>
      </c>
      <c r="B61" s="2">
        <v>1958</v>
      </c>
      <c r="C61">
        <v>8.0910854947036128</v>
      </c>
      <c r="D61">
        <v>0.50084571585947002</v>
      </c>
      <c r="E61">
        <v>0</v>
      </c>
      <c r="F61">
        <v>1.7982894873243469</v>
      </c>
      <c r="G61">
        <v>1.272895802638196</v>
      </c>
      <c r="H61">
        <v>0.52030257396071056</v>
      </c>
      <c r="I61">
        <v>0</v>
      </c>
      <c r="J61">
        <v>3.3348664788732406E-2</v>
      </c>
      <c r="K61">
        <v>4.0648023482926829</v>
      </c>
      <c r="L61">
        <v>0.82890087102439014</v>
      </c>
      <c r="M61">
        <v>0</v>
      </c>
      <c r="N61">
        <v>0.23467751415198193</v>
      </c>
      <c r="O61">
        <v>11.654418596491229</v>
      </c>
      <c r="P61">
        <v>4.7756652631578946</v>
      </c>
      <c r="Q61">
        <v>0</v>
      </c>
      <c r="R61">
        <v>6.1710357894736836</v>
      </c>
      <c r="S61">
        <v>1.1991541643999999</v>
      </c>
      <c r="T61">
        <v>0.62714384460000006</v>
      </c>
      <c r="U61">
        <v>0</v>
      </c>
      <c r="V61">
        <v>0.48644274366197154</v>
      </c>
      <c r="W61">
        <v>12.62170541588209</v>
      </c>
      <c r="X61">
        <v>6.5624971222833395E-2</v>
      </c>
      <c r="Y61">
        <v>0</v>
      </c>
      <c r="Z61">
        <v>6.816624714813932E-2</v>
      </c>
      <c r="AA61">
        <v>0.66007761217391303</v>
      </c>
      <c r="AB61">
        <v>1.030666298913044</v>
      </c>
      <c r="AC61">
        <v>0</v>
      </c>
      <c r="AD61">
        <v>8.9535067605633796E-3</v>
      </c>
      <c r="AE61">
        <v>4.5102908229615384</v>
      </c>
      <c r="AF61">
        <v>0.81200065057692294</v>
      </c>
      <c r="AG61">
        <v>0</v>
      </c>
      <c r="AH61">
        <v>13.364991552923071</v>
      </c>
      <c r="AI61">
        <v>4.6688216006551153</v>
      </c>
      <c r="AJ61">
        <v>2.299259676458314</v>
      </c>
      <c r="AK61">
        <v>0</v>
      </c>
      <c r="AL61">
        <v>3.1255971455640623E-2</v>
      </c>
      <c r="AM61">
        <v>5.0592462057368897</v>
      </c>
      <c r="AN61">
        <v>0.3659151044362734</v>
      </c>
      <c r="AO61">
        <v>0</v>
      </c>
      <c r="AP61">
        <v>1.3495749790767056E-2</v>
      </c>
      <c r="AQ61">
        <v>6.0322066666666663</v>
      </c>
      <c r="AR61">
        <v>20.17851666666667</v>
      </c>
      <c r="AS61">
        <v>0</v>
      </c>
      <c r="AT61">
        <v>1.7776056338028161</v>
      </c>
      <c r="AU61">
        <v>0.14528512820512821</v>
      </c>
      <c r="AV61">
        <v>0.60415923076923073</v>
      </c>
      <c r="AW61">
        <v>0</v>
      </c>
      <c r="AX61">
        <v>6.7342957746478846E-2</v>
      </c>
      <c r="AY61">
        <v>0.81626399999999999</v>
      </c>
      <c r="AZ61">
        <v>0</v>
      </c>
      <c r="BA61">
        <v>0</v>
      </c>
      <c r="BB61">
        <v>7.8074154929577463E-2</v>
      </c>
      <c r="BC61">
        <v>0.18470451457877571</v>
      </c>
      <c r="BD61">
        <v>9.8461090909090901E-2</v>
      </c>
      <c r="BE61">
        <v>0</v>
      </c>
      <c r="BF61">
        <v>0</v>
      </c>
      <c r="BG61">
        <v>0.36888167346938783</v>
      </c>
      <c r="BH61">
        <v>8.9731591836734681E-2</v>
      </c>
      <c r="BI61">
        <v>0</v>
      </c>
      <c r="BJ61">
        <v>0</v>
      </c>
      <c r="BK61">
        <v>0.62651866666666656</v>
      </c>
      <c r="BL61">
        <v>0.80022716244865644</v>
      </c>
      <c r="BM61">
        <v>0</v>
      </c>
      <c r="BN61">
        <v>0</v>
      </c>
      <c r="BO61">
        <v>9.4939726311324986</v>
      </c>
      <c r="BP61">
        <v>5.8861780585833321</v>
      </c>
      <c r="BQ61">
        <v>0</v>
      </c>
      <c r="BR61">
        <v>1.4562983801253542</v>
      </c>
      <c r="BS61">
        <v>2.633534004084507</v>
      </c>
      <c r="BT61">
        <v>0.51935276563380273</v>
      </c>
      <c r="BU61">
        <v>0</v>
      </c>
      <c r="BV61">
        <v>3.9886292394366196E-2</v>
      </c>
      <c r="BW61">
        <v>0.42018066809523802</v>
      </c>
      <c r="BX61">
        <v>0</v>
      </c>
      <c r="BY61">
        <v>0</v>
      </c>
      <c r="BZ61">
        <v>0</v>
      </c>
    </row>
    <row r="62" spans="1:78" x14ac:dyDescent="0.25">
      <c r="A62" s="14">
        <v>2015</v>
      </c>
      <c r="B62" s="2">
        <v>1959</v>
      </c>
      <c r="C62">
        <v>8.0910854947036128</v>
      </c>
      <c r="D62">
        <v>0.50084571585947002</v>
      </c>
      <c r="E62">
        <v>0</v>
      </c>
      <c r="F62">
        <v>1.7982894873243469</v>
      </c>
      <c r="G62">
        <v>1.272895802638196</v>
      </c>
      <c r="H62">
        <v>0.52030257396071056</v>
      </c>
      <c r="I62">
        <v>0</v>
      </c>
      <c r="J62">
        <v>3.3348664788732406E-2</v>
      </c>
      <c r="K62">
        <v>4.0648023482926829</v>
      </c>
      <c r="L62">
        <v>0.82890087102439014</v>
      </c>
      <c r="M62">
        <v>0</v>
      </c>
      <c r="N62">
        <v>0.23467751415198193</v>
      </c>
      <c r="O62">
        <v>11.654418596491229</v>
      </c>
      <c r="P62">
        <v>4.7756652631578946</v>
      </c>
      <c r="Q62">
        <v>0</v>
      </c>
      <c r="R62">
        <v>6.1710357894736836</v>
      </c>
      <c r="S62">
        <v>1.1991541643999999</v>
      </c>
      <c r="T62">
        <v>0.62714384460000006</v>
      </c>
      <c r="U62">
        <v>0</v>
      </c>
      <c r="V62">
        <v>0.48644274366197154</v>
      </c>
      <c r="W62">
        <v>12.62170541588209</v>
      </c>
      <c r="X62">
        <v>6.5624971222833395E-2</v>
      </c>
      <c r="Y62">
        <v>0</v>
      </c>
      <c r="Z62">
        <v>6.816624714813932E-2</v>
      </c>
      <c r="AA62">
        <v>0.66007761217391303</v>
      </c>
      <c r="AB62">
        <v>1.030666298913044</v>
      </c>
      <c r="AC62">
        <v>0</v>
      </c>
      <c r="AD62">
        <v>8.9535067605633796E-3</v>
      </c>
      <c r="AE62">
        <v>4.5102908229615384</v>
      </c>
      <c r="AF62">
        <v>0.81200065057692294</v>
      </c>
      <c r="AG62">
        <v>0</v>
      </c>
      <c r="AH62">
        <v>13.364991552923071</v>
      </c>
      <c r="AI62">
        <v>4.6688216006551153</v>
      </c>
      <c r="AJ62">
        <v>2.299259676458314</v>
      </c>
      <c r="AK62">
        <v>0</v>
      </c>
      <c r="AL62">
        <v>3.1255971455640623E-2</v>
      </c>
      <c r="AM62">
        <v>5.0592462057368897</v>
      </c>
      <c r="AN62">
        <v>0.3659151044362734</v>
      </c>
      <c r="AO62">
        <v>0</v>
      </c>
      <c r="AP62">
        <v>1.3495749790767056E-2</v>
      </c>
      <c r="AQ62">
        <v>6.0322066666666663</v>
      </c>
      <c r="AR62">
        <v>20.17851666666667</v>
      </c>
      <c r="AS62">
        <v>0</v>
      </c>
      <c r="AT62">
        <v>1.7776056338028161</v>
      </c>
      <c r="AU62">
        <v>0.14528512820512821</v>
      </c>
      <c r="AV62">
        <v>0.60415923076923073</v>
      </c>
      <c r="AW62">
        <v>0</v>
      </c>
      <c r="AX62">
        <v>6.7342957746478846E-2</v>
      </c>
      <c r="AY62">
        <v>0.81626399999999999</v>
      </c>
      <c r="AZ62">
        <v>0</v>
      </c>
      <c r="BA62">
        <v>0</v>
      </c>
      <c r="BB62">
        <v>7.8074154929577463E-2</v>
      </c>
      <c r="BC62">
        <v>0.18470451457877571</v>
      </c>
      <c r="BD62">
        <v>9.8461090909090901E-2</v>
      </c>
      <c r="BE62">
        <v>0</v>
      </c>
      <c r="BF62">
        <v>0</v>
      </c>
      <c r="BG62">
        <v>0.36888167346938783</v>
      </c>
      <c r="BH62">
        <v>8.9731591836734681E-2</v>
      </c>
      <c r="BI62">
        <v>0</v>
      </c>
      <c r="BJ62">
        <v>0</v>
      </c>
      <c r="BK62">
        <v>0.62651866666666656</v>
      </c>
      <c r="BL62">
        <v>0.80022716244865644</v>
      </c>
      <c r="BM62">
        <v>0</v>
      </c>
      <c r="BN62">
        <v>0</v>
      </c>
      <c r="BO62">
        <v>9.4939726311324986</v>
      </c>
      <c r="BP62">
        <v>5.8861780585833321</v>
      </c>
      <c r="BQ62">
        <v>0</v>
      </c>
      <c r="BR62">
        <v>1.4562983801253542</v>
      </c>
      <c r="BS62">
        <v>2.633534004084507</v>
      </c>
      <c r="BT62">
        <v>0.51935276563380273</v>
      </c>
      <c r="BU62">
        <v>0</v>
      </c>
      <c r="BV62">
        <v>3.9886292394366196E-2</v>
      </c>
      <c r="BW62">
        <v>0.42018066809523802</v>
      </c>
      <c r="BX62">
        <v>0</v>
      </c>
      <c r="BY62">
        <v>0</v>
      </c>
      <c r="BZ62">
        <v>0</v>
      </c>
    </row>
    <row r="63" spans="1:78" x14ac:dyDescent="0.25">
      <c r="A63" s="14">
        <v>2015</v>
      </c>
      <c r="B63" s="2">
        <v>1960</v>
      </c>
      <c r="C63">
        <v>8.0910854947036128</v>
      </c>
      <c r="D63">
        <v>0.50084571585947002</v>
      </c>
      <c r="E63">
        <v>0</v>
      </c>
      <c r="F63">
        <v>1.7982894873243469</v>
      </c>
      <c r="G63">
        <v>1.272895802638196</v>
      </c>
      <c r="H63">
        <v>0.52030257396071056</v>
      </c>
      <c r="I63">
        <v>0</v>
      </c>
      <c r="J63">
        <v>3.3348664788732406E-2</v>
      </c>
      <c r="K63">
        <v>4.0648023482926829</v>
      </c>
      <c r="L63">
        <v>0.82890087102439014</v>
      </c>
      <c r="M63">
        <v>0</v>
      </c>
      <c r="N63">
        <v>0.23467751415198193</v>
      </c>
      <c r="O63">
        <v>11.654418596491229</v>
      </c>
      <c r="P63">
        <v>4.7756652631578946</v>
      </c>
      <c r="Q63">
        <v>0</v>
      </c>
      <c r="R63">
        <v>6.1710357894736836</v>
      </c>
      <c r="S63">
        <v>1.1991541643999999</v>
      </c>
      <c r="T63">
        <v>0.62714384460000006</v>
      </c>
      <c r="U63">
        <v>0</v>
      </c>
      <c r="V63">
        <v>0.48644274366197154</v>
      </c>
      <c r="W63">
        <v>12.62170541588209</v>
      </c>
      <c r="X63">
        <v>6.5624971222833395E-2</v>
      </c>
      <c r="Y63">
        <v>0</v>
      </c>
      <c r="Z63">
        <v>6.816624714813932E-2</v>
      </c>
      <c r="AA63">
        <v>0.66007761217391303</v>
      </c>
      <c r="AB63">
        <v>1.030666298913044</v>
      </c>
      <c r="AC63">
        <v>0</v>
      </c>
      <c r="AD63">
        <v>8.9535067605633796E-3</v>
      </c>
      <c r="AE63">
        <v>4.5102908229615384</v>
      </c>
      <c r="AF63">
        <v>0.81200065057692294</v>
      </c>
      <c r="AG63">
        <v>0</v>
      </c>
      <c r="AH63">
        <v>13.364991552923071</v>
      </c>
      <c r="AI63">
        <v>4.6688216006551153</v>
      </c>
      <c r="AJ63">
        <v>2.299259676458314</v>
      </c>
      <c r="AK63">
        <v>0</v>
      </c>
      <c r="AL63">
        <v>3.1255971455640623E-2</v>
      </c>
      <c r="AM63">
        <v>5.0592462057368897</v>
      </c>
      <c r="AN63">
        <v>0.3659151044362734</v>
      </c>
      <c r="AO63">
        <v>0</v>
      </c>
      <c r="AP63">
        <v>1.3495749790767056E-2</v>
      </c>
      <c r="AQ63">
        <v>6.0322066666666663</v>
      </c>
      <c r="AR63">
        <v>20.17851666666667</v>
      </c>
      <c r="AS63">
        <v>0</v>
      </c>
      <c r="AT63">
        <v>1.7776056338028161</v>
      </c>
      <c r="AU63">
        <v>0.14528512820512821</v>
      </c>
      <c r="AV63">
        <v>0.60415923076923073</v>
      </c>
      <c r="AW63">
        <v>0</v>
      </c>
      <c r="AX63">
        <v>6.7342957746478846E-2</v>
      </c>
      <c r="AY63">
        <v>0.81626399999999999</v>
      </c>
      <c r="AZ63">
        <v>0</v>
      </c>
      <c r="BA63">
        <v>0</v>
      </c>
      <c r="BB63">
        <v>7.8074154929577463E-2</v>
      </c>
      <c r="BC63">
        <v>0.18470451457877571</v>
      </c>
      <c r="BD63">
        <v>9.8461090909090901E-2</v>
      </c>
      <c r="BE63">
        <v>0</v>
      </c>
      <c r="BF63">
        <v>0</v>
      </c>
      <c r="BG63">
        <v>0.36888167346938783</v>
      </c>
      <c r="BH63">
        <v>8.9731591836734681E-2</v>
      </c>
      <c r="BI63">
        <v>0</v>
      </c>
      <c r="BJ63">
        <v>0</v>
      </c>
      <c r="BK63">
        <v>0.62651866666666656</v>
      </c>
      <c r="BL63">
        <v>0.80022716244865644</v>
      </c>
      <c r="BM63">
        <v>0</v>
      </c>
      <c r="BN63">
        <v>0</v>
      </c>
      <c r="BO63">
        <v>9.4939726311324986</v>
      </c>
      <c r="BP63">
        <v>5.8861780585833321</v>
      </c>
      <c r="BQ63">
        <v>0</v>
      </c>
      <c r="BR63">
        <v>1.4562983801253542</v>
      </c>
      <c r="BS63">
        <v>2.633534004084507</v>
      </c>
      <c r="BT63">
        <v>0.51935276563380273</v>
      </c>
      <c r="BU63">
        <v>0</v>
      </c>
      <c r="BV63">
        <v>3.9886292394366196E-2</v>
      </c>
      <c r="BW63">
        <v>0.42018066809523802</v>
      </c>
      <c r="BX63">
        <v>0</v>
      </c>
      <c r="BY63">
        <v>0</v>
      </c>
      <c r="BZ63">
        <v>0</v>
      </c>
    </row>
    <row r="64" spans="1:78" x14ac:dyDescent="0.25">
      <c r="A64" s="14">
        <v>2015</v>
      </c>
      <c r="B64" s="2">
        <v>1961</v>
      </c>
      <c r="C64">
        <v>8.0910854947036128</v>
      </c>
      <c r="D64">
        <v>0.50084571585947002</v>
      </c>
      <c r="E64">
        <v>0</v>
      </c>
      <c r="F64">
        <v>1.7982894873243469</v>
      </c>
      <c r="G64">
        <v>1.272895802638196</v>
      </c>
      <c r="H64">
        <v>0.52030257396071056</v>
      </c>
      <c r="I64">
        <v>0</v>
      </c>
      <c r="J64">
        <v>3.3348664788732406E-2</v>
      </c>
      <c r="K64">
        <v>4.0648023482926829</v>
      </c>
      <c r="L64">
        <v>0.82890087102439014</v>
      </c>
      <c r="M64">
        <v>0</v>
      </c>
      <c r="N64">
        <v>0.23467751415198193</v>
      </c>
      <c r="O64">
        <v>11.654418596491229</v>
      </c>
      <c r="P64">
        <v>4.7756652631578946</v>
      </c>
      <c r="Q64">
        <v>0</v>
      </c>
      <c r="R64">
        <v>6.1710357894736836</v>
      </c>
      <c r="S64">
        <v>1.1991541643999999</v>
      </c>
      <c r="T64">
        <v>0.62714384460000006</v>
      </c>
      <c r="U64">
        <v>0</v>
      </c>
      <c r="V64">
        <v>0.48644274366197154</v>
      </c>
      <c r="W64">
        <v>12.62170541588209</v>
      </c>
      <c r="X64">
        <v>6.5624971222833395E-2</v>
      </c>
      <c r="Y64">
        <v>0</v>
      </c>
      <c r="Z64">
        <v>6.816624714813932E-2</v>
      </c>
      <c r="AA64">
        <v>0.66007761217391303</v>
      </c>
      <c r="AB64">
        <v>1.030666298913044</v>
      </c>
      <c r="AC64">
        <v>0</v>
      </c>
      <c r="AD64">
        <v>8.9535067605633796E-3</v>
      </c>
      <c r="AE64">
        <v>4.5102908229615384</v>
      </c>
      <c r="AF64">
        <v>0.81200065057692294</v>
      </c>
      <c r="AG64">
        <v>0</v>
      </c>
      <c r="AH64">
        <v>13.364991552923071</v>
      </c>
      <c r="AI64">
        <v>4.6688216006551153</v>
      </c>
      <c r="AJ64">
        <v>2.299259676458314</v>
      </c>
      <c r="AK64">
        <v>0</v>
      </c>
      <c r="AL64">
        <v>3.1255971455640623E-2</v>
      </c>
      <c r="AM64">
        <v>5.0592462057368897</v>
      </c>
      <c r="AN64">
        <v>0.3659151044362734</v>
      </c>
      <c r="AO64">
        <v>0</v>
      </c>
      <c r="AP64">
        <v>1.3495749790767056E-2</v>
      </c>
      <c r="AQ64">
        <v>6.0322066666666663</v>
      </c>
      <c r="AR64">
        <v>20.17851666666667</v>
      </c>
      <c r="AS64">
        <v>0</v>
      </c>
      <c r="AT64">
        <v>1.7776056338028161</v>
      </c>
      <c r="AU64">
        <v>0.14528512820512821</v>
      </c>
      <c r="AV64">
        <v>0.60415923076923073</v>
      </c>
      <c r="AW64">
        <v>0</v>
      </c>
      <c r="AX64">
        <v>6.7342957746478846E-2</v>
      </c>
      <c r="AY64">
        <v>0.81626399999999999</v>
      </c>
      <c r="AZ64">
        <v>0</v>
      </c>
      <c r="BA64">
        <v>0</v>
      </c>
      <c r="BB64">
        <v>7.8074154929577463E-2</v>
      </c>
      <c r="BC64">
        <v>0.18470451457877571</v>
      </c>
      <c r="BD64">
        <v>9.8461090909090901E-2</v>
      </c>
      <c r="BE64">
        <v>0</v>
      </c>
      <c r="BF64">
        <v>0</v>
      </c>
      <c r="BG64">
        <v>0.36888167346938783</v>
      </c>
      <c r="BH64">
        <v>8.9731591836734681E-2</v>
      </c>
      <c r="BI64">
        <v>0</v>
      </c>
      <c r="BJ64">
        <v>0</v>
      </c>
      <c r="BK64">
        <v>0.62651866666666656</v>
      </c>
      <c r="BL64">
        <v>0.80022716244865644</v>
      </c>
      <c r="BM64">
        <v>0</v>
      </c>
      <c r="BN64">
        <v>0</v>
      </c>
      <c r="BO64">
        <v>9.4939726311324986</v>
      </c>
      <c r="BP64">
        <v>5.8861780585833321</v>
      </c>
      <c r="BQ64">
        <v>0</v>
      </c>
      <c r="BR64">
        <v>1.4562983801253542</v>
      </c>
      <c r="BS64">
        <v>2.633534004084507</v>
      </c>
      <c r="BT64">
        <v>0.51935276563380273</v>
      </c>
      <c r="BU64">
        <v>0</v>
      </c>
      <c r="BV64">
        <v>3.9886292394366196E-2</v>
      </c>
      <c r="BW64">
        <v>0.42018066809523802</v>
      </c>
      <c r="BX64">
        <v>0</v>
      </c>
      <c r="BY64">
        <v>0</v>
      </c>
      <c r="BZ64">
        <v>0</v>
      </c>
    </row>
    <row r="65" spans="1:78" x14ac:dyDescent="0.25">
      <c r="A65" s="14">
        <v>2015</v>
      </c>
      <c r="B65" s="2">
        <v>1962</v>
      </c>
      <c r="C65">
        <v>8.0910854947036128</v>
      </c>
      <c r="D65">
        <v>0.50084571585947002</v>
      </c>
      <c r="E65">
        <v>0</v>
      </c>
      <c r="F65">
        <v>1.7982894873243469</v>
      </c>
      <c r="G65">
        <v>1.272895802638196</v>
      </c>
      <c r="H65">
        <v>0.52030257396071056</v>
      </c>
      <c r="I65">
        <v>0</v>
      </c>
      <c r="J65">
        <v>3.3348664788732406E-2</v>
      </c>
      <c r="K65">
        <v>4.0648023482926829</v>
      </c>
      <c r="L65">
        <v>0.82890087102439014</v>
      </c>
      <c r="M65">
        <v>0</v>
      </c>
      <c r="N65">
        <v>0.23467751415198193</v>
      </c>
      <c r="O65">
        <v>11.654418596491229</v>
      </c>
      <c r="P65">
        <v>4.7756652631578946</v>
      </c>
      <c r="Q65">
        <v>0</v>
      </c>
      <c r="R65">
        <v>6.1710357894736836</v>
      </c>
      <c r="S65">
        <v>1.1991541643999999</v>
      </c>
      <c r="T65">
        <v>0.62714384460000006</v>
      </c>
      <c r="U65">
        <v>0</v>
      </c>
      <c r="V65">
        <v>0.48644274366197154</v>
      </c>
      <c r="W65">
        <v>12.62170541588209</v>
      </c>
      <c r="X65">
        <v>6.5624971222833395E-2</v>
      </c>
      <c r="Y65">
        <v>0</v>
      </c>
      <c r="Z65">
        <v>6.816624714813932E-2</v>
      </c>
      <c r="AA65">
        <v>0.66007761217391303</v>
      </c>
      <c r="AB65">
        <v>1.030666298913044</v>
      </c>
      <c r="AC65">
        <v>0</v>
      </c>
      <c r="AD65">
        <v>8.9535067605633796E-3</v>
      </c>
      <c r="AE65">
        <v>4.5102908229615384</v>
      </c>
      <c r="AF65">
        <v>0.81200065057692294</v>
      </c>
      <c r="AG65">
        <v>0</v>
      </c>
      <c r="AH65">
        <v>13.364991552923071</v>
      </c>
      <c r="AI65">
        <v>4.6688216006551153</v>
      </c>
      <c r="AJ65">
        <v>2.299259676458314</v>
      </c>
      <c r="AK65">
        <v>0</v>
      </c>
      <c r="AL65">
        <v>3.1255971455640623E-2</v>
      </c>
      <c r="AM65">
        <v>5.0592462057368897</v>
      </c>
      <c r="AN65">
        <v>0.3659151044362734</v>
      </c>
      <c r="AO65">
        <v>0</v>
      </c>
      <c r="AP65">
        <v>1.3495749790767056E-2</v>
      </c>
      <c r="AQ65">
        <v>6.0322066666666663</v>
      </c>
      <c r="AR65">
        <v>20.17851666666667</v>
      </c>
      <c r="AS65">
        <v>0</v>
      </c>
      <c r="AT65">
        <v>1.7776056338028161</v>
      </c>
      <c r="AU65">
        <v>0.14528512820512821</v>
      </c>
      <c r="AV65">
        <v>0.60415923076923073</v>
      </c>
      <c r="AW65">
        <v>0</v>
      </c>
      <c r="AX65">
        <v>6.7342957746478846E-2</v>
      </c>
      <c r="AY65">
        <v>0.81626399999999999</v>
      </c>
      <c r="AZ65">
        <v>0</v>
      </c>
      <c r="BA65">
        <v>0</v>
      </c>
      <c r="BB65">
        <v>7.8074154929577463E-2</v>
      </c>
      <c r="BC65">
        <v>0.18470451457877571</v>
      </c>
      <c r="BD65">
        <v>9.8461090909090901E-2</v>
      </c>
      <c r="BE65">
        <v>0</v>
      </c>
      <c r="BF65">
        <v>0</v>
      </c>
      <c r="BG65">
        <v>0.36888167346938783</v>
      </c>
      <c r="BH65">
        <v>8.9731591836734681E-2</v>
      </c>
      <c r="BI65">
        <v>0</v>
      </c>
      <c r="BJ65">
        <v>0</v>
      </c>
      <c r="BK65">
        <v>0.62651866666666656</v>
      </c>
      <c r="BL65">
        <v>0.80022716244865644</v>
      </c>
      <c r="BM65">
        <v>0</v>
      </c>
      <c r="BN65">
        <v>0</v>
      </c>
      <c r="BO65">
        <v>9.4939726311324986</v>
      </c>
      <c r="BP65">
        <v>5.8861780585833321</v>
      </c>
      <c r="BQ65">
        <v>0</v>
      </c>
      <c r="BR65">
        <v>1.4562983801253542</v>
      </c>
      <c r="BS65">
        <v>2.633534004084507</v>
      </c>
      <c r="BT65">
        <v>0.51935276563380273</v>
      </c>
      <c r="BU65">
        <v>0</v>
      </c>
      <c r="BV65">
        <v>3.9886292394366196E-2</v>
      </c>
      <c r="BW65">
        <v>0.42018066809523802</v>
      </c>
      <c r="BX65">
        <v>0</v>
      </c>
      <c r="BY65">
        <v>0</v>
      </c>
      <c r="BZ65">
        <v>0</v>
      </c>
    </row>
    <row r="66" spans="1:78" x14ac:dyDescent="0.25">
      <c r="A66" s="14">
        <v>2015</v>
      </c>
      <c r="B66" s="2">
        <v>1963</v>
      </c>
      <c r="C66">
        <v>8.0910854947036128</v>
      </c>
      <c r="D66">
        <v>0.50084571585947002</v>
      </c>
      <c r="E66">
        <v>0</v>
      </c>
      <c r="F66">
        <v>1.7982894873243469</v>
      </c>
      <c r="G66">
        <v>1.272895802638196</v>
      </c>
      <c r="H66">
        <v>0.52030257396071056</v>
      </c>
      <c r="I66">
        <v>0</v>
      </c>
      <c r="J66">
        <v>3.3348664788732406E-2</v>
      </c>
      <c r="K66">
        <v>4.0648023482926829</v>
      </c>
      <c r="L66">
        <v>0.82890087102439014</v>
      </c>
      <c r="M66">
        <v>0</v>
      </c>
      <c r="N66">
        <v>0.23467751415198193</v>
      </c>
      <c r="O66">
        <v>11.654418596491229</v>
      </c>
      <c r="P66">
        <v>4.7756652631578946</v>
      </c>
      <c r="Q66">
        <v>0</v>
      </c>
      <c r="R66">
        <v>6.1710357894736836</v>
      </c>
      <c r="S66">
        <v>1.1991541643999999</v>
      </c>
      <c r="T66">
        <v>0.62714384460000006</v>
      </c>
      <c r="U66">
        <v>0</v>
      </c>
      <c r="V66">
        <v>0.48644274366197154</v>
      </c>
      <c r="W66">
        <v>12.62170541588209</v>
      </c>
      <c r="X66">
        <v>6.5624971222833395E-2</v>
      </c>
      <c r="Y66">
        <v>0</v>
      </c>
      <c r="Z66">
        <v>6.816624714813932E-2</v>
      </c>
      <c r="AA66">
        <v>0.66007761217391303</v>
      </c>
      <c r="AB66">
        <v>1.030666298913044</v>
      </c>
      <c r="AC66">
        <v>0</v>
      </c>
      <c r="AD66">
        <v>8.9535067605633796E-3</v>
      </c>
      <c r="AE66">
        <v>4.5102908229615384</v>
      </c>
      <c r="AF66">
        <v>0.81200065057692294</v>
      </c>
      <c r="AG66">
        <v>0</v>
      </c>
      <c r="AH66">
        <v>13.364991552923071</v>
      </c>
      <c r="AI66">
        <v>4.6688216006551153</v>
      </c>
      <c r="AJ66">
        <v>2.299259676458314</v>
      </c>
      <c r="AK66">
        <v>0</v>
      </c>
      <c r="AL66">
        <v>3.1255971455640623E-2</v>
      </c>
      <c r="AM66">
        <v>5.0592462057368897</v>
      </c>
      <c r="AN66">
        <v>0.3659151044362734</v>
      </c>
      <c r="AO66">
        <v>0</v>
      </c>
      <c r="AP66">
        <v>1.3495749790767056E-2</v>
      </c>
      <c r="AQ66">
        <v>6.0322066666666663</v>
      </c>
      <c r="AR66">
        <v>20.17851666666667</v>
      </c>
      <c r="AS66">
        <v>0</v>
      </c>
      <c r="AT66">
        <v>1.7776056338028161</v>
      </c>
      <c r="AU66">
        <v>0.14528512820512821</v>
      </c>
      <c r="AV66">
        <v>0.60415923076923073</v>
      </c>
      <c r="AW66">
        <v>0</v>
      </c>
      <c r="AX66">
        <v>6.7342957746478846E-2</v>
      </c>
      <c r="AY66">
        <v>0.81626399999999999</v>
      </c>
      <c r="AZ66">
        <v>0</v>
      </c>
      <c r="BA66">
        <v>0</v>
      </c>
      <c r="BB66">
        <v>7.8074154929577463E-2</v>
      </c>
      <c r="BC66">
        <v>0.18470451457877571</v>
      </c>
      <c r="BD66">
        <v>9.8461090909090901E-2</v>
      </c>
      <c r="BE66">
        <v>0</v>
      </c>
      <c r="BF66">
        <v>0</v>
      </c>
      <c r="BG66">
        <v>0.36888167346938783</v>
      </c>
      <c r="BH66">
        <v>8.9731591836734681E-2</v>
      </c>
      <c r="BI66">
        <v>0</v>
      </c>
      <c r="BJ66">
        <v>0</v>
      </c>
      <c r="BK66">
        <v>0.62651866666666656</v>
      </c>
      <c r="BL66">
        <v>0.80022716244865644</v>
      </c>
      <c r="BM66">
        <v>0</v>
      </c>
      <c r="BN66">
        <v>0</v>
      </c>
      <c r="BO66">
        <v>9.4939726311324986</v>
      </c>
      <c r="BP66">
        <v>5.8861780585833321</v>
      </c>
      <c r="BQ66">
        <v>0</v>
      </c>
      <c r="BR66">
        <v>1.4562983801253542</v>
      </c>
      <c r="BS66">
        <v>2.633534004084507</v>
      </c>
      <c r="BT66">
        <v>0.51935276563380273</v>
      </c>
      <c r="BU66">
        <v>0</v>
      </c>
      <c r="BV66">
        <v>3.9886292394366196E-2</v>
      </c>
      <c r="BW66">
        <v>0.42018066809523802</v>
      </c>
      <c r="BX66">
        <v>0</v>
      </c>
      <c r="BY66">
        <v>0</v>
      </c>
      <c r="BZ66">
        <v>0</v>
      </c>
    </row>
    <row r="67" spans="1:78" x14ac:dyDescent="0.25">
      <c r="A67" s="14">
        <v>2015</v>
      </c>
      <c r="B67" s="2">
        <v>1964</v>
      </c>
      <c r="C67">
        <v>8.0910854947036128</v>
      </c>
      <c r="D67">
        <v>0.50084571585947002</v>
      </c>
      <c r="E67">
        <v>0</v>
      </c>
      <c r="F67">
        <v>1.7982894873243469</v>
      </c>
      <c r="G67">
        <v>1.272895802638196</v>
      </c>
      <c r="H67">
        <v>0.52030257396071056</v>
      </c>
      <c r="I67">
        <v>0</v>
      </c>
      <c r="J67">
        <v>3.3348664788732406E-2</v>
      </c>
      <c r="K67">
        <v>4.0648023482926829</v>
      </c>
      <c r="L67">
        <v>0.82890087102439014</v>
      </c>
      <c r="M67">
        <v>0</v>
      </c>
      <c r="N67">
        <v>0.23467751415198193</v>
      </c>
      <c r="O67">
        <v>11.654418596491229</v>
      </c>
      <c r="P67">
        <v>4.7756652631578946</v>
      </c>
      <c r="Q67">
        <v>0</v>
      </c>
      <c r="R67">
        <v>6.1710357894736836</v>
      </c>
      <c r="S67">
        <v>1.1991541643999999</v>
      </c>
      <c r="T67">
        <v>0.62714384460000006</v>
      </c>
      <c r="U67">
        <v>0</v>
      </c>
      <c r="V67">
        <v>0.48644274366197154</v>
      </c>
      <c r="W67">
        <v>12.62170541588209</v>
      </c>
      <c r="X67">
        <v>6.5624971222833395E-2</v>
      </c>
      <c r="Y67">
        <v>0</v>
      </c>
      <c r="Z67">
        <v>6.816624714813932E-2</v>
      </c>
      <c r="AA67">
        <v>0.66007761217391303</v>
      </c>
      <c r="AB67">
        <v>1.030666298913044</v>
      </c>
      <c r="AC67">
        <v>0</v>
      </c>
      <c r="AD67">
        <v>8.9535067605633796E-3</v>
      </c>
      <c r="AE67">
        <v>4.5102908229615384</v>
      </c>
      <c r="AF67">
        <v>0.81200065057692294</v>
      </c>
      <c r="AG67">
        <v>0</v>
      </c>
      <c r="AH67">
        <v>13.364991552923071</v>
      </c>
      <c r="AI67">
        <v>4.6688216006551153</v>
      </c>
      <c r="AJ67">
        <v>2.299259676458314</v>
      </c>
      <c r="AK67">
        <v>0</v>
      </c>
      <c r="AL67">
        <v>3.1255971455640623E-2</v>
      </c>
      <c r="AM67">
        <v>5.0592462057368897</v>
      </c>
      <c r="AN67">
        <v>0.3659151044362734</v>
      </c>
      <c r="AO67">
        <v>0</v>
      </c>
      <c r="AP67">
        <v>1.3495749790767056E-2</v>
      </c>
      <c r="AQ67">
        <v>6.0322066666666663</v>
      </c>
      <c r="AR67">
        <v>20.17851666666667</v>
      </c>
      <c r="AS67">
        <v>0</v>
      </c>
      <c r="AT67">
        <v>1.7776056338028161</v>
      </c>
      <c r="AU67">
        <v>0.14528512820512821</v>
      </c>
      <c r="AV67">
        <v>0.60415923076923073</v>
      </c>
      <c r="AW67">
        <v>0</v>
      </c>
      <c r="AX67">
        <v>6.7342957746478846E-2</v>
      </c>
      <c r="AY67">
        <v>0.81626399999999999</v>
      </c>
      <c r="AZ67">
        <v>0</v>
      </c>
      <c r="BA67">
        <v>0</v>
      </c>
      <c r="BB67">
        <v>7.8074154929577463E-2</v>
      </c>
      <c r="BC67">
        <v>0.18470451457877571</v>
      </c>
      <c r="BD67">
        <v>9.8461090909090901E-2</v>
      </c>
      <c r="BE67">
        <v>0</v>
      </c>
      <c r="BF67">
        <v>0</v>
      </c>
      <c r="BG67">
        <v>0.36888167346938783</v>
      </c>
      <c r="BH67">
        <v>8.9731591836734681E-2</v>
      </c>
      <c r="BI67">
        <v>0</v>
      </c>
      <c r="BJ67">
        <v>0</v>
      </c>
      <c r="BK67">
        <v>0.62651866666666656</v>
      </c>
      <c r="BL67">
        <v>0.80022716244865644</v>
      </c>
      <c r="BM67">
        <v>0</v>
      </c>
      <c r="BN67">
        <v>0</v>
      </c>
      <c r="BO67">
        <v>9.4939726311324986</v>
      </c>
      <c r="BP67">
        <v>5.8861780585833321</v>
      </c>
      <c r="BQ67">
        <v>0</v>
      </c>
      <c r="BR67">
        <v>1.4562983801253542</v>
      </c>
      <c r="BS67">
        <v>2.633534004084507</v>
      </c>
      <c r="BT67">
        <v>0.51935276563380273</v>
      </c>
      <c r="BU67">
        <v>0</v>
      </c>
      <c r="BV67">
        <v>3.9886292394366196E-2</v>
      </c>
      <c r="BW67">
        <v>0.42018066809523802</v>
      </c>
      <c r="BX67">
        <v>0</v>
      </c>
      <c r="BY67">
        <v>0</v>
      </c>
      <c r="BZ67">
        <v>0</v>
      </c>
    </row>
    <row r="68" spans="1:78" x14ac:dyDescent="0.25">
      <c r="A68" s="14">
        <v>2015</v>
      </c>
      <c r="B68" s="2">
        <v>1965</v>
      </c>
      <c r="C68">
        <v>8.0910854947036128</v>
      </c>
      <c r="D68">
        <v>0.50084571585947002</v>
      </c>
      <c r="E68">
        <v>0</v>
      </c>
      <c r="F68">
        <v>1.7982894873243469</v>
      </c>
      <c r="G68">
        <v>1.272895802638196</v>
      </c>
      <c r="H68">
        <v>0.52030257396071056</v>
      </c>
      <c r="I68">
        <v>0</v>
      </c>
      <c r="J68">
        <v>3.3348664788732406E-2</v>
      </c>
      <c r="K68">
        <v>4.0648023482926829</v>
      </c>
      <c r="L68">
        <v>0.82890087102439014</v>
      </c>
      <c r="M68">
        <v>0</v>
      </c>
      <c r="N68">
        <v>0.23467751415198193</v>
      </c>
      <c r="O68">
        <v>11.654418596491229</v>
      </c>
      <c r="P68">
        <v>4.7756652631578946</v>
      </c>
      <c r="Q68">
        <v>0</v>
      </c>
      <c r="R68">
        <v>6.1710357894736836</v>
      </c>
      <c r="S68">
        <v>1.1991541643999999</v>
      </c>
      <c r="T68">
        <v>0.62714384460000006</v>
      </c>
      <c r="U68">
        <v>0</v>
      </c>
      <c r="V68">
        <v>0.48644274366197154</v>
      </c>
      <c r="W68">
        <v>12.62170541588209</v>
      </c>
      <c r="X68">
        <v>6.5624971222833395E-2</v>
      </c>
      <c r="Y68">
        <v>0</v>
      </c>
      <c r="Z68">
        <v>6.816624714813932E-2</v>
      </c>
      <c r="AA68">
        <v>0.66007761217391303</v>
      </c>
      <c r="AB68">
        <v>1.030666298913044</v>
      </c>
      <c r="AC68">
        <v>0</v>
      </c>
      <c r="AD68">
        <v>8.9535067605633796E-3</v>
      </c>
      <c r="AE68">
        <v>4.5102908229615384</v>
      </c>
      <c r="AF68">
        <v>0.81200065057692294</v>
      </c>
      <c r="AG68">
        <v>0</v>
      </c>
      <c r="AH68">
        <v>13.364991552923071</v>
      </c>
      <c r="AI68">
        <v>4.6688216006551153</v>
      </c>
      <c r="AJ68">
        <v>2.299259676458314</v>
      </c>
      <c r="AK68">
        <v>0</v>
      </c>
      <c r="AL68">
        <v>3.1255971455640623E-2</v>
      </c>
      <c r="AM68">
        <v>5.0592462057368897</v>
      </c>
      <c r="AN68">
        <v>0.3659151044362734</v>
      </c>
      <c r="AO68">
        <v>0</v>
      </c>
      <c r="AP68">
        <v>1.3495749790767056E-2</v>
      </c>
      <c r="AQ68">
        <v>6.0322066666666663</v>
      </c>
      <c r="AR68">
        <v>20.17851666666667</v>
      </c>
      <c r="AS68">
        <v>0</v>
      </c>
      <c r="AT68">
        <v>1.7776056338028161</v>
      </c>
      <c r="AU68">
        <v>0.14528512820512821</v>
      </c>
      <c r="AV68">
        <v>0.60415923076923073</v>
      </c>
      <c r="AW68">
        <v>0</v>
      </c>
      <c r="AX68">
        <v>6.7342957746478846E-2</v>
      </c>
      <c r="AY68">
        <v>0.81626399999999999</v>
      </c>
      <c r="AZ68">
        <v>0</v>
      </c>
      <c r="BA68">
        <v>0</v>
      </c>
      <c r="BB68">
        <v>7.8074154929577463E-2</v>
      </c>
      <c r="BC68">
        <v>0.18470451457877571</v>
      </c>
      <c r="BD68">
        <v>9.8461090909090901E-2</v>
      </c>
      <c r="BE68">
        <v>0</v>
      </c>
      <c r="BF68">
        <v>0</v>
      </c>
      <c r="BG68">
        <v>0.36888167346938783</v>
      </c>
      <c r="BH68">
        <v>8.9731591836734681E-2</v>
      </c>
      <c r="BI68">
        <v>0</v>
      </c>
      <c r="BJ68">
        <v>0</v>
      </c>
      <c r="BK68">
        <v>0.62651866666666656</v>
      </c>
      <c r="BL68">
        <v>0.80022716244865644</v>
      </c>
      <c r="BM68">
        <v>0</v>
      </c>
      <c r="BN68">
        <v>0</v>
      </c>
      <c r="BO68">
        <v>9.4939726311324986</v>
      </c>
      <c r="BP68">
        <v>5.8861780585833321</v>
      </c>
      <c r="BQ68">
        <v>0</v>
      </c>
      <c r="BR68">
        <v>1.4562983801253542</v>
      </c>
      <c r="BS68">
        <v>2.633534004084507</v>
      </c>
      <c r="BT68">
        <v>0.51935276563380273</v>
      </c>
      <c r="BU68">
        <v>0</v>
      </c>
      <c r="BV68">
        <v>3.9886292394366196E-2</v>
      </c>
      <c r="BW68">
        <v>0.42018066809523802</v>
      </c>
      <c r="BX68">
        <v>0</v>
      </c>
      <c r="BY68">
        <v>0</v>
      </c>
      <c r="BZ68">
        <v>0</v>
      </c>
    </row>
    <row r="69" spans="1:78" x14ac:dyDescent="0.25">
      <c r="A69" s="14">
        <v>2015</v>
      </c>
      <c r="B69" s="2">
        <v>1966</v>
      </c>
      <c r="C69">
        <v>8.0910854947036128</v>
      </c>
      <c r="D69">
        <v>0.50084571585947002</v>
      </c>
      <c r="E69">
        <v>0</v>
      </c>
      <c r="F69">
        <v>1.7982894873243469</v>
      </c>
      <c r="G69">
        <v>1.272895802638196</v>
      </c>
      <c r="H69">
        <v>0.52030257396071056</v>
      </c>
      <c r="I69">
        <v>0</v>
      </c>
      <c r="J69">
        <v>3.3348664788732406E-2</v>
      </c>
      <c r="K69">
        <v>4.0648023482926829</v>
      </c>
      <c r="L69">
        <v>0.82890087102439014</v>
      </c>
      <c r="M69">
        <v>0</v>
      </c>
      <c r="N69">
        <v>0.23467751415198193</v>
      </c>
      <c r="O69">
        <v>11.654418596491229</v>
      </c>
      <c r="P69">
        <v>4.7756652631578946</v>
      </c>
      <c r="Q69">
        <v>0</v>
      </c>
      <c r="R69">
        <v>6.1710357894736836</v>
      </c>
      <c r="S69">
        <v>1.1991541643999999</v>
      </c>
      <c r="T69">
        <v>0.62714384460000006</v>
      </c>
      <c r="U69">
        <v>0</v>
      </c>
      <c r="V69">
        <v>0.48644274366197154</v>
      </c>
      <c r="W69">
        <v>12.62170541588209</v>
      </c>
      <c r="X69">
        <v>6.5624971222833395E-2</v>
      </c>
      <c r="Y69">
        <v>0</v>
      </c>
      <c r="Z69">
        <v>6.816624714813932E-2</v>
      </c>
      <c r="AA69">
        <v>0.66007761217391303</v>
      </c>
      <c r="AB69">
        <v>1.030666298913044</v>
      </c>
      <c r="AC69">
        <v>0</v>
      </c>
      <c r="AD69">
        <v>8.9535067605633796E-3</v>
      </c>
      <c r="AE69">
        <v>4.5102908229615384</v>
      </c>
      <c r="AF69">
        <v>0.81200065057692294</v>
      </c>
      <c r="AG69">
        <v>0</v>
      </c>
      <c r="AH69">
        <v>13.364991552923071</v>
      </c>
      <c r="AI69">
        <v>4.6688216006551153</v>
      </c>
      <c r="AJ69">
        <v>2.299259676458314</v>
      </c>
      <c r="AK69">
        <v>0</v>
      </c>
      <c r="AL69">
        <v>3.1255971455640623E-2</v>
      </c>
      <c r="AM69">
        <v>5.0592462057368897</v>
      </c>
      <c r="AN69">
        <v>0.3659151044362734</v>
      </c>
      <c r="AO69">
        <v>0</v>
      </c>
      <c r="AP69">
        <v>1.3495749790767056E-2</v>
      </c>
      <c r="AQ69">
        <v>6.0322066666666663</v>
      </c>
      <c r="AR69">
        <v>20.17851666666667</v>
      </c>
      <c r="AS69">
        <v>0</v>
      </c>
      <c r="AT69">
        <v>1.7776056338028161</v>
      </c>
      <c r="AU69">
        <v>0.14528512820512821</v>
      </c>
      <c r="AV69">
        <v>0.60415923076923073</v>
      </c>
      <c r="AW69">
        <v>0</v>
      </c>
      <c r="AX69">
        <v>6.7342957746478846E-2</v>
      </c>
      <c r="AY69">
        <v>0.81626399999999999</v>
      </c>
      <c r="AZ69">
        <v>0</v>
      </c>
      <c r="BA69">
        <v>0</v>
      </c>
      <c r="BB69">
        <v>7.8074154929577463E-2</v>
      </c>
      <c r="BC69">
        <v>0.18470451457877571</v>
      </c>
      <c r="BD69">
        <v>9.8461090909090901E-2</v>
      </c>
      <c r="BE69">
        <v>0</v>
      </c>
      <c r="BF69">
        <v>0</v>
      </c>
      <c r="BG69">
        <v>0.36888167346938783</v>
      </c>
      <c r="BH69">
        <v>8.9731591836734681E-2</v>
      </c>
      <c r="BI69">
        <v>0</v>
      </c>
      <c r="BJ69">
        <v>0</v>
      </c>
      <c r="BK69">
        <v>0.62651866666666656</v>
      </c>
      <c r="BL69">
        <v>0.80022716244865644</v>
      </c>
      <c r="BM69">
        <v>0</v>
      </c>
      <c r="BN69">
        <v>0</v>
      </c>
      <c r="BO69">
        <v>9.4939726311324986</v>
      </c>
      <c r="BP69">
        <v>5.8861780585833321</v>
      </c>
      <c r="BQ69">
        <v>0</v>
      </c>
      <c r="BR69">
        <v>1.4562983801253542</v>
      </c>
      <c r="BS69">
        <v>2.633534004084507</v>
      </c>
      <c r="BT69">
        <v>0.51935276563380273</v>
      </c>
      <c r="BU69">
        <v>0</v>
      </c>
      <c r="BV69">
        <v>3.9886292394366196E-2</v>
      </c>
      <c r="BW69">
        <v>0.42018066809523802</v>
      </c>
      <c r="BX69">
        <v>0</v>
      </c>
      <c r="BY69">
        <v>0</v>
      </c>
      <c r="BZ69">
        <v>0</v>
      </c>
    </row>
    <row r="70" spans="1:78" x14ac:dyDescent="0.25">
      <c r="A70" s="14">
        <v>2015</v>
      </c>
      <c r="B70" s="2">
        <v>1967</v>
      </c>
      <c r="C70">
        <v>8.0910854947036128</v>
      </c>
      <c r="D70">
        <v>0.50084571585947002</v>
      </c>
      <c r="E70">
        <v>0</v>
      </c>
      <c r="F70">
        <v>1.7982894873243469</v>
      </c>
      <c r="G70">
        <v>1.272895802638196</v>
      </c>
      <c r="H70">
        <v>0.52030257396071056</v>
      </c>
      <c r="I70">
        <v>0</v>
      </c>
      <c r="J70">
        <v>3.3348664788732406E-2</v>
      </c>
      <c r="K70">
        <v>4.0648023482926829</v>
      </c>
      <c r="L70">
        <v>0.82890087102439014</v>
      </c>
      <c r="M70">
        <v>0</v>
      </c>
      <c r="N70">
        <v>0.23467751415198193</v>
      </c>
      <c r="O70">
        <v>11.654418596491229</v>
      </c>
      <c r="P70">
        <v>4.7756652631578946</v>
      </c>
      <c r="Q70">
        <v>0</v>
      </c>
      <c r="R70">
        <v>6.1710357894736836</v>
      </c>
      <c r="S70">
        <v>1.1991541643999999</v>
      </c>
      <c r="T70">
        <v>0.62714384460000006</v>
      </c>
      <c r="U70">
        <v>0</v>
      </c>
      <c r="V70">
        <v>0.48644274366197154</v>
      </c>
      <c r="W70">
        <v>12.62170541588209</v>
      </c>
      <c r="X70">
        <v>6.5624971222833395E-2</v>
      </c>
      <c r="Y70">
        <v>0</v>
      </c>
      <c r="Z70">
        <v>6.816624714813932E-2</v>
      </c>
      <c r="AA70">
        <v>0.66007761217391303</v>
      </c>
      <c r="AB70">
        <v>1.030666298913044</v>
      </c>
      <c r="AC70">
        <v>0</v>
      </c>
      <c r="AD70">
        <v>8.9535067605633796E-3</v>
      </c>
      <c r="AE70">
        <v>4.5102908229615384</v>
      </c>
      <c r="AF70">
        <v>0.81200065057692294</v>
      </c>
      <c r="AG70">
        <v>0</v>
      </c>
      <c r="AH70">
        <v>13.364991552923071</v>
      </c>
      <c r="AI70">
        <v>4.6688216006551153</v>
      </c>
      <c r="AJ70">
        <v>2.299259676458314</v>
      </c>
      <c r="AK70">
        <v>0</v>
      </c>
      <c r="AL70">
        <v>3.1255971455640623E-2</v>
      </c>
      <c r="AM70">
        <v>5.0592462057368897</v>
      </c>
      <c r="AN70">
        <v>0.3659151044362734</v>
      </c>
      <c r="AO70">
        <v>0</v>
      </c>
      <c r="AP70">
        <v>1.3495749790767056E-2</v>
      </c>
      <c r="AQ70">
        <v>6.0322066666666663</v>
      </c>
      <c r="AR70">
        <v>20.17851666666667</v>
      </c>
      <c r="AS70">
        <v>0</v>
      </c>
      <c r="AT70">
        <v>1.7776056338028161</v>
      </c>
      <c r="AU70">
        <v>0.14528512820512821</v>
      </c>
      <c r="AV70">
        <v>0.60415923076923073</v>
      </c>
      <c r="AW70">
        <v>0</v>
      </c>
      <c r="AX70">
        <v>6.7342957746478846E-2</v>
      </c>
      <c r="AY70">
        <v>0.81626399999999999</v>
      </c>
      <c r="AZ70">
        <v>0</v>
      </c>
      <c r="BA70">
        <v>0</v>
      </c>
      <c r="BB70">
        <v>7.8074154929577463E-2</v>
      </c>
      <c r="BC70">
        <v>0.18470451457877571</v>
      </c>
      <c r="BD70">
        <v>9.8461090909090901E-2</v>
      </c>
      <c r="BE70">
        <v>0</v>
      </c>
      <c r="BF70">
        <v>0</v>
      </c>
      <c r="BG70">
        <v>0.36888167346938783</v>
      </c>
      <c r="BH70">
        <v>8.9731591836734681E-2</v>
      </c>
      <c r="BI70">
        <v>0</v>
      </c>
      <c r="BJ70">
        <v>0</v>
      </c>
      <c r="BK70">
        <v>0.62651866666666656</v>
      </c>
      <c r="BL70">
        <v>0.80022716244865644</v>
      </c>
      <c r="BM70">
        <v>0</v>
      </c>
      <c r="BN70">
        <v>0</v>
      </c>
      <c r="BO70">
        <v>9.4939726311324986</v>
      </c>
      <c r="BP70">
        <v>5.8861780585833321</v>
      </c>
      <c r="BQ70">
        <v>0</v>
      </c>
      <c r="BR70">
        <v>1.4562983801253542</v>
      </c>
      <c r="BS70">
        <v>2.633534004084507</v>
      </c>
      <c r="BT70">
        <v>0.51935276563380273</v>
      </c>
      <c r="BU70">
        <v>0</v>
      </c>
      <c r="BV70">
        <v>3.9886292394366196E-2</v>
      </c>
      <c r="BW70">
        <v>0.42018066809523802</v>
      </c>
      <c r="BX70">
        <v>0</v>
      </c>
      <c r="BY70">
        <v>0</v>
      </c>
      <c r="BZ70">
        <v>0</v>
      </c>
    </row>
    <row r="71" spans="1:78" x14ac:dyDescent="0.25">
      <c r="A71" s="14">
        <v>2015</v>
      </c>
      <c r="B71" s="2">
        <v>1968</v>
      </c>
      <c r="C71">
        <v>8.0910854947036128</v>
      </c>
      <c r="D71">
        <v>0.50084571585947002</v>
      </c>
      <c r="E71">
        <v>0</v>
      </c>
      <c r="F71">
        <v>1.7982894873243469</v>
      </c>
      <c r="G71">
        <v>1.272895802638196</v>
      </c>
      <c r="H71">
        <v>0.52030257396071056</v>
      </c>
      <c r="I71">
        <v>0</v>
      </c>
      <c r="J71">
        <v>3.3348664788732406E-2</v>
      </c>
      <c r="K71">
        <v>4.0648023482926829</v>
      </c>
      <c r="L71">
        <v>0.82890087102439014</v>
      </c>
      <c r="M71">
        <v>0</v>
      </c>
      <c r="N71">
        <v>0.23467751415198193</v>
      </c>
      <c r="O71">
        <v>11.654418596491229</v>
      </c>
      <c r="P71">
        <v>4.7756652631578946</v>
      </c>
      <c r="Q71">
        <v>0</v>
      </c>
      <c r="R71">
        <v>6.1710357894736836</v>
      </c>
      <c r="S71">
        <v>1.1991541643999999</v>
      </c>
      <c r="T71">
        <v>0.62714384460000006</v>
      </c>
      <c r="U71">
        <v>0</v>
      </c>
      <c r="V71">
        <v>0.48644274366197154</v>
      </c>
      <c r="W71">
        <v>12.62170541588209</v>
      </c>
      <c r="X71">
        <v>6.5624971222833395E-2</v>
      </c>
      <c r="Y71">
        <v>0</v>
      </c>
      <c r="Z71">
        <v>6.816624714813932E-2</v>
      </c>
      <c r="AA71">
        <v>0.66007761217391303</v>
      </c>
      <c r="AB71">
        <v>1.030666298913044</v>
      </c>
      <c r="AC71">
        <v>0</v>
      </c>
      <c r="AD71">
        <v>8.9535067605633796E-3</v>
      </c>
      <c r="AE71">
        <v>4.5102908229615384</v>
      </c>
      <c r="AF71">
        <v>0.81200065057692294</v>
      </c>
      <c r="AG71">
        <v>0</v>
      </c>
      <c r="AH71">
        <v>13.364991552923071</v>
      </c>
      <c r="AI71">
        <v>4.6688216006551153</v>
      </c>
      <c r="AJ71">
        <v>2.299259676458314</v>
      </c>
      <c r="AK71">
        <v>0</v>
      </c>
      <c r="AL71">
        <v>3.1255971455640623E-2</v>
      </c>
      <c r="AM71">
        <v>5.0592462057368897</v>
      </c>
      <c r="AN71">
        <v>0.3659151044362734</v>
      </c>
      <c r="AO71">
        <v>0</v>
      </c>
      <c r="AP71">
        <v>1.3495749790767056E-2</v>
      </c>
      <c r="AQ71">
        <v>6.0322066666666663</v>
      </c>
      <c r="AR71">
        <v>20.17851666666667</v>
      </c>
      <c r="AS71">
        <v>0</v>
      </c>
      <c r="AT71">
        <v>1.7776056338028161</v>
      </c>
      <c r="AU71">
        <v>0.14528512820512821</v>
      </c>
      <c r="AV71">
        <v>0.60415923076923073</v>
      </c>
      <c r="AW71">
        <v>0</v>
      </c>
      <c r="AX71">
        <v>6.7342957746478846E-2</v>
      </c>
      <c r="AY71">
        <v>0.81626399999999999</v>
      </c>
      <c r="AZ71">
        <v>0</v>
      </c>
      <c r="BA71">
        <v>0</v>
      </c>
      <c r="BB71">
        <v>7.8074154929577463E-2</v>
      </c>
      <c r="BC71">
        <v>0.18470451457877571</v>
      </c>
      <c r="BD71">
        <v>9.8461090909090901E-2</v>
      </c>
      <c r="BE71">
        <v>0</v>
      </c>
      <c r="BF71">
        <v>0</v>
      </c>
      <c r="BG71">
        <v>0.36888167346938783</v>
      </c>
      <c r="BH71">
        <v>8.9731591836734681E-2</v>
      </c>
      <c r="BI71">
        <v>0</v>
      </c>
      <c r="BJ71">
        <v>0</v>
      </c>
      <c r="BK71">
        <v>0.62651866666666656</v>
      </c>
      <c r="BL71">
        <v>0.80022716244865644</v>
      </c>
      <c r="BM71">
        <v>0</v>
      </c>
      <c r="BN71">
        <v>0</v>
      </c>
      <c r="BO71">
        <v>9.4939726311324986</v>
      </c>
      <c r="BP71">
        <v>5.8861780585833321</v>
      </c>
      <c r="BQ71">
        <v>0</v>
      </c>
      <c r="BR71">
        <v>1.4562983801253542</v>
      </c>
      <c r="BS71">
        <v>2.633534004084507</v>
      </c>
      <c r="BT71">
        <v>0.51935276563380273</v>
      </c>
      <c r="BU71">
        <v>0</v>
      </c>
      <c r="BV71">
        <v>3.9886292394366196E-2</v>
      </c>
      <c r="BW71">
        <v>0.42018066809523802</v>
      </c>
      <c r="BX71">
        <v>0</v>
      </c>
      <c r="BY71">
        <v>0</v>
      </c>
      <c r="BZ71">
        <v>0</v>
      </c>
    </row>
    <row r="72" spans="1:78" x14ac:dyDescent="0.25">
      <c r="A72" s="14">
        <v>2015</v>
      </c>
      <c r="B72" s="2">
        <v>1969</v>
      </c>
      <c r="C72">
        <v>8.0910854947036128</v>
      </c>
      <c r="D72">
        <v>0.50084571585947002</v>
      </c>
      <c r="E72">
        <v>0</v>
      </c>
      <c r="F72">
        <v>1.7982894873243469</v>
      </c>
      <c r="G72">
        <v>1.272895802638196</v>
      </c>
      <c r="H72">
        <v>0.52030257396071056</v>
      </c>
      <c r="I72">
        <v>0</v>
      </c>
      <c r="J72">
        <v>3.3348664788732406E-2</v>
      </c>
      <c r="K72">
        <v>4.0648023482926829</v>
      </c>
      <c r="L72">
        <v>0.82890087102439014</v>
      </c>
      <c r="M72">
        <v>0</v>
      </c>
      <c r="N72">
        <v>0.23467751415198193</v>
      </c>
      <c r="O72">
        <v>11.654418596491229</v>
      </c>
      <c r="P72">
        <v>4.7756652631578946</v>
      </c>
      <c r="Q72">
        <v>0</v>
      </c>
      <c r="R72">
        <v>6.1710357894736836</v>
      </c>
      <c r="S72">
        <v>1.1991541643999999</v>
      </c>
      <c r="T72">
        <v>0.62714384460000006</v>
      </c>
      <c r="U72">
        <v>0</v>
      </c>
      <c r="V72">
        <v>0.48644274366197154</v>
      </c>
      <c r="W72">
        <v>12.62170541588209</v>
      </c>
      <c r="X72">
        <v>6.5624971222833395E-2</v>
      </c>
      <c r="Y72">
        <v>0</v>
      </c>
      <c r="Z72">
        <v>6.816624714813932E-2</v>
      </c>
      <c r="AA72">
        <v>0.66007761217391303</v>
      </c>
      <c r="AB72">
        <v>1.030666298913044</v>
      </c>
      <c r="AC72">
        <v>0</v>
      </c>
      <c r="AD72">
        <v>8.9535067605633796E-3</v>
      </c>
      <c r="AE72">
        <v>4.5102908229615384</v>
      </c>
      <c r="AF72">
        <v>0.81200065057692294</v>
      </c>
      <c r="AG72">
        <v>0</v>
      </c>
      <c r="AH72">
        <v>13.364991552923071</v>
      </c>
      <c r="AI72">
        <v>4.6688216006551153</v>
      </c>
      <c r="AJ72">
        <v>2.299259676458314</v>
      </c>
      <c r="AK72">
        <v>0</v>
      </c>
      <c r="AL72">
        <v>3.1255971455640623E-2</v>
      </c>
      <c r="AM72">
        <v>5.0592462057368897</v>
      </c>
      <c r="AN72">
        <v>0.3659151044362734</v>
      </c>
      <c r="AO72">
        <v>0</v>
      </c>
      <c r="AP72">
        <v>1.3495749790767056E-2</v>
      </c>
      <c r="AQ72">
        <v>6.0322066666666663</v>
      </c>
      <c r="AR72">
        <v>20.17851666666667</v>
      </c>
      <c r="AS72">
        <v>0</v>
      </c>
      <c r="AT72">
        <v>1.7776056338028161</v>
      </c>
      <c r="AU72">
        <v>0.14528512820512821</v>
      </c>
      <c r="AV72">
        <v>0.60415923076923073</v>
      </c>
      <c r="AW72">
        <v>0</v>
      </c>
      <c r="AX72">
        <v>6.7342957746478846E-2</v>
      </c>
      <c r="AY72">
        <v>0.81626399999999999</v>
      </c>
      <c r="AZ72">
        <v>0</v>
      </c>
      <c r="BA72">
        <v>0</v>
      </c>
      <c r="BB72">
        <v>7.8074154929577463E-2</v>
      </c>
      <c r="BC72">
        <v>0.18470451457877571</v>
      </c>
      <c r="BD72">
        <v>9.8461090909090901E-2</v>
      </c>
      <c r="BE72">
        <v>0</v>
      </c>
      <c r="BF72">
        <v>0</v>
      </c>
      <c r="BG72">
        <v>0.36888167346938783</v>
      </c>
      <c r="BH72">
        <v>8.9731591836734681E-2</v>
      </c>
      <c r="BI72">
        <v>0</v>
      </c>
      <c r="BJ72">
        <v>0</v>
      </c>
      <c r="BK72">
        <v>0.62651866666666656</v>
      </c>
      <c r="BL72">
        <v>0.80022716244865644</v>
      </c>
      <c r="BM72">
        <v>0</v>
      </c>
      <c r="BN72">
        <v>0</v>
      </c>
      <c r="BO72">
        <v>9.4939726311324986</v>
      </c>
      <c r="BP72">
        <v>5.8861780585833321</v>
      </c>
      <c r="BQ72">
        <v>0</v>
      </c>
      <c r="BR72">
        <v>1.4562983801253542</v>
      </c>
      <c r="BS72">
        <v>2.633534004084507</v>
      </c>
      <c r="BT72">
        <v>0.51935276563380273</v>
      </c>
      <c r="BU72">
        <v>0</v>
      </c>
      <c r="BV72">
        <v>3.9886292394366196E-2</v>
      </c>
      <c r="BW72">
        <v>0.42018066809523802</v>
      </c>
      <c r="BX72">
        <v>0</v>
      </c>
      <c r="BY72">
        <v>0</v>
      </c>
      <c r="BZ72">
        <v>0</v>
      </c>
    </row>
    <row r="73" spans="1:78" x14ac:dyDescent="0.25">
      <c r="A73" s="14">
        <v>2015</v>
      </c>
      <c r="B73" s="2">
        <v>1970</v>
      </c>
      <c r="C73">
        <v>8.0910854947036128</v>
      </c>
      <c r="D73">
        <v>0.50084571585947002</v>
      </c>
      <c r="E73">
        <v>0</v>
      </c>
      <c r="F73">
        <v>1.7982894873243469</v>
      </c>
      <c r="G73">
        <v>1.272895802638196</v>
      </c>
      <c r="H73">
        <v>0.52030257396071056</v>
      </c>
      <c r="I73">
        <v>0</v>
      </c>
      <c r="J73">
        <v>3.3348664788732406E-2</v>
      </c>
      <c r="K73">
        <v>4.0648023482926829</v>
      </c>
      <c r="L73">
        <v>0.82890087102439014</v>
      </c>
      <c r="M73">
        <v>0</v>
      </c>
      <c r="N73">
        <v>0.23467751415198193</v>
      </c>
      <c r="O73">
        <v>11.654418596491229</v>
      </c>
      <c r="P73">
        <v>4.7756652631578946</v>
      </c>
      <c r="Q73">
        <v>0</v>
      </c>
      <c r="R73">
        <v>6.1710357894736836</v>
      </c>
      <c r="S73">
        <v>1.1991541643999999</v>
      </c>
      <c r="T73">
        <v>0.62714384460000006</v>
      </c>
      <c r="U73">
        <v>0</v>
      </c>
      <c r="V73">
        <v>0.48644274366197154</v>
      </c>
      <c r="W73">
        <v>12.62170541588209</v>
      </c>
      <c r="X73">
        <v>6.5624971222833395E-2</v>
      </c>
      <c r="Y73">
        <v>0</v>
      </c>
      <c r="Z73">
        <v>6.816624714813932E-2</v>
      </c>
      <c r="AA73">
        <v>0.66007761217391303</v>
      </c>
      <c r="AB73">
        <v>1.030666298913044</v>
      </c>
      <c r="AC73">
        <v>0</v>
      </c>
      <c r="AD73">
        <v>8.9535067605633796E-3</v>
      </c>
      <c r="AE73">
        <v>4.5102908229615384</v>
      </c>
      <c r="AF73">
        <v>0.81200065057692294</v>
      </c>
      <c r="AG73">
        <v>0</v>
      </c>
      <c r="AH73">
        <v>13.364991552923071</v>
      </c>
      <c r="AI73">
        <v>4.6688216006551153</v>
      </c>
      <c r="AJ73">
        <v>2.299259676458314</v>
      </c>
      <c r="AK73">
        <v>0</v>
      </c>
      <c r="AL73">
        <v>3.1255971455640623E-2</v>
      </c>
      <c r="AM73">
        <v>5.0592462057368897</v>
      </c>
      <c r="AN73">
        <v>0.3659151044362734</v>
      </c>
      <c r="AO73">
        <v>0</v>
      </c>
      <c r="AP73">
        <v>1.3495749790767056E-2</v>
      </c>
      <c r="AQ73">
        <v>6.0322066666666663</v>
      </c>
      <c r="AR73">
        <v>20.17851666666667</v>
      </c>
      <c r="AS73">
        <v>0</v>
      </c>
      <c r="AT73">
        <v>1.7776056338028161</v>
      </c>
      <c r="AU73">
        <v>0.14528512820512821</v>
      </c>
      <c r="AV73">
        <v>0.60415923076923073</v>
      </c>
      <c r="AW73">
        <v>0</v>
      </c>
      <c r="AX73">
        <v>6.7342957746478846E-2</v>
      </c>
      <c r="AY73">
        <v>2.3007520000000001</v>
      </c>
      <c r="AZ73">
        <v>0.33534199999999997</v>
      </c>
      <c r="BA73">
        <v>0</v>
      </c>
      <c r="BB73">
        <v>7.8074154929577463E-2</v>
      </c>
      <c r="BC73">
        <v>0.18470451457877571</v>
      </c>
      <c r="BD73">
        <v>9.8461090909090901E-2</v>
      </c>
      <c r="BE73">
        <v>0</v>
      </c>
      <c r="BF73">
        <v>0</v>
      </c>
      <c r="BG73">
        <v>0.36888167346938783</v>
      </c>
      <c r="BH73">
        <v>8.9731591836734681E-2</v>
      </c>
      <c r="BI73">
        <v>0</v>
      </c>
      <c r="BJ73">
        <v>0</v>
      </c>
      <c r="BK73">
        <v>0.62651866666666656</v>
      </c>
      <c r="BL73">
        <v>0.80022716244865644</v>
      </c>
      <c r="BM73">
        <v>0</v>
      </c>
      <c r="BN73">
        <v>0</v>
      </c>
      <c r="BO73">
        <v>9.4939726311324986</v>
      </c>
      <c r="BP73">
        <v>5.8861780585833321</v>
      </c>
      <c r="BQ73">
        <v>0</v>
      </c>
      <c r="BR73">
        <v>1.4562983801253542</v>
      </c>
      <c r="BS73">
        <v>2.633534004084507</v>
      </c>
      <c r="BT73">
        <v>0.51935276563380273</v>
      </c>
      <c r="BU73">
        <v>0</v>
      </c>
      <c r="BV73">
        <v>3.9886292394366196E-2</v>
      </c>
      <c r="BW73">
        <v>0.42018066809523802</v>
      </c>
      <c r="BX73">
        <v>0</v>
      </c>
      <c r="BY73">
        <v>0</v>
      </c>
      <c r="BZ73">
        <v>0</v>
      </c>
    </row>
    <row r="74" spans="1:78" x14ac:dyDescent="0.25">
      <c r="A74" s="14">
        <v>2015</v>
      </c>
      <c r="B74" s="2">
        <v>1971</v>
      </c>
      <c r="C74">
        <v>8.0910854947036128</v>
      </c>
      <c r="D74">
        <v>0.50084571585947002</v>
      </c>
      <c r="E74">
        <v>0</v>
      </c>
      <c r="F74">
        <v>1.7982894873243469</v>
      </c>
      <c r="G74">
        <v>1.272895802638196</v>
      </c>
      <c r="H74">
        <v>0.52030257396071056</v>
      </c>
      <c r="I74">
        <v>0</v>
      </c>
      <c r="J74">
        <v>3.3348664788732406E-2</v>
      </c>
      <c r="K74">
        <v>4.0648023482926829</v>
      </c>
      <c r="L74">
        <v>0.82890087102439014</v>
      </c>
      <c r="M74">
        <v>0</v>
      </c>
      <c r="N74">
        <v>0.23467751415198193</v>
      </c>
      <c r="O74">
        <v>11.654418596491229</v>
      </c>
      <c r="P74">
        <v>4.7756652631578946</v>
      </c>
      <c r="Q74">
        <v>0</v>
      </c>
      <c r="R74">
        <v>6.1710357894736836</v>
      </c>
      <c r="S74">
        <v>1.1991541643999999</v>
      </c>
      <c r="T74">
        <v>0.62714384460000006</v>
      </c>
      <c r="U74">
        <v>0</v>
      </c>
      <c r="V74">
        <v>0.48644274366197154</v>
      </c>
      <c r="W74">
        <v>12.62170541588209</v>
      </c>
      <c r="X74">
        <v>6.5624971222833395E-2</v>
      </c>
      <c r="Y74">
        <v>0</v>
      </c>
      <c r="Z74">
        <v>6.816624714813932E-2</v>
      </c>
      <c r="AA74">
        <v>0.66007761217391303</v>
      </c>
      <c r="AB74">
        <v>1.030666298913044</v>
      </c>
      <c r="AC74">
        <v>0</v>
      </c>
      <c r="AD74">
        <v>8.9535067605633796E-3</v>
      </c>
      <c r="AE74">
        <v>4.5102908229615384</v>
      </c>
      <c r="AF74">
        <v>0.81200065057692294</v>
      </c>
      <c r="AG74">
        <v>0</v>
      </c>
      <c r="AH74">
        <v>13.364991552923071</v>
      </c>
      <c r="AI74">
        <v>4.6688216006551153</v>
      </c>
      <c r="AJ74">
        <v>2.299259676458314</v>
      </c>
      <c r="AK74">
        <v>0</v>
      </c>
      <c r="AL74">
        <v>3.1255971455640623E-2</v>
      </c>
      <c r="AM74">
        <v>5.0592462057368897</v>
      </c>
      <c r="AN74">
        <v>0.3659151044362734</v>
      </c>
      <c r="AO74">
        <v>0</v>
      </c>
      <c r="AP74">
        <v>1.3495749790767056E-2</v>
      </c>
      <c r="AQ74">
        <v>6.0322066666666663</v>
      </c>
      <c r="AR74">
        <v>20.17851666666667</v>
      </c>
      <c r="AS74">
        <v>0</v>
      </c>
      <c r="AT74">
        <v>1.7776056338028161</v>
      </c>
      <c r="AU74">
        <v>0.14528512820512821</v>
      </c>
      <c r="AV74">
        <v>0.60415923076923073</v>
      </c>
      <c r="AW74">
        <v>0</v>
      </c>
      <c r="AX74">
        <v>6.7342957746478846E-2</v>
      </c>
      <c r="AY74">
        <v>2.3007520000000001</v>
      </c>
      <c r="AZ74">
        <v>0.33534199999999997</v>
      </c>
      <c r="BA74">
        <v>0</v>
      </c>
      <c r="BB74">
        <v>7.8074154929577463E-2</v>
      </c>
      <c r="BC74">
        <v>0.18470451457877571</v>
      </c>
      <c r="BD74">
        <v>9.8461090909090901E-2</v>
      </c>
      <c r="BE74">
        <v>0</v>
      </c>
      <c r="BF74">
        <v>0</v>
      </c>
      <c r="BG74">
        <v>0.36888167346938783</v>
      </c>
      <c r="BH74">
        <v>8.9731591836734681E-2</v>
      </c>
      <c r="BI74">
        <v>0</v>
      </c>
      <c r="BJ74">
        <v>0</v>
      </c>
      <c r="BK74">
        <v>0.62651866666666656</v>
      </c>
      <c r="BL74">
        <v>0.80022716244865644</v>
      </c>
      <c r="BM74">
        <v>0</v>
      </c>
      <c r="BN74">
        <v>0</v>
      </c>
      <c r="BO74">
        <v>9.4939726311324986</v>
      </c>
      <c r="BP74">
        <v>5.8861780585833321</v>
      </c>
      <c r="BQ74">
        <v>0</v>
      </c>
      <c r="BR74">
        <v>1.4562983801253542</v>
      </c>
      <c r="BS74">
        <v>2.633534004084507</v>
      </c>
      <c r="BT74">
        <v>0.51935276563380273</v>
      </c>
      <c r="BU74">
        <v>0</v>
      </c>
      <c r="BV74">
        <v>3.9886292394366196E-2</v>
      </c>
      <c r="BW74">
        <v>1.2484515210000002</v>
      </c>
      <c r="BX74">
        <v>1.177979173</v>
      </c>
      <c r="BY74">
        <v>0</v>
      </c>
      <c r="BZ74">
        <v>0</v>
      </c>
    </row>
    <row r="75" spans="1:78" x14ac:dyDescent="0.25">
      <c r="A75" s="14">
        <v>2015</v>
      </c>
      <c r="B75" s="2">
        <v>1972</v>
      </c>
      <c r="C75">
        <v>8.0910854947036128</v>
      </c>
      <c r="D75">
        <v>0.50084571585947002</v>
      </c>
      <c r="E75">
        <v>0</v>
      </c>
      <c r="F75">
        <v>1.7982894873243469</v>
      </c>
      <c r="G75">
        <v>1.272895802638196</v>
      </c>
      <c r="H75">
        <v>0.52030257396071056</v>
      </c>
      <c r="I75">
        <v>0</v>
      </c>
      <c r="J75">
        <v>3.3348664788732406E-2</v>
      </c>
      <c r="K75">
        <v>4.0648023482926829</v>
      </c>
      <c r="L75">
        <v>0.82890087102439014</v>
      </c>
      <c r="M75">
        <v>0</v>
      </c>
      <c r="N75">
        <v>0.23467751415198193</v>
      </c>
      <c r="O75">
        <v>11.654418596491229</v>
      </c>
      <c r="P75">
        <v>4.7756652631578946</v>
      </c>
      <c r="Q75">
        <v>0</v>
      </c>
      <c r="R75">
        <v>6.1710357894736836</v>
      </c>
      <c r="S75">
        <v>1.1991541643999999</v>
      </c>
      <c r="T75">
        <v>0.62714384460000006</v>
      </c>
      <c r="U75">
        <v>0</v>
      </c>
      <c r="V75">
        <v>0.48644274366197154</v>
      </c>
      <c r="W75">
        <v>12.62170541588209</v>
      </c>
      <c r="X75">
        <v>6.5624971222833395E-2</v>
      </c>
      <c r="Y75">
        <v>0</v>
      </c>
      <c r="Z75">
        <v>6.816624714813932E-2</v>
      </c>
      <c r="AA75">
        <v>0.66007761217391303</v>
      </c>
      <c r="AB75">
        <v>1.030666298913044</v>
      </c>
      <c r="AC75">
        <v>0</v>
      </c>
      <c r="AD75">
        <v>8.9535067605633796E-3</v>
      </c>
      <c r="AE75">
        <v>4.5102908229615384</v>
      </c>
      <c r="AF75">
        <v>0.81200065057692294</v>
      </c>
      <c r="AG75">
        <v>0</v>
      </c>
      <c r="AH75">
        <v>13.364991552923071</v>
      </c>
      <c r="AI75">
        <v>4.6688216006551153</v>
      </c>
      <c r="AJ75">
        <v>2.299259676458314</v>
      </c>
      <c r="AK75">
        <v>0</v>
      </c>
      <c r="AL75">
        <v>3.1255971455640623E-2</v>
      </c>
      <c r="AM75">
        <v>5.0592462057368897</v>
      </c>
      <c r="AN75">
        <v>0.3659151044362734</v>
      </c>
      <c r="AO75">
        <v>0</v>
      </c>
      <c r="AP75">
        <v>1.3495749790767056E-2</v>
      </c>
      <c r="AQ75">
        <v>6.0322066666666663</v>
      </c>
      <c r="AR75">
        <v>20.17851666666667</v>
      </c>
      <c r="AS75">
        <v>0</v>
      </c>
      <c r="AT75">
        <v>1.7776056338028161</v>
      </c>
      <c r="AU75">
        <v>0.14528512820512821</v>
      </c>
      <c r="AV75">
        <v>0.60415923076923073</v>
      </c>
      <c r="AW75">
        <v>0</v>
      </c>
      <c r="AX75">
        <v>6.7342957746478846E-2</v>
      </c>
      <c r="AY75">
        <v>2.3007520000000001</v>
      </c>
      <c r="AZ75">
        <v>0.33534199999999997</v>
      </c>
      <c r="BA75">
        <v>0</v>
      </c>
      <c r="BB75">
        <v>7.8074154929577463E-2</v>
      </c>
      <c r="BC75">
        <v>0.18470451457877571</v>
      </c>
      <c r="BD75">
        <v>9.8461090909090901E-2</v>
      </c>
      <c r="BE75">
        <v>0</v>
      </c>
      <c r="BF75">
        <v>0</v>
      </c>
      <c r="BG75">
        <v>0.36888167346938783</v>
      </c>
      <c r="BH75">
        <v>8.9731591836734681E-2</v>
      </c>
      <c r="BI75">
        <v>0</v>
      </c>
      <c r="BJ75">
        <v>0</v>
      </c>
      <c r="BK75">
        <v>0.62651866666666656</v>
      </c>
      <c r="BL75">
        <v>0.80022716244865644</v>
      </c>
      <c r="BM75">
        <v>0</v>
      </c>
      <c r="BN75">
        <v>0</v>
      </c>
      <c r="BO75">
        <v>9.4939726311324986</v>
      </c>
      <c r="BP75">
        <v>5.8861780585833321</v>
      </c>
      <c r="BQ75">
        <v>0</v>
      </c>
      <c r="BR75">
        <v>1.4562983801253542</v>
      </c>
      <c r="BS75">
        <v>2.633534004084507</v>
      </c>
      <c r="BT75">
        <v>0.51935276563380273</v>
      </c>
      <c r="BU75">
        <v>0</v>
      </c>
      <c r="BV75">
        <v>3.9886292394366196E-2</v>
      </c>
      <c r="BW75">
        <v>1.2484515210000002</v>
      </c>
      <c r="BX75">
        <v>1.177979173</v>
      </c>
      <c r="BY75">
        <v>0</v>
      </c>
      <c r="BZ75">
        <v>0</v>
      </c>
    </row>
    <row r="76" spans="1:78" x14ac:dyDescent="0.25">
      <c r="A76" s="14">
        <v>2015</v>
      </c>
      <c r="B76" s="2">
        <v>1973</v>
      </c>
      <c r="C76">
        <v>8.0910854947036128</v>
      </c>
      <c r="D76">
        <v>0.50084571585947002</v>
      </c>
      <c r="E76">
        <v>0</v>
      </c>
      <c r="F76">
        <v>1.7982894873243469</v>
      </c>
      <c r="G76">
        <v>1.272895802638196</v>
      </c>
      <c r="H76">
        <v>0.52030257396071056</v>
      </c>
      <c r="I76">
        <v>0</v>
      </c>
      <c r="J76">
        <v>3.3348664788732406E-2</v>
      </c>
      <c r="K76">
        <v>4.0648023482926829</v>
      </c>
      <c r="L76">
        <v>0.82890087102439014</v>
      </c>
      <c r="M76">
        <v>0</v>
      </c>
      <c r="N76">
        <v>0.23467751415198193</v>
      </c>
      <c r="O76">
        <v>11.654418596491229</v>
      </c>
      <c r="P76">
        <v>4.7756652631578946</v>
      </c>
      <c r="Q76">
        <v>0</v>
      </c>
      <c r="R76">
        <v>6.1710357894736836</v>
      </c>
      <c r="S76">
        <v>1.1991541643999999</v>
      </c>
      <c r="T76">
        <v>0.62714384460000006</v>
      </c>
      <c r="U76">
        <v>0</v>
      </c>
      <c r="V76">
        <v>0.48644274366197154</v>
      </c>
      <c r="W76">
        <v>12.62170541588209</v>
      </c>
      <c r="X76">
        <v>6.5624971222833395E-2</v>
      </c>
      <c r="Y76">
        <v>0</v>
      </c>
      <c r="Z76">
        <v>6.816624714813932E-2</v>
      </c>
      <c r="AA76">
        <v>0.66007761217391303</v>
      </c>
      <c r="AB76">
        <v>1.030666298913044</v>
      </c>
      <c r="AC76">
        <v>0</v>
      </c>
      <c r="AD76">
        <v>8.9535067605633796E-3</v>
      </c>
      <c r="AE76">
        <v>4.5102908229615384</v>
      </c>
      <c r="AF76">
        <v>0.81200065057692294</v>
      </c>
      <c r="AG76">
        <v>0</v>
      </c>
      <c r="AH76">
        <v>13.364991552923071</v>
      </c>
      <c r="AI76">
        <v>4.6688216006551153</v>
      </c>
      <c r="AJ76">
        <v>2.299259676458314</v>
      </c>
      <c r="AK76">
        <v>0</v>
      </c>
      <c r="AL76">
        <v>3.1255971455640623E-2</v>
      </c>
      <c r="AM76">
        <v>5.0592462057368897</v>
      </c>
      <c r="AN76">
        <v>0.3659151044362734</v>
      </c>
      <c r="AO76">
        <v>0</v>
      </c>
      <c r="AP76">
        <v>1.3495749790767056E-2</v>
      </c>
      <c r="AQ76">
        <v>6.0322066666666663</v>
      </c>
      <c r="AR76">
        <v>20.17851666666667</v>
      </c>
      <c r="AS76">
        <v>0</v>
      </c>
      <c r="AT76">
        <v>1.7776056338028161</v>
      </c>
      <c r="AU76">
        <v>0.14528512820512821</v>
      </c>
      <c r="AV76">
        <v>0.60415923076923073</v>
      </c>
      <c r="AW76">
        <v>0</v>
      </c>
      <c r="AX76">
        <v>6.7342957746478846E-2</v>
      </c>
      <c r="AY76">
        <v>2.3007520000000001</v>
      </c>
      <c r="AZ76">
        <v>0.33534199999999997</v>
      </c>
      <c r="BA76">
        <v>0</v>
      </c>
      <c r="BB76">
        <v>7.8074154929577463E-2</v>
      </c>
      <c r="BC76">
        <v>0.18470451457877571</v>
      </c>
      <c r="BD76">
        <v>9.8461090909090901E-2</v>
      </c>
      <c r="BE76">
        <v>0</v>
      </c>
      <c r="BF76">
        <v>0</v>
      </c>
      <c r="BG76">
        <v>0.36888167346938783</v>
      </c>
      <c r="BH76">
        <v>8.9731591836734681E-2</v>
      </c>
      <c r="BI76">
        <v>0</v>
      </c>
      <c r="BJ76">
        <v>0</v>
      </c>
      <c r="BK76">
        <v>0.62651866666666656</v>
      </c>
      <c r="BL76">
        <v>0.80022716244865644</v>
      </c>
      <c r="BM76">
        <v>0</v>
      </c>
      <c r="BN76">
        <v>0</v>
      </c>
      <c r="BO76">
        <v>9.4939726311324986</v>
      </c>
      <c r="BP76">
        <v>5.8861780585833321</v>
      </c>
      <c r="BQ76">
        <v>0</v>
      </c>
      <c r="BR76">
        <v>1.4562983801253542</v>
      </c>
      <c r="BS76">
        <v>2.633534004084507</v>
      </c>
      <c r="BT76">
        <v>0.51935276563380273</v>
      </c>
      <c r="BU76">
        <v>0</v>
      </c>
      <c r="BV76">
        <v>3.9886292394366196E-2</v>
      </c>
      <c r="BW76">
        <v>1.2484515210000002</v>
      </c>
      <c r="BX76">
        <v>1.177979173</v>
      </c>
      <c r="BY76">
        <v>0</v>
      </c>
      <c r="BZ76">
        <v>0</v>
      </c>
    </row>
    <row r="77" spans="1:78" x14ac:dyDescent="0.25">
      <c r="A77" s="14">
        <v>2015</v>
      </c>
      <c r="B77" s="2">
        <v>1974</v>
      </c>
      <c r="C77">
        <v>8.0910854947036128</v>
      </c>
      <c r="D77">
        <v>0.50084571585947002</v>
      </c>
      <c r="E77">
        <v>0</v>
      </c>
      <c r="F77">
        <v>1.7982894873243469</v>
      </c>
      <c r="G77">
        <v>1.272895802638196</v>
      </c>
      <c r="H77">
        <v>0.52030257396071056</v>
      </c>
      <c r="I77">
        <v>0</v>
      </c>
      <c r="J77">
        <v>3.3348664788732406E-2</v>
      </c>
      <c r="K77">
        <v>4.0648023482926829</v>
      </c>
      <c r="L77">
        <v>0.82890087102439014</v>
      </c>
      <c r="M77">
        <v>0</v>
      </c>
      <c r="N77">
        <v>0.23467751415198193</v>
      </c>
      <c r="O77">
        <v>11.654418596491229</v>
      </c>
      <c r="P77">
        <v>4.7756652631578946</v>
      </c>
      <c r="Q77">
        <v>0</v>
      </c>
      <c r="R77">
        <v>6.1710357894736836</v>
      </c>
      <c r="S77">
        <v>1.1991541643999999</v>
      </c>
      <c r="T77">
        <v>0.62714384460000006</v>
      </c>
      <c r="U77">
        <v>0</v>
      </c>
      <c r="V77">
        <v>0.48644274366197154</v>
      </c>
      <c r="W77">
        <v>12.62170541588209</v>
      </c>
      <c r="X77">
        <v>6.5624971222833395E-2</v>
      </c>
      <c r="Y77">
        <v>0</v>
      </c>
      <c r="Z77">
        <v>6.816624714813932E-2</v>
      </c>
      <c r="AA77">
        <v>0.66007761217391303</v>
      </c>
      <c r="AB77">
        <v>1.030666298913044</v>
      </c>
      <c r="AC77">
        <v>0</v>
      </c>
      <c r="AD77">
        <v>8.9535067605633796E-3</v>
      </c>
      <c r="AE77">
        <v>4.5102908229615384</v>
      </c>
      <c r="AF77">
        <v>0.81200065057692294</v>
      </c>
      <c r="AG77">
        <v>0</v>
      </c>
      <c r="AH77">
        <v>13.364991552923071</v>
      </c>
      <c r="AI77">
        <v>4.6688216006551153</v>
      </c>
      <c r="AJ77">
        <v>2.299259676458314</v>
      </c>
      <c r="AK77">
        <v>0</v>
      </c>
      <c r="AL77">
        <v>3.1255971455640623E-2</v>
      </c>
      <c r="AM77">
        <v>5.0592462057368897</v>
      </c>
      <c r="AN77">
        <v>0.3659151044362734</v>
      </c>
      <c r="AO77">
        <v>0</v>
      </c>
      <c r="AP77">
        <v>1.3495749790767056E-2</v>
      </c>
      <c r="AQ77">
        <v>6.0322066666666663</v>
      </c>
      <c r="AR77">
        <v>20.17851666666667</v>
      </c>
      <c r="AS77">
        <v>0</v>
      </c>
      <c r="AT77">
        <v>1.7776056338028161</v>
      </c>
      <c r="AU77">
        <v>0.14528512820512821</v>
      </c>
      <c r="AV77">
        <v>0.60415923076923073</v>
      </c>
      <c r="AW77">
        <v>0</v>
      </c>
      <c r="AX77">
        <v>6.7342957746478846E-2</v>
      </c>
      <c r="AY77">
        <v>2.3007520000000001</v>
      </c>
      <c r="AZ77">
        <v>0.33534199999999997</v>
      </c>
      <c r="BA77">
        <v>0</v>
      </c>
      <c r="BB77">
        <v>7.8074154929577463E-2</v>
      </c>
      <c r="BC77">
        <v>0.18470451457877571</v>
      </c>
      <c r="BD77">
        <v>9.8461090909090901E-2</v>
      </c>
      <c r="BE77">
        <v>0</v>
      </c>
      <c r="BF77">
        <v>0</v>
      </c>
      <c r="BG77">
        <v>0.36888167346938783</v>
      </c>
      <c r="BH77">
        <v>8.9731591836734681E-2</v>
      </c>
      <c r="BI77">
        <v>0</v>
      </c>
      <c r="BJ77">
        <v>0</v>
      </c>
      <c r="BK77">
        <v>0.62651866666666656</v>
      </c>
      <c r="BL77">
        <v>0.80022716244865644</v>
      </c>
      <c r="BM77">
        <v>0</v>
      </c>
      <c r="BN77">
        <v>0</v>
      </c>
      <c r="BO77">
        <v>9.4939726311324986</v>
      </c>
      <c r="BP77">
        <v>5.8861780585833321</v>
      </c>
      <c r="BQ77">
        <v>0</v>
      </c>
      <c r="BR77">
        <v>1.4562983801253542</v>
      </c>
      <c r="BS77">
        <v>2.633534004084507</v>
      </c>
      <c r="BT77">
        <v>0.51935276563380273</v>
      </c>
      <c r="BU77">
        <v>0</v>
      </c>
      <c r="BV77">
        <v>3.9886292394366196E-2</v>
      </c>
      <c r="BW77">
        <v>1.2484515210000002</v>
      </c>
      <c r="BX77">
        <v>1.177979173</v>
      </c>
      <c r="BY77">
        <v>0</v>
      </c>
      <c r="BZ77">
        <v>0</v>
      </c>
    </row>
    <row r="78" spans="1:78" x14ac:dyDescent="0.25">
      <c r="A78" s="14">
        <v>2015</v>
      </c>
      <c r="B78" s="2">
        <v>1975</v>
      </c>
      <c r="C78">
        <v>8.0910854947036128</v>
      </c>
      <c r="D78">
        <v>0.50084571585947002</v>
      </c>
      <c r="E78">
        <v>0</v>
      </c>
      <c r="F78">
        <v>1.7982894873243469</v>
      </c>
      <c r="G78">
        <v>1.272895802638196</v>
      </c>
      <c r="H78">
        <v>0.52030257396071056</v>
      </c>
      <c r="I78">
        <v>0</v>
      </c>
      <c r="J78">
        <v>3.3348664788732406E-2</v>
      </c>
      <c r="K78">
        <v>4.0648023482926829</v>
      </c>
      <c r="L78">
        <v>0.82890087102439014</v>
      </c>
      <c r="M78">
        <v>0</v>
      </c>
      <c r="N78">
        <v>0.23467751415198193</v>
      </c>
      <c r="O78">
        <v>11.654418596491229</v>
      </c>
      <c r="P78">
        <v>4.7756652631578946</v>
      </c>
      <c r="Q78">
        <v>0</v>
      </c>
      <c r="R78">
        <v>6.1710357894736836</v>
      </c>
      <c r="S78">
        <v>1.1991541643999999</v>
      </c>
      <c r="T78">
        <v>0.62714384460000006</v>
      </c>
      <c r="U78">
        <v>0</v>
      </c>
      <c r="V78">
        <v>0.48644274366197154</v>
      </c>
      <c r="W78">
        <v>12.62170541588209</v>
      </c>
      <c r="X78">
        <v>6.5624971222833395E-2</v>
      </c>
      <c r="Y78">
        <v>0</v>
      </c>
      <c r="Z78">
        <v>6.816624714813932E-2</v>
      </c>
      <c r="AA78">
        <v>0.66007761217391303</v>
      </c>
      <c r="AB78">
        <v>1.030666298913044</v>
      </c>
      <c r="AC78">
        <v>0</v>
      </c>
      <c r="AD78">
        <v>8.9535067605633796E-3</v>
      </c>
      <c r="AE78">
        <v>4.5102908229615384</v>
      </c>
      <c r="AF78">
        <v>0.81200065057692294</v>
      </c>
      <c r="AG78">
        <v>0</v>
      </c>
      <c r="AH78">
        <v>13.364991552923071</v>
      </c>
      <c r="AI78">
        <v>4.6688216006551153</v>
      </c>
      <c r="AJ78">
        <v>2.299259676458314</v>
      </c>
      <c r="AK78">
        <v>0</v>
      </c>
      <c r="AL78">
        <v>3.1255971455640623E-2</v>
      </c>
      <c r="AM78">
        <v>5.0592462057368897</v>
      </c>
      <c r="AN78">
        <v>0.3659151044362734</v>
      </c>
      <c r="AO78">
        <v>0</v>
      </c>
      <c r="AP78">
        <v>1.3495749790767056E-2</v>
      </c>
      <c r="AQ78">
        <v>6.0322066666666663</v>
      </c>
      <c r="AR78">
        <v>20.17851666666667</v>
      </c>
      <c r="AS78">
        <v>0</v>
      </c>
      <c r="AT78">
        <v>1.7776056338028161</v>
      </c>
      <c r="AU78">
        <v>0.14528512820512821</v>
      </c>
      <c r="AV78">
        <v>0.60415923076923073</v>
      </c>
      <c r="AW78">
        <v>0</v>
      </c>
      <c r="AX78">
        <v>6.7342957746478846E-2</v>
      </c>
      <c r="AY78">
        <v>2.3007520000000001</v>
      </c>
      <c r="AZ78">
        <v>0.33534199999999997</v>
      </c>
      <c r="BA78">
        <v>0</v>
      </c>
      <c r="BB78">
        <v>7.8074154929577463E-2</v>
      </c>
      <c r="BC78">
        <v>0.18470451457877571</v>
      </c>
      <c r="BD78">
        <v>9.8461090909090901E-2</v>
      </c>
      <c r="BE78">
        <v>0</v>
      </c>
      <c r="BF78">
        <v>0</v>
      </c>
      <c r="BG78">
        <v>0.36888167346938783</v>
      </c>
      <c r="BH78">
        <v>8.9731591836734681E-2</v>
      </c>
      <c r="BI78">
        <v>0</v>
      </c>
      <c r="BJ78">
        <v>0</v>
      </c>
      <c r="BK78">
        <v>0.62651866666666656</v>
      </c>
      <c r="BL78">
        <v>0.80022716244865644</v>
      </c>
      <c r="BM78">
        <v>0</v>
      </c>
      <c r="BN78">
        <v>0</v>
      </c>
      <c r="BO78">
        <v>9.4939726311324986</v>
      </c>
      <c r="BP78">
        <v>5.8861780585833321</v>
      </c>
      <c r="BQ78">
        <v>0</v>
      </c>
      <c r="BR78">
        <v>1.4562983801253542</v>
      </c>
      <c r="BS78">
        <v>2.633534004084507</v>
      </c>
      <c r="BT78">
        <v>0.51935276563380273</v>
      </c>
      <c r="BU78">
        <v>0</v>
      </c>
      <c r="BV78">
        <v>3.9886292394366196E-2</v>
      </c>
      <c r="BW78">
        <v>1.2484515210000002</v>
      </c>
      <c r="BX78">
        <v>1.177979173</v>
      </c>
      <c r="BY78">
        <v>0</v>
      </c>
      <c r="BZ78">
        <v>0</v>
      </c>
    </row>
    <row r="79" spans="1:78" x14ac:dyDescent="0.25">
      <c r="A79" s="14">
        <v>2015</v>
      </c>
      <c r="B79" s="2">
        <v>1976</v>
      </c>
      <c r="C79">
        <v>8.0910854947036128</v>
      </c>
      <c r="D79">
        <v>0.50084571585947002</v>
      </c>
      <c r="E79">
        <v>0</v>
      </c>
      <c r="F79">
        <v>1.7982894873243469</v>
      </c>
      <c r="G79">
        <v>1.272895802638196</v>
      </c>
      <c r="H79">
        <v>0.52030257396071056</v>
      </c>
      <c r="I79">
        <v>0</v>
      </c>
      <c r="J79">
        <v>3.3348664788732406E-2</v>
      </c>
      <c r="K79">
        <v>4.0648023482926829</v>
      </c>
      <c r="L79">
        <v>0.82890087102439014</v>
      </c>
      <c r="M79">
        <v>0</v>
      </c>
      <c r="N79">
        <v>0.23467751415198193</v>
      </c>
      <c r="O79">
        <v>11.654418596491229</v>
      </c>
      <c r="P79">
        <v>4.7756652631578946</v>
      </c>
      <c r="Q79">
        <v>0</v>
      </c>
      <c r="R79">
        <v>6.1710357894736836</v>
      </c>
      <c r="S79">
        <v>1.1991541643999999</v>
      </c>
      <c r="T79">
        <v>0.62714384460000006</v>
      </c>
      <c r="U79">
        <v>0</v>
      </c>
      <c r="V79">
        <v>0.48644274366197154</v>
      </c>
      <c r="W79">
        <v>12.62170541588209</v>
      </c>
      <c r="X79">
        <v>6.5624971222833395E-2</v>
      </c>
      <c r="Y79">
        <v>0</v>
      </c>
      <c r="Z79">
        <v>6.816624714813932E-2</v>
      </c>
      <c r="AA79">
        <v>0.66007761217391303</v>
      </c>
      <c r="AB79">
        <v>1.030666298913044</v>
      </c>
      <c r="AC79">
        <v>0</v>
      </c>
      <c r="AD79">
        <v>8.9535067605633796E-3</v>
      </c>
      <c r="AE79">
        <v>4.5102908229615384</v>
      </c>
      <c r="AF79">
        <v>0.81200065057692294</v>
      </c>
      <c r="AG79">
        <v>0</v>
      </c>
      <c r="AH79">
        <v>13.364991552923071</v>
      </c>
      <c r="AI79">
        <v>4.6688216006551153</v>
      </c>
      <c r="AJ79">
        <v>2.299259676458314</v>
      </c>
      <c r="AK79">
        <v>0</v>
      </c>
      <c r="AL79">
        <v>3.1255971455640623E-2</v>
      </c>
      <c r="AM79">
        <v>5.0592462057368897</v>
      </c>
      <c r="AN79">
        <v>0.3659151044362734</v>
      </c>
      <c r="AO79">
        <v>0</v>
      </c>
      <c r="AP79">
        <v>1.3495749790767056E-2</v>
      </c>
      <c r="AQ79">
        <v>6.0322066666666663</v>
      </c>
      <c r="AR79">
        <v>20.17851666666667</v>
      </c>
      <c r="AS79">
        <v>0</v>
      </c>
      <c r="AT79">
        <v>1.7776056338028161</v>
      </c>
      <c r="AU79">
        <v>0.14528512820512821</v>
      </c>
      <c r="AV79">
        <v>0.60415923076923073</v>
      </c>
      <c r="AW79">
        <v>0</v>
      </c>
      <c r="AX79">
        <v>6.7342957746478846E-2</v>
      </c>
      <c r="AY79">
        <v>2.3007520000000001</v>
      </c>
      <c r="AZ79">
        <v>0.33534199999999997</v>
      </c>
      <c r="BA79">
        <v>0</v>
      </c>
      <c r="BB79">
        <v>7.8074154929577463E-2</v>
      </c>
      <c r="BC79">
        <v>0.18470451457877571</v>
      </c>
      <c r="BD79">
        <v>9.8461090909090901E-2</v>
      </c>
      <c r="BE79">
        <v>0</v>
      </c>
      <c r="BF79">
        <v>0</v>
      </c>
      <c r="BG79">
        <v>0.36888167346938783</v>
      </c>
      <c r="BH79">
        <v>8.9731591836734681E-2</v>
      </c>
      <c r="BI79">
        <v>0</v>
      </c>
      <c r="BJ79">
        <v>0</v>
      </c>
      <c r="BK79">
        <v>0.62651866666666656</v>
      </c>
      <c r="BL79">
        <v>0.80022716244865644</v>
      </c>
      <c r="BM79">
        <v>0</v>
      </c>
      <c r="BN79">
        <v>0</v>
      </c>
      <c r="BO79">
        <v>9.4939726311324986</v>
      </c>
      <c r="BP79">
        <v>5.8861780585833321</v>
      </c>
      <c r="BQ79">
        <v>0</v>
      </c>
      <c r="BR79">
        <v>1.4562983801253542</v>
      </c>
      <c r="BS79">
        <v>2.633534004084507</v>
      </c>
      <c r="BT79">
        <v>0.51935276563380273</v>
      </c>
      <c r="BU79">
        <v>0</v>
      </c>
      <c r="BV79">
        <v>3.9886292394366196E-2</v>
      </c>
      <c r="BW79">
        <v>1.2484515210000002</v>
      </c>
      <c r="BX79">
        <v>1.177979173</v>
      </c>
      <c r="BY79">
        <v>0</v>
      </c>
      <c r="BZ79">
        <v>0</v>
      </c>
    </row>
    <row r="80" spans="1:78" x14ac:dyDescent="0.25">
      <c r="A80" s="14">
        <v>2015</v>
      </c>
      <c r="B80" s="2">
        <v>1977</v>
      </c>
      <c r="C80">
        <v>8.0910854947036128</v>
      </c>
      <c r="D80">
        <v>0.50084571585947002</v>
      </c>
      <c r="E80">
        <v>0</v>
      </c>
      <c r="F80">
        <v>1.7982894873243469</v>
      </c>
      <c r="G80">
        <v>1.272895802638196</v>
      </c>
      <c r="H80">
        <v>0.52030257396071056</v>
      </c>
      <c r="I80">
        <v>0</v>
      </c>
      <c r="J80">
        <v>3.3348664788732406E-2</v>
      </c>
      <c r="K80">
        <v>4.0648023482926829</v>
      </c>
      <c r="L80">
        <v>0.82890087102439014</v>
      </c>
      <c r="M80">
        <v>0</v>
      </c>
      <c r="N80">
        <v>0.23467751415198193</v>
      </c>
      <c r="O80">
        <v>11.654418596491229</v>
      </c>
      <c r="P80">
        <v>4.7756652631578946</v>
      </c>
      <c r="Q80">
        <v>0</v>
      </c>
      <c r="R80">
        <v>6.1710357894736836</v>
      </c>
      <c r="S80">
        <v>1.1991541643999999</v>
      </c>
      <c r="T80">
        <v>0.62714384460000006</v>
      </c>
      <c r="U80">
        <v>0</v>
      </c>
      <c r="V80">
        <v>0.48644274366197154</v>
      </c>
      <c r="W80">
        <v>16.556670876431941</v>
      </c>
      <c r="X80">
        <v>8.608432965362757E-2</v>
      </c>
      <c r="Y80">
        <v>0</v>
      </c>
      <c r="Z80">
        <v>6.816624714813932E-2</v>
      </c>
      <c r="AA80">
        <v>0.66007761217391303</v>
      </c>
      <c r="AB80">
        <v>1.030666298913044</v>
      </c>
      <c r="AC80">
        <v>0</v>
      </c>
      <c r="AD80">
        <v>8.9535067605633796E-3</v>
      </c>
      <c r="AE80">
        <v>4.5102908229615384</v>
      </c>
      <c r="AF80">
        <v>0.81200065057692294</v>
      </c>
      <c r="AG80">
        <v>0</v>
      </c>
      <c r="AH80">
        <v>13.364991552923071</v>
      </c>
      <c r="AI80">
        <v>4.6688216006551153</v>
      </c>
      <c r="AJ80">
        <v>2.299259676458314</v>
      </c>
      <c r="AK80">
        <v>0</v>
      </c>
      <c r="AL80">
        <v>3.1255971455640623E-2</v>
      </c>
      <c r="AM80">
        <v>5.0592462057368897</v>
      </c>
      <c r="AN80">
        <v>0.3659151044362734</v>
      </c>
      <c r="AO80">
        <v>0</v>
      </c>
      <c r="AP80">
        <v>1.3495749790767056E-2</v>
      </c>
      <c r="AQ80">
        <v>6.0322066666666663</v>
      </c>
      <c r="AR80">
        <v>20.17851666666667</v>
      </c>
      <c r="AS80">
        <v>0</v>
      </c>
      <c r="AT80">
        <v>1.7776056338028161</v>
      </c>
      <c r="AU80">
        <v>0.14528512820512821</v>
      </c>
      <c r="AV80">
        <v>0.60415923076923073</v>
      </c>
      <c r="AW80">
        <v>0</v>
      </c>
      <c r="AX80">
        <v>6.7342957746478846E-2</v>
      </c>
      <c r="AY80">
        <v>2.3007520000000001</v>
      </c>
      <c r="AZ80">
        <v>0.33534199999999997</v>
      </c>
      <c r="BA80">
        <v>0</v>
      </c>
      <c r="BB80">
        <v>7.8074154929577463E-2</v>
      </c>
      <c r="BC80">
        <v>0.18470451457877571</v>
      </c>
      <c r="BD80">
        <v>9.8461090909090901E-2</v>
      </c>
      <c r="BE80">
        <v>0</v>
      </c>
      <c r="BF80">
        <v>0</v>
      </c>
      <c r="BG80">
        <v>0.36888167346938783</v>
      </c>
      <c r="BH80">
        <v>8.9731591836734681E-2</v>
      </c>
      <c r="BI80">
        <v>0</v>
      </c>
      <c r="BJ80">
        <v>0</v>
      </c>
      <c r="BK80">
        <v>0.62651866666666656</v>
      </c>
      <c r="BL80">
        <v>0.80022716244865644</v>
      </c>
      <c r="BM80">
        <v>0</v>
      </c>
      <c r="BN80">
        <v>0</v>
      </c>
      <c r="BO80">
        <v>9.4939726311324986</v>
      </c>
      <c r="BP80">
        <v>5.8861780585833321</v>
      </c>
      <c r="BQ80">
        <v>0</v>
      </c>
      <c r="BR80">
        <v>1.4562983801253542</v>
      </c>
      <c r="BS80">
        <v>2.633534004084507</v>
      </c>
      <c r="BT80">
        <v>0.51935276563380273</v>
      </c>
      <c r="BU80">
        <v>0</v>
      </c>
      <c r="BV80">
        <v>3.9886292394366196E-2</v>
      </c>
      <c r="BW80">
        <v>1.2484515210000002</v>
      </c>
      <c r="BX80">
        <v>1.177979173</v>
      </c>
      <c r="BY80">
        <v>0</v>
      </c>
      <c r="BZ80">
        <v>0</v>
      </c>
    </row>
    <row r="81" spans="1:78" x14ac:dyDescent="0.25">
      <c r="A81" s="14">
        <v>2015</v>
      </c>
      <c r="B81" s="2">
        <v>1978</v>
      </c>
      <c r="C81">
        <v>8.0910854947036128</v>
      </c>
      <c r="D81">
        <v>0.50084571585947002</v>
      </c>
      <c r="E81">
        <v>0</v>
      </c>
      <c r="F81">
        <v>1.7982894873243469</v>
      </c>
      <c r="G81">
        <v>1.272895802638196</v>
      </c>
      <c r="H81">
        <v>0.52030257396071056</v>
      </c>
      <c r="I81">
        <v>0</v>
      </c>
      <c r="J81">
        <v>3.3348664788732406E-2</v>
      </c>
      <c r="K81">
        <v>4.0648023482926829</v>
      </c>
      <c r="L81">
        <v>0.82890087102439014</v>
      </c>
      <c r="M81">
        <v>0</v>
      </c>
      <c r="N81">
        <v>0.23467751415198193</v>
      </c>
      <c r="O81">
        <v>11.654418596491229</v>
      </c>
      <c r="P81">
        <v>4.7756652631578946</v>
      </c>
      <c r="Q81">
        <v>0</v>
      </c>
      <c r="R81">
        <v>6.1710357894736836</v>
      </c>
      <c r="S81">
        <v>1.1991541643999999</v>
      </c>
      <c r="T81">
        <v>0.62714384460000006</v>
      </c>
      <c r="U81">
        <v>0</v>
      </c>
      <c r="V81">
        <v>0.48644274366197154</v>
      </c>
      <c r="W81">
        <v>16.556670876431941</v>
      </c>
      <c r="X81">
        <v>8.608432965362757E-2</v>
      </c>
      <c r="Y81">
        <v>0</v>
      </c>
      <c r="Z81">
        <v>6.816624714813932E-2</v>
      </c>
      <c r="AA81">
        <v>0.66007761217391303</v>
      </c>
      <c r="AB81">
        <v>1.030666298913044</v>
      </c>
      <c r="AC81">
        <v>0</v>
      </c>
      <c r="AD81">
        <v>8.9535067605633796E-3</v>
      </c>
      <c r="AE81">
        <v>4.5102908229615384</v>
      </c>
      <c r="AF81">
        <v>0.81200065057692294</v>
      </c>
      <c r="AG81">
        <v>0</v>
      </c>
      <c r="AH81">
        <v>13.364991552923071</v>
      </c>
      <c r="AI81">
        <v>4.6688216006551153</v>
      </c>
      <c r="AJ81">
        <v>2.299259676458314</v>
      </c>
      <c r="AK81">
        <v>0</v>
      </c>
      <c r="AL81">
        <v>3.1255971455640623E-2</v>
      </c>
      <c r="AM81">
        <v>5.0592462057368897</v>
      </c>
      <c r="AN81">
        <v>0.3659151044362734</v>
      </c>
      <c r="AO81">
        <v>0</v>
      </c>
      <c r="AP81">
        <v>1.3495749790767056E-2</v>
      </c>
      <c r="AQ81">
        <v>6.0322066666666663</v>
      </c>
      <c r="AR81">
        <v>20.17851666666667</v>
      </c>
      <c r="AS81">
        <v>0</v>
      </c>
      <c r="AT81">
        <v>1.7776056338028161</v>
      </c>
      <c r="AU81">
        <v>0.14528512820512821</v>
      </c>
      <c r="AV81">
        <v>0.60415923076923073</v>
      </c>
      <c r="AW81">
        <v>0</v>
      </c>
      <c r="AX81">
        <v>6.7342957746478846E-2</v>
      </c>
      <c r="AY81">
        <v>2.3007520000000001</v>
      </c>
      <c r="AZ81">
        <v>0.33534199999999997</v>
      </c>
      <c r="BA81">
        <v>0</v>
      </c>
      <c r="BB81">
        <v>7.8074154929577463E-2</v>
      </c>
      <c r="BC81">
        <v>0.18470451457877571</v>
      </c>
      <c r="BD81">
        <v>9.8461090909090901E-2</v>
      </c>
      <c r="BE81">
        <v>0</v>
      </c>
      <c r="BF81">
        <v>0</v>
      </c>
      <c r="BG81">
        <v>0.36888167346938783</v>
      </c>
      <c r="BH81">
        <v>8.9731591836734681E-2</v>
      </c>
      <c r="BI81">
        <v>0</v>
      </c>
      <c r="BJ81">
        <v>0</v>
      </c>
      <c r="BK81">
        <v>0.62651866666666656</v>
      </c>
      <c r="BL81">
        <v>0.80022716244865644</v>
      </c>
      <c r="BM81">
        <v>0</v>
      </c>
      <c r="BN81">
        <v>0</v>
      </c>
      <c r="BO81">
        <v>9.4939726311324986</v>
      </c>
      <c r="BP81">
        <v>5.8861780585833321</v>
      </c>
      <c r="BQ81">
        <v>0</v>
      </c>
      <c r="BR81">
        <v>1.4562983801253542</v>
      </c>
      <c r="BS81">
        <v>2.633534004084507</v>
      </c>
      <c r="BT81">
        <v>0.51935276563380273</v>
      </c>
      <c r="BU81">
        <v>0</v>
      </c>
      <c r="BV81">
        <v>3.9886292394366196E-2</v>
      </c>
      <c r="BW81">
        <v>1.2484515210000002</v>
      </c>
      <c r="BX81">
        <v>1.177979173</v>
      </c>
      <c r="BY81">
        <v>0</v>
      </c>
      <c r="BZ81">
        <v>0</v>
      </c>
    </row>
    <row r="82" spans="1:78" x14ac:dyDescent="0.25">
      <c r="A82" s="14">
        <v>2015</v>
      </c>
      <c r="B82" s="2">
        <v>1979</v>
      </c>
      <c r="C82">
        <v>8.0910854947036128</v>
      </c>
      <c r="D82">
        <v>0.50084571585947002</v>
      </c>
      <c r="E82">
        <v>0</v>
      </c>
      <c r="F82">
        <v>1.7982894873243469</v>
      </c>
      <c r="G82">
        <v>1.272895802638196</v>
      </c>
      <c r="H82">
        <v>0.52030257396071056</v>
      </c>
      <c r="I82">
        <v>0</v>
      </c>
      <c r="J82">
        <v>3.3348664788732406E-2</v>
      </c>
      <c r="K82">
        <v>4.0648023482926829</v>
      </c>
      <c r="L82">
        <v>0.82890087102439014</v>
      </c>
      <c r="M82">
        <v>0</v>
      </c>
      <c r="N82">
        <v>0.23467751415198193</v>
      </c>
      <c r="O82">
        <v>11.654418596491229</v>
      </c>
      <c r="P82">
        <v>4.7756652631578946</v>
      </c>
      <c r="Q82">
        <v>0</v>
      </c>
      <c r="R82">
        <v>6.1710357894736836</v>
      </c>
      <c r="S82">
        <v>1.1991541643999999</v>
      </c>
      <c r="T82">
        <v>0.62714384460000006</v>
      </c>
      <c r="U82">
        <v>0</v>
      </c>
      <c r="V82">
        <v>0.48644274366197154</v>
      </c>
      <c r="W82">
        <v>16.556670876431941</v>
      </c>
      <c r="X82">
        <v>8.608432965362757E-2</v>
      </c>
      <c r="Y82">
        <v>0</v>
      </c>
      <c r="Z82">
        <v>6.816624714813932E-2</v>
      </c>
      <c r="AA82">
        <v>0.66007761217391303</v>
      </c>
      <c r="AB82">
        <v>1.030666298913044</v>
      </c>
      <c r="AC82">
        <v>0</v>
      </c>
      <c r="AD82">
        <v>8.9535067605633796E-3</v>
      </c>
      <c r="AE82">
        <v>4.5102908229615384</v>
      </c>
      <c r="AF82">
        <v>0.81200065057692294</v>
      </c>
      <c r="AG82">
        <v>0</v>
      </c>
      <c r="AH82">
        <v>13.364991552923071</v>
      </c>
      <c r="AI82">
        <v>4.6688216006551153</v>
      </c>
      <c r="AJ82">
        <v>2.299259676458314</v>
      </c>
      <c r="AK82">
        <v>0</v>
      </c>
      <c r="AL82">
        <v>3.1255971455640623E-2</v>
      </c>
      <c r="AM82">
        <v>5.0592462057368897</v>
      </c>
      <c r="AN82">
        <v>0.3659151044362734</v>
      </c>
      <c r="AO82">
        <v>0</v>
      </c>
      <c r="AP82">
        <v>1.3495749790767056E-2</v>
      </c>
      <c r="AQ82">
        <v>6.0322066666666663</v>
      </c>
      <c r="AR82">
        <v>20.17851666666667</v>
      </c>
      <c r="AS82">
        <v>0</v>
      </c>
      <c r="AT82">
        <v>1.7776056338028161</v>
      </c>
      <c r="AU82">
        <v>0.14528512820512821</v>
      </c>
      <c r="AV82">
        <v>0.60415923076923073</v>
      </c>
      <c r="AW82">
        <v>0</v>
      </c>
      <c r="AX82">
        <v>6.7342957746478846E-2</v>
      </c>
      <c r="AY82">
        <v>2.3007520000000001</v>
      </c>
      <c r="AZ82">
        <v>0.33534199999999997</v>
      </c>
      <c r="BA82">
        <v>0</v>
      </c>
      <c r="BB82">
        <v>7.8074154929577463E-2</v>
      </c>
      <c r="BC82">
        <v>0.18470451457877571</v>
      </c>
      <c r="BD82">
        <v>9.8461090909090901E-2</v>
      </c>
      <c r="BE82">
        <v>0</v>
      </c>
      <c r="BF82">
        <v>0</v>
      </c>
      <c r="BG82">
        <v>0.36888167346938783</v>
      </c>
      <c r="BH82">
        <v>8.9731591836734681E-2</v>
      </c>
      <c r="BI82">
        <v>0</v>
      </c>
      <c r="BJ82">
        <v>0</v>
      </c>
      <c r="BK82">
        <v>0.62651866666666656</v>
      </c>
      <c r="BL82">
        <v>0.80022716244865644</v>
      </c>
      <c r="BM82">
        <v>0</v>
      </c>
      <c r="BN82">
        <v>0</v>
      </c>
      <c r="BO82">
        <v>9.4939726311324986</v>
      </c>
      <c r="BP82">
        <v>5.8861780585833321</v>
      </c>
      <c r="BQ82">
        <v>0</v>
      </c>
      <c r="BR82">
        <v>1.4562983801253542</v>
      </c>
      <c r="BS82">
        <v>2.633534004084507</v>
      </c>
      <c r="BT82">
        <v>0.51935276563380273</v>
      </c>
      <c r="BU82">
        <v>0</v>
      </c>
      <c r="BV82">
        <v>3.9886292394366196E-2</v>
      </c>
      <c r="BW82">
        <v>1.2484515210000002</v>
      </c>
      <c r="BX82">
        <v>1.177979173</v>
      </c>
      <c r="BY82">
        <v>0</v>
      </c>
      <c r="BZ82">
        <v>0</v>
      </c>
    </row>
    <row r="83" spans="1:78" x14ac:dyDescent="0.25">
      <c r="A83" s="14">
        <v>2015</v>
      </c>
      <c r="B83" s="2">
        <v>1980</v>
      </c>
      <c r="C83">
        <v>8.0910854947036128</v>
      </c>
      <c r="D83">
        <v>0.50084571585947002</v>
      </c>
      <c r="E83">
        <v>0</v>
      </c>
      <c r="F83">
        <v>1.7982894873243469</v>
      </c>
      <c r="G83">
        <v>1.272895802638196</v>
      </c>
      <c r="H83">
        <v>0.52030257396071056</v>
      </c>
      <c r="I83">
        <v>0</v>
      </c>
      <c r="J83">
        <v>3.3348664788732406E-2</v>
      </c>
      <c r="K83">
        <v>4.0648023482926829</v>
      </c>
      <c r="L83">
        <v>0.82890087102439014</v>
      </c>
      <c r="M83">
        <v>0</v>
      </c>
      <c r="N83">
        <v>0.23467751415198193</v>
      </c>
      <c r="O83">
        <v>11.654418596491229</v>
      </c>
      <c r="P83">
        <v>4.7756652631578946</v>
      </c>
      <c r="Q83">
        <v>0</v>
      </c>
      <c r="R83">
        <v>6.1710357894736836</v>
      </c>
      <c r="S83">
        <v>1.1991541643999999</v>
      </c>
      <c r="T83">
        <v>0.62714384460000006</v>
      </c>
      <c r="U83">
        <v>0</v>
      </c>
      <c r="V83">
        <v>0.48644274366197154</v>
      </c>
      <c r="W83">
        <v>16.556670876431941</v>
      </c>
      <c r="X83">
        <v>8.608432965362757E-2</v>
      </c>
      <c r="Y83">
        <v>0</v>
      </c>
      <c r="Z83">
        <v>6.816624714813932E-2</v>
      </c>
      <c r="AA83">
        <v>0.66007761217391303</v>
      </c>
      <c r="AB83">
        <v>1.030666298913044</v>
      </c>
      <c r="AC83">
        <v>0</v>
      </c>
      <c r="AD83">
        <v>8.9535067605633796E-3</v>
      </c>
      <c r="AE83">
        <v>4.5102908229615384</v>
      </c>
      <c r="AF83">
        <v>0.81200065057692294</v>
      </c>
      <c r="AG83">
        <v>0</v>
      </c>
      <c r="AH83">
        <v>13.364991552923071</v>
      </c>
      <c r="AI83">
        <v>4.6688216006551153</v>
      </c>
      <c r="AJ83">
        <v>2.299259676458314</v>
      </c>
      <c r="AK83">
        <v>0</v>
      </c>
      <c r="AL83">
        <v>3.1255971455640623E-2</v>
      </c>
      <c r="AM83">
        <v>5.0592462057368897</v>
      </c>
      <c r="AN83">
        <v>0.3659151044362734</v>
      </c>
      <c r="AO83">
        <v>0</v>
      </c>
      <c r="AP83">
        <v>1.3495749790767056E-2</v>
      </c>
      <c r="AQ83">
        <v>15.572096500000001</v>
      </c>
      <c r="AR83">
        <v>52.710414999999998</v>
      </c>
      <c r="AS83">
        <v>0</v>
      </c>
      <c r="AT83">
        <v>1.7776056338028161</v>
      </c>
      <c r="AU83">
        <v>0.14528512820512821</v>
      </c>
      <c r="AV83">
        <v>0.60415923076923073</v>
      </c>
      <c r="AW83">
        <v>0</v>
      </c>
      <c r="AX83">
        <v>6.7342957746478846E-2</v>
      </c>
      <c r="AY83">
        <v>2.3007520000000001</v>
      </c>
      <c r="AZ83">
        <v>0.33534199999999997</v>
      </c>
      <c r="BA83">
        <v>0</v>
      </c>
      <c r="BB83">
        <v>7.8074154929577463E-2</v>
      </c>
      <c r="BC83">
        <v>0.18470451457877571</v>
      </c>
      <c r="BD83">
        <v>9.8461090909090901E-2</v>
      </c>
      <c r="BE83">
        <v>0</v>
      </c>
      <c r="BF83">
        <v>0</v>
      </c>
      <c r="BG83">
        <v>0.36888167346938783</v>
      </c>
      <c r="BH83">
        <v>8.9731591836734681E-2</v>
      </c>
      <c r="BI83">
        <v>0</v>
      </c>
      <c r="BJ83">
        <v>0</v>
      </c>
      <c r="BK83">
        <v>1.2931159999999999</v>
      </c>
      <c r="BL83">
        <v>2.179135220504365</v>
      </c>
      <c r="BM83">
        <v>0</v>
      </c>
      <c r="BN83">
        <v>0</v>
      </c>
      <c r="BO83">
        <v>9.4939726311324986</v>
      </c>
      <c r="BP83">
        <v>5.8861780585833321</v>
      </c>
      <c r="BQ83">
        <v>0</v>
      </c>
      <c r="BR83">
        <v>1.4562983801253542</v>
      </c>
      <c r="BS83">
        <v>2.633534004084507</v>
      </c>
      <c r="BT83">
        <v>0.51935276563380273</v>
      </c>
      <c r="BU83">
        <v>0</v>
      </c>
      <c r="BV83">
        <v>3.9886292394366196E-2</v>
      </c>
      <c r="BW83">
        <v>1.2484515210000002</v>
      </c>
      <c r="BX83">
        <v>1.177979173</v>
      </c>
      <c r="BY83">
        <v>0</v>
      </c>
      <c r="BZ83">
        <v>0</v>
      </c>
    </row>
    <row r="84" spans="1:78" x14ac:dyDescent="0.25">
      <c r="A84" s="14">
        <v>2015</v>
      </c>
      <c r="B84" s="2">
        <v>1981</v>
      </c>
      <c r="C84">
        <v>8.0910854947036128</v>
      </c>
      <c r="D84">
        <v>0.50084571585947002</v>
      </c>
      <c r="E84">
        <v>0</v>
      </c>
      <c r="F84">
        <v>1.7982894873243469</v>
      </c>
      <c r="G84">
        <v>1.272895802638196</v>
      </c>
      <c r="H84">
        <v>0.52030257396071056</v>
      </c>
      <c r="I84">
        <v>0</v>
      </c>
      <c r="J84">
        <v>3.3348664788732406E-2</v>
      </c>
      <c r="K84">
        <v>4.0648023482926829</v>
      </c>
      <c r="L84">
        <v>0.82890087102439014</v>
      </c>
      <c r="M84">
        <v>0</v>
      </c>
      <c r="N84">
        <v>0.23467751415198193</v>
      </c>
      <c r="O84">
        <v>11.654418596491229</v>
      </c>
      <c r="P84">
        <v>4.7756652631578946</v>
      </c>
      <c r="Q84">
        <v>0</v>
      </c>
      <c r="R84">
        <v>6.1710357894736836</v>
      </c>
      <c r="S84">
        <v>1.1991541643999999</v>
      </c>
      <c r="T84">
        <v>0.62714384460000006</v>
      </c>
      <c r="U84">
        <v>0</v>
      </c>
      <c r="V84">
        <v>0.48644274366197154</v>
      </c>
      <c r="W84">
        <v>16.556670876431941</v>
      </c>
      <c r="X84">
        <v>8.608432965362757E-2</v>
      </c>
      <c r="Y84">
        <v>0</v>
      </c>
      <c r="Z84">
        <v>6.816624714813932E-2</v>
      </c>
      <c r="AA84">
        <v>0.66007761217391303</v>
      </c>
      <c r="AB84">
        <v>1.030666298913044</v>
      </c>
      <c r="AC84">
        <v>0</v>
      </c>
      <c r="AD84">
        <v>8.9535067605633796E-3</v>
      </c>
      <c r="AE84">
        <v>4.5102908229615384</v>
      </c>
      <c r="AF84">
        <v>0.81200065057692294</v>
      </c>
      <c r="AG84">
        <v>0</v>
      </c>
      <c r="AH84">
        <v>13.364991552923071</v>
      </c>
      <c r="AI84">
        <v>4.6688216006551153</v>
      </c>
      <c r="AJ84">
        <v>2.299259676458314</v>
      </c>
      <c r="AK84">
        <v>0</v>
      </c>
      <c r="AL84">
        <v>3.1255971455640623E-2</v>
      </c>
      <c r="AM84">
        <v>5.0592462057368897</v>
      </c>
      <c r="AN84">
        <v>0.3659151044362734</v>
      </c>
      <c r="AO84">
        <v>0</v>
      </c>
      <c r="AP84">
        <v>1.3495749790767056E-2</v>
      </c>
      <c r="AQ84">
        <v>15.572096500000001</v>
      </c>
      <c r="AR84">
        <v>52.710414999999998</v>
      </c>
      <c r="AS84">
        <v>0</v>
      </c>
      <c r="AT84">
        <v>1.7776056338028161</v>
      </c>
      <c r="AU84">
        <v>0.14528512820512821</v>
      </c>
      <c r="AV84">
        <v>0.60415923076923073</v>
      </c>
      <c r="AW84">
        <v>0</v>
      </c>
      <c r="AX84">
        <v>6.7342957746478846E-2</v>
      </c>
      <c r="AY84">
        <v>2.3007520000000001</v>
      </c>
      <c r="AZ84">
        <v>0.33534199999999997</v>
      </c>
      <c r="BA84">
        <v>0</v>
      </c>
      <c r="BB84">
        <v>7.8074154929577463E-2</v>
      </c>
      <c r="BC84">
        <v>0.18470451457877571</v>
      </c>
      <c r="BD84">
        <v>9.8461090909090901E-2</v>
      </c>
      <c r="BE84">
        <v>0</v>
      </c>
      <c r="BF84">
        <v>0</v>
      </c>
      <c r="BG84">
        <v>0.36888167346938783</v>
      </c>
      <c r="BH84">
        <v>8.9731591836734681E-2</v>
      </c>
      <c r="BI84">
        <v>0</v>
      </c>
      <c r="BJ84">
        <v>0</v>
      </c>
      <c r="BK84">
        <v>1.2931159999999999</v>
      </c>
      <c r="BL84">
        <v>2.179135220504365</v>
      </c>
      <c r="BM84">
        <v>0</v>
      </c>
      <c r="BN84">
        <v>0</v>
      </c>
      <c r="BO84">
        <v>9.4939726311324986</v>
      </c>
      <c r="BP84">
        <v>5.8861780585833321</v>
      </c>
      <c r="BQ84">
        <v>0</v>
      </c>
      <c r="BR84">
        <v>1.4562983801253542</v>
      </c>
      <c r="BS84">
        <v>2.633534004084507</v>
      </c>
      <c r="BT84">
        <v>0.51935276563380273</v>
      </c>
      <c r="BU84">
        <v>0</v>
      </c>
      <c r="BV84">
        <v>3.9886292394366196E-2</v>
      </c>
      <c r="BW84">
        <v>1.2484515210000002</v>
      </c>
      <c r="BX84">
        <v>1.177979173</v>
      </c>
      <c r="BY84">
        <v>0</v>
      </c>
      <c r="BZ84">
        <v>0</v>
      </c>
    </row>
    <row r="85" spans="1:78" x14ac:dyDescent="0.25">
      <c r="A85" s="14">
        <v>2015</v>
      </c>
      <c r="B85" s="2">
        <v>1982</v>
      </c>
      <c r="C85">
        <v>8.0910854947036128</v>
      </c>
      <c r="D85">
        <v>0.50084571585947002</v>
      </c>
      <c r="E85">
        <v>0</v>
      </c>
      <c r="F85">
        <v>1.7982894873243469</v>
      </c>
      <c r="G85">
        <v>1.272895802638196</v>
      </c>
      <c r="H85">
        <v>0.52030257396071056</v>
      </c>
      <c r="I85">
        <v>0</v>
      </c>
      <c r="J85">
        <v>3.3348664788732406E-2</v>
      </c>
      <c r="K85">
        <v>4.0648023482926829</v>
      </c>
      <c r="L85">
        <v>0.82890087102439014</v>
      </c>
      <c r="M85">
        <v>0</v>
      </c>
      <c r="N85">
        <v>0.23467751415198193</v>
      </c>
      <c r="O85">
        <v>11.654418596491229</v>
      </c>
      <c r="P85">
        <v>4.7756652631578946</v>
      </c>
      <c r="Q85">
        <v>0</v>
      </c>
      <c r="R85">
        <v>6.1710357894736836</v>
      </c>
      <c r="S85">
        <v>1.1991541643999999</v>
      </c>
      <c r="T85">
        <v>0.62714384460000006</v>
      </c>
      <c r="U85">
        <v>0</v>
      </c>
      <c r="V85">
        <v>0.48644274366197154</v>
      </c>
      <c r="W85">
        <v>16.556670876431941</v>
      </c>
      <c r="X85">
        <v>8.608432965362757E-2</v>
      </c>
      <c r="Y85">
        <v>0</v>
      </c>
      <c r="Z85">
        <v>6.816624714813932E-2</v>
      </c>
      <c r="AA85">
        <v>0.66007761217391303</v>
      </c>
      <c r="AB85">
        <v>1.030666298913044</v>
      </c>
      <c r="AC85">
        <v>0</v>
      </c>
      <c r="AD85">
        <v>8.9535067605633796E-3</v>
      </c>
      <c r="AE85">
        <v>4.5102908229615384</v>
      </c>
      <c r="AF85">
        <v>0.81200065057692294</v>
      </c>
      <c r="AG85">
        <v>0</v>
      </c>
      <c r="AH85">
        <v>13.364991552923071</v>
      </c>
      <c r="AI85">
        <v>4.6688216006551153</v>
      </c>
      <c r="AJ85">
        <v>2.299259676458314</v>
      </c>
      <c r="AK85">
        <v>0</v>
      </c>
      <c r="AL85">
        <v>3.1255971455640623E-2</v>
      </c>
      <c r="AM85">
        <v>5.0592462057368897</v>
      </c>
      <c r="AN85">
        <v>0.3659151044362734</v>
      </c>
      <c r="AO85">
        <v>0</v>
      </c>
      <c r="AP85">
        <v>1.3495749790767056E-2</v>
      </c>
      <c r="AQ85">
        <v>15.572096500000001</v>
      </c>
      <c r="AR85">
        <v>52.710414999999998</v>
      </c>
      <c r="AS85">
        <v>0</v>
      </c>
      <c r="AT85">
        <v>1.7776056338028161</v>
      </c>
      <c r="AU85">
        <v>0.14528512820512821</v>
      </c>
      <c r="AV85">
        <v>0.60415923076923073</v>
      </c>
      <c r="AW85">
        <v>0</v>
      </c>
      <c r="AX85">
        <v>6.7342957746478846E-2</v>
      </c>
      <c r="AY85">
        <v>2.3007520000000001</v>
      </c>
      <c r="AZ85">
        <v>0.33534199999999997</v>
      </c>
      <c r="BA85">
        <v>0</v>
      </c>
      <c r="BB85">
        <v>7.8074154929577463E-2</v>
      </c>
      <c r="BC85">
        <v>0.18470451457877571</v>
      </c>
      <c r="BD85">
        <v>9.8461090909090901E-2</v>
      </c>
      <c r="BE85">
        <v>0</v>
      </c>
      <c r="BF85">
        <v>0</v>
      </c>
      <c r="BG85">
        <v>0.36888167346938783</v>
      </c>
      <c r="BH85">
        <v>8.9731591836734681E-2</v>
      </c>
      <c r="BI85">
        <v>0</v>
      </c>
      <c r="BJ85">
        <v>0</v>
      </c>
      <c r="BK85">
        <v>1.2931159999999999</v>
      </c>
      <c r="BL85">
        <v>2.179135220504365</v>
      </c>
      <c r="BM85">
        <v>0</v>
      </c>
      <c r="BN85">
        <v>0</v>
      </c>
      <c r="BO85">
        <v>9.4939726311324986</v>
      </c>
      <c r="BP85">
        <v>5.8861780585833321</v>
      </c>
      <c r="BQ85">
        <v>0</v>
      </c>
      <c r="BR85">
        <v>1.4562983801253542</v>
      </c>
      <c r="BS85">
        <v>2.633534004084507</v>
      </c>
      <c r="BT85">
        <v>0.51935276563380273</v>
      </c>
      <c r="BU85">
        <v>0</v>
      </c>
      <c r="BV85">
        <v>3.9886292394366196E-2</v>
      </c>
      <c r="BW85">
        <v>1.2484515210000002</v>
      </c>
      <c r="BX85">
        <v>1.177979173</v>
      </c>
      <c r="BY85">
        <v>0</v>
      </c>
      <c r="BZ85">
        <v>0</v>
      </c>
    </row>
    <row r="86" spans="1:78" x14ac:dyDescent="0.25">
      <c r="A86" s="14">
        <v>2015</v>
      </c>
      <c r="B86" s="2">
        <v>1983</v>
      </c>
      <c r="C86">
        <v>8.0910854947036128</v>
      </c>
      <c r="D86">
        <v>0.50084571585947002</v>
      </c>
      <c r="E86">
        <v>0</v>
      </c>
      <c r="F86">
        <v>1.7982894873243469</v>
      </c>
      <c r="G86">
        <v>1.272895802638196</v>
      </c>
      <c r="H86">
        <v>0.52030257396071056</v>
      </c>
      <c r="I86">
        <v>0</v>
      </c>
      <c r="J86">
        <v>3.3348664788732406E-2</v>
      </c>
      <c r="K86">
        <v>4.0648023482926829</v>
      </c>
      <c r="L86">
        <v>0.82890087102439014</v>
      </c>
      <c r="M86">
        <v>0</v>
      </c>
      <c r="N86">
        <v>0.23467751415198193</v>
      </c>
      <c r="O86">
        <v>11.654418596491229</v>
      </c>
      <c r="P86">
        <v>4.7756652631578946</v>
      </c>
      <c r="Q86">
        <v>0</v>
      </c>
      <c r="R86">
        <v>6.1710357894736836</v>
      </c>
      <c r="S86">
        <v>1.1991541643999999</v>
      </c>
      <c r="T86">
        <v>0.62714384460000006</v>
      </c>
      <c r="U86">
        <v>0</v>
      </c>
      <c r="V86">
        <v>0.48644274366197154</v>
      </c>
      <c r="W86">
        <v>16.556670876431941</v>
      </c>
      <c r="X86">
        <v>8.608432965362757E-2</v>
      </c>
      <c r="Y86">
        <v>0</v>
      </c>
      <c r="Z86">
        <v>6.816624714813932E-2</v>
      </c>
      <c r="AA86">
        <v>0.66007761217391303</v>
      </c>
      <c r="AB86">
        <v>1.030666298913044</v>
      </c>
      <c r="AC86">
        <v>0</v>
      </c>
      <c r="AD86">
        <v>8.9535067605633796E-3</v>
      </c>
      <c r="AE86">
        <v>4.5102908229615384</v>
      </c>
      <c r="AF86">
        <v>0.81200065057692294</v>
      </c>
      <c r="AG86">
        <v>0</v>
      </c>
      <c r="AH86">
        <v>13.364991552923071</v>
      </c>
      <c r="AI86">
        <v>4.6688216006551153</v>
      </c>
      <c r="AJ86">
        <v>2.299259676458314</v>
      </c>
      <c r="AK86">
        <v>0</v>
      </c>
      <c r="AL86">
        <v>3.1255971455640623E-2</v>
      </c>
      <c r="AM86">
        <v>5.0592462057368897</v>
      </c>
      <c r="AN86">
        <v>0.3659151044362734</v>
      </c>
      <c r="AO86">
        <v>0</v>
      </c>
      <c r="AP86">
        <v>1.3495749790767056E-2</v>
      </c>
      <c r="AQ86">
        <v>15.572096500000001</v>
      </c>
      <c r="AR86">
        <v>52.710414999999998</v>
      </c>
      <c r="AS86">
        <v>0</v>
      </c>
      <c r="AT86">
        <v>1.7776056338028161</v>
      </c>
      <c r="AU86">
        <v>0.14528512820512821</v>
      </c>
      <c r="AV86">
        <v>0.60415923076923073</v>
      </c>
      <c r="AW86">
        <v>0</v>
      </c>
      <c r="AX86">
        <v>6.7342957746478846E-2</v>
      </c>
      <c r="AY86">
        <v>2.3007520000000001</v>
      </c>
      <c r="AZ86">
        <v>0.33534199999999997</v>
      </c>
      <c r="BA86">
        <v>0</v>
      </c>
      <c r="BB86">
        <v>7.8074154929577463E-2</v>
      </c>
      <c r="BC86">
        <v>0.18470451457877571</v>
      </c>
      <c r="BD86">
        <v>9.8461090909090901E-2</v>
      </c>
      <c r="BE86">
        <v>0</v>
      </c>
      <c r="BF86">
        <v>0</v>
      </c>
      <c r="BG86">
        <v>0.36888167346938783</v>
      </c>
      <c r="BH86">
        <v>8.9731591836734681E-2</v>
      </c>
      <c r="BI86">
        <v>0</v>
      </c>
      <c r="BJ86">
        <v>0</v>
      </c>
      <c r="BK86">
        <v>1.2931159999999999</v>
      </c>
      <c r="BL86">
        <v>2.179135220504365</v>
      </c>
      <c r="BM86">
        <v>0</v>
      </c>
      <c r="BN86">
        <v>0</v>
      </c>
      <c r="BO86">
        <v>9.4939726311324986</v>
      </c>
      <c r="BP86">
        <v>5.8861780585833321</v>
      </c>
      <c r="BQ86">
        <v>0</v>
      </c>
      <c r="BR86">
        <v>1.4562983801253542</v>
      </c>
      <c r="BS86">
        <v>2.633534004084507</v>
      </c>
      <c r="BT86">
        <v>0.51935276563380273</v>
      </c>
      <c r="BU86">
        <v>0</v>
      </c>
      <c r="BV86">
        <v>3.9886292394366196E-2</v>
      </c>
      <c r="BW86">
        <v>1.2484515210000002</v>
      </c>
      <c r="BX86">
        <v>1.177979173</v>
      </c>
      <c r="BY86">
        <v>0</v>
      </c>
      <c r="BZ86">
        <v>0</v>
      </c>
    </row>
    <row r="87" spans="1:78" x14ac:dyDescent="0.25">
      <c r="A87" s="14">
        <v>2015</v>
      </c>
      <c r="B87" s="2">
        <v>1984</v>
      </c>
      <c r="C87">
        <v>8.0910854947036128</v>
      </c>
      <c r="D87">
        <v>0.50084571585947002</v>
      </c>
      <c r="E87">
        <v>0</v>
      </c>
      <c r="F87">
        <v>1.7982894873243469</v>
      </c>
      <c r="G87">
        <v>1.272895802638196</v>
      </c>
      <c r="H87">
        <v>0.52030257396071056</v>
      </c>
      <c r="I87">
        <v>0</v>
      </c>
      <c r="J87">
        <v>3.3348664788732406E-2</v>
      </c>
      <c r="K87">
        <v>4.0648023482926829</v>
      </c>
      <c r="L87">
        <v>0.82890087102439014</v>
      </c>
      <c r="M87">
        <v>0</v>
      </c>
      <c r="N87">
        <v>0.23467751415198193</v>
      </c>
      <c r="O87">
        <v>11.654418596491229</v>
      </c>
      <c r="P87">
        <v>4.7756652631578946</v>
      </c>
      <c r="Q87">
        <v>0</v>
      </c>
      <c r="R87">
        <v>6.1710357894736836</v>
      </c>
      <c r="S87">
        <v>1.1991541643999999</v>
      </c>
      <c r="T87">
        <v>0.62714384460000006</v>
      </c>
      <c r="U87">
        <v>0</v>
      </c>
      <c r="V87">
        <v>0.48644274366197154</v>
      </c>
      <c r="W87">
        <v>16.556670876431941</v>
      </c>
      <c r="X87">
        <v>8.608432965362757E-2</v>
      </c>
      <c r="Y87">
        <v>0</v>
      </c>
      <c r="Z87">
        <v>6.816624714813932E-2</v>
      </c>
      <c r="AA87">
        <v>0.66007761217391303</v>
      </c>
      <c r="AB87">
        <v>1.030666298913044</v>
      </c>
      <c r="AC87">
        <v>0</v>
      </c>
      <c r="AD87">
        <v>8.9535067605633796E-3</v>
      </c>
      <c r="AE87">
        <v>4.5102908229615384</v>
      </c>
      <c r="AF87">
        <v>0.81200065057692294</v>
      </c>
      <c r="AG87">
        <v>0</v>
      </c>
      <c r="AH87">
        <v>13.364991552923071</v>
      </c>
      <c r="AI87">
        <v>4.6688216006551153</v>
      </c>
      <c r="AJ87">
        <v>2.299259676458314</v>
      </c>
      <c r="AK87">
        <v>0</v>
      </c>
      <c r="AL87">
        <v>3.1255971455640623E-2</v>
      </c>
      <c r="AM87">
        <v>5.0592462057368897</v>
      </c>
      <c r="AN87">
        <v>0.3659151044362734</v>
      </c>
      <c r="AO87">
        <v>0</v>
      </c>
      <c r="AP87">
        <v>1.3495749790767056E-2</v>
      </c>
      <c r="AQ87">
        <v>15.572096500000001</v>
      </c>
      <c r="AR87">
        <v>52.710414999999998</v>
      </c>
      <c r="AS87">
        <v>0</v>
      </c>
      <c r="AT87">
        <v>1.7776056338028161</v>
      </c>
      <c r="AU87">
        <v>0.14528512820512821</v>
      </c>
      <c r="AV87">
        <v>0.60415923076923073</v>
      </c>
      <c r="AW87">
        <v>0</v>
      </c>
      <c r="AX87">
        <v>6.7342957746478846E-2</v>
      </c>
      <c r="AY87">
        <v>2.3007520000000001</v>
      </c>
      <c r="AZ87">
        <v>0.33534199999999997</v>
      </c>
      <c r="BA87">
        <v>0</v>
      </c>
      <c r="BB87">
        <v>7.8074154929577463E-2</v>
      </c>
      <c r="BC87">
        <v>0.18470451457877571</v>
      </c>
      <c r="BD87">
        <v>9.8461090909090901E-2</v>
      </c>
      <c r="BE87">
        <v>0</v>
      </c>
      <c r="BF87">
        <v>0</v>
      </c>
      <c r="BG87">
        <v>0.36888167346938783</v>
      </c>
      <c r="BH87">
        <v>8.9731591836734681E-2</v>
      </c>
      <c r="BI87">
        <v>0</v>
      </c>
      <c r="BJ87">
        <v>0</v>
      </c>
      <c r="BK87">
        <v>1.2931159999999999</v>
      </c>
      <c r="BL87">
        <v>2.179135220504365</v>
      </c>
      <c r="BM87">
        <v>0</v>
      </c>
      <c r="BN87">
        <v>0</v>
      </c>
      <c r="BO87">
        <v>9.4939726311324986</v>
      </c>
      <c r="BP87">
        <v>5.8861780585833321</v>
      </c>
      <c r="BQ87">
        <v>0</v>
      </c>
      <c r="BR87">
        <v>1.4562983801253542</v>
      </c>
      <c r="BS87">
        <v>2.633534004084507</v>
      </c>
      <c r="BT87">
        <v>0.51935276563380273</v>
      </c>
      <c r="BU87">
        <v>0</v>
      </c>
      <c r="BV87">
        <v>3.9886292394366196E-2</v>
      </c>
      <c r="BW87">
        <v>1.2484515210000002</v>
      </c>
      <c r="BX87">
        <v>1.177979173</v>
      </c>
      <c r="BY87">
        <v>0</v>
      </c>
      <c r="BZ87">
        <v>0</v>
      </c>
    </row>
    <row r="88" spans="1:78" x14ac:dyDescent="0.25">
      <c r="A88" s="14">
        <v>2015</v>
      </c>
      <c r="B88" s="2">
        <v>1985</v>
      </c>
      <c r="C88">
        <v>8.0910854947036128</v>
      </c>
      <c r="D88">
        <v>0.50084571585947002</v>
      </c>
      <c r="E88">
        <v>0</v>
      </c>
      <c r="F88">
        <v>1.7982894873243469</v>
      </c>
      <c r="G88">
        <v>1.272895802638196</v>
      </c>
      <c r="H88">
        <v>0.52030257396071056</v>
      </c>
      <c r="I88">
        <v>0</v>
      </c>
      <c r="J88">
        <v>3.3348664788732406E-2</v>
      </c>
      <c r="K88">
        <v>4.0648023482926829</v>
      </c>
      <c r="L88">
        <v>0.82890087102439014</v>
      </c>
      <c r="M88">
        <v>0</v>
      </c>
      <c r="N88">
        <v>0.23467751415198193</v>
      </c>
      <c r="O88">
        <v>11.654418596491229</v>
      </c>
      <c r="P88">
        <v>4.7756652631578946</v>
      </c>
      <c r="Q88">
        <v>0</v>
      </c>
      <c r="R88">
        <v>6.1710357894736836</v>
      </c>
      <c r="S88">
        <v>1.1991541643999999</v>
      </c>
      <c r="T88">
        <v>0.62714384460000006</v>
      </c>
      <c r="U88">
        <v>0</v>
      </c>
      <c r="V88">
        <v>0.48644274366197154</v>
      </c>
      <c r="W88">
        <v>16.556670876431941</v>
      </c>
      <c r="X88">
        <v>8.608432965362757E-2</v>
      </c>
      <c r="Y88">
        <v>0</v>
      </c>
      <c r="Z88">
        <v>6.816624714813932E-2</v>
      </c>
      <c r="AA88">
        <v>0.66007761217391303</v>
      </c>
      <c r="AB88">
        <v>1.030666298913044</v>
      </c>
      <c r="AC88">
        <v>0</v>
      </c>
      <c r="AD88">
        <v>8.9535067605633796E-3</v>
      </c>
      <c r="AE88">
        <v>4.5102908229615384</v>
      </c>
      <c r="AF88">
        <v>0.81200065057692294</v>
      </c>
      <c r="AG88">
        <v>0</v>
      </c>
      <c r="AH88">
        <v>13.364991552923071</v>
      </c>
      <c r="AI88">
        <v>4.6688216006551153</v>
      </c>
      <c r="AJ88">
        <v>2.299259676458314</v>
      </c>
      <c r="AK88">
        <v>0</v>
      </c>
      <c r="AL88">
        <v>3.1255971455640623E-2</v>
      </c>
      <c r="AM88">
        <v>5.0592462057368897</v>
      </c>
      <c r="AN88">
        <v>0.3659151044362734</v>
      </c>
      <c r="AO88">
        <v>0</v>
      </c>
      <c r="AP88">
        <v>1.3495749790767056E-2</v>
      </c>
      <c r="AQ88">
        <v>15.572096500000001</v>
      </c>
      <c r="AR88">
        <v>52.710414999999998</v>
      </c>
      <c r="AS88">
        <v>0</v>
      </c>
      <c r="AT88">
        <v>1.7776056338028161</v>
      </c>
      <c r="AU88">
        <v>0.14528512820512821</v>
      </c>
      <c r="AV88">
        <v>0.60415923076923073</v>
      </c>
      <c r="AW88">
        <v>0</v>
      </c>
      <c r="AX88">
        <v>6.7342957746478846E-2</v>
      </c>
      <c r="AY88">
        <v>2.3007520000000001</v>
      </c>
      <c r="AZ88">
        <v>0.33534199999999997</v>
      </c>
      <c r="BA88">
        <v>0</v>
      </c>
      <c r="BB88">
        <v>7.8074154929577463E-2</v>
      </c>
      <c r="BC88">
        <v>0.18470451457877571</v>
      </c>
      <c r="BD88">
        <v>9.8461090909090901E-2</v>
      </c>
      <c r="BE88">
        <v>0</v>
      </c>
      <c r="BF88">
        <v>0</v>
      </c>
      <c r="BG88">
        <v>0.36888167346938783</v>
      </c>
      <c r="BH88">
        <v>8.9731591836734681E-2</v>
      </c>
      <c r="BI88">
        <v>0</v>
      </c>
      <c r="BJ88">
        <v>0</v>
      </c>
      <c r="BK88">
        <v>1.2931159999999999</v>
      </c>
      <c r="BL88">
        <v>2.179135220504365</v>
      </c>
      <c r="BM88">
        <v>0</v>
      </c>
      <c r="BN88">
        <v>0</v>
      </c>
      <c r="BO88">
        <v>9.4939726311324986</v>
      </c>
      <c r="BP88">
        <v>5.8861780585833321</v>
      </c>
      <c r="BQ88">
        <v>0</v>
      </c>
      <c r="BR88">
        <v>1.4562983801253542</v>
      </c>
      <c r="BS88">
        <v>2.633534004084507</v>
      </c>
      <c r="BT88">
        <v>0.51935276563380273</v>
      </c>
      <c r="BU88">
        <v>0</v>
      </c>
      <c r="BV88">
        <v>3.9886292394366196E-2</v>
      </c>
      <c r="BW88">
        <v>1.2484515210000002</v>
      </c>
      <c r="BX88">
        <v>1.177979173</v>
      </c>
      <c r="BY88">
        <v>0</v>
      </c>
      <c r="BZ88">
        <v>0</v>
      </c>
    </row>
    <row r="89" spans="1:78" x14ac:dyDescent="0.25">
      <c r="A89" s="14">
        <v>2015</v>
      </c>
      <c r="B89" s="2">
        <v>1986</v>
      </c>
      <c r="C89">
        <v>8.0910854947036128</v>
      </c>
      <c r="D89">
        <v>0.50084571585947002</v>
      </c>
      <c r="E89">
        <v>0</v>
      </c>
      <c r="F89">
        <v>1.7982894873243469</v>
      </c>
      <c r="G89">
        <v>1.272895802638196</v>
      </c>
      <c r="H89">
        <v>0.52030257396071056</v>
      </c>
      <c r="I89">
        <v>0</v>
      </c>
      <c r="J89">
        <v>3.3348664788732406E-2</v>
      </c>
      <c r="K89">
        <v>4.0648023482926829</v>
      </c>
      <c r="L89">
        <v>0.82890087102439014</v>
      </c>
      <c r="M89">
        <v>0</v>
      </c>
      <c r="N89">
        <v>0.23467751415198193</v>
      </c>
      <c r="O89">
        <v>11.654418596491229</v>
      </c>
      <c r="P89">
        <v>4.7756652631578946</v>
      </c>
      <c r="Q89">
        <v>0</v>
      </c>
      <c r="R89">
        <v>6.1710357894736836</v>
      </c>
      <c r="S89">
        <v>1.1991541643999999</v>
      </c>
      <c r="T89">
        <v>0.62714384460000006</v>
      </c>
      <c r="U89">
        <v>0</v>
      </c>
      <c r="V89">
        <v>0.48644274366197154</v>
      </c>
      <c r="W89">
        <v>16.556670876431941</v>
      </c>
      <c r="X89">
        <v>8.608432965362757E-2</v>
      </c>
      <c r="Y89">
        <v>0</v>
      </c>
      <c r="Z89">
        <v>6.816624714813932E-2</v>
      </c>
      <c r="AA89">
        <v>0.66007761217391303</v>
      </c>
      <c r="AB89">
        <v>1.030666298913044</v>
      </c>
      <c r="AC89">
        <v>0</v>
      </c>
      <c r="AD89">
        <v>8.9535067605633796E-3</v>
      </c>
      <c r="AE89">
        <v>4.5102908229615384</v>
      </c>
      <c r="AF89">
        <v>0.81200065057692294</v>
      </c>
      <c r="AG89">
        <v>0</v>
      </c>
      <c r="AH89">
        <v>13.364991552923071</v>
      </c>
      <c r="AI89">
        <v>4.6688216006551153</v>
      </c>
      <c r="AJ89">
        <v>2.299259676458314</v>
      </c>
      <c r="AK89">
        <v>0</v>
      </c>
      <c r="AL89">
        <v>3.1255971455640623E-2</v>
      </c>
      <c r="AM89">
        <v>5.0592462057368897</v>
      </c>
      <c r="AN89">
        <v>0.3659151044362734</v>
      </c>
      <c r="AO89">
        <v>0</v>
      </c>
      <c r="AP89">
        <v>1.3495749790767056E-2</v>
      </c>
      <c r="AQ89">
        <v>15.572096500000001</v>
      </c>
      <c r="AR89">
        <v>52.710414999999998</v>
      </c>
      <c r="AS89">
        <v>0</v>
      </c>
      <c r="AT89">
        <v>1.7776056338028161</v>
      </c>
      <c r="AU89">
        <v>0.14528512820512821</v>
      </c>
      <c r="AV89">
        <v>0.60415923076923073</v>
      </c>
      <c r="AW89">
        <v>0</v>
      </c>
      <c r="AX89">
        <v>6.7342957746478846E-2</v>
      </c>
      <c r="AY89">
        <v>2.3007520000000001</v>
      </c>
      <c r="AZ89">
        <v>0.33534199999999997</v>
      </c>
      <c r="BA89">
        <v>0</v>
      </c>
      <c r="BB89">
        <v>7.8074154929577463E-2</v>
      </c>
      <c r="BC89">
        <v>0.18470451457877571</v>
      </c>
      <c r="BD89">
        <v>9.8461090909090901E-2</v>
      </c>
      <c r="BE89">
        <v>0</v>
      </c>
      <c r="BF89">
        <v>0</v>
      </c>
      <c r="BG89">
        <v>0.36888167346938783</v>
      </c>
      <c r="BH89">
        <v>8.9731591836734681E-2</v>
      </c>
      <c r="BI89">
        <v>0</v>
      </c>
      <c r="BJ89">
        <v>0</v>
      </c>
      <c r="BK89">
        <v>1.2931159999999999</v>
      </c>
      <c r="BL89">
        <v>2.179135220504365</v>
      </c>
      <c r="BM89">
        <v>0</v>
      </c>
      <c r="BN89">
        <v>0</v>
      </c>
      <c r="BO89">
        <v>9.4939726311324986</v>
      </c>
      <c r="BP89">
        <v>5.8861780585833321</v>
      </c>
      <c r="BQ89">
        <v>0</v>
      </c>
      <c r="BR89">
        <v>1.4562983801253542</v>
      </c>
      <c r="BS89">
        <v>2.633534004084507</v>
      </c>
      <c r="BT89">
        <v>0.51935276563380273</v>
      </c>
      <c r="BU89">
        <v>0</v>
      </c>
      <c r="BV89">
        <v>3.9886292394366196E-2</v>
      </c>
      <c r="BW89">
        <v>1.2484515210000002</v>
      </c>
      <c r="BX89">
        <v>1.177979173</v>
      </c>
      <c r="BY89">
        <v>0</v>
      </c>
      <c r="BZ89">
        <v>0</v>
      </c>
    </row>
    <row r="90" spans="1:78" x14ac:dyDescent="0.25">
      <c r="A90" s="14">
        <v>2015</v>
      </c>
      <c r="B90" s="2">
        <v>1987</v>
      </c>
      <c r="C90">
        <v>8.0910854947036128</v>
      </c>
      <c r="D90">
        <v>0.50084571585947002</v>
      </c>
      <c r="E90">
        <v>0</v>
      </c>
      <c r="F90">
        <v>1.7982894873243469</v>
      </c>
      <c r="G90">
        <v>1.272895802638196</v>
      </c>
      <c r="H90">
        <v>0.52030257396071056</v>
      </c>
      <c r="I90">
        <v>0</v>
      </c>
      <c r="J90">
        <v>3.3348664788732406E-2</v>
      </c>
      <c r="K90">
        <v>4.0648023482926829</v>
      </c>
      <c r="L90">
        <v>0.82890087102439014</v>
      </c>
      <c r="M90">
        <v>0</v>
      </c>
      <c r="N90">
        <v>0.23467751415198193</v>
      </c>
      <c r="O90">
        <v>11.654418596491229</v>
      </c>
      <c r="P90">
        <v>4.7756652631578946</v>
      </c>
      <c r="Q90">
        <v>0</v>
      </c>
      <c r="R90">
        <v>6.1710357894736836</v>
      </c>
      <c r="S90">
        <v>1.1991541643999999</v>
      </c>
      <c r="T90">
        <v>0.62714384460000006</v>
      </c>
      <c r="U90">
        <v>0</v>
      </c>
      <c r="V90">
        <v>0.48644274366197154</v>
      </c>
      <c r="W90">
        <v>16.556670876431941</v>
      </c>
      <c r="X90">
        <v>8.608432965362757E-2</v>
      </c>
      <c r="Y90">
        <v>0</v>
      </c>
      <c r="Z90">
        <v>6.816624714813932E-2</v>
      </c>
      <c r="AA90">
        <v>0.66007761217391303</v>
      </c>
      <c r="AB90">
        <v>1.030666298913044</v>
      </c>
      <c r="AC90">
        <v>0</v>
      </c>
      <c r="AD90">
        <v>8.9535067605633796E-3</v>
      </c>
      <c r="AE90">
        <v>4.5102908229615384</v>
      </c>
      <c r="AF90">
        <v>0.81200065057692294</v>
      </c>
      <c r="AG90">
        <v>0</v>
      </c>
      <c r="AH90">
        <v>13.364991552923071</v>
      </c>
      <c r="AI90">
        <v>4.6688216006551153</v>
      </c>
      <c r="AJ90">
        <v>2.299259676458314</v>
      </c>
      <c r="AK90">
        <v>0</v>
      </c>
      <c r="AL90">
        <v>3.1255971455640623E-2</v>
      </c>
      <c r="AM90">
        <v>5.0592462057368897</v>
      </c>
      <c r="AN90">
        <v>0.3659151044362734</v>
      </c>
      <c r="AO90">
        <v>0</v>
      </c>
      <c r="AP90">
        <v>1.3495749790767056E-2</v>
      </c>
      <c r="AQ90">
        <v>15.572096500000001</v>
      </c>
      <c r="AR90">
        <v>52.710414999999998</v>
      </c>
      <c r="AS90">
        <v>0</v>
      </c>
      <c r="AT90">
        <v>1.7776056338028161</v>
      </c>
      <c r="AU90">
        <v>0.14528512820512821</v>
      </c>
      <c r="AV90">
        <v>0.60415923076923073</v>
      </c>
      <c r="AW90">
        <v>0</v>
      </c>
      <c r="AX90">
        <v>6.7342957746478846E-2</v>
      </c>
      <c r="AY90">
        <v>2.3007520000000001</v>
      </c>
      <c r="AZ90">
        <v>0.33534199999999997</v>
      </c>
      <c r="BA90">
        <v>0</v>
      </c>
      <c r="BB90">
        <v>7.8074154929577463E-2</v>
      </c>
      <c r="BC90">
        <v>0.18470451457877571</v>
      </c>
      <c r="BD90">
        <v>9.8461090909090901E-2</v>
      </c>
      <c r="BE90">
        <v>0</v>
      </c>
      <c r="BF90">
        <v>0</v>
      </c>
      <c r="BG90">
        <v>0.36888167346938783</v>
      </c>
      <c r="BH90">
        <v>8.9731591836734681E-2</v>
      </c>
      <c r="BI90">
        <v>0</v>
      </c>
      <c r="BJ90">
        <v>0</v>
      </c>
      <c r="BK90">
        <v>1.2931159999999999</v>
      </c>
      <c r="BL90">
        <v>2.179135220504365</v>
      </c>
      <c r="BM90">
        <v>0</v>
      </c>
      <c r="BN90">
        <v>0</v>
      </c>
      <c r="BO90">
        <v>9.4939726311324986</v>
      </c>
      <c r="BP90">
        <v>5.8861780585833321</v>
      </c>
      <c r="BQ90">
        <v>0</v>
      </c>
      <c r="BR90">
        <v>1.4562983801253542</v>
      </c>
      <c r="BS90">
        <v>2.633534004084507</v>
      </c>
      <c r="BT90">
        <v>0.51935276563380273</v>
      </c>
      <c r="BU90">
        <v>0</v>
      </c>
      <c r="BV90">
        <v>3.9886292394366196E-2</v>
      </c>
      <c r="BW90">
        <v>1.2484515210000002</v>
      </c>
      <c r="BX90">
        <v>1.177979173</v>
      </c>
      <c r="BY90">
        <v>0</v>
      </c>
      <c r="BZ90">
        <v>0</v>
      </c>
    </row>
    <row r="91" spans="1:78" x14ac:dyDescent="0.25">
      <c r="A91" s="14">
        <v>2015</v>
      </c>
      <c r="B91" s="2">
        <v>1988</v>
      </c>
      <c r="C91">
        <v>8.0910854947036128</v>
      </c>
      <c r="D91">
        <v>0.50084571585947002</v>
      </c>
      <c r="E91">
        <v>0</v>
      </c>
      <c r="F91">
        <v>1.7982894873243469</v>
      </c>
      <c r="G91">
        <v>1.272895802638196</v>
      </c>
      <c r="H91">
        <v>0.52030257396071056</v>
      </c>
      <c r="I91">
        <v>0</v>
      </c>
      <c r="J91">
        <v>3.3348664788732406E-2</v>
      </c>
      <c r="K91">
        <v>4.0648023482926829</v>
      </c>
      <c r="L91">
        <v>0.82890087102439014</v>
      </c>
      <c r="M91">
        <v>0</v>
      </c>
      <c r="N91">
        <v>0.23467751415198193</v>
      </c>
      <c r="O91">
        <v>11.654418596491229</v>
      </c>
      <c r="P91">
        <v>4.7756652631578946</v>
      </c>
      <c r="Q91">
        <v>0</v>
      </c>
      <c r="R91">
        <v>6.1710357894736836</v>
      </c>
      <c r="S91">
        <v>1.1991541643999999</v>
      </c>
      <c r="T91">
        <v>0.62714384460000006</v>
      </c>
      <c r="U91">
        <v>0</v>
      </c>
      <c r="V91">
        <v>0.48644274366197154</v>
      </c>
      <c r="W91">
        <v>16.556670876431941</v>
      </c>
      <c r="X91">
        <v>8.608432965362757E-2</v>
      </c>
      <c r="Y91">
        <v>0</v>
      </c>
      <c r="Z91">
        <v>6.816624714813932E-2</v>
      </c>
      <c r="AA91">
        <v>0.66007761217391303</v>
      </c>
      <c r="AB91">
        <v>1.030666298913044</v>
      </c>
      <c r="AC91">
        <v>0</v>
      </c>
      <c r="AD91">
        <v>8.9535067605633796E-3</v>
      </c>
      <c r="AE91">
        <v>4.5102908229615384</v>
      </c>
      <c r="AF91">
        <v>0.81200065057692294</v>
      </c>
      <c r="AG91">
        <v>0</v>
      </c>
      <c r="AH91">
        <v>13.364991552923071</v>
      </c>
      <c r="AI91">
        <v>4.6688216006551153</v>
      </c>
      <c r="AJ91">
        <v>2.299259676458314</v>
      </c>
      <c r="AK91">
        <v>0</v>
      </c>
      <c r="AL91">
        <v>3.1255971455640623E-2</v>
      </c>
      <c r="AM91">
        <v>5.0592462057368897</v>
      </c>
      <c r="AN91">
        <v>0.3659151044362734</v>
      </c>
      <c r="AO91">
        <v>0</v>
      </c>
      <c r="AP91">
        <v>1.3495749790767056E-2</v>
      </c>
      <c r="AQ91">
        <v>15.572096500000001</v>
      </c>
      <c r="AR91">
        <v>52.710414999999998</v>
      </c>
      <c r="AS91">
        <v>0</v>
      </c>
      <c r="AT91">
        <v>1.7776056338028161</v>
      </c>
      <c r="AU91">
        <v>0.14528512820512821</v>
      </c>
      <c r="AV91">
        <v>0.60415923076923073</v>
      </c>
      <c r="AW91">
        <v>0</v>
      </c>
      <c r="AX91">
        <v>6.7342957746478846E-2</v>
      </c>
      <c r="AY91">
        <v>2.3007520000000001</v>
      </c>
      <c r="AZ91">
        <v>0.33534199999999997</v>
      </c>
      <c r="BA91">
        <v>0</v>
      </c>
      <c r="BB91">
        <v>7.8074154929577463E-2</v>
      </c>
      <c r="BC91">
        <v>0.18470451457877571</v>
      </c>
      <c r="BD91">
        <v>9.8461090909090901E-2</v>
      </c>
      <c r="BE91">
        <v>0</v>
      </c>
      <c r="BF91">
        <v>0</v>
      </c>
      <c r="BG91">
        <v>0.36888167346938783</v>
      </c>
      <c r="BH91">
        <v>8.9731591836734681E-2</v>
      </c>
      <c r="BI91">
        <v>0</v>
      </c>
      <c r="BJ91">
        <v>0</v>
      </c>
      <c r="BK91">
        <v>1.2931159999999999</v>
      </c>
      <c r="BL91">
        <v>2.179135220504365</v>
      </c>
      <c r="BM91">
        <v>0</v>
      </c>
      <c r="BN91">
        <v>0</v>
      </c>
      <c r="BO91">
        <v>9.4939726311324986</v>
      </c>
      <c r="BP91">
        <v>5.8861780585833321</v>
      </c>
      <c r="BQ91">
        <v>0</v>
      </c>
      <c r="BR91">
        <v>1.4562983801253542</v>
      </c>
      <c r="BS91">
        <v>2.633534004084507</v>
      </c>
      <c r="BT91">
        <v>0.51935276563380273</v>
      </c>
      <c r="BU91">
        <v>0</v>
      </c>
      <c r="BV91">
        <v>3.9886292394366196E-2</v>
      </c>
      <c r="BW91">
        <v>1.2484515210000002</v>
      </c>
      <c r="BX91">
        <v>1.177979173</v>
      </c>
      <c r="BY91">
        <v>0</v>
      </c>
      <c r="BZ91">
        <v>0</v>
      </c>
    </row>
    <row r="92" spans="1:78" x14ac:dyDescent="0.25">
      <c r="A92" s="14">
        <v>2015</v>
      </c>
      <c r="B92" s="2">
        <v>1989</v>
      </c>
      <c r="C92">
        <v>8.0910854947036128</v>
      </c>
      <c r="D92">
        <v>0.50084571585947002</v>
      </c>
      <c r="E92">
        <v>0</v>
      </c>
      <c r="F92">
        <v>1.7982894873243469</v>
      </c>
      <c r="G92">
        <v>1.272895802638196</v>
      </c>
      <c r="H92">
        <v>0.52030257396071056</v>
      </c>
      <c r="I92">
        <v>0</v>
      </c>
      <c r="J92">
        <v>3.3348664788732406E-2</v>
      </c>
      <c r="K92">
        <v>4.0648023482926829</v>
      </c>
      <c r="L92">
        <v>0.82890087102439014</v>
      </c>
      <c r="M92">
        <v>0</v>
      </c>
      <c r="N92">
        <v>0.23467751415198193</v>
      </c>
      <c r="O92">
        <v>11.654418596491229</v>
      </c>
      <c r="P92">
        <v>4.7756652631578946</v>
      </c>
      <c r="Q92">
        <v>0</v>
      </c>
      <c r="R92">
        <v>6.1710357894736836</v>
      </c>
      <c r="S92">
        <v>1.1991541643999999</v>
      </c>
      <c r="T92">
        <v>0.62714384460000006</v>
      </c>
      <c r="U92">
        <v>0</v>
      </c>
      <c r="V92">
        <v>0.48644274366197154</v>
      </c>
      <c r="W92">
        <v>16.556670876431941</v>
      </c>
      <c r="X92">
        <v>8.608432965362757E-2</v>
      </c>
      <c r="Y92">
        <v>0</v>
      </c>
      <c r="Z92">
        <v>6.816624714813932E-2</v>
      </c>
      <c r="AA92">
        <v>0.66007761217391303</v>
      </c>
      <c r="AB92">
        <v>1.030666298913044</v>
      </c>
      <c r="AC92">
        <v>0</v>
      </c>
      <c r="AD92">
        <v>8.9535067605633796E-3</v>
      </c>
      <c r="AE92">
        <v>4.5102908229615384</v>
      </c>
      <c r="AF92">
        <v>0.81200065057692294</v>
      </c>
      <c r="AG92">
        <v>0</v>
      </c>
      <c r="AH92">
        <v>13.364991552923071</v>
      </c>
      <c r="AI92">
        <v>4.6688216006551153</v>
      </c>
      <c r="AJ92">
        <v>2.299259676458314</v>
      </c>
      <c r="AK92">
        <v>0</v>
      </c>
      <c r="AL92">
        <v>3.1255971455640623E-2</v>
      </c>
      <c r="AM92">
        <v>5.0592462057368897</v>
      </c>
      <c r="AN92">
        <v>0.3659151044362734</v>
      </c>
      <c r="AO92">
        <v>0</v>
      </c>
      <c r="AP92">
        <v>1.3495749790767056E-2</v>
      </c>
      <c r="AQ92">
        <v>15.572096500000001</v>
      </c>
      <c r="AR92">
        <v>52.710414999999998</v>
      </c>
      <c r="AS92">
        <v>0</v>
      </c>
      <c r="AT92">
        <v>1.7776056338028161</v>
      </c>
      <c r="AU92">
        <v>1.320935</v>
      </c>
      <c r="AV92">
        <v>5.492718</v>
      </c>
      <c r="AW92">
        <v>0</v>
      </c>
      <c r="AX92">
        <v>6.7342957746478846E-2</v>
      </c>
      <c r="AY92">
        <v>2.3007520000000001</v>
      </c>
      <c r="AZ92">
        <v>0.33534199999999997</v>
      </c>
      <c r="BA92">
        <v>0</v>
      </c>
      <c r="BB92">
        <v>7.8074154929577463E-2</v>
      </c>
      <c r="BC92">
        <v>0.18470451457877571</v>
      </c>
      <c r="BD92">
        <v>9.8461090909090901E-2</v>
      </c>
      <c r="BE92">
        <v>0</v>
      </c>
      <c r="BF92">
        <v>0</v>
      </c>
      <c r="BG92">
        <v>0.36888167346938783</v>
      </c>
      <c r="BH92">
        <v>8.9731591836734681E-2</v>
      </c>
      <c r="BI92">
        <v>0</v>
      </c>
      <c r="BJ92">
        <v>0</v>
      </c>
      <c r="BK92">
        <v>1.2931159999999999</v>
      </c>
      <c r="BL92">
        <v>2.179135220504365</v>
      </c>
      <c r="BM92">
        <v>0</v>
      </c>
      <c r="BN92">
        <v>0</v>
      </c>
      <c r="BO92">
        <v>9.4939726311324986</v>
      </c>
      <c r="BP92">
        <v>5.8861780585833321</v>
      </c>
      <c r="BQ92">
        <v>0</v>
      </c>
      <c r="BR92">
        <v>1.4562983801253542</v>
      </c>
      <c r="BS92">
        <v>2.633534004084507</v>
      </c>
      <c r="BT92">
        <v>0.51935276563380273</v>
      </c>
      <c r="BU92">
        <v>0</v>
      </c>
      <c r="BV92">
        <v>3.9886292394366196E-2</v>
      </c>
      <c r="BW92">
        <v>1.2484515210000002</v>
      </c>
      <c r="BX92">
        <v>1.177979173</v>
      </c>
      <c r="BY92">
        <v>0</v>
      </c>
      <c r="BZ92">
        <v>0</v>
      </c>
    </row>
    <row r="93" spans="1:78" x14ac:dyDescent="0.25">
      <c r="A93" s="14">
        <v>2015</v>
      </c>
      <c r="B93" s="2">
        <v>1990</v>
      </c>
      <c r="C93">
        <v>8.0910854947036128</v>
      </c>
      <c r="D93">
        <v>0.50084571585947002</v>
      </c>
      <c r="E93">
        <v>0</v>
      </c>
      <c r="F93">
        <v>1.7982894873243469</v>
      </c>
      <c r="G93">
        <v>0.16363760363354421</v>
      </c>
      <c r="H93">
        <v>0.30351200159890668</v>
      </c>
      <c r="I93">
        <v>0</v>
      </c>
      <c r="J93">
        <v>3.3348664788732406E-2</v>
      </c>
      <c r="K93">
        <v>4.0648023482926829</v>
      </c>
      <c r="L93">
        <v>0.82890087102439014</v>
      </c>
      <c r="M93">
        <v>0</v>
      </c>
      <c r="N93">
        <v>0.23467751415198193</v>
      </c>
      <c r="O93">
        <v>11.654418596491229</v>
      </c>
      <c r="P93">
        <v>4.7756652631578946</v>
      </c>
      <c r="Q93">
        <v>0</v>
      </c>
      <c r="R93">
        <v>6.1710357894736836</v>
      </c>
      <c r="S93">
        <v>1.1991541643999999</v>
      </c>
      <c r="T93">
        <v>0.62714384460000006</v>
      </c>
      <c r="U93">
        <v>0</v>
      </c>
      <c r="V93">
        <v>0.48644274366197154</v>
      </c>
      <c r="W93">
        <v>16.556670876431941</v>
      </c>
      <c r="X93">
        <v>8.608432965362757E-2</v>
      </c>
      <c r="Y93">
        <v>0</v>
      </c>
      <c r="Z93">
        <v>6.816624714813932E-2</v>
      </c>
      <c r="AA93">
        <v>0.66007761217391303</v>
      </c>
      <c r="AB93">
        <v>1.030666298913044</v>
      </c>
      <c r="AC93">
        <v>0</v>
      </c>
      <c r="AD93">
        <v>8.9535067605633796E-3</v>
      </c>
      <c r="AE93">
        <v>4.5102908229615384</v>
      </c>
      <c r="AF93">
        <v>0.81200065057692294</v>
      </c>
      <c r="AG93">
        <v>0</v>
      </c>
      <c r="AH93">
        <v>13.364991552923071</v>
      </c>
      <c r="AI93">
        <v>4.6688216006551153</v>
      </c>
      <c r="AJ93">
        <v>2.299259676458314</v>
      </c>
      <c r="AK93">
        <v>0</v>
      </c>
      <c r="AL93">
        <v>3.1255971455640623E-2</v>
      </c>
      <c r="AM93">
        <v>5.0592462057368897</v>
      </c>
      <c r="AN93">
        <v>0.3659151044362734</v>
      </c>
      <c r="AO93">
        <v>0</v>
      </c>
      <c r="AP93">
        <v>1.3495749790767056E-2</v>
      </c>
      <c r="AQ93">
        <v>15.572096500000001</v>
      </c>
      <c r="AR93">
        <v>52.710414999999998</v>
      </c>
      <c r="AS93">
        <v>0</v>
      </c>
      <c r="AT93">
        <v>1.7776056338028161</v>
      </c>
      <c r="AU93">
        <v>1.320935</v>
      </c>
      <c r="AV93">
        <v>5.492718</v>
      </c>
      <c r="AW93">
        <v>0</v>
      </c>
      <c r="AX93">
        <v>6.7342957746478846E-2</v>
      </c>
      <c r="AY93">
        <v>4.7387819354838712</v>
      </c>
      <c r="AZ93">
        <v>0.68885870967741936</v>
      </c>
      <c r="BA93">
        <v>0</v>
      </c>
      <c r="BB93">
        <v>7.8074154929577463E-2</v>
      </c>
      <c r="BC93">
        <v>0.18470451457877571</v>
      </c>
      <c r="BD93">
        <v>9.8461090909090901E-2</v>
      </c>
      <c r="BE93">
        <v>0</v>
      </c>
      <c r="BF93">
        <v>0</v>
      </c>
      <c r="BG93">
        <v>0.36888167346938783</v>
      </c>
      <c r="BH93">
        <v>8.9731591836734681E-2</v>
      </c>
      <c r="BI93">
        <v>0</v>
      </c>
      <c r="BJ93">
        <v>0</v>
      </c>
      <c r="BK93">
        <v>1.2931159999999999</v>
      </c>
      <c r="BL93">
        <v>2.179135220504365</v>
      </c>
      <c r="BM93">
        <v>0</v>
      </c>
      <c r="BN93">
        <v>0</v>
      </c>
      <c r="BO93">
        <v>9.4939726311324986</v>
      </c>
      <c r="BP93">
        <v>5.8861780585833321</v>
      </c>
      <c r="BQ93">
        <v>0</v>
      </c>
      <c r="BR93">
        <v>1.4562983801253542</v>
      </c>
      <c r="BS93">
        <v>2.633534004084507</v>
      </c>
      <c r="BT93">
        <v>0.51935276563380273</v>
      </c>
      <c r="BU93">
        <v>0</v>
      </c>
      <c r="BV93">
        <v>3.9886292394366196E-2</v>
      </c>
      <c r="BW93">
        <v>1.2484515210000002</v>
      </c>
      <c r="BX93">
        <v>1.177979173</v>
      </c>
      <c r="BY93">
        <v>0</v>
      </c>
      <c r="BZ93">
        <v>0</v>
      </c>
    </row>
    <row r="94" spans="1:78" x14ac:dyDescent="0.25">
      <c r="A94" s="14">
        <v>2015</v>
      </c>
      <c r="B94" s="2">
        <v>1991</v>
      </c>
      <c r="C94">
        <v>8.0910854947036128</v>
      </c>
      <c r="D94">
        <v>0.50084571585947002</v>
      </c>
      <c r="E94">
        <v>0</v>
      </c>
      <c r="F94">
        <v>1.7982894873243469</v>
      </c>
      <c r="G94">
        <v>0.16363760363354421</v>
      </c>
      <c r="H94">
        <v>0.30351200159890668</v>
      </c>
      <c r="I94">
        <v>0</v>
      </c>
      <c r="J94">
        <v>3.3348664788732406E-2</v>
      </c>
      <c r="K94">
        <v>1.7857071239999991</v>
      </c>
      <c r="L94">
        <v>0.81426974079999925</v>
      </c>
      <c r="M94">
        <v>0</v>
      </c>
      <c r="N94">
        <v>0.23467751415198193</v>
      </c>
      <c r="O94">
        <v>11.654418596491229</v>
      </c>
      <c r="P94">
        <v>4.7756652631578946</v>
      </c>
      <c r="Q94">
        <v>0</v>
      </c>
      <c r="R94">
        <v>6.1710357894736836</v>
      </c>
      <c r="S94">
        <v>0.31915361531999997</v>
      </c>
      <c r="T94">
        <v>0.21827172542000001</v>
      </c>
      <c r="U94">
        <v>0</v>
      </c>
      <c r="V94">
        <v>0.48644274366197154</v>
      </c>
      <c r="W94">
        <v>16.556670876431941</v>
      </c>
      <c r="X94">
        <v>8.608432965362757E-2</v>
      </c>
      <c r="Y94">
        <v>0</v>
      </c>
      <c r="Z94">
        <v>6.816624714813932E-2</v>
      </c>
      <c r="AA94">
        <v>0.66007761217391303</v>
      </c>
      <c r="AB94">
        <v>1.030666298913044</v>
      </c>
      <c r="AC94">
        <v>0</v>
      </c>
      <c r="AD94">
        <v>8.9535067605633796E-3</v>
      </c>
      <c r="AE94">
        <v>4.5102908229615384</v>
      </c>
      <c r="AF94">
        <v>0.81200065057692294</v>
      </c>
      <c r="AG94">
        <v>0</v>
      </c>
      <c r="AH94">
        <v>13.364991552923071</v>
      </c>
      <c r="AI94">
        <v>4.6688216006551153</v>
      </c>
      <c r="AJ94">
        <v>2.299259676458314</v>
      </c>
      <c r="AK94">
        <v>0</v>
      </c>
      <c r="AL94">
        <v>3.1255971455640623E-2</v>
      </c>
      <c r="AM94">
        <v>5.0592462057368897</v>
      </c>
      <c r="AN94">
        <v>0.3659151044362734</v>
      </c>
      <c r="AO94">
        <v>0</v>
      </c>
      <c r="AP94">
        <v>1.3495749790767056E-2</v>
      </c>
      <c r="AQ94">
        <v>15.572096500000001</v>
      </c>
      <c r="AR94">
        <v>52.710414999999998</v>
      </c>
      <c r="AS94">
        <v>0</v>
      </c>
      <c r="AT94">
        <v>1.7776056338028161</v>
      </c>
      <c r="AU94">
        <v>1.320935</v>
      </c>
      <c r="AV94">
        <v>5.492718</v>
      </c>
      <c r="AW94">
        <v>0</v>
      </c>
      <c r="AX94">
        <v>6.7342957746478846E-2</v>
      </c>
      <c r="AY94">
        <v>4.7387819354838712</v>
      </c>
      <c r="AZ94">
        <v>0.68885870967741936</v>
      </c>
      <c r="BA94">
        <v>0</v>
      </c>
      <c r="BB94">
        <v>7.8074154929577463E-2</v>
      </c>
      <c r="BC94">
        <v>0.18470451457877571</v>
      </c>
      <c r="BD94">
        <v>9.8461090909090901E-2</v>
      </c>
      <c r="BE94">
        <v>0</v>
      </c>
      <c r="BF94">
        <v>0</v>
      </c>
      <c r="BG94">
        <v>0.36888167346938783</v>
      </c>
      <c r="BH94">
        <v>8.9731591836734681E-2</v>
      </c>
      <c r="BI94">
        <v>0</v>
      </c>
      <c r="BJ94">
        <v>0</v>
      </c>
      <c r="BK94">
        <v>1.2931159999999999</v>
      </c>
      <c r="BL94">
        <v>2.179135220504365</v>
      </c>
      <c r="BM94">
        <v>0</v>
      </c>
      <c r="BN94">
        <v>0</v>
      </c>
      <c r="BO94">
        <v>9.4939726311324986</v>
      </c>
      <c r="BP94">
        <v>5.8861780585833321</v>
      </c>
      <c r="BQ94">
        <v>0</v>
      </c>
      <c r="BR94">
        <v>1.4562983801253542</v>
      </c>
      <c r="BS94">
        <v>2.633534004084507</v>
      </c>
      <c r="BT94">
        <v>0.51935276563380273</v>
      </c>
      <c r="BU94">
        <v>0</v>
      </c>
      <c r="BV94">
        <v>3.9886292394366196E-2</v>
      </c>
      <c r="BW94">
        <v>1.3107346999999998</v>
      </c>
      <c r="BX94">
        <v>2.0013407329999997</v>
      </c>
      <c r="BY94">
        <v>0</v>
      </c>
      <c r="BZ94">
        <v>0</v>
      </c>
    </row>
    <row r="95" spans="1:78" x14ac:dyDescent="0.25">
      <c r="A95" s="14">
        <v>2015</v>
      </c>
      <c r="B95" s="2">
        <v>1992</v>
      </c>
      <c r="C95">
        <v>8.0910854947036128</v>
      </c>
      <c r="D95">
        <v>0.50084571585947002</v>
      </c>
      <c r="E95">
        <v>0</v>
      </c>
      <c r="F95">
        <v>1.7982894873243469</v>
      </c>
      <c r="G95">
        <v>0.16363760363354421</v>
      </c>
      <c r="H95">
        <v>0.30351200159890668</v>
      </c>
      <c r="I95">
        <v>0</v>
      </c>
      <c r="J95">
        <v>3.3348664788732406E-2</v>
      </c>
      <c r="K95">
        <v>1.7857071239999991</v>
      </c>
      <c r="L95">
        <v>0.81426974079999925</v>
      </c>
      <c r="M95">
        <v>0</v>
      </c>
      <c r="N95">
        <v>0.23467751415198193</v>
      </c>
      <c r="O95">
        <v>11.654418596491229</v>
      </c>
      <c r="P95">
        <v>4.7756652631578946</v>
      </c>
      <c r="Q95">
        <v>0</v>
      </c>
      <c r="R95">
        <v>6.1710357894736836</v>
      </c>
      <c r="S95">
        <v>0.31915361531999997</v>
      </c>
      <c r="T95">
        <v>0.21827172542000001</v>
      </c>
      <c r="U95">
        <v>0</v>
      </c>
      <c r="V95">
        <v>0.48644274366197154</v>
      </c>
      <c r="W95">
        <v>16.556670876431941</v>
      </c>
      <c r="X95">
        <v>8.608432965362757E-2</v>
      </c>
      <c r="Y95">
        <v>0</v>
      </c>
      <c r="Z95">
        <v>6.816624714813932E-2</v>
      </c>
      <c r="AA95">
        <v>0.66007761217391303</v>
      </c>
      <c r="AB95">
        <v>1.030666298913044</v>
      </c>
      <c r="AC95">
        <v>0</v>
      </c>
      <c r="AD95">
        <v>8.9535067605633796E-3</v>
      </c>
      <c r="AE95">
        <v>4.5102908229615384</v>
      </c>
      <c r="AF95">
        <v>0.81200065057692294</v>
      </c>
      <c r="AG95">
        <v>0</v>
      </c>
      <c r="AH95">
        <v>13.364991552923071</v>
      </c>
      <c r="AI95">
        <v>4.6688216006551153</v>
      </c>
      <c r="AJ95">
        <v>2.299259676458314</v>
      </c>
      <c r="AK95">
        <v>0</v>
      </c>
      <c r="AL95">
        <v>3.1255971455640623E-2</v>
      </c>
      <c r="AM95">
        <v>5.0592462057368897</v>
      </c>
      <c r="AN95">
        <v>0.3659151044362734</v>
      </c>
      <c r="AO95">
        <v>0</v>
      </c>
      <c r="AP95">
        <v>1.3495749790767056E-2</v>
      </c>
      <c r="AQ95">
        <v>15.572096500000001</v>
      </c>
      <c r="AR95">
        <v>52.710414999999998</v>
      </c>
      <c r="AS95">
        <v>0</v>
      </c>
      <c r="AT95">
        <v>1.7776056338028161</v>
      </c>
      <c r="AU95">
        <v>1.320935</v>
      </c>
      <c r="AV95">
        <v>5.492718</v>
      </c>
      <c r="AW95">
        <v>0</v>
      </c>
      <c r="AX95">
        <v>6.7342957746478846E-2</v>
      </c>
      <c r="AY95">
        <v>4.7387819354838712</v>
      </c>
      <c r="AZ95">
        <v>0.68885870967741936</v>
      </c>
      <c r="BA95">
        <v>0</v>
      </c>
      <c r="BB95">
        <v>7.8074154929577463E-2</v>
      </c>
      <c r="BC95">
        <v>0.18470451457877571</v>
      </c>
      <c r="BD95">
        <v>9.8461090909090901E-2</v>
      </c>
      <c r="BE95">
        <v>0</v>
      </c>
      <c r="BF95">
        <v>0</v>
      </c>
      <c r="BG95">
        <v>0.36888167346938783</v>
      </c>
      <c r="BH95">
        <v>8.9731591836734681E-2</v>
      </c>
      <c r="BI95">
        <v>0</v>
      </c>
      <c r="BJ95">
        <v>0</v>
      </c>
      <c r="BK95">
        <v>1.2931159999999999</v>
      </c>
      <c r="BL95">
        <v>2.179135220504365</v>
      </c>
      <c r="BM95">
        <v>0</v>
      </c>
      <c r="BN95">
        <v>0</v>
      </c>
      <c r="BO95">
        <v>9.4939726311324986</v>
      </c>
      <c r="BP95">
        <v>5.8861780585833321</v>
      </c>
      <c r="BQ95">
        <v>0</v>
      </c>
      <c r="BR95">
        <v>1.4562983801253542</v>
      </c>
      <c r="BS95">
        <v>2.633534004084507</v>
      </c>
      <c r="BT95">
        <v>0.51935276563380273</v>
      </c>
      <c r="BU95">
        <v>0</v>
      </c>
      <c r="BV95">
        <v>3.9886292394366196E-2</v>
      </c>
      <c r="BW95">
        <v>1.3107346999999998</v>
      </c>
      <c r="BX95">
        <v>2.0013407329999997</v>
      </c>
      <c r="BY95">
        <v>0</v>
      </c>
      <c r="BZ95">
        <v>0</v>
      </c>
    </row>
    <row r="96" spans="1:78" x14ac:dyDescent="0.25">
      <c r="A96" s="14">
        <v>2015</v>
      </c>
      <c r="B96" s="2">
        <v>1993</v>
      </c>
      <c r="C96">
        <v>8.0910854947036128</v>
      </c>
      <c r="D96">
        <v>0.50084571585947002</v>
      </c>
      <c r="E96">
        <v>0</v>
      </c>
      <c r="F96">
        <v>1.7982894873243469</v>
      </c>
      <c r="G96">
        <v>0.16363760363354421</v>
      </c>
      <c r="H96">
        <v>0.30351200159890668</v>
      </c>
      <c r="I96">
        <v>0</v>
      </c>
      <c r="J96">
        <v>3.3348664788732406E-2</v>
      </c>
      <c r="K96">
        <v>1.7857071239999991</v>
      </c>
      <c r="L96">
        <v>0.81426974079999925</v>
      </c>
      <c r="M96">
        <v>0</v>
      </c>
      <c r="N96">
        <v>0.23467751415198193</v>
      </c>
      <c r="O96">
        <v>11.654418596491229</v>
      </c>
      <c r="P96">
        <v>4.7756652631578946</v>
      </c>
      <c r="Q96">
        <v>0</v>
      </c>
      <c r="R96">
        <v>6.1710357894736836</v>
      </c>
      <c r="S96">
        <v>0.31915361531999997</v>
      </c>
      <c r="T96">
        <v>0.21827172542000001</v>
      </c>
      <c r="U96">
        <v>0</v>
      </c>
      <c r="V96">
        <v>0.48644274366197154</v>
      </c>
      <c r="W96">
        <v>16.556670876431941</v>
      </c>
      <c r="X96">
        <v>8.608432965362757E-2</v>
      </c>
      <c r="Y96">
        <v>0</v>
      </c>
      <c r="Z96">
        <v>6.816624714813932E-2</v>
      </c>
      <c r="AA96">
        <v>0.66007761217391303</v>
      </c>
      <c r="AB96">
        <v>1.030666298913044</v>
      </c>
      <c r="AC96">
        <v>0</v>
      </c>
      <c r="AD96">
        <v>8.9535067605633796E-3</v>
      </c>
      <c r="AE96">
        <v>4.5102908229615384</v>
      </c>
      <c r="AF96">
        <v>0.81200065057692294</v>
      </c>
      <c r="AG96">
        <v>0</v>
      </c>
      <c r="AH96">
        <v>13.364991552923071</v>
      </c>
      <c r="AI96">
        <v>4.6688216006551153</v>
      </c>
      <c r="AJ96">
        <v>2.299259676458314</v>
      </c>
      <c r="AK96">
        <v>0</v>
      </c>
      <c r="AL96">
        <v>3.1255971455640623E-2</v>
      </c>
      <c r="AM96">
        <v>5.0592462057368897</v>
      </c>
      <c r="AN96">
        <v>0.3659151044362734</v>
      </c>
      <c r="AO96">
        <v>0</v>
      </c>
      <c r="AP96">
        <v>1.3495749790767056E-2</v>
      </c>
      <c r="AQ96">
        <v>15.572096500000001</v>
      </c>
      <c r="AR96">
        <v>52.710414999999998</v>
      </c>
      <c r="AS96">
        <v>0</v>
      </c>
      <c r="AT96">
        <v>1.7776056338028161</v>
      </c>
      <c r="AU96">
        <v>1.320935</v>
      </c>
      <c r="AV96">
        <v>5.492718</v>
      </c>
      <c r="AW96">
        <v>0</v>
      </c>
      <c r="AX96">
        <v>6.7342957746478846E-2</v>
      </c>
      <c r="AY96">
        <v>4.7387819354838712</v>
      </c>
      <c r="AZ96">
        <v>0.68885870967741936</v>
      </c>
      <c r="BA96">
        <v>0</v>
      </c>
      <c r="BB96">
        <v>7.8074154929577463E-2</v>
      </c>
      <c r="BC96">
        <v>0.18470451457877571</v>
      </c>
      <c r="BD96">
        <v>9.8461090909090901E-2</v>
      </c>
      <c r="BE96">
        <v>0</v>
      </c>
      <c r="BF96">
        <v>0</v>
      </c>
      <c r="BG96">
        <v>0.36888167346938783</v>
      </c>
      <c r="BH96">
        <v>8.9731591836734681E-2</v>
      </c>
      <c r="BI96">
        <v>0</v>
      </c>
      <c r="BJ96">
        <v>0</v>
      </c>
      <c r="BK96">
        <v>1.2931159999999999</v>
      </c>
      <c r="BL96">
        <v>2.179135220504365</v>
      </c>
      <c r="BM96">
        <v>0</v>
      </c>
      <c r="BN96">
        <v>0</v>
      </c>
      <c r="BO96">
        <v>9.4939726311324986</v>
      </c>
      <c r="BP96">
        <v>5.8861780585833321</v>
      </c>
      <c r="BQ96">
        <v>0</v>
      </c>
      <c r="BR96">
        <v>1.4562983801253542</v>
      </c>
      <c r="BS96">
        <v>2.633534004084507</v>
      </c>
      <c r="BT96">
        <v>0.51935276563380273</v>
      </c>
      <c r="BU96">
        <v>0</v>
      </c>
      <c r="BV96">
        <v>3.9886292394366196E-2</v>
      </c>
      <c r="BW96">
        <v>1.3107346999999998</v>
      </c>
      <c r="BX96">
        <v>2.0013407329999997</v>
      </c>
      <c r="BY96">
        <v>0</v>
      </c>
      <c r="BZ96">
        <v>0</v>
      </c>
    </row>
    <row r="97" spans="1:78" x14ac:dyDescent="0.25">
      <c r="A97" s="14">
        <v>2015</v>
      </c>
      <c r="B97" s="2">
        <v>1994</v>
      </c>
      <c r="C97">
        <v>8.0910854947036128</v>
      </c>
      <c r="D97">
        <v>0.50084571585947002</v>
      </c>
      <c r="E97">
        <v>0</v>
      </c>
      <c r="F97">
        <v>1.7982894873243469</v>
      </c>
      <c r="G97">
        <v>0.16363760363354421</v>
      </c>
      <c r="H97">
        <v>0.30351200159890668</v>
      </c>
      <c r="I97">
        <v>0</v>
      </c>
      <c r="J97">
        <v>3.3348664788732406E-2</v>
      </c>
      <c r="K97">
        <v>1.7857071239999991</v>
      </c>
      <c r="L97">
        <v>0.81426974079999925</v>
      </c>
      <c r="M97">
        <v>0</v>
      </c>
      <c r="N97">
        <v>0.23467751415198193</v>
      </c>
      <c r="O97">
        <v>11.654418596491229</v>
      </c>
      <c r="P97">
        <v>4.7756652631578946</v>
      </c>
      <c r="Q97">
        <v>0</v>
      </c>
      <c r="R97">
        <v>6.1710357894736836</v>
      </c>
      <c r="S97">
        <v>0.31915361531999997</v>
      </c>
      <c r="T97">
        <v>0.21827172542000001</v>
      </c>
      <c r="U97">
        <v>0</v>
      </c>
      <c r="V97">
        <v>0.48644274366197154</v>
      </c>
      <c r="W97">
        <v>16.556670876431941</v>
      </c>
      <c r="X97">
        <v>8.608432965362757E-2</v>
      </c>
      <c r="Y97">
        <v>0</v>
      </c>
      <c r="Z97">
        <v>6.816624714813932E-2</v>
      </c>
      <c r="AA97">
        <v>0.66007761217391303</v>
      </c>
      <c r="AB97">
        <v>1.030666298913044</v>
      </c>
      <c r="AC97">
        <v>0</v>
      </c>
      <c r="AD97">
        <v>8.9535067605633796E-3</v>
      </c>
      <c r="AE97">
        <v>4.5102908229615384</v>
      </c>
      <c r="AF97">
        <v>0.81200065057692294</v>
      </c>
      <c r="AG97">
        <v>0</v>
      </c>
      <c r="AH97">
        <v>13.364991552923071</v>
      </c>
      <c r="AI97">
        <v>4.6688216006551153</v>
      </c>
      <c r="AJ97">
        <v>2.299259676458314</v>
      </c>
      <c r="AK97">
        <v>0</v>
      </c>
      <c r="AL97">
        <v>3.1255971455640623E-2</v>
      </c>
      <c r="AM97">
        <v>5.0592462057368897</v>
      </c>
      <c r="AN97">
        <v>0.3659151044362734</v>
      </c>
      <c r="AO97">
        <v>0</v>
      </c>
      <c r="AP97">
        <v>1.3495749790767056E-2</v>
      </c>
      <c r="AQ97">
        <v>15.572096500000001</v>
      </c>
      <c r="AR97">
        <v>52.710414999999998</v>
      </c>
      <c r="AS97">
        <v>0</v>
      </c>
      <c r="AT97">
        <v>1.7776056338028161</v>
      </c>
      <c r="AU97">
        <v>1.320935</v>
      </c>
      <c r="AV97">
        <v>5.492718</v>
      </c>
      <c r="AW97">
        <v>0</v>
      </c>
      <c r="AX97">
        <v>6.7342957746478846E-2</v>
      </c>
      <c r="AY97">
        <v>4.7387819354838712</v>
      </c>
      <c r="AZ97">
        <v>0.68885870967741936</v>
      </c>
      <c r="BA97">
        <v>0</v>
      </c>
      <c r="BB97">
        <v>7.8074154929577463E-2</v>
      </c>
      <c r="BC97">
        <v>0.18470451457877571</v>
      </c>
      <c r="BD97">
        <v>9.8461090909090901E-2</v>
      </c>
      <c r="BE97">
        <v>0</v>
      </c>
      <c r="BF97">
        <v>0</v>
      </c>
      <c r="BG97">
        <v>0.36888167346938783</v>
      </c>
      <c r="BH97">
        <v>8.9731591836734681E-2</v>
      </c>
      <c r="BI97">
        <v>0</v>
      </c>
      <c r="BJ97">
        <v>0</v>
      </c>
      <c r="BK97">
        <v>1.2931159999999999</v>
      </c>
      <c r="BL97">
        <v>2.179135220504365</v>
      </c>
      <c r="BM97">
        <v>0</v>
      </c>
      <c r="BN97">
        <v>0</v>
      </c>
      <c r="BO97">
        <v>9.4939726311324986</v>
      </c>
      <c r="BP97">
        <v>5.8861780585833321</v>
      </c>
      <c r="BQ97">
        <v>0</v>
      </c>
      <c r="BR97">
        <v>1.4562983801253542</v>
      </c>
      <c r="BS97">
        <v>2.633534004084507</v>
      </c>
      <c r="BT97">
        <v>0.51935276563380273</v>
      </c>
      <c r="BU97">
        <v>0</v>
      </c>
      <c r="BV97">
        <v>3.9886292394366196E-2</v>
      </c>
      <c r="BW97">
        <v>1.3107346999999998</v>
      </c>
      <c r="BX97">
        <v>2.0013407329999997</v>
      </c>
      <c r="BY97">
        <v>0</v>
      </c>
      <c r="BZ97">
        <v>0</v>
      </c>
    </row>
    <row r="98" spans="1:78" x14ac:dyDescent="0.25">
      <c r="A98" s="14">
        <v>2015</v>
      </c>
      <c r="B98" s="2">
        <v>1995</v>
      </c>
      <c r="C98">
        <v>8.0910854947036128</v>
      </c>
      <c r="D98">
        <v>0.50084571585947002</v>
      </c>
      <c r="E98">
        <v>0</v>
      </c>
      <c r="F98">
        <v>1.7982894873243469</v>
      </c>
      <c r="G98">
        <v>0.16363760363354421</v>
      </c>
      <c r="H98">
        <v>0.30351200159890668</v>
      </c>
      <c r="I98">
        <v>0</v>
      </c>
      <c r="J98">
        <v>3.3348664788732406E-2</v>
      </c>
      <c r="K98">
        <v>1.7857071239999991</v>
      </c>
      <c r="L98">
        <v>0.81426974079999925</v>
      </c>
      <c r="M98">
        <v>0</v>
      </c>
      <c r="N98">
        <v>0.23467751415198193</v>
      </c>
      <c r="O98">
        <v>11.654418596491229</v>
      </c>
      <c r="P98">
        <v>4.7756652631578946</v>
      </c>
      <c r="Q98">
        <v>0</v>
      </c>
      <c r="R98">
        <v>6.1710357894736836</v>
      </c>
      <c r="S98">
        <v>0.31915361531999997</v>
      </c>
      <c r="T98">
        <v>0.21827172542000001</v>
      </c>
      <c r="U98">
        <v>0</v>
      </c>
      <c r="V98">
        <v>0.48644274366197154</v>
      </c>
      <c r="W98">
        <v>16.556670876431941</v>
      </c>
      <c r="X98">
        <v>8.608432965362757E-2</v>
      </c>
      <c r="Y98">
        <v>0</v>
      </c>
      <c r="Z98">
        <v>6.816624714813932E-2</v>
      </c>
      <c r="AA98">
        <v>0.66007761217391303</v>
      </c>
      <c r="AB98">
        <v>1.030666298913044</v>
      </c>
      <c r="AC98">
        <v>0</v>
      </c>
      <c r="AD98">
        <v>8.9535067605633796E-3</v>
      </c>
      <c r="AE98">
        <v>4.5102908229615384</v>
      </c>
      <c r="AF98">
        <v>0.81200065057692294</v>
      </c>
      <c r="AG98">
        <v>0</v>
      </c>
      <c r="AH98">
        <v>13.364991552923071</v>
      </c>
      <c r="AI98">
        <v>4.6688216006551153</v>
      </c>
      <c r="AJ98">
        <v>2.299259676458314</v>
      </c>
      <c r="AK98">
        <v>0</v>
      </c>
      <c r="AL98">
        <v>3.1255971455640623E-2</v>
      </c>
      <c r="AM98">
        <v>5.0592462057368897</v>
      </c>
      <c r="AN98">
        <v>0.3659151044362734</v>
      </c>
      <c r="AO98">
        <v>0</v>
      </c>
      <c r="AP98">
        <v>1.3495749790767056E-2</v>
      </c>
      <c r="AQ98">
        <v>15.572096500000001</v>
      </c>
      <c r="AR98">
        <v>52.710414999999998</v>
      </c>
      <c r="AS98">
        <v>0</v>
      </c>
      <c r="AT98">
        <v>1.7776056338028161</v>
      </c>
      <c r="AU98">
        <v>1.320935</v>
      </c>
      <c r="AV98">
        <v>5.492718</v>
      </c>
      <c r="AW98">
        <v>0</v>
      </c>
      <c r="AX98">
        <v>6.7342957746478846E-2</v>
      </c>
      <c r="AY98">
        <v>4.7387819354838712</v>
      </c>
      <c r="AZ98">
        <v>0.68885870967741936</v>
      </c>
      <c r="BA98">
        <v>0</v>
      </c>
      <c r="BB98">
        <v>7.8074154929577463E-2</v>
      </c>
      <c r="BC98">
        <v>0.18470451457877571</v>
      </c>
      <c r="BD98">
        <v>9.8461090909090901E-2</v>
      </c>
      <c r="BE98">
        <v>0</v>
      </c>
      <c r="BF98">
        <v>0</v>
      </c>
      <c r="BG98">
        <v>0.36888167346938783</v>
      </c>
      <c r="BH98">
        <v>8.9731591836734681E-2</v>
      </c>
      <c r="BI98">
        <v>0</v>
      </c>
      <c r="BJ98">
        <v>0</v>
      </c>
      <c r="BK98">
        <v>1.2931159999999999</v>
      </c>
      <c r="BL98">
        <v>2.179135220504365</v>
      </c>
      <c r="BM98">
        <v>0</v>
      </c>
      <c r="BN98">
        <v>0</v>
      </c>
      <c r="BO98">
        <v>9.4939726311324986</v>
      </c>
      <c r="BP98">
        <v>5.8861780585833321</v>
      </c>
      <c r="BQ98">
        <v>0</v>
      </c>
      <c r="BR98">
        <v>1.4562983801253542</v>
      </c>
      <c r="BS98">
        <v>2.633534004084507</v>
      </c>
      <c r="BT98">
        <v>0.51935276563380273</v>
      </c>
      <c r="BU98">
        <v>0</v>
      </c>
      <c r="BV98">
        <v>3.9886292394366196E-2</v>
      </c>
      <c r="BW98">
        <v>1.3107346999999998</v>
      </c>
      <c r="BX98">
        <v>2.0013407329999997</v>
      </c>
      <c r="BY98">
        <v>0</v>
      </c>
      <c r="BZ98">
        <v>0</v>
      </c>
    </row>
    <row r="99" spans="1:78" x14ac:dyDescent="0.25">
      <c r="A99" s="14">
        <v>2015</v>
      </c>
      <c r="B99" s="2">
        <v>1996</v>
      </c>
      <c r="C99">
        <v>8.0910854947036128</v>
      </c>
      <c r="D99">
        <v>0.50084571585947002</v>
      </c>
      <c r="E99">
        <v>0</v>
      </c>
      <c r="F99">
        <v>1.7982894873243469</v>
      </c>
      <c r="G99">
        <v>0.16363760363354421</v>
      </c>
      <c r="H99">
        <v>0.30351200159890668</v>
      </c>
      <c r="I99">
        <v>0</v>
      </c>
      <c r="J99">
        <v>3.3348664788732406E-2</v>
      </c>
      <c r="K99">
        <v>1.7857071239999991</v>
      </c>
      <c r="L99">
        <v>0.81426974079999925</v>
      </c>
      <c r="M99">
        <v>0</v>
      </c>
      <c r="N99">
        <v>0.23467751415198193</v>
      </c>
      <c r="O99">
        <v>11.654418596491229</v>
      </c>
      <c r="P99">
        <v>4.7756652631578946</v>
      </c>
      <c r="Q99">
        <v>0</v>
      </c>
      <c r="R99">
        <v>6.1710357894736836</v>
      </c>
      <c r="S99">
        <v>0.31915361531999997</v>
      </c>
      <c r="T99">
        <v>0.21827172542000001</v>
      </c>
      <c r="U99">
        <v>0</v>
      </c>
      <c r="V99">
        <v>0.48644274366197154</v>
      </c>
      <c r="W99">
        <v>16.556670876431941</v>
      </c>
      <c r="X99">
        <v>8.608432965362757E-2</v>
      </c>
      <c r="Y99">
        <v>0</v>
      </c>
      <c r="Z99">
        <v>6.816624714813932E-2</v>
      </c>
      <c r="AA99">
        <v>2.3666983511111108</v>
      </c>
      <c r="AB99">
        <v>3.695438513888889</v>
      </c>
      <c r="AC99">
        <v>0</v>
      </c>
      <c r="AD99">
        <v>8.9535067605633796E-3</v>
      </c>
      <c r="AE99">
        <v>4.5102908229615384</v>
      </c>
      <c r="AF99">
        <v>0.81200065057692294</v>
      </c>
      <c r="AG99">
        <v>0</v>
      </c>
      <c r="AH99">
        <v>13.364991552923071</v>
      </c>
      <c r="AI99">
        <v>4.6688216006551153</v>
      </c>
      <c r="AJ99">
        <v>2.299259676458314</v>
      </c>
      <c r="AK99">
        <v>0</v>
      </c>
      <c r="AL99">
        <v>3.1255971455640623E-2</v>
      </c>
      <c r="AM99">
        <v>5.0592462057368897</v>
      </c>
      <c r="AN99">
        <v>0.3659151044362734</v>
      </c>
      <c r="AO99">
        <v>0</v>
      </c>
      <c r="AP99">
        <v>1.3495749790767056E-2</v>
      </c>
      <c r="AQ99">
        <v>15.572096500000001</v>
      </c>
      <c r="AR99">
        <v>52.710414999999998</v>
      </c>
      <c r="AS99">
        <v>0</v>
      </c>
      <c r="AT99">
        <v>1.7776056338028161</v>
      </c>
      <c r="AU99">
        <v>1.320935</v>
      </c>
      <c r="AV99">
        <v>5.492718</v>
      </c>
      <c r="AW99">
        <v>0</v>
      </c>
      <c r="AX99">
        <v>6.7342957746478846E-2</v>
      </c>
      <c r="AY99">
        <v>4.7387819354838712</v>
      </c>
      <c r="AZ99">
        <v>0.68885870967741936</v>
      </c>
      <c r="BA99">
        <v>0</v>
      </c>
      <c r="BB99">
        <v>7.8074154929577463E-2</v>
      </c>
      <c r="BC99">
        <v>0.18470451457877571</v>
      </c>
      <c r="BD99">
        <v>9.8461090909090901E-2</v>
      </c>
      <c r="BE99">
        <v>0</v>
      </c>
      <c r="BF99">
        <v>0</v>
      </c>
      <c r="BG99">
        <v>0.36888167346938783</v>
      </c>
      <c r="BH99">
        <v>8.9731591836734681E-2</v>
      </c>
      <c r="BI99">
        <v>0</v>
      </c>
      <c r="BJ99">
        <v>0</v>
      </c>
      <c r="BK99">
        <v>1.2931159999999999</v>
      </c>
      <c r="BL99">
        <v>2.179135220504365</v>
      </c>
      <c r="BM99">
        <v>0</v>
      </c>
      <c r="BN99">
        <v>0</v>
      </c>
      <c r="BO99">
        <v>9.4939726311324986</v>
      </c>
      <c r="BP99">
        <v>5.8861780585833321</v>
      </c>
      <c r="BQ99">
        <v>0</v>
      </c>
      <c r="BR99">
        <v>1.4562983801253542</v>
      </c>
      <c r="BS99">
        <v>2.633534004084507</v>
      </c>
      <c r="BT99">
        <v>0.51935276563380273</v>
      </c>
      <c r="BU99">
        <v>0</v>
      </c>
      <c r="BV99">
        <v>3.9886292394366196E-2</v>
      </c>
      <c r="BW99">
        <v>1.3107346999999998</v>
      </c>
      <c r="BX99">
        <v>2.0013407329999997</v>
      </c>
      <c r="BY99">
        <v>0</v>
      </c>
      <c r="BZ99">
        <v>0</v>
      </c>
    </row>
    <row r="100" spans="1:78" x14ac:dyDescent="0.25">
      <c r="A100" s="14">
        <v>2015</v>
      </c>
      <c r="B100" s="2">
        <v>1997</v>
      </c>
      <c r="C100">
        <v>8.0910854947036128</v>
      </c>
      <c r="D100">
        <v>0.50084571585947002</v>
      </c>
      <c r="E100">
        <v>0</v>
      </c>
      <c r="F100">
        <v>1.7982894873243469</v>
      </c>
      <c r="G100">
        <v>0.16363760363354421</v>
      </c>
      <c r="H100">
        <v>0.30351200159890668</v>
      </c>
      <c r="I100">
        <v>0</v>
      </c>
      <c r="J100">
        <v>3.3348664788732406E-2</v>
      </c>
      <c r="K100">
        <v>1.7857071239999991</v>
      </c>
      <c r="L100">
        <v>0.81426974079999925</v>
      </c>
      <c r="M100">
        <v>0</v>
      </c>
      <c r="N100">
        <v>0.23467751415198193</v>
      </c>
      <c r="O100">
        <v>11.654418596491229</v>
      </c>
      <c r="P100">
        <v>4.7756652631578946</v>
      </c>
      <c r="Q100">
        <v>0</v>
      </c>
      <c r="R100">
        <v>6.1710357894736836</v>
      </c>
      <c r="S100">
        <v>0.31915361531999997</v>
      </c>
      <c r="T100">
        <v>0.21827172542000001</v>
      </c>
      <c r="U100">
        <v>0</v>
      </c>
      <c r="V100">
        <v>0.48644274366197154</v>
      </c>
      <c r="W100">
        <v>16.556670876431941</v>
      </c>
      <c r="X100">
        <v>8.608432965362757E-2</v>
      </c>
      <c r="Y100">
        <v>0</v>
      </c>
      <c r="Z100">
        <v>6.816624714813932E-2</v>
      </c>
      <c r="AA100">
        <v>2.3666983511111108</v>
      </c>
      <c r="AB100">
        <v>3.695438513888889</v>
      </c>
      <c r="AC100">
        <v>0</v>
      </c>
      <c r="AD100">
        <v>8.9535067605633796E-3</v>
      </c>
      <c r="AE100">
        <v>4.5102908229615384</v>
      </c>
      <c r="AF100">
        <v>0.81200065057692294</v>
      </c>
      <c r="AG100">
        <v>0</v>
      </c>
      <c r="AH100">
        <v>13.364991552923071</v>
      </c>
      <c r="AI100">
        <v>4.6688216006551153</v>
      </c>
      <c r="AJ100">
        <v>2.299259676458314</v>
      </c>
      <c r="AK100">
        <v>0</v>
      </c>
      <c r="AL100">
        <v>3.1255971455640623E-2</v>
      </c>
      <c r="AM100">
        <v>5.0592462057368897</v>
      </c>
      <c r="AN100">
        <v>0.3659151044362734</v>
      </c>
      <c r="AO100">
        <v>0</v>
      </c>
      <c r="AP100">
        <v>1.3495749790767056E-2</v>
      </c>
      <c r="AQ100">
        <v>15.572096500000001</v>
      </c>
      <c r="AR100">
        <v>52.710414999999998</v>
      </c>
      <c r="AS100">
        <v>0</v>
      </c>
      <c r="AT100">
        <v>1.7776056338028161</v>
      </c>
      <c r="AU100">
        <v>1.320935</v>
      </c>
      <c r="AV100">
        <v>5.492718</v>
      </c>
      <c r="AW100">
        <v>0</v>
      </c>
      <c r="AX100">
        <v>6.7342957746478846E-2</v>
      </c>
      <c r="AY100">
        <v>4.7387819354838712</v>
      </c>
      <c r="AZ100">
        <v>0.68885870967741936</v>
      </c>
      <c r="BA100">
        <v>0</v>
      </c>
      <c r="BB100">
        <v>7.8074154929577463E-2</v>
      </c>
      <c r="BC100">
        <v>0.18470451457877571</v>
      </c>
      <c r="BD100">
        <v>9.8461090909090901E-2</v>
      </c>
      <c r="BE100">
        <v>0</v>
      </c>
      <c r="BF100">
        <v>0</v>
      </c>
      <c r="BG100">
        <v>0.36888167346938783</v>
      </c>
      <c r="BH100">
        <v>8.9731591836734681E-2</v>
      </c>
      <c r="BI100">
        <v>0</v>
      </c>
      <c r="BJ100">
        <v>0</v>
      </c>
      <c r="BK100">
        <v>1.2931159999999999</v>
      </c>
      <c r="BL100">
        <v>2.179135220504365</v>
      </c>
      <c r="BM100">
        <v>0</v>
      </c>
      <c r="BN100">
        <v>0</v>
      </c>
      <c r="BO100">
        <v>9.4939726311324986</v>
      </c>
      <c r="BP100">
        <v>5.8861780585833321</v>
      </c>
      <c r="BQ100">
        <v>0</v>
      </c>
      <c r="BR100">
        <v>1.4562983801253542</v>
      </c>
      <c r="BS100">
        <v>2.633534004084507</v>
      </c>
      <c r="BT100">
        <v>0.51935276563380273</v>
      </c>
      <c r="BU100">
        <v>0</v>
      </c>
      <c r="BV100">
        <v>3.9886292394366196E-2</v>
      </c>
      <c r="BW100">
        <v>1.3107346999999998</v>
      </c>
      <c r="BX100">
        <v>2.0013407329999997</v>
      </c>
      <c r="BY100">
        <v>0</v>
      </c>
      <c r="BZ100">
        <v>0</v>
      </c>
    </row>
    <row r="101" spans="1:78" x14ac:dyDescent="0.25">
      <c r="A101" s="14">
        <v>2015</v>
      </c>
      <c r="B101" s="2">
        <v>1998</v>
      </c>
      <c r="C101">
        <v>8.0910854947036128</v>
      </c>
      <c r="D101">
        <v>0.50084571585947002</v>
      </c>
      <c r="E101">
        <v>0</v>
      </c>
      <c r="F101">
        <v>1.7982894873243469</v>
      </c>
      <c r="G101">
        <v>0.16363760363354421</v>
      </c>
      <c r="H101">
        <v>0.30351200159890668</v>
      </c>
      <c r="I101">
        <v>0</v>
      </c>
      <c r="J101">
        <v>3.3348664788732406E-2</v>
      </c>
      <c r="K101">
        <v>1.7857071239999991</v>
      </c>
      <c r="L101">
        <v>0.81426974079999925</v>
      </c>
      <c r="M101">
        <v>0</v>
      </c>
      <c r="N101">
        <v>0.23467751415198193</v>
      </c>
      <c r="O101">
        <v>11.654418596491229</v>
      </c>
      <c r="P101">
        <v>4.7756652631578946</v>
      </c>
      <c r="Q101">
        <v>0</v>
      </c>
      <c r="R101">
        <v>6.1710357894736836</v>
      </c>
      <c r="S101">
        <v>0.31915361531999997</v>
      </c>
      <c r="T101">
        <v>0.21827172542000001</v>
      </c>
      <c r="U101">
        <v>0</v>
      </c>
      <c r="V101">
        <v>0.48644274366197154</v>
      </c>
      <c r="W101">
        <v>16.556670876431941</v>
      </c>
      <c r="X101">
        <v>8.608432965362757E-2</v>
      </c>
      <c r="Y101">
        <v>0</v>
      </c>
      <c r="Z101">
        <v>6.816624714813932E-2</v>
      </c>
      <c r="AA101">
        <v>2.3666983511111108</v>
      </c>
      <c r="AB101">
        <v>3.695438513888889</v>
      </c>
      <c r="AC101">
        <v>0</v>
      </c>
      <c r="AD101">
        <v>8.9535067605633796E-3</v>
      </c>
      <c r="AE101">
        <v>4.5102908229615384</v>
      </c>
      <c r="AF101">
        <v>0.81200065057692294</v>
      </c>
      <c r="AG101">
        <v>0</v>
      </c>
      <c r="AH101">
        <v>13.364991552923071</v>
      </c>
      <c r="AI101">
        <v>4.6688216006551153</v>
      </c>
      <c r="AJ101">
        <v>2.299259676458314</v>
      </c>
      <c r="AK101">
        <v>0</v>
      </c>
      <c r="AL101">
        <v>3.1255971455640623E-2</v>
      </c>
      <c r="AM101">
        <v>5.0592462057368897</v>
      </c>
      <c r="AN101">
        <v>0.3659151044362734</v>
      </c>
      <c r="AO101">
        <v>0</v>
      </c>
      <c r="AP101">
        <v>1.3495749790767056E-2</v>
      </c>
      <c r="AQ101">
        <v>15.572096500000001</v>
      </c>
      <c r="AR101">
        <v>52.710414999999998</v>
      </c>
      <c r="AS101">
        <v>0</v>
      </c>
      <c r="AT101">
        <v>1.7776056338028161</v>
      </c>
      <c r="AU101">
        <v>1.320935</v>
      </c>
      <c r="AV101">
        <v>5.492718</v>
      </c>
      <c r="AW101">
        <v>0</v>
      </c>
      <c r="AX101">
        <v>6.7342957746478846E-2</v>
      </c>
      <c r="AY101">
        <v>4.7387819354838712</v>
      </c>
      <c r="AZ101">
        <v>0.68885870967741936</v>
      </c>
      <c r="BA101">
        <v>0</v>
      </c>
      <c r="BB101">
        <v>7.8074154929577463E-2</v>
      </c>
      <c r="BC101">
        <v>0.18470451457877571</v>
      </c>
      <c r="BD101">
        <v>9.8461090909090901E-2</v>
      </c>
      <c r="BE101">
        <v>0</v>
      </c>
      <c r="BF101">
        <v>0</v>
      </c>
      <c r="BG101">
        <v>0.36888167346938783</v>
      </c>
      <c r="BH101">
        <v>8.9731591836734681E-2</v>
      </c>
      <c r="BI101">
        <v>0</v>
      </c>
      <c r="BJ101">
        <v>0</v>
      </c>
      <c r="BK101">
        <v>1.2931159999999999</v>
      </c>
      <c r="BL101">
        <v>2.179135220504365</v>
      </c>
      <c r="BM101">
        <v>0</v>
      </c>
      <c r="BN101">
        <v>0</v>
      </c>
      <c r="BO101">
        <v>9.4939726311324986</v>
      </c>
      <c r="BP101">
        <v>5.8861780585833321</v>
      </c>
      <c r="BQ101">
        <v>0</v>
      </c>
      <c r="BR101">
        <v>1.4562983801253542</v>
      </c>
      <c r="BS101">
        <v>2.633534004084507</v>
      </c>
      <c r="BT101">
        <v>0.51935276563380273</v>
      </c>
      <c r="BU101">
        <v>0</v>
      </c>
      <c r="BV101">
        <v>3.9886292394366196E-2</v>
      </c>
      <c r="BW101">
        <v>1.3107346999999998</v>
      </c>
      <c r="BX101">
        <v>2.0013407329999997</v>
      </c>
      <c r="BY101">
        <v>0</v>
      </c>
      <c r="BZ101">
        <v>0</v>
      </c>
    </row>
    <row r="102" spans="1:78" x14ac:dyDescent="0.25">
      <c r="A102" s="14">
        <v>2015</v>
      </c>
      <c r="B102" s="2">
        <v>1999</v>
      </c>
      <c r="C102">
        <v>34.9074993303173</v>
      </c>
      <c r="D102">
        <v>2.3065114719346438</v>
      </c>
      <c r="E102">
        <v>0</v>
      </c>
      <c r="F102">
        <v>7.962254136496778</v>
      </c>
      <c r="G102">
        <v>0.16363760363354421</v>
      </c>
      <c r="H102">
        <v>0.30351200159890668</v>
      </c>
      <c r="I102">
        <v>0</v>
      </c>
      <c r="J102">
        <v>3.3348664788732406E-2</v>
      </c>
      <c r="K102">
        <v>1.7857071239999991</v>
      </c>
      <c r="L102">
        <v>0.81426974079999925</v>
      </c>
      <c r="M102">
        <v>0</v>
      </c>
      <c r="N102">
        <v>0.23467751415198193</v>
      </c>
      <c r="O102">
        <v>11.654418596491229</v>
      </c>
      <c r="P102">
        <v>4.7756652631578946</v>
      </c>
      <c r="Q102">
        <v>0</v>
      </c>
      <c r="R102">
        <v>6.1710357894736836</v>
      </c>
      <c r="S102">
        <v>0.31915361531999997</v>
      </c>
      <c r="T102">
        <v>0.21827172542000001</v>
      </c>
      <c r="U102">
        <v>0</v>
      </c>
      <c r="V102">
        <v>0.48644274366197154</v>
      </c>
      <c r="W102">
        <v>16.556670876431941</v>
      </c>
      <c r="X102">
        <v>8.608432965362757E-2</v>
      </c>
      <c r="Y102">
        <v>0</v>
      </c>
      <c r="Z102">
        <v>6.816624714813932E-2</v>
      </c>
      <c r="AA102">
        <v>2.3666983511111108</v>
      </c>
      <c r="AB102">
        <v>3.695438513888889</v>
      </c>
      <c r="AC102">
        <v>0</v>
      </c>
      <c r="AD102">
        <v>8.9535067605633796E-3</v>
      </c>
      <c r="AE102">
        <v>4.5102908229615384</v>
      </c>
      <c r="AF102">
        <v>0.81200065057692294</v>
      </c>
      <c r="AG102">
        <v>0</v>
      </c>
      <c r="AH102">
        <v>13.364991552923071</v>
      </c>
      <c r="AI102">
        <v>4.6688216006551153</v>
      </c>
      <c r="AJ102">
        <v>2.299259676458314</v>
      </c>
      <c r="AK102">
        <v>0</v>
      </c>
      <c r="AL102">
        <v>3.1255971455640623E-2</v>
      </c>
      <c r="AM102">
        <v>5.0592462057368897</v>
      </c>
      <c r="AN102">
        <v>0.3659151044362734</v>
      </c>
      <c r="AO102">
        <v>0</v>
      </c>
      <c r="AP102">
        <v>1.3495749790767056E-2</v>
      </c>
      <c r="AQ102">
        <v>15.572096500000001</v>
      </c>
      <c r="AR102">
        <v>52.710414999999998</v>
      </c>
      <c r="AS102">
        <v>0</v>
      </c>
      <c r="AT102">
        <v>1.7776056338028161</v>
      </c>
      <c r="AU102">
        <v>1.320935</v>
      </c>
      <c r="AV102">
        <v>5.492718</v>
      </c>
      <c r="AW102">
        <v>0</v>
      </c>
      <c r="AX102">
        <v>6.7342957746478846E-2</v>
      </c>
      <c r="AY102">
        <v>4.7387819354838712</v>
      </c>
      <c r="AZ102">
        <v>0.68885870967741936</v>
      </c>
      <c r="BA102">
        <v>0</v>
      </c>
      <c r="BB102">
        <v>7.8074154929577463E-2</v>
      </c>
      <c r="BC102">
        <v>0.18470451457877571</v>
      </c>
      <c r="BD102">
        <v>9.8461090909090901E-2</v>
      </c>
      <c r="BE102">
        <v>0</v>
      </c>
      <c r="BF102">
        <v>0</v>
      </c>
      <c r="BG102">
        <v>1.1299347692307691</v>
      </c>
      <c r="BH102">
        <v>0.59999384612307682</v>
      </c>
      <c r="BI102">
        <v>2.1481025643846151E-2</v>
      </c>
      <c r="BJ102">
        <v>0</v>
      </c>
      <c r="BK102">
        <v>1.2931159999999999</v>
      </c>
      <c r="BL102">
        <v>2.179135220504365</v>
      </c>
      <c r="BM102">
        <v>0</v>
      </c>
      <c r="BN102">
        <v>0</v>
      </c>
      <c r="BO102">
        <v>9.4939726311324986</v>
      </c>
      <c r="BP102">
        <v>5.8861780585833321</v>
      </c>
      <c r="BQ102">
        <v>0</v>
      </c>
      <c r="BR102">
        <v>1.4562983801253542</v>
      </c>
      <c r="BS102">
        <v>2.633534004084507</v>
      </c>
      <c r="BT102">
        <v>0.51935276563380273</v>
      </c>
      <c r="BU102">
        <v>0</v>
      </c>
      <c r="BV102">
        <v>3.9886292394366196E-2</v>
      </c>
      <c r="BW102">
        <v>1.3107346999999998</v>
      </c>
      <c r="BX102">
        <v>2.0013407329999997</v>
      </c>
      <c r="BY102">
        <v>0</v>
      </c>
      <c r="BZ102">
        <v>0</v>
      </c>
    </row>
    <row r="103" spans="1:78" x14ac:dyDescent="0.25">
      <c r="A103" s="14">
        <v>2015</v>
      </c>
      <c r="B103" s="2">
        <v>2000</v>
      </c>
      <c r="C103">
        <v>34.9074993303173</v>
      </c>
      <c r="D103">
        <v>2.3065114719346438</v>
      </c>
      <c r="E103">
        <v>0</v>
      </c>
      <c r="F103">
        <v>7.962254136496778</v>
      </c>
      <c r="G103">
        <v>0.16363760363354421</v>
      </c>
      <c r="H103">
        <v>0.30351200159890668</v>
      </c>
      <c r="I103">
        <v>0</v>
      </c>
      <c r="J103">
        <v>3.3348664788732406E-2</v>
      </c>
      <c r="K103">
        <v>1.7857071239999991</v>
      </c>
      <c r="L103">
        <v>0.81426974079999925</v>
      </c>
      <c r="M103">
        <v>0</v>
      </c>
      <c r="N103">
        <v>0.23467751415198193</v>
      </c>
      <c r="O103">
        <v>11.654418596491229</v>
      </c>
      <c r="P103">
        <v>4.7756652631578946</v>
      </c>
      <c r="Q103">
        <v>0</v>
      </c>
      <c r="R103">
        <v>6.1710357894736836</v>
      </c>
      <c r="S103">
        <v>0.31915361531999997</v>
      </c>
      <c r="T103">
        <v>0.21827172542000001</v>
      </c>
      <c r="U103">
        <v>0</v>
      </c>
      <c r="V103">
        <v>0.48644274366197154</v>
      </c>
      <c r="W103">
        <v>16.556670876431941</v>
      </c>
      <c r="X103">
        <v>8.608432965362757E-2</v>
      </c>
      <c r="Y103">
        <v>0</v>
      </c>
      <c r="Z103">
        <v>6.816624714813932E-2</v>
      </c>
      <c r="AA103">
        <v>2.3666983511111108</v>
      </c>
      <c r="AB103">
        <v>3.695438513888889</v>
      </c>
      <c r="AC103">
        <v>0</v>
      </c>
      <c r="AD103">
        <v>8.9535067605633796E-3</v>
      </c>
      <c r="AE103">
        <v>4.5102908229615384</v>
      </c>
      <c r="AF103">
        <v>0.81200065057692294</v>
      </c>
      <c r="AG103">
        <v>0</v>
      </c>
      <c r="AH103">
        <v>13.364991552923071</v>
      </c>
      <c r="AI103">
        <v>4.6688216006551153</v>
      </c>
      <c r="AJ103">
        <v>2.299259676458314</v>
      </c>
      <c r="AK103">
        <v>0</v>
      </c>
      <c r="AL103">
        <v>3.1255971455640623E-2</v>
      </c>
      <c r="AM103">
        <v>5.0592462057368897</v>
      </c>
      <c r="AN103">
        <v>0.3659151044362734</v>
      </c>
      <c r="AO103">
        <v>0</v>
      </c>
      <c r="AP103">
        <v>1.3495749790767056E-2</v>
      </c>
      <c r="AQ103">
        <v>20.116523000000001</v>
      </c>
      <c r="AR103">
        <v>68.559280000000001</v>
      </c>
      <c r="AS103">
        <v>0</v>
      </c>
      <c r="AT103">
        <v>1.7776056338028161</v>
      </c>
      <c r="AU103">
        <v>1.320935</v>
      </c>
      <c r="AV103">
        <v>5.492718</v>
      </c>
      <c r="AW103">
        <v>0</v>
      </c>
      <c r="AX103">
        <v>6.7342957746478846E-2</v>
      </c>
      <c r="AY103">
        <v>4.7387819354838712</v>
      </c>
      <c r="AZ103">
        <v>0.68885870967741936</v>
      </c>
      <c r="BA103">
        <v>0</v>
      </c>
      <c r="BB103">
        <v>7.8074154929577463E-2</v>
      </c>
      <c r="BC103">
        <v>0.18470451457877571</v>
      </c>
      <c r="BD103">
        <v>9.8461090909090901E-2</v>
      </c>
      <c r="BE103">
        <v>0</v>
      </c>
      <c r="BF103">
        <v>0</v>
      </c>
      <c r="BG103">
        <v>1.1299347692307691</v>
      </c>
      <c r="BH103">
        <v>0.59999384612307682</v>
      </c>
      <c r="BI103">
        <v>2.1481025643846151E-2</v>
      </c>
      <c r="BJ103">
        <v>0</v>
      </c>
      <c r="BK103">
        <v>1.2931159999999999</v>
      </c>
      <c r="BL103">
        <v>2.179135220504365</v>
      </c>
      <c r="BM103">
        <v>0</v>
      </c>
      <c r="BN103">
        <v>0</v>
      </c>
      <c r="BO103">
        <v>9.4939726311324986</v>
      </c>
      <c r="BP103">
        <v>5.8861780585833321</v>
      </c>
      <c r="BQ103">
        <v>0</v>
      </c>
      <c r="BR103">
        <v>1.4562983801253542</v>
      </c>
      <c r="BS103">
        <v>2.633534004084507</v>
      </c>
      <c r="BT103">
        <v>0.51935276563380273</v>
      </c>
      <c r="BU103">
        <v>0</v>
      </c>
      <c r="BV103">
        <v>3.9886292394366196E-2</v>
      </c>
      <c r="BW103">
        <v>1.3107346999999998</v>
      </c>
      <c r="BX103">
        <v>2.0013407329999997</v>
      </c>
      <c r="BY103">
        <v>0</v>
      </c>
      <c r="BZ103">
        <v>0</v>
      </c>
    </row>
    <row r="104" spans="1:78" x14ac:dyDescent="0.25">
      <c r="A104" s="14">
        <v>2015</v>
      </c>
      <c r="B104" s="2">
        <v>2001</v>
      </c>
      <c r="C104">
        <v>34.9074993303173</v>
      </c>
      <c r="D104">
        <v>2.3065114719346438</v>
      </c>
      <c r="E104">
        <v>0</v>
      </c>
      <c r="F104">
        <v>7.962254136496778</v>
      </c>
      <c r="G104">
        <v>0.16363760363354421</v>
      </c>
      <c r="H104">
        <v>0.30351200159890668</v>
      </c>
      <c r="I104">
        <v>0</v>
      </c>
      <c r="J104">
        <v>3.3348664788732406E-2</v>
      </c>
      <c r="K104">
        <v>1.7857071239999991</v>
      </c>
      <c r="L104">
        <v>0.81426974079999925</v>
      </c>
      <c r="M104">
        <v>0</v>
      </c>
      <c r="N104">
        <v>0.23467751415198193</v>
      </c>
      <c r="O104">
        <v>11.654418596491229</v>
      </c>
      <c r="P104">
        <v>4.7756652631578946</v>
      </c>
      <c r="Q104">
        <v>0</v>
      </c>
      <c r="R104">
        <v>6.1710357894736836</v>
      </c>
      <c r="S104">
        <v>0.31915361531999997</v>
      </c>
      <c r="T104">
        <v>0.21827172542000001</v>
      </c>
      <c r="U104">
        <v>0</v>
      </c>
      <c r="V104">
        <v>0.48644274366197154</v>
      </c>
      <c r="W104">
        <v>16.556670876431941</v>
      </c>
      <c r="X104">
        <v>8.608432965362757E-2</v>
      </c>
      <c r="Y104">
        <v>0</v>
      </c>
      <c r="Z104">
        <v>6.816624714813932E-2</v>
      </c>
      <c r="AA104">
        <v>2.3666983511111108</v>
      </c>
      <c r="AB104">
        <v>3.695438513888889</v>
      </c>
      <c r="AC104">
        <v>0</v>
      </c>
      <c r="AD104">
        <v>8.9535067605633796E-3</v>
      </c>
      <c r="AE104">
        <v>4.5102908229615384</v>
      </c>
      <c r="AF104">
        <v>0.81200065057692294</v>
      </c>
      <c r="AG104">
        <v>0</v>
      </c>
      <c r="AH104">
        <v>13.364991552923071</v>
      </c>
      <c r="AI104">
        <v>4.6688216006551153</v>
      </c>
      <c r="AJ104">
        <v>2.299259676458314</v>
      </c>
      <c r="AK104">
        <v>0</v>
      </c>
      <c r="AL104">
        <v>3.1255971455640623E-2</v>
      </c>
      <c r="AM104">
        <v>5.0592462057368897</v>
      </c>
      <c r="AN104">
        <v>0.3659151044362734</v>
      </c>
      <c r="AO104">
        <v>0</v>
      </c>
      <c r="AP104">
        <v>1.3495749790767056E-2</v>
      </c>
      <c r="AQ104">
        <v>20.116523000000001</v>
      </c>
      <c r="AR104">
        <v>68.559280000000001</v>
      </c>
      <c r="AS104">
        <v>0</v>
      </c>
      <c r="AT104">
        <v>1.7776056338028161</v>
      </c>
      <c r="AU104">
        <v>1.320935</v>
      </c>
      <c r="AV104">
        <v>5.492718</v>
      </c>
      <c r="AW104">
        <v>0</v>
      </c>
      <c r="AX104">
        <v>6.7342957746478846E-2</v>
      </c>
      <c r="AY104">
        <v>4.7387819354838712</v>
      </c>
      <c r="AZ104">
        <v>0.68885870967741936</v>
      </c>
      <c r="BA104">
        <v>0</v>
      </c>
      <c r="BB104">
        <v>7.8074154929577463E-2</v>
      </c>
      <c r="BC104">
        <v>0.18470451457877571</v>
      </c>
      <c r="BD104">
        <v>9.8461090909090901E-2</v>
      </c>
      <c r="BE104">
        <v>0</v>
      </c>
      <c r="BF104">
        <v>0</v>
      </c>
      <c r="BG104">
        <v>1.1299347692307691</v>
      </c>
      <c r="BH104">
        <v>0.59999384612307682</v>
      </c>
      <c r="BI104">
        <v>2.1481025643846151E-2</v>
      </c>
      <c r="BJ104">
        <v>0</v>
      </c>
      <c r="BK104">
        <v>1.2931159999999999</v>
      </c>
      <c r="BL104">
        <v>2.179135220504365</v>
      </c>
      <c r="BM104">
        <v>0</v>
      </c>
      <c r="BN104">
        <v>0</v>
      </c>
      <c r="BO104">
        <v>9.4939726311324986</v>
      </c>
      <c r="BP104">
        <v>5.8861780585833321</v>
      </c>
      <c r="BQ104">
        <v>0</v>
      </c>
      <c r="BR104">
        <v>1.4562983801253542</v>
      </c>
      <c r="BS104">
        <v>2.633534004084507</v>
      </c>
      <c r="BT104">
        <v>0.51935276563380273</v>
      </c>
      <c r="BU104">
        <v>0</v>
      </c>
      <c r="BV104">
        <v>3.9886292394366196E-2</v>
      </c>
      <c r="BW104">
        <v>4.5631344557142857</v>
      </c>
      <c r="BX104">
        <v>7.7972388799999992</v>
      </c>
      <c r="BY104">
        <v>0.64800000071428565</v>
      </c>
      <c r="BZ104">
        <v>0</v>
      </c>
    </row>
    <row r="105" spans="1:78" x14ac:dyDescent="0.25">
      <c r="A105" s="14">
        <v>2015</v>
      </c>
      <c r="B105" s="2">
        <v>2002</v>
      </c>
      <c r="C105">
        <v>34.9074993303173</v>
      </c>
      <c r="D105">
        <v>2.3065114719346438</v>
      </c>
      <c r="E105">
        <v>0</v>
      </c>
      <c r="F105">
        <v>7.962254136496778</v>
      </c>
      <c r="G105">
        <v>0.16363760363354421</v>
      </c>
      <c r="H105">
        <v>0.30351200159890668</v>
      </c>
      <c r="I105">
        <v>0</v>
      </c>
      <c r="J105">
        <v>3.3348664788732406E-2</v>
      </c>
      <c r="K105">
        <v>1.7857071239999991</v>
      </c>
      <c r="L105">
        <v>0.81426974079999925</v>
      </c>
      <c r="M105">
        <v>0</v>
      </c>
      <c r="N105">
        <v>0.23467751415198193</v>
      </c>
      <c r="O105">
        <v>11.654418596491229</v>
      </c>
      <c r="P105">
        <v>4.7756652631578946</v>
      </c>
      <c r="Q105">
        <v>0</v>
      </c>
      <c r="R105">
        <v>6.1710357894736836</v>
      </c>
      <c r="S105">
        <v>0.31915361531999997</v>
      </c>
      <c r="T105">
        <v>0.21827172542000001</v>
      </c>
      <c r="U105">
        <v>0</v>
      </c>
      <c r="V105">
        <v>0.48644274366197154</v>
      </c>
      <c r="W105">
        <v>16.556670876431941</v>
      </c>
      <c r="X105">
        <v>8.608432965362757E-2</v>
      </c>
      <c r="Y105">
        <v>0</v>
      </c>
      <c r="Z105">
        <v>6.816624714813932E-2</v>
      </c>
      <c r="AA105">
        <v>2.3666983511111108</v>
      </c>
      <c r="AB105">
        <v>3.695438513888889</v>
      </c>
      <c r="AC105">
        <v>0</v>
      </c>
      <c r="AD105">
        <v>8.9535067605633796E-3</v>
      </c>
      <c r="AE105">
        <v>4.5102908229615384</v>
      </c>
      <c r="AF105">
        <v>0.81200065057692294</v>
      </c>
      <c r="AG105">
        <v>0</v>
      </c>
      <c r="AH105">
        <v>13.364991552923071</v>
      </c>
      <c r="AI105">
        <v>4.6688216006551153</v>
      </c>
      <c r="AJ105">
        <v>2.299259676458314</v>
      </c>
      <c r="AK105">
        <v>0</v>
      </c>
      <c r="AL105">
        <v>3.1255971455640623E-2</v>
      </c>
      <c r="AM105">
        <v>5.0592462057368897</v>
      </c>
      <c r="AN105">
        <v>0.3659151044362734</v>
      </c>
      <c r="AO105">
        <v>0</v>
      </c>
      <c r="AP105">
        <v>1.3495749790767056E-2</v>
      </c>
      <c r="AQ105">
        <v>20.116523000000001</v>
      </c>
      <c r="AR105">
        <v>68.559280000000001</v>
      </c>
      <c r="AS105">
        <v>0</v>
      </c>
      <c r="AT105">
        <v>1.7776056338028161</v>
      </c>
      <c r="AU105">
        <v>1.320935</v>
      </c>
      <c r="AV105">
        <v>5.492718</v>
      </c>
      <c r="AW105">
        <v>0</v>
      </c>
      <c r="AX105">
        <v>6.7342957746478846E-2</v>
      </c>
      <c r="AY105">
        <v>4.7387819354838712</v>
      </c>
      <c r="AZ105">
        <v>0.68885870967741936</v>
      </c>
      <c r="BA105">
        <v>0</v>
      </c>
      <c r="BB105">
        <v>7.8074154929577463E-2</v>
      </c>
      <c r="BC105">
        <v>0.18470451457877571</v>
      </c>
      <c r="BD105">
        <v>9.8461090909090901E-2</v>
      </c>
      <c r="BE105">
        <v>0</v>
      </c>
      <c r="BF105">
        <v>0</v>
      </c>
      <c r="BG105">
        <v>1.1299347692307691</v>
      </c>
      <c r="BH105">
        <v>0.59999384612307682</v>
      </c>
      <c r="BI105">
        <v>2.1481025643846151E-2</v>
      </c>
      <c r="BJ105">
        <v>0</v>
      </c>
      <c r="BK105">
        <v>1.2931159999999999</v>
      </c>
      <c r="BL105">
        <v>2.179135220504365</v>
      </c>
      <c r="BM105">
        <v>0</v>
      </c>
      <c r="BN105">
        <v>0</v>
      </c>
      <c r="BO105">
        <v>9.4939726311324986</v>
      </c>
      <c r="BP105">
        <v>5.8861780585833321</v>
      </c>
      <c r="BQ105">
        <v>0</v>
      </c>
      <c r="BR105">
        <v>1.4562983801253542</v>
      </c>
      <c r="BS105">
        <v>2.633534004084507</v>
      </c>
      <c r="BT105">
        <v>0.51935276563380273</v>
      </c>
      <c r="BU105">
        <v>0</v>
      </c>
      <c r="BV105">
        <v>3.9886292394366196E-2</v>
      </c>
      <c r="BW105">
        <v>4.5631344557142857</v>
      </c>
      <c r="BX105">
        <v>7.7972388799999992</v>
      </c>
      <c r="BY105">
        <v>0.64800000071428565</v>
      </c>
      <c r="BZ105">
        <v>0</v>
      </c>
    </row>
    <row r="106" spans="1:78" x14ac:dyDescent="0.25">
      <c r="A106" s="14">
        <v>2015</v>
      </c>
      <c r="B106" s="2">
        <v>2003</v>
      </c>
      <c r="C106">
        <v>34.9074993303173</v>
      </c>
      <c r="D106">
        <v>2.3065114719346438</v>
      </c>
      <c r="E106">
        <v>0</v>
      </c>
      <c r="F106">
        <v>7.962254136496778</v>
      </c>
      <c r="G106">
        <v>0.16363760363354421</v>
      </c>
      <c r="H106">
        <v>0.30351200159890668</v>
      </c>
      <c r="I106">
        <v>0</v>
      </c>
      <c r="J106">
        <v>3.3348664788732406E-2</v>
      </c>
      <c r="K106">
        <v>1.7857071239999991</v>
      </c>
      <c r="L106">
        <v>0.81426974079999925</v>
      </c>
      <c r="M106">
        <v>0</v>
      </c>
      <c r="N106">
        <v>0.23467751415198193</v>
      </c>
      <c r="O106">
        <v>11.654418596491229</v>
      </c>
      <c r="P106">
        <v>4.7756652631578946</v>
      </c>
      <c r="Q106">
        <v>0</v>
      </c>
      <c r="R106">
        <v>6.1710357894736836</v>
      </c>
      <c r="S106">
        <v>0.31915361531999997</v>
      </c>
      <c r="T106">
        <v>0.21827172542000001</v>
      </c>
      <c r="U106">
        <v>0</v>
      </c>
      <c r="V106">
        <v>0.48644274366197154</v>
      </c>
      <c r="W106">
        <v>16.556670876431941</v>
      </c>
      <c r="X106">
        <v>8.608432965362757E-2</v>
      </c>
      <c r="Y106">
        <v>0</v>
      </c>
      <c r="Z106">
        <v>6.816624714813932E-2</v>
      </c>
      <c r="AA106">
        <v>2.3666983511111108</v>
      </c>
      <c r="AB106">
        <v>3.695438513888889</v>
      </c>
      <c r="AC106">
        <v>0</v>
      </c>
      <c r="AD106">
        <v>8.9535067605633796E-3</v>
      </c>
      <c r="AE106">
        <v>4.5102908229615384</v>
      </c>
      <c r="AF106">
        <v>0.81200065057692294</v>
      </c>
      <c r="AG106">
        <v>0</v>
      </c>
      <c r="AH106">
        <v>13.364991552923071</v>
      </c>
      <c r="AI106">
        <v>4.6688216006551153</v>
      </c>
      <c r="AJ106">
        <v>2.299259676458314</v>
      </c>
      <c r="AK106">
        <v>0</v>
      </c>
      <c r="AL106">
        <v>3.1255971455640623E-2</v>
      </c>
      <c r="AM106">
        <v>5.0592462057368897</v>
      </c>
      <c r="AN106">
        <v>0.3659151044362734</v>
      </c>
      <c r="AO106">
        <v>0</v>
      </c>
      <c r="AP106">
        <v>1.3495749790767056E-2</v>
      </c>
      <c r="AQ106">
        <v>20.116523000000001</v>
      </c>
      <c r="AR106">
        <v>68.559280000000001</v>
      </c>
      <c r="AS106">
        <v>0</v>
      </c>
      <c r="AT106">
        <v>1.7776056338028161</v>
      </c>
      <c r="AU106">
        <v>1.320935</v>
      </c>
      <c r="AV106">
        <v>5.492718</v>
      </c>
      <c r="AW106">
        <v>0</v>
      </c>
      <c r="AX106">
        <v>6.7342957746478846E-2</v>
      </c>
      <c r="AY106">
        <v>4.7387819354838712</v>
      </c>
      <c r="AZ106">
        <v>0.68885870967741936</v>
      </c>
      <c r="BA106">
        <v>0</v>
      </c>
      <c r="BB106">
        <v>7.8074154929577463E-2</v>
      </c>
      <c r="BC106">
        <v>0.18470451457877571</v>
      </c>
      <c r="BD106">
        <v>9.8461090909090901E-2</v>
      </c>
      <c r="BE106">
        <v>0</v>
      </c>
      <c r="BF106">
        <v>0</v>
      </c>
      <c r="BG106">
        <v>1.1299347692307691</v>
      </c>
      <c r="BH106">
        <v>0.59999384612307682</v>
      </c>
      <c r="BI106">
        <v>2.1481025643846151E-2</v>
      </c>
      <c r="BJ106">
        <v>0</v>
      </c>
      <c r="BK106">
        <v>1.2931159999999999</v>
      </c>
      <c r="BL106">
        <v>2.179135220504365</v>
      </c>
      <c r="BM106">
        <v>0</v>
      </c>
      <c r="BN106">
        <v>0</v>
      </c>
      <c r="BO106">
        <v>9.4939726311324986</v>
      </c>
      <c r="BP106">
        <v>5.8861780585833321</v>
      </c>
      <c r="BQ106">
        <v>0</v>
      </c>
      <c r="BR106">
        <v>1.4562983801253542</v>
      </c>
      <c r="BS106">
        <v>2.633534004084507</v>
      </c>
      <c r="BT106">
        <v>0.51935276563380273</v>
      </c>
      <c r="BU106">
        <v>0</v>
      </c>
      <c r="BV106">
        <v>3.9886292394366196E-2</v>
      </c>
      <c r="BW106">
        <v>4.5631344557142857</v>
      </c>
      <c r="BX106">
        <v>7.7972388799999992</v>
      </c>
      <c r="BY106">
        <v>0.64800000071428565</v>
      </c>
      <c r="BZ106">
        <v>0</v>
      </c>
    </row>
    <row r="107" spans="1:78" x14ac:dyDescent="0.25">
      <c r="A107" s="14">
        <v>2015</v>
      </c>
      <c r="B107" s="2">
        <v>2004</v>
      </c>
      <c r="C107">
        <v>34.9074993303173</v>
      </c>
      <c r="D107">
        <v>2.3065114719346438</v>
      </c>
      <c r="E107">
        <v>0</v>
      </c>
      <c r="F107">
        <v>7.962254136496778</v>
      </c>
      <c r="G107">
        <v>0.16363760363354421</v>
      </c>
      <c r="H107">
        <v>0.30351200159890668</v>
      </c>
      <c r="I107">
        <v>0</v>
      </c>
      <c r="J107">
        <v>3.3348664788732406E-2</v>
      </c>
      <c r="K107">
        <v>1.7857071239999991</v>
      </c>
      <c r="L107">
        <v>0.81426974079999925</v>
      </c>
      <c r="M107">
        <v>0</v>
      </c>
      <c r="N107">
        <v>0.23467751415198193</v>
      </c>
      <c r="O107">
        <v>11.654418596491229</v>
      </c>
      <c r="P107">
        <v>4.7756652631578946</v>
      </c>
      <c r="Q107">
        <v>0</v>
      </c>
      <c r="R107">
        <v>6.1710357894736836</v>
      </c>
      <c r="S107">
        <v>0.31915361531999997</v>
      </c>
      <c r="T107">
        <v>0.21827172542000001</v>
      </c>
      <c r="U107">
        <v>0</v>
      </c>
      <c r="V107">
        <v>0.48644274366197154</v>
      </c>
      <c r="W107">
        <v>16.556670876431941</v>
      </c>
      <c r="X107">
        <v>8.608432965362757E-2</v>
      </c>
      <c r="Y107">
        <v>0</v>
      </c>
      <c r="Z107">
        <v>6.816624714813932E-2</v>
      </c>
      <c r="AA107">
        <v>2.3666983511111108</v>
      </c>
      <c r="AB107">
        <v>3.695438513888889</v>
      </c>
      <c r="AC107">
        <v>0</v>
      </c>
      <c r="AD107">
        <v>8.9535067605633796E-3</v>
      </c>
      <c r="AE107">
        <v>4.5102908229615384</v>
      </c>
      <c r="AF107">
        <v>0.81200065057692294</v>
      </c>
      <c r="AG107">
        <v>0</v>
      </c>
      <c r="AH107">
        <v>13.364991552923071</v>
      </c>
      <c r="AI107">
        <v>4.6688216006551153</v>
      </c>
      <c r="AJ107">
        <v>2.299259676458314</v>
      </c>
      <c r="AK107">
        <v>0</v>
      </c>
      <c r="AL107">
        <v>3.1255971455640623E-2</v>
      </c>
      <c r="AM107">
        <v>5.0592462057368897</v>
      </c>
      <c r="AN107">
        <v>0.3659151044362734</v>
      </c>
      <c r="AO107">
        <v>0</v>
      </c>
      <c r="AP107">
        <v>1.3495749790767056E-2</v>
      </c>
      <c r="AQ107">
        <v>20.116523000000001</v>
      </c>
      <c r="AR107">
        <v>68.559280000000001</v>
      </c>
      <c r="AS107">
        <v>0</v>
      </c>
      <c r="AT107">
        <v>1.7776056338028161</v>
      </c>
      <c r="AU107">
        <v>1.320935</v>
      </c>
      <c r="AV107">
        <v>5.492718</v>
      </c>
      <c r="AW107">
        <v>0</v>
      </c>
      <c r="AX107">
        <v>6.7342957746478846E-2</v>
      </c>
      <c r="AY107">
        <v>4.7387819354838712</v>
      </c>
      <c r="AZ107">
        <v>0.68885870967741936</v>
      </c>
      <c r="BA107">
        <v>0</v>
      </c>
      <c r="BB107">
        <v>7.8074154929577463E-2</v>
      </c>
      <c r="BC107">
        <v>0.18470451457877571</v>
      </c>
      <c r="BD107">
        <v>9.8461090909090901E-2</v>
      </c>
      <c r="BE107">
        <v>0</v>
      </c>
      <c r="BF107">
        <v>0</v>
      </c>
      <c r="BG107">
        <v>1.1299347692307691</v>
      </c>
      <c r="BH107">
        <v>0.59999384612307682</v>
      </c>
      <c r="BI107">
        <v>2.1481025643846151E-2</v>
      </c>
      <c r="BJ107">
        <v>0</v>
      </c>
      <c r="BK107">
        <v>1.2931159999999999</v>
      </c>
      <c r="BL107">
        <v>2.179135220504365</v>
      </c>
      <c r="BM107">
        <v>0</v>
      </c>
      <c r="BN107">
        <v>0</v>
      </c>
      <c r="BO107">
        <v>9.4939726311324986</v>
      </c>
      <c r="BP107">
        <v>5.8861780585833321</v>
      </c>
      <c r="BQ107">
        <v>0</v>
      </c>
      <c r="BR107">
        <v>1.4562983801253542</v>
      </c>
      <c r="BS107">
        <v>2.633534004084507</v>
      </c>
      <c r="BT107">
        <v>0.51935276563380273</v>
      </c>
      <c r="BU107">
        <v>0</v>
      </c>
      <c r="BV107">
        <v>3.9886292394366196E-2</v>
      </c>
      <c r="BW107">
        <v>4.5631344557142857</v>
      </c>
      <c r="BX107">
        <v>7.7972388799999992</v>
      </c>
      <c r="BY107">
        <v>0.64800000071428565</v>
      </c>
      <c r="BZ107">
        <v>0</v>
      </c>
    </row>
    <row r="108" spans="1:78" x14ac:dyDescent="0.25">
      <c r="A108" s="14">
        <v>2015</v>
      </c>
      <c r="B108" s="2">
        <v>2005</v>
      </c>
      <c r="C108">
        <v>34.9074993303173</v>
      </c>
      <c r="D108">
        <v>2.3065114719346438</v>
      </c>
      <c r="E108">
        <v>0</v>
      </c>
      <c r="F108">
        <v>7.962254136496778</v>
      </c>
      <c r="G108">
        <v>0.16363760363354421</v>
      </c>
      <c r="H108">
        <v>0.30351200159890668</v>
      </c>
      <c r="I108">
        <v>0</v>
      </c>
      <c r="J108">
        <v>3.3348664788732406E-2</v>
      </c>
      <c r="K108">
        <v>1.7857071239999991</v>
      </c>
      <c r="L108">
        <v>0.81426974079999925</v>
      </c>
      <c r="M108">
        <v>0</v>
      </c>
      <c r="N108">
        <v>0.23467751415198193</v>
      </c>
      <c r="O108">
        <v>11.654418596491229</v>
      </c>
      <c r="P108">
        <v>4.7756652631578946</v>
      </c>
      <c r="Q108">
        <v>0</v>
      </c>
      <c r="R108">
        <v>6.1710357894736836</v>
      </c>
      <c r="S108">
        <v>0.31915361531999997</v>
      </c>
      <c r="T108">
        <v>0.21827172542000001</v>
      </c>
      <c r="U108">
        <v>0</v>
      </c>
      <c r="V108">
        <v>0.48644274366197154</v>
      </c>
      <c r="W108">
        <v>16.556670876431941</v>
      </c>
      <c r="X108">
        <v>8.608432965362757E-2</v>
      </c>
      <c r="Y108">
        <v>0</v>
      </c>
      <c r="Z108">
        <v>6.816624714813932E-2</v>
      </c>
      <c r="AA108">
        <v>1.5459129840000001</v>
      </c>
      <c r="AB108">
        <v>1.838554050000001</v>
      </c>
      <c r="AC108">
        <v>0</v>
      </c>
      <c r="AD108">
        <v>8.9535067605633796E-3</v>
      </c>
      <c r="AE108">
        <v>4.5102908229615384</v>
      </c>
      <c r="AF108">
        <v>0.81200065057692294</v>
      </c>
      <c r="AG108">
        <v>0</v>
      </c>
      <c r="AH108">
        <v>13.364991552923071</v>
      </c>
      <c r="AI108">
        <v>4.6688216006551153</v>
      </c>
      <c r="AJ108">
        <v>2.299259676458314</v>
      </c>
      <c r="AK108">
        <v>0</v>
      </c>
      <c r="AL108">
        <v>3.1255971455640623E-2</v>
      </c>
      <c r="AM108">
        <v>5.0592462057368897</v>
      </c>
      <c r="AN108">
        <v>0.3659151044362734</v>
      </c>
      <c r="AO108">
        <v>0</v>
      </c>
      <c r="AP108">
        <v>1.3495749790767056E-2</v>
      </c>
      <c r="AQ108">
        <v>20.116523000000001</v>
      </c>
      <c r="AR108">
        <v>68.559280000000001</v>
      </c>
      <c r="AS108">
        <v>0</v>
      </c>
      <c r="AT108">
        <v>1.7776056338028161</v>
      </c>
      <c r="AU108">
        <v>1.320935</v>
      </c>
      <c r="AV108">
        <v>5.492718</v>
      </c>
      <c r="AW108">
        <v>0</v>
      </c>
      <c r="AX108">
        <v>6.7342957746478846E-2</v>
      </c>
      <c r="AY108">
        <v>4.7387819354838712</v>
      </c>
      <c r="AZ108">
        <v>0.68885870967741936</v>
      </c>
      <c r="BA108">
        <v>0</v>
      </c>
      <c r="BB108">
        <v>7.8074154929577463E-2</v>
      </c>
      <c r="BC108">
        <v>4.4891652389237731</v>
      </c>
      <c r="BD108">
        <v>1.9880640000000001</v>
      </c>
      <c r="BE108">
        <v>7.4880000000000002E-2</v>
      </c>
      <c r="BF108">
        <v>0</v>
      </c>
      <c r="BG108">
        <v>1.1299347692307691</v>
      </c>
      <c r="BH108">
        <v>0.59999384612307682</v>
      </c>
      <c r="BI108">
        <v>2.1481025643846151E-2</v>
      </c>
      <c r="BJ108">
        <v>0</v>
      </c>
      <c r="BK108">
        <v>1.2931159999999999</v>
      </c>
      <c r="BL108">
        <v>2.179135220504365</v>
      </c>
      <c r="BM108">
        <v>0</v>
      </c>
      <c r="BN108">
        <v>0</v>
      </c>
      <c r="BO108">
        <v>9.4939726311324986</v>
      </c>
      <c r="BP108">
        <v>5.8861780585833321</v>
      </c>
      <c r="BQ108">
        <v>0</v>
      </c>
      <c r="BR108">
        <v>1.4562983801253542</v>
      </c>
      <c r="BS108">
        <v>2.633534004084507</v>
      </c>
      <c r="BT108">
        <v>0.51935276563380273</v>
      </c>
      <c r="BU108">
        <v>0</v>
      </c>
      <c r="BV108">
        <v>3.9886292394366196E-2</v>
      </c>
      <c r="BW108">
        <v>4.5631344557142857</v>
      </c>
      <c r="BX108">
        <v>7.7972388799999992</v>
      </c>
      <c r="BY108">
        <v>0.64800000071428565</v>
      </c>
      <c r="BZ108">
        <v>0</v>
      </c>
    </row>
    <row r="109" spans="1:78" x14ac:dyDescent="0.25">
      <c r="A109" s="14">
        <v>2015</v>
      </c>
      <c r="B109" s="2">
        <v>2006</v>
      </c>
      <c r="C109">
        <v>34.9074993303173</v>
      </c>
      <c r="D109">
        <v>2.3065114719346438</v>
      </c>
      <c r="E109">
        <v>0</v>
      </c>
      <c r="F109">
        <v>7.962254136496778</v>
      </c>
      <c r="G109">
        <v>0.16363760363354421</v>
      </c>
      <c r="H109">
        <v>0.30351200159890668</v>
      </c>
      <c r="I109">
        <v>0</v>
      </c>
      <c r="J109">
        <v>3.3348664788732406E-2</v>
      </c>
      <c r="K109">
        <v>1.7857071239999991</v>
      </c>
      <c r="L109">
        <v>0.81426974079999925</v>
      </c>
      <c r="M109">
        <v>0</v>
      </c>
      <c r="N109">
        <v>0.23467751415198193</v>
      </c>
      <c r="O109">
        <v>11.654418596491229</v>
      </c>
      <c r="P109">
        <v>4.7756652631578946</v>
      </c>
      <c r="Q109">
        <v>0</v>
      </c>
      <c r="R109">
        <v>6.1710357894736836</v>
      </c>
      <c r="S109">
        <v>0.31915361531999997</v>
      </c>
      <c r="T109">
        <v>0.21827172542000001</v>
      </c>
      <c r="U109">
        <v>0</v>
      </c>
      <c r="V109">
        <v>0.48644274366197154</v>
      </c>
      <c r="W109">
        <v>16.556670876431941</v>
      </c>
      <c r="X109">
        <v>8.608432965362757E-2</v>
      </c>
      <c r="Y109">
        <v>0</v>
      </c>
      <c r="Z109">
        <v>6.816624714813932E-2</v>
      </c>
      <c r="AA109">
        <v>1.5459129840000001</v>
      </c>
      <c r="AB109">
        <v>1.838554050000001</v>
      </c>
      <c r="AC109">
        <v>0</v>
      </c>
      <c r="AD109">
        <v>8.9535067605633796E-3</v>
      </c>
      <c r="AE109">
        <v>4.5102908229615384</v>
      </c>
      <c r="AF109">
        <v>0.81200065057692294</v>
      </c>
      <c r="AG109">
        <v>0</v>
      </c>
      <c r="AH109">
        <v>13.364991552923071</v>
      </c>
      <c r="AI109">
        <v>4.6688216006551153</v>
      </c>
      <c r="AJ109">
        <v>2.299259676458314</v>
      </c>
      <c r="AK109">
        <v>0</v>
      </c>
      <c r="AL109">
        <v>3.1255971455640623E-2</v>
      </c>
      <c r="AM109">
        <v>5.0592462057368897</v>
      </c>
      <c r="AN109">
        <v>0.3659151044362734</v>
      </c>
      <c r="AO109">
        <v>0</v>
      </c>
      <c r="AP109">
        <v>1.3495749790767056E-2</v>
      </c>
      <c r="AQ109">
        <v>20.116523000000001</v>
      </c>
      <c r="AR109">
        <v>68.559280000000001</v>
      </c>
      <c r="AS109">
        <v>0</v>
      </c>
      <c r="AT109">
        <v>1.7776056338028161</v>
      </c>
      <c r="AU109">
        <v>1.320935</v>
      </c>
      <c r="AV109">
        <v>5.492718</v>
      </c>
      <c r="AW109">
        <v>0</v>
      </c>
      <c r="AX109">
        <v>6.7342957746478846E-2</v>
      </c>
      <c r="AY109">
        <v>4.7387819354838712</v>
      </c>
      <c r="AZ109">
        <v>0.68885870967741936</v>
      </c>
      <c r="BA109">
        <v>0</v>
      </c>
      <c r="BB109">
        <v>7.8074154929577463E-2</v>
      </c>
      <c r="BC109">
        <v>4.4891652389237731</v>
      </c>
      <c r="BD109">
        <v>1.9880640000000001</v>
      </c>
      <c r="BE109">
        <v>7.4880000000000002E-2</v>
      </c>
      <c r="BF109">
        <v>0</v>
      </c>
      <c r="BG109">
        <v>1.1299347692307691</v>
      </c>
      <c r="BH109">
        <v>0.59999384612307682</v>
      </c>
      <c r="BI109">
        <v>2.1481025643846151E-2</v>
      </c>
      <c r="BJ109">
        <v>0</v>
      </c>
      <c r="BK109">
        <v>1.2931159999999999</v>
      </c>
      <c r="BL109">
        <v>2.179135220504365</v>
      </c>
      <c r="BM109">
        <v>0</v>
      </c>
      <c r="BN109">
        <v>0</v>
      </c>
      <c r="BO109">
        <v>9.4939726311324986</v>
      </c>
      <c r="BP109">
        <v>5.8861780585833321</v>
      </c>
      <c r="BQ109">
        <v>0</v>
      </c>
      <c r="BR109">
        <v>1.4562983801253542</v>
      </c>
      <c r="BS109">
        <v>2.633534004084507</v>
      </c>
      <c r="BT109">
        <v>0.51935276563380273</v>
      </c>
      <c r="BU109">
        <v>0</v>
      </c>
      <c r="BV109">
        <v>3.9886292394366196E-2</v>
      </c>
      <c r="BW109">
        <v>4.5631344557142857</v>
      </c>
      <c r="BX109">
        <v>7.7972388799999992</v>
      </c>
      <c r="BY109">
        <v>0.64800000071428565</v>
      </c>
      <c r="BZ109">
        <v>0</v>
      </c>
    </row>
    <row r="110" spans="1:78" x14ac:dyDescent="0.25">
      <c r="A110" s="14">
        <v>2015</v>
      </c>
      <c r="B110" s="2">
        <v>2007</v>
      </c>
      <c r="C110">
        <v>34.9074993303173</v>
      </c>
      <c r="D110">
        <v>2.3065114719346438</v>
      </c>
      <c r="E110">
        <v>0</v>
      </c>
      <c r="F110">
        <v>7.962254136496778</v>
      </c>
      <c r="G110">
        <v>0.16363760363354421</v>
      </c>
      <c r="H110">
        <v>0.30351200159890668</v>
      </c>
      <c r="I110">
        <v>0</v>
      </c>
      <c r="J110">
        <v>3.3348664788732406E-2</v>
      </c>
      <c r="K110">
        <v>1.7857071239999991</v>
      </c>
      <c r="L110">
        <v>0.81426974079999925</v>
      </c>
      <c r="M110">
        <v>0</v>
      </c>
      <c r="N110">
        <v>0.23467751415198193</v>
      </c>
      <c r="O110">
        <v>18.824397142857141</v>
      </c>
      <c r="P110">
        <v>34.801585714285707</v>
      </c>
      <c r="Q110">
        <v>0</v>
      </c>
      <c r="R110">
        <v>46.658501142857141</v>
      </c>
      <c r="S110">
        <v>0.31915361531999997</v>
      </c>
      <c r="T110">
        <v>0.21827172542000001</v>
      </c>
      <c r="U110">
        <v>0</v>
      </c>
      <c r="V110">
        <v>0.48644274366197154</v>
      </c>
      <c r="W110">
        <v>16.556670876431941</v>
      </c>
      <c r="X110">
        <v>8.608432965362757E-2</v>
      </c>
      <c r="Y110">
        <v>0</v>
      </c>
      <c r="Z110">
        <v>6.816624714813932E-2</v>
      </c>
      <c r="AA110">
        <v>1.5459129840000001</v>
      </c>
      <c r="AB110">
        <v>1.838554050000001</v>
      </c>
      <c r="AC110">
        <v>0</v>
      </c>
      <c r="AD110">
        <v>8.9535067605633796E-3</v>
      </c>
      <c r="AE110">
        <v>4.5102908229615384</v>
      </c>
      <c r="AF110">
        <v>0.81200065057692294</v>
      </c>
      <c r="AG110">
        <v>0</v>
      </c>
      <c r="AH110">
        <v>13.364991552923071</v>
      </c>
      <c r="AI110">
        <v>4.6688216006551153</v>
      </c>
      <c r="AJ110">
        <v>2.299259676458314</v>
      </c>
      <c r="AK110">
        <v>0</v>
      </c>
      <c r="AL110">
        <v>3.1255971455640623E-2</v>
      </c>
      <c r="AM110">
        <v>5.0592462057368897</v>
      </c>
      <c r="AN110">
        <v>0.3659151044362734</v>
      </c>
      <c r="AO110">
        <v>0</v>
      </c>
      <c r="AP110">
        <v>1.3495749790767056E-2</v>
      </c>
      <c r="AQ110">
        <v>20.116523000000001</v>
      </c>
      <c r="AR110">
        <v>68.559280000000001</v>
      </c>
      <c r="AS110">
        <v>0</v>
      </c>
      <c r="AT110">
        <v>1.7776056338028161</v>
      </c>
      <c r="AU110">
        <v>1.320935</v>
      </c>
      <c r="AV110">
        <v>5.492718</v>
      </c>
      <c r="AW110">
        <v>0</v>
      </c>
      <c r="AX110">
        <v>6.7342957746478846E-2</v>
      </c>
      <c r="AY110">
        <v>4.7387819354838712</v>
      </c>
      <c r="AZ110">
        <v>0.68885870967741936</v>
      </c>
      <c r="BA110">
        <v>0</v>
      </c>
      <c r="BB110">
        <v>7.8074154929577463E-2</v>
      </c>
      <c r="BC110">
        <v>4.4891652389237731</v>
      </c>
      <c r="BD110">
        <v>1.9880640000000001</v>
      </c>
      <c r="BE110">
        <v>7.4880000000000002E-2</v>
      </c>
      <c r="BF110">
        <v>0</v>
      </c>
      <c r="BG110">
        <v>1.1299347692307691</v>
      </c>
      <c r="BH110">
        <v>0.59999384612307682</v>
      </c>
      <c r="BI110">
        <v>2.1481025643846151E-2</v>
      </c>
      <c r="BJ110">
        <v>0</v>
      </c>
      <c r="BK110">
        <v>1.2931159999999999</v>
      </c>
      <c r="BL110">
        <v>2.179135220504365</v>
      </c>
      <c r="BM110">
        <v>0</v>
      </c>
      <c r="BN110">
        <v>0</v>
      </c>
      <c r="BO110">
        <v>9.4939726311324986</v>
      </c>
      <c r="BP110">
        <v>5.8861780585833321</v>
      </c>
      <c r="BQ110">
        <v>0</v>
      </c>
      <c r="BR110">
        <v>1.4562983801253542</v>
      </c>
      <c r="BS110">
        <v>2.633534004084507</v>
      </c>
      <c r="BT110">
        <v>0.51935276563380273</v>
      </c>
      <c r="BU110">
        <v>0</v>
      </c>
      <c r="BV110">
        <v>3.9886292394366196E-2</v>
      </c>
      <c r="BW110">
        <v>4.5631344557142857</v>
      </c>
      <c r="BX110">
        <v>7.7972388799999992</v>
      </c>
      <c r="BY110">
        <v>0.64800000071428565</v>
      </c>
      <c r="BZ110">
        <v>0</v>
      </c>
    </row>
    <row r="111" spans="1:78" x14ac:dyDescent="0.25">
      <c r="A111" s="14">
        <v>2015</v>
      </c>
      <c r="B111" s="2">
        <v>2008</v>
      </c>
      <c r="C111">
        <v>34.9074993303173</v>
      </c>
      <c r="D111">
        <v>2.3065114719346438</v>
      </c>
      <c r="E111">
        <v>0</v>
      </c>
      <c r="F111">
        <v>7.962254136496778</v>
      </c>
      <c r="G111">
        <v>0.16363760363354421</v>
      </c>
      <c r="H111">
        <v>0.30351200159890668</v>
      </c>
      <c r="I111">
        <v>0</v>
      </c>
      <c r="J111">
        <v>3.3348664788732406E-2</v>
      </c>
      <c r="K111">
        <v>1.7857071239999991</v>
      </c>
      <c r="L111">
        <v>0.81426974079999925</v>
      </c>
      <c r="M111">
        <v>0</v>
      </c>
      <c r="N111">
        <v>0.23467751415198193</v>
      </c>
      <c r="O111">
        <v>18.824397142857141</v>
      </c>
      <c r="P111">
        <v>34.801585714285707</v>
      </c>
      <c r="Q111">
        <v>0</v>
      </c>
      <c r="R111">
        <v>46.658501142857141</v>
      </c>
      <c r="S111">
        <v>0.31915361531999997</v>
      </c>
      <c r="T111">
        <v>0.21827172542000001</v>
      </c>
      <c r="U111">
        <v>0</v>
      </c>
      <c r="V111">
        <v>0.48644274366197154</v>
      </c>
      <c r="W111">
        <v>16.556670876431941</v>
      </c>
      <c r="X111">
        <v>8.608432965362757E-2</v>
      </c>
      <c r="Y111">
        <v>0</v>
      </c>
      <c r="Z111">
        <v>6.816624714813932E-2</v>
      </c>
      <c r="AA111">
        <v>1.5459129840000001</v>
      </c>
      <c r="AB111">
        <v>1.838554050000001</v>
      </c>
      <c r="AC111">
        <v>0</v>
      </c>
      <c r="AD111">
        <v>8.9535067605633796E-3</v>
      </c>
      <c r="AE111">
        <v>4.5102908229615384</v>
      </c>
      <c r="AF111">
        <v>0.81200065057692294</v>
      </c>
      <c r="AG111">
        <v>0</v>
      </c>
      <c r="AH111">
        <v>13.364991552923071</v>
      </c>
      <c r="AI111">
        <v>4.6688216006551153</v>
      </c>
      <c r="AJ111">
        <v>2.299259676458314</v>
      </c>
      <c r="AK111">
        <v>0</v>
      </c>
      <c r="AL111">
        <v>3.1255971455640623E-2</v>
      </c>
      <c r="AM111">
        <v>5.0592462057368897</v>
      </c>
      <c r="AN111">
        <v>0.3659151044362734</v>
      </c>
      <c r="AO111">
        <v>0</v>
      </c>
      <c r="AP111">
        <v>1.3495749790767056E-2</v>
      </c>
      <c r="AQ111">
        <v>20.116523000000001</v>
      </c>
      <c r="AR111">
        <v>68.559280000000001</v>
      </c>
      <c r="AS111">
        <v>0</v>
      </c>
      <c r="AT111">
        <v>1.7776056338028161</v>
      </c>
      <c r="AU111">
        <v>1.320935</v>
      </c>
      <c r="AV111">
        <v>5.492718</v>
      </c>
      <c r="AW111">
        <v>0</v>
      </c>
      <c r="AX111">
        <v>6.7342957746478846E-2</v>
      </c>
      <c r="AY111">
        <v>4.7387819354838712</v>
      </c>
      <c r="AZ111">
        <v>0.68885870967741936</v>
      </c>
      <c r="BA111">
        <v>0</v>
      </c>
      <c r="BB111">
        <v>7.8074154929577463E-2</v>
      </c>
      <c r="BC111">
        <v>4.4891652389237731</v>
      </c>
      <c r="BD111">
        <v>1.9880640000000001</v>
      </c>
      <c r="BE111">
        <v>7.4880000000000002E-2</v>
      </c>
      <c r="BF111">
        <v>0</v>
      </c>
      <c r="BG111">
        <v>1.1299347692307691</v>
      </c>
      <c r="BH111">
        <v>0.59999384612307682</v>
      </c>
      <c r="BI111">
        <v>2.1481025643846151E-2</v>
      </c>
      <c r="BJ111">
        <v>0</v>
      </c>
      <c r="BK111">
        <v>1.2931159999999999</v>
      </c>
      <c r="BL111">
        <v>2.179135220504365</v>
      </c>
      <c r="BM111">
        <v>0</v>
      </c>
      <c r="BN111">
        <v>0</v>
      </c>
      <c r="BO111">
        <v>9.4939726311324986</v>
      </c>
      <c r="BP111">
        <v>5.8861780585833321</v>
      </c>
      <c r="BQ111">
        <v>0</v>
      </c>
      <c r="BR111">
        <v>1.4562983801253542</v>
      </c>
      <c r="BS111">
        <v>2.633534004084507</v>
      </c>
      <c r="BT111">
        <v>0.51935276563380273</v>
      </c>
      <c r="BU111">
        <v>0</v>
      </c>
      <c r="BV111">
        <v>3.9886292394366196E-2</v>
      </c>
      <c r="BW111">
        <v>4.5631344557142857</v>
      </c>
      <c r="BX111">
        <v>7.7972388799999992</v>
      </c>
      <c r="BY111">
        <v>0.64800000071428565</v>
      </c>
      <c r="BZ111">
        <v>0</v>
      </c>
    </row>
    <row r="112" spans="1:78" x14ac:dyDescent="0.25">
      <c r="A112" s="14">
        <v>2015</v>
      </c>
      <c r="B112" s="2">
        <v>2009</v>
      </c>
      <c r="C112">
        <v>34.9074993303173</v>
      </c>
      <c r="D112">
        <v>2.3065114719346438</v>
      </c>
      <c r="E112">
        <v>0</v>
      </c>
      <c r="F112">
        <v>7.962254136496778</v>
      </c>
      <c r="G112">
        <v>0.16363760363354421</v>
      </c>
      <c r="H112">
        <v>0.30351200159890668</v>
      </c>
      <c r="I112">
        <v>0</v>
      </c>
      <c r="J112">
        <v>3.3348664788732406E-2</v>
      </c>
      <c r="K112">
        <v>1.7857071239999991</v>
      </c>
      <c r="L112">
        <v>0.81426974079999925</v>
      </c>
      <c r="M112">
        <v>0</v>
      </c>
      <c r="N112">
        <v>0.23467751415198193</v>
      </c>
      <c r="O112">
        <v>18.824397142857141</v>
      </c>
      <c r="P112">
        <v>34.801585714285707</v>
      </c>
      <c r="Q112">
        <v>0</v>
      </c>
      <c r="R112">
        <v>46.658501142857141</v>
      </c>
      <c r="S112">
        <v>0.31915361531999997</v>
      </c>
      <c r="T112">
        <v>0.21827172542000001</v>
      </c>
      <c r="U112">
        <v>0</v>
      </c>
      <c r="V112">
        <v>0.48644274366197154</v>
      </c>
      <c r="W112">
        <v>16.556670876431941</v>
      </c>
      <c r="X112">
        <v>8.608432965362757E-2</v>
      </c>
      <c r="Y112">
        <v>0</v>
      </c>
      <c r="Z112">
        <v>6.816624714813932E-2</v>
      </c>
      <c r="AA112">
        <v>1.5459129840000001</v>
      </c>
      <c r="AB112">
        <v>1.838554050000001</v>
      </c>
      <c r="AC112">
        <v>0</v>
      </c>
      <c r="AD112">
        <v>8.9535067605633796E-3</v>
      </c>
      <c r="AE112">
        <v>4.5102908229615384</v>
      </c>
      <c r="AF112">
        <v>0.81200065057692294</v>
      </c>
      <c r="AG112">
        <v>0</v>
      </c>
      <c r="AH112">
        <v>13.364991552923071</v>
      </c>
      <c r="AI112">
        <v>4.6688216006551153</v>
      </c>
      <c r="AJ112">
        <v>2.299259676458314</v>
      </c>
      <c r="AK112">
        <v>0</v>
      </c>
      <c r="AL112">
        <v>3.1255971455640623E-2</v>
      </c>
      <c r="AM112">
        <v>5.0592462057368897</v>
      </c>
      <c r="AN112">
        <v>0.3659151044362734</v>
      </c>
      <c r="AO112">
        <v>0</v>
      </c>
      <c r="AP112">
        <v>1.3495749790767056E-2</v>
      </c>
      <c r="AQ112">
        <v>20.116523000000001</v>
      </c>
      <c r="AR112">
        <v>68.559280000000001</v>
      </c>
      <c r="AS112">
        <v>0</v>
      </c>
      <c r="AT112">
        <v>1.7776056338028161</v>
      </c>
      <c r="AU112">
        <v>1.787398333333333</v>
      </c>
      <c r="AV112">
        <v>7.4322674999999991</v>
      </c>
      <c r="AW112">
        <v>0</v>
      </c>
      <c r="AX112">
        <v>6.7342957746478846E-2</v>
      </c>
      <c r="AY112">
        <v>4.7387819354838712</v>
      </c>
      <c r="AZ112">
        <v>0.68885870967741936</v>
      </c>
      <c r="BA112">
        <v>0</v>
      </c>
      <c r="BB112">
        <v>7.8074154929577463E-2</v>
      </c>
      <c r="BC112">
        <v>4.4891652389237731</v>
      </c>
      <c r="BD112">
        <v>1.9880640000000001</v>
      </c>
      <c r="BE112">
        <v>7.4880000000000002E-2</v>
      </c>
      <c r="BF112">
        <v>0</v>
      </c>
      <c r="BG112">
        <v>1.1299347692307691</v>
      </c>
      <c r="BH112">
        <v>0.59999384612307682</v>
      </c>
      <c r="BI112">
        <v>2.1481025643846151E-2</v>
      </c>
      <c r="BJ112">
        <v>0</v>
      </c>
      <c r="BK112">
        <v>1.2931159999999999</v>
      </c>
      <c r="BL112">
        <v>2.179135220504365</v>
      </c>
      <c r="BM112">
        <v>0</v>
      </c>
      <c r="BN112">
        <v>0</v>
      </c>
      <c r="BO112">
        <v>9.4939726311324986</v>
      </c>
      <c r="BP112">
        <v>5.8861780585833321</v>
      </c>
      <c r="BQ112">
        <v>0</v>
      </c>
      <c r="BR112">
        <v>1.4562983801253542</v>
      </c>
      <c r="BS112">
        <v>2.633534004084507</v>
      </c>
      <c r="BT112">
        <v>0.51935276563380273</v>
      </c>
      <c r="BU112">
        <v>0</v>
      </c>
      <c r="BV112">
        <v>3.9886292394366196E-2</v>
      </c>
      <c r="BW112">
        <v>4.5631344557142857</v>
      </c>
      <c r="BX112">
        <v>7.7972388799999992</v>
      </c>
      <c r="BY112">
        <v>0.64800000071428565</v>
      </c>
      <c r="BZ112">
        <v>0</v>
      </c>
    </row>
    <row r="113" spans="1:78" x14ac:dyDescent="0.25">
      <c r="A113" s="14">
        <v>2015</v>
      </c>
      <c r="B113" s="2">
        <v>2010</v>
      </c>
      <c r="C113">
        <v>34.9074993303173</v>
      </c>
      <c r="D113">
        <v>2.3065114719346438</v>
      </c>
      <c r="E113">
        <v>0</v>
      </c>
      <c r="F113">
        <v>7.962254136496778</v>
      </c>
      <c r="G113">
        <v>0.16363760363354421</v>
      </c>
      <c r="H113">
        <v>0.30351200159890668</v>
      </c>
      <c r="I113">
        <v>0</v>
      </c>
      <c r="J113">
        <v>3.3348664788732406E-2</v>
      </c>
      <c r="K113">
        <v>1.7857071239999991</v>
      </c>
      <c r="L113">
        <v>0.81426974079999925</v>
      </c>
      <c r="M113">
        <v>0</v>
      </c>
      <c r="N113">
        <v>0.23467751415198193</v>
      </c>
      <c r="O113">
        <v>18.824397142857141</v>
      </c>
      <c r="P113">
        <v>34.801585714285707</v>
      </c>
      <c r="Q113">
        <v>0</v>
      </c>
      <c r="R113">
        <v>46.658501142857141</v>
      </c>
      <c r="S113">
        <v>0.31915361531999997</v>
      </c>
      <c r="T113">
        <v>0.21827172542000001</v>
      </c>
      <c r="U113">
        <v>0</v>
      </c>
      <c r="V113">
        <v>0.48644274366197154</v>
      </c>
      <c r="W113">
        <v>23.186623877166021</v>
      </c>
      <c r="X113">
        <v>0.120555937138178</v>
      </c>
      <c r="Y113">
        <v>0</v>
      </c>
      <c r="Z113">
        <v>6.816624714813932E-2</v>
      </c>
      <c r="AA113">
        <v>0.83975544000000002</v>
      </c>
      <c r="AB113">
        <v>3.3166615909090909</v>
      </c>
      <c r="AC113">
        <v>0</v>
      </c>
      <c r="AD113">
        <v>8.9535067605633796E-3</v>
      </c>
      <c r="AE113">
        <v>4.5102908229615384</v>
      </c>
      <c r="AF113">
        <v>0.81200065057692294</v>
      </c>
      <c r="AG113">
        <v>0</v>
      </c>
      <c r="AH113">
        <v>13.364991552923071</v>
      </c>
      <c r="AI113">
        <v>4.6688216006551153</v>
      </c>
      <c r="AJ113">
        <v>2.299259676458314</v>
      </c>
      <c r="AK113">
        <v>0</v>
      </c>
      <c r="AL113">
        <v>3.1255971455640623E-2</v>
      </c>
      <c r="AM113">
        <v>9.7317854446352374</v>
      </c>
      <c r="AN113">
        <v>0.70386123594600558</v>
      </c>
      <c r="AO113">
        <v>0</v>
      </c>
      <c r="AP113">
        <v>1.3495749790767056E-2</v>
      </c>
      <c r="AQ113">
        <v>3.685856363636363</v>
      </c>
      <c r="AR113">
        <v>88.730745454545456</v>
      </c>
      <c r="AS113">
        <v>0</v>
      </c>
      <c r="AT113">
        <v>1.7776056338028161</v>
      </c>
      <c r="AU113">
        <v>1.787398333333333</v>
      </c>
      <c r="AV113">
        <v>7.4322674999999991</v>
      </c>
      <c r="AW113">
        <v>0</v>
      </c>
      <c r="AX113">
        <v>6.7342957746478846E-2</v>
      </c>
      <c r="AY113">
        <v>4.7387819354838712</v>
      </c>
      <c r="AZ113">
        <v>0.68885870967741936</v>
      </c>
      <c r="BA113">
        <v>0</v>
      </c>
      <c r="BB113">
        <v>7.8074154929577463E-2</v>
      </c>
      <c r="BC113">
        <v>0.47785288056506092</v>
      </c>
      <c r="BD113">
        <v>0.21732000000000001</v>
      </c>
      <c r="BE113">
        <v>2.3400000000000001E-2</v>
      </c>
      <c r="BF113">
        <v>0</v>
      </c>
      <c r="BG113">
        <v>1.1299347692307691</v>
      </c>
      <c r="BH113">
        <v>0.59999384612307682</v>
      </c>
      <c r="BI113">
        <v>2.1481025643846151E-2</v>
      </c>
      <c r="BJ113">
        <v>0</v>
      </c>
      <c r="BK113">
        <v>1.985345454545455</v>
      </c>
      <c r="BL113">
        <v>3.2645863401801289</v>
      </c>
      <c r="BM113">
        <v>0</v>
      </c>
      <c r="BN113">
        <v>0</v>
      </c>
      <c r="BO113">
        <v>18.550157499724371</v>
      </c>
      <c r="BP113">
        <v>13.207812285525</v>
      </c>
      <c r="BQ113">
        <v>0</v>
      </c>
      <c r="BR113">
        <v>1.4562983801253542</v>
      </c>
      <c r="BS113">
        <v>2.633534004084507</v>
      </c>
      <c r="BT113">
        <v>0.51935276563380273</v>
      </c>
      <c r="BU113">
        <v>0</v>
      </c>
      <c r="BV113">
        <v>3.9886292394366196E-2</v>
      </c>
      <c r="BW113">
        <v>4.5631344557142857</v>
      </c>
      <c r="BX113">
        <v>7.7972388799999992</v>
      </c>
      <c r="BY113">
        <v>0.64800000071428565</v>
      </c>
      <c r="BZ113">
        <v>0</v>
      </c>
    </row>
    <row r="114" spans="1:78" x14ac:dyDescent="0.25">
      <c r="A114" s="14">
        <v>2015</v>
      </c>
      <c r="B114" s="2">
        <v>2011</v>
      </c>
      <c r="C114">
        <v>34.9074993303173</v>
      </c>
      <c r="D114">
        <v>2.3065114719346438</v>
      </c>
      <c r="E114">
        <v>0</v>
      </c>
      <c r="F114">
        <v>7.962254136496778</v>
      </c>
      <c r="G114">
        <v>0.16363760363354421</v>
      </c>
      <c r="H114">
        <v>0.30351200159890668</v>
      </c>
      <c r="I114">
        <v>0</v>
      </c>
      <c r="J114">
        <v>3.3348664788732406E-2</v>
      </c>
      <c r="K114">
        <v>1.7857071239999991</v>
      </c>
      <c r="L114">
        <v>0.81426974079999925</v>
      </c>
      <c r="M114">
        <v>0</v>
      </c>
      <c r="N114">
        <v>0.23467751415198193</v>
      </c>
      <c r="O114">
        <v>18.824397142857141</v>
      </c>
      <c r="P114">
        <v>34.801585714285707</v>
      </c>
      <c r="Q114">
        <v>0</v>
      </c>
      <c r="R114">
        <v>46.658501142857141</v>
      </c>
      <c r="S114">
        <v>0.31915361531999997</v>
      </c>
      <c r="T114">
        <v>0.21827172542000001</v>
      </c>
      <c r="U114">
        <v>0</v>
      </c>
      <c r="V114">
        <v>0.48644274366197154</v>
      </c>
      <c r="W114">
        <v>23.186623877166021</v>
      </c>
      <c r="X114">
        <v>0.120555937138178</v>
      </c>
      <c r="Y114">
        <v>0</v>
      </c>
      <c r="Z114">
        <v>6.816624714813932E-2</v>
      </c>
      <c r="AA114">
        <v>0.83975544000000002</v>
      </c>
      <c r="AB114">
        <v>3.3166615909090909</v>
      </c>
      <c r="AC114">
        <v>0</v>
      </c>
      <c r="AD114">
        <v>8.9535067605633796E-3</v>
      </c>
      <c r="AE114">
        <v>4.5102908229615384</v>
      </c>
      <c r="AF114">
        <v>0.81200065057692294</v>
      </c>
      <c r="AG114">
        <v>0</v>
      </c>
      <c r="AH114">
        <v>13.364991552923071</v>
      </c>
      <c r="AI114">
        <v>3.297902335102818</v>
      </c>
      <c r="AJ114">
        <v>1.624121567406996</v>
      </c>
      <c r="AK114">
        <v>0</v>
      </c>
      <c r="AL114">
        <v>2.207819232908801E-2</v>
      </c>
      <c r="AM114">
        <v>9.7317854446352374</v>
      </c>
      <c r="AN114">
        <v>0.70386123594600558</v>
      </c>
      <c r="AO114">
        <v>0</v>
      </c>
      <c r="AP114">
        <v>1.3495749790767056E-2</v>
      </c>
      <c r="AQ114">
        <v>3.685856363636363</v>
      </c>
      <c r="AR114">
        <v>88.730745454545456</v>
      </c>
      <c r="AS114">
        <v>0</v>
      </c>
      <c r="AT114">
        <v>1.7776056338028161</v>
      </c>
      <c r="AU114">
        <v>1.787398333333333</v>
      </c>
      <c r="AV114">
        <v>7.4322674999999991</v>
      </c>
      <c r="AW114">
        <v>0</v>
      </c>
      <c r="AX114">
        <v>6.7342957746478846E-2</v>
      </c>
      <c r="AY114">
        <v>4.7387819354838712</v>
      </c>
      <c r="AZ114">
        <v>0.68885870967741936</v>
      </c>
      <c r="BA114">
        <v>0</v>
      </c>
      <c r="BB114">
        <v>7.8074154929577463E-2</v>
      </c>
      <c r="BC114">
        <v>0.47785288056506092</v>
      </c>
      <c r="BD114">
        <v>0.21732000000000001</v>
      </c>
      <c r="BE114">
        <v>2.3400000000000001E-2</v>
      </c>
      <c r="BF114">
        <v>0</v>
      </c>
      <c r="BG114">
        <v>1.1299347692307691</v>
      </c>
      <c r="BH114">
        <v>0.59999384612307682</v>
      </c>
      <c r="BI114">
        <v>2.1481025643846151E-2</v>
      </c>
      <c r="BJ114">
        <v>0</v>
      </c>
      <c r="BK114">
        <v>1.985345454545455</v>
      </c>
      <c r="BL114">
        <v>3.2645863401801289</v>
      </c>
      <c r="BM114">
        <v>0</v>
      </c>
      <c r="BN114">
        <v>0</v>
      </c>
      <c r="BO114">
        <v>18.550157499724371</v>
      </c>
      <c r="BP114">
        <v>13.207812285525</v>
      </c>
      <c r="BQ114">
        <v>0</v>
      </c>
      <c r="BR114">
        <v>1.4562983801253542</v>
      </c>
      <c r="BS114">
        <v>2.633534004084507</v>
      </c>
      <c r="BT114">
        <v>0.51935276563380273</v>
      </c>
      <c r="BU114">
        <v>0</v>
      </c>
      <c r="BV114">
        <v>3.9886292394366196E-2</v>
      </c>
      <c r="BW114">
        <v>4.5631344557142857</v>
      </c>
      <c r="BX114">
        <v>7.7972388799999992</v>
      </c>
      <c r="BY114">
        <v>0.64800000071428565</v>
      </c>
      <c r="BZ114">
        <v>0</v>
      </c>
    </row>
    <row r="115" spans="1:78" x14ac:dyDescent="0.25">
      <c r="A115" s="14">
        <v>2015</v>
      </c>
      <c r="B115" s="2">
        <v>2012</v>
      </c>
      <c r="C115">
        <v>34.9074993303173</v>
      </c>
      <c r="D115">
        <v>2.3065114719346438</v>
      </c>
      <c r="E115">
        <v>0</v>
      </c>
      <c r="F115">
        <v>7.962254136496778</v>
      </c>
      <c r="G115">
        <v>0.16363760363354421</v>
      </c>
      <c r="H115">
        <v>0.30351200159890668</v>
      </c>
      <c r="I115">
        <v>0</v>
      </c>
      <c r="J115">
        <v>3.3348664788732406E-2</v>
      </c>
      <c r="K115">
        <v>1.7857071239999991</v>
      </c>
      <c r="L115">
        <v>0.81426974079999925</v>
      </c>
      <c r="M115">
        <v>0</v>
      </c>
      <c r="N115">
        <v>0.23467751415198193</v>
      </c>
      <c r="O115">
        <v>18.824397142857141</v>
      </c>
      <c r="P115">
        <v>34.801585714285707</v>
      </c>
      <c r="Q115">
        <v>0</v>
      </c>
      <c r="R115">
        <v>46.658501142857141</v>
      </c>
      <c r="S115">
        <v>0.31915361531999997</v>
      </c>
      <c r="T115">
        <v>0.21827172542000001</v>
      </c>
      <c r="U115">
        <v>0</v>
      </c>
      <c r="V115">
        <v>0.48644274366197154</v>
      </c>
      <c r="W115">
        <v>23.186623877166021</v>
      </c>
      <c r="X115">
        <v>0.120555937138178</v>
      </c>
      <c r="Y115">
        <v>0</v>
      </c>
      <c r="Z115">
        <v>6.816624714813932E-2</v>
      </c>
      <c r="AA115">
        <v>0.83975544000000002</v>
      </c>
      <c r="AB115">
        <v>3.3166615909090909</v>
      </c>
      <c r="AC115">
        <v>0</v>
      </c>
      <c r="AD115">
        <v>8.9535067605633796E-3</v>
      </c>
      <c r="AE115">
        <v>4.5102908229615384</v>
      </c>
      <c r="AF115">
        <v>0.81200065057692294</v>
      </c>
      <c r="AG115">
        <v>0</v>
      </c>
      <c r="AH115">
        <v>13.364991552923071</v>
      </c>
      <c r="AI115">
        <v>3.297902335102818</v>
      </c>
      <c r="AJ115">
        <v>1.624121567406996</v>
      </c>
      <c r="AK115">
        <v>0</v>
      </c>
      <c r="AL115">
        <v>2.207819232908801E-2</v>
      </c>
      <c r="AM115">
        <v>9.7317854446352374</v>
      </c>
      <c r="AN115">
        <v>0.70386123594600558</v>
      </c>
      <c r="AO115">
        <v>0</v>
      </c>
      <c r="AP115">
        <v>1.3495749790767056E-2</v>
      </c>
      <c r="AQ115">
        <v>3.685856363636363</v>
      </c>
      <c r="AR115">
        <v>88.730745454545456</v>
      </c>
      <c r="AS115">
        <v>0</v>
      </c>
      <c r="AT115">
        <v>1.7776056338028161</v>
      </c>
      <c r="AU115">
        <v>1.787398333333333</v>
      </c>
      <c r="AV115">
        <v>7.4322674999999991</v>
      </c>
      <c r="AW115">
        <v>0</v>
      </c>
      <c r="AX115">
        <v>6.7342957746478846E-2</v>
      </c>
      <c r="AY115">
        <v>4.7387819354838712</v>
      </c>
      <c r="AZ115">
        <v>0.68885870967741936</v>
      </c>
      <c r="BA115">
        <v>0</v>
      </c>
      <c r="BB115">
        <v>7.8074154929577463E-2</v>
      </c>
      <c r="BC115">
        <v>0.47785288056506092</v>
      </c>
      <c r="BD115">
        <v>0.21732000000000001</v>
      </c>
      <c r="BE115">
        <v>2.3400000000000001E-2</v>
      </c>
      <c r="BF115">
        <v>0</v>
      </c>
      <c r="BG115">
        <v>2.233527</v>
      </c>
      <c r="BH115">
        <v>2.0227599999999999</v>
      </c>
      <c r="BI115">
        <v>4.0245333333333327E-2</v>
      </c>
      <c r="BJ115">
        <v>0</v>
      </c>
      <c r="BK115">
        <v>1.985345454545455</v>
      </c>
      <c r="BL115">
        <v>3.2645863401801289</v>
      </c>
      <c r="BM115">
        <v>0</v>
      </c>
      <c r="BN115">
        <v>0</v>
      </c>
      <c r="BO115">
        <v>18.550157499724371</v>
      </c>
      <c r="BP115">
        <v>13.207812285525</v>
      </c>
      <c r="BQ115">
        <v>0</v>
      </c>
      <c r="BR115">
        <v>1.4562983801253542</v>
      </c>
      <c r="BS115">
        <v>2.633534004084507</v>
      </c>
      <c r="BT115">
        <v>0.51935276563380273</v>
      </c>
      <c r="BU115">
        <v>0</v>
      </c>
      <c r="BV115">
        <v>3.9886292394366196E-2</v>
      </c>
      <c r="BW115">
        <v>4.5631344557142857</v>
      </c>
      <c r="BX115">
        <v>7.7972388799999992</v>
      </c>
      <c r="BY115">
        <v>0.64800000071428565</v>
      </c>
      <c r="BZ115">
        <v>0</v>
      </c>
    </row>
    <row r="116" spans="1:78" x14ac:dyDescent="0.25">
      <c r="A116" s="14">
        <v>2015</v>
      </c>
      <c r="B116" s="2">
        <v>2013</v>
      </c>
      <c r="C116">
        <v>34.9074993303173</v>
      </c>
      <c r="D116">
        <v>2.3065114719346438</v>
      </c>
      <c r="E116">
        <v>0</v>
      </c>
      <c r="F116">
        <v>7.962254136496778</v>
      </c>
      <c r="G116">
        <v>0.16363760363354421</v>
      </c>
      <c r="H116">
        <v>0.30351200159890668</v>
      </c>
      <c r="I116">
        <v>0</v>
      </c>
      <c r="J116">
        <v>3.3348664788732406E-2</v>
      </c>
      <c r="K116">
        <v>1.7857071239999991</v>
      </c>
      <c r="L116">
        <v>0.81426974079999925</v>
      </c>
      <c r="M116">
        <v>0</v>
      </c>
      <c r="N116">
        <v>0.23467751415198193</v>
      </c>
      <c r="O116">
        <v>18.824397142857141</v>
      </c>
      <c r="P116">
        <v>34.801585714285707</v>
      </c>
      <c r="Q116">
        <v>0</v>
      </c>
      <c r="R116">
        <v>46.658501142857141</v>
      </c>
      <c r="S116">
        <v>0.31915361531999997</v>
      </c>
      <c r="T116">
        <v>0.21827172542000001</v>
      </c>
      <c r="U116">
        <v>0</v>
      </c>
      <c r="V116">
        <v>0.48644274366197154</v>
      </c>
      <c r="W116">
        <v>23.186623877166021</v>
      </c>
      <c r="X116">
        <v>0.120555937138178</v>
      </c>
      <c r="Y116">
        <v>0</v>
      </c>
      <c r="Z116">
        <v>6.816624714813932E-2</v>
      </c>
      <c r="AA116">
        <v>0.83975544000000002</v>
      </c>
      <c r="AB116">
        <v>3.3166615909090909</v>
      </c>
      <c r="AC116">
        <v>0</v>
      </c>
      <c r="AD116">
        <v>8.9535067605633796E-3</v>
      </c>
      <c r="AE116">
        <v>4.5102908229615384</v>
      </c>
      <c r="AF116">
        <v>0.81200065057692294</v>
      </c>
      <c r="AG116">
        <v>0</v>
      </c>
      <c r="AH116">
        <v>13.364991552923071</v>
      </c>
      <c r="AI116">
        <v>3.297902335102818</v>
      </c>
      <c r="AJ116">
        <v>1.624121567406996</v>
      </c>
      <c r="AK116">
        <v>0</v>
      </c>
      <c r="AL116">
        <v>2.207819232908801E-2</v>
      </c>
      <c r="AM116">
        <v>9.7317854446352374</v>
      </c>
      <c r="AN116">
        <v>0.70386123594600558</v>
      </c>
      <c r="AO116">
        <v>0</v>
      </c>
      <c r="AP116">
        <v>1.3495749790767056E-2</v>
      </c>
      <c r="AQ116">
        <v>3.685856363636363</v>
      </c>
      <c r="AR116">
        <v>88.730745454545456</v>
      </c>
      <c r="AS116">
        <v>0</v>
      </c>
      <c r="AT116">
        <v>1.7776056338028161</v>
      </c>
      <c r="AU116">
        <v>1.787398333333333</v>
      </c>
      <c r="AV116">
        <v>7.4322674999999991</v>
      </c>
      <c r="AW116">
        <v>0</v>
      </c>
      <c r="AX116">
        <v>6.7342957746478846E-2</v>
      </c>
      <c r="AY116">
        <v>4.7387819354838712</v>
      </c>
      <c r="AZ116">
        <v>0.68885870967741936</v>
      </c>
      <c r="BA116">
        <v>0</v>
      </c>
      <c r="BB116">
        <v>7.8074154929577463E-2</v>
      </c>
      <c r="BC116">
        <v>0.47785288056506092</v>
      </c>
      <c r="BD116">
        <v>0.21732000000000001</v>
      </c>
      <c r="BE116">
        <v>2.3400000000000001E-2</v>
      </c>
      <c r="BF116">
        <v>0</v>
      </c>
      <c r="BG116">
        <v>2.233527</v>
      </c>
      <c r="BH116">
        <v>2.0227599999999999</v>
      </c>
      <c r="BI116">
        <v>4.0245333333333327E-2</v>
      </c>
      <c r="BJ116">
        <v>0</v>
      </c>
      <c r="BK116">
        <v>1.985345454545455</v>
      </c>
      <c r="BL116">
        <v>3.2645863401801289</v>
      </c>
      <c r="BM116">
        <v>0</v>
      </c>
      <c r="BN116">
        <v>0</v>
      </c>
      <c r="BO116">
        <v>18.550157499724371</v>
      </c>
      <c r="BP116">
        <v>13.207812285525</v>
      </c>
      <c r="BQ116">
        <v>0</v>
      </c>
      <c r="BR116">
        <v>1.4562983801253542</v>
      </c>
      <c r="BS116">
        <v>2.633534004084507</v>
      </c>
      <c r="BT116">
        <v>0.51935276563380273</v>
      </c>
      <c r="BU116">
        <v>0</v>
      </c>
      <c r="BV116">
        <v>3.9886292394366196E-2</v>
      </c>
      <c r="BW116">
        <v>4.5631344557142857</v>
      </c>
      <c r="BX116">
        <v>7.7972388799999992</v>
      </c>
      <c r="BY116">
        <v>0.64800000071428565</v>
      </c>
      <c r="BZ116">
        <v>0</v>
      </c>
    </row>
    <row r="117" spans="1:78" x14ac:dyDescent="0.25">
      <c r="A117" s="14">
        <v>2015</v>
      </c>
      <c r="B117" s="2">
        <v>2014</v>
      </c>
      <c r="C117">
        <v>34.9074993303173</v>
      </c>
      <c r="D117">
        <v>2.3065114719346438</v>
      </c>
      <c r="E117">
        <v>0</v>
      </c>
      <c r="F117">
        <v>7.962254136496778</v>
      </c>
      <c r="G117">
        <v>0.16363760363354421</v>
      </c>
      <c r="H117">
        <v>0.30351200159890668</v>
      </c>
      <c r="I117">
        <v>0</v>
      </c>
      <c r="J117">
        <v>3.3348664788732406E-2</v>
      </c>
      <c r="K117">
        <v>1.7857071239999991</v>
      </c>
      <c r="L117">
        <v>0.81426974079999925</v>
      </c>
      <c r="M117">
        <v>0</v>
      </c>
      <c r="N117">
        <v>0.23467751415198193</v>
      </c>
      <c r="O117">
        <v>18.824397142857141</v>
      </c>
      <c r="P117">
        <v>34.801585714285707</v>
      </c>
      <c r="Q117">
        <v>0</v>
      </c>
      <c r="R117">
        <v>46.658501142857141</v>
      </c>
      <c r="S117">
        <v>0.31915361531999997</v>
      </c>
      <c r="T117">
        <v>0.21827172542000001</v>
      </c>
      <c r="U117">
        <v>0</v>
      </c>
      <c r="V117">
        <v>0.48644274366197154</v>
      </c>
      <c r="W117">
        <v>23.186623877166021</v>
      </c>
      <c r="X117">
        <v>0.120555937138178</v>
      </c>
      <c r="Y117">
        <v>0</v>
      </c>
      <c r="Z117">
        <v>6.816624714813932E-2</v>
      </c>
      <c r="AA117">
        <v>0.83975544000000002</v>
      </c>
      <c r="AB117">
        <v>3.3166615909090909</v>
      </c>
      <c r="AC117">
        <v>0</v>
      </c>
      <c r="AD117">
        <v>8.9535067605633796E-3</v>
      </c>
      <c r="AE117">
        <v>4.5102908229615384</v>
      </c>
      <c r="AF117">
        <v>0.81200065057692294</v>
      </c>
      <c r="AG117">
        <v>0</v>
      </c>
      <c r="AH117">
        <v>13.364991552923071</v>
      </c>
      <c r="AI117">
        <v>3.297902335102818</v>
      </c>
      <c r="AJ117">
        <v>1.624121567406996</v>
      </c>
      <c r="AK117">
        <v>0</v>
      </c>
      <c r="AL117">
        <v>2.207819232908801E-2</v>
      </c>
      <c r="AM117">
        <v>9.7317854446352374</v>
      </c>
      <c r="AN117">
        <v>0.70386123594600558</v>
      </c>
      <c r="AO117">
        <v>0</v>
      </c>
      <c r="AP117">
        <v>1.3495749790767056E-2</v>
      </c>
      <c r="AQ117">
        <v>3.685856363636363</v>
      </c>
      <c r="AR117">
        <v>88.730745454545456</v>
      </c>
      <c r="AS117">
        <v>0</v>
      </c>
      <c r="AT117">
        <v>1.7776056338028161</v>
      </c>
      <c r="AU117">
        <v>1.787398333333333</v>
      </c>
      <c r="AV117">
        <v>7.4322674999999991</v>
      </c>
      <c r="AW117">
        <v>0</v>
      </c>
      <c r="AX117">
        <v>6.7342957746478846E-2</v>
      </c>
      <c r="AY117">
        <v>4.7387819354838712</v>
      </c>
      <c r="AZ117">
        <v>0.68885870967741936</v>
      </c>
      <c r="BA117">
        <v>0</v>
      </c>
      <c r="BB117">
        <v>7.8074154929577463E-2</v>
      </c>
      <c r="BC117">
        <v>2.7765719973268901</v>
      </c>
      <c r="BD117">
        <v>1.3780285714285709</v>
      </c>
      <c r="BE117">
        <v>3.1199999999999999E-2</v>
      </c>
      <c r="BF117">
        <v>0</v>
      </c>
      <c r="BG117">
        <v>2.233527</v>
      </c>
      <c r="BH117">
        <v>2.0227599999999999</v>
      </c>
      <c r="BI117">
        <v>4.0245333333333327E-2</v>
      </c>
      <c r="BJ117">
        <v>0</v>
      </c>
      <c r="BK117">
        <v>1.985345454545455</v>
      </c>
      <c r="BL117">
        <v>3.2645863401801289</v>
      </c>
      <c r="BM117">
        <v>0</v>
      </c>
      <c r="BN117">
        <v>0</v>
      </c>
      <c r="BO117">
        <v>18.550157499724371</v>
      </c>
      <c r="BP117">
        <v>13.207812285525</v>
      </c>
      <c r="BQ117">
        <v>0</v>
      </c>
      <c r="BR117">
        <v>1.4562983801253542</v>
      </c>
      <c r="BS117">
        <v>2.633534004084507</v>
      </c>
      <c r="BT117">
        <v>0.51935276563380273</v>
      </c>
      <c r="BU117">
        <v>0</v>
      </c>
      <c r="BV117">
        <v>3.9886292394366196E-2</v>
      </c>
      <c r="BW117">
        <v>4.5631344557142857</v>
      </c>
      <c r="BX117">
        <v>7.7972388799999992</v>
      </c>
      <c r="BY117">
        <v>0.64800000071428565</v>
      </c>
      <c r="BZ117">
        <v>0</v>
      </c>
    </row>
    <row r="118" spans="1:78" x14ac:dyDescent="0.25">
      <c r="A118" s="14">
        <v>2015</v>
      </c>
      <c r="B118" s="2">
        <v>2015</v>
      </c>
      <c r="C118">
        <v>34.9074993303173</v>
      </c>
      <c r="D118">
        <v>2.3065114719346438</v>
      </c>
      <c r="E118">
        <v>0</v>
      </c>
      <c r="F118">
        <v>7.962254136496778</v>
      </c>
      <c r="G118">
        <v>0.16363760363354421</v>
      </c>
      <c r="H118">
        <v>0.30351200159890668</v>
      </c>
      <c r="I118">
        <v>0</v>
      </c>
      <c r="J118">
        <v>3.3348664788732406E-2</v>
      </c>
      <c r="K118">
        <v>1.7857071239999991</v>
      </c>
      <c r="L118">
        <v>0.81426974079999925</v>
      </c>
      <c r="M118">
        <v>0</v>
      </c>
      <c r="N118">
        <v>0.23467751415198193</v>
      </c>
      <c r="O118">
        <v>18.824397142857141</v>
      </c>
      <c r="P118">
        <v>34.801585714285707</v>
      </c>
      <c r="Q118">
        <v>0</v>
      </c>
      <c r="R118">
        <v>46.658501142857141</v>
      </c>
      <c r="S118">
        <v>0.31915361531999997</v>
      </c>
      <c r="T118">
        <v>0.21827172542000001</v>
      </c>
      <c r="U118">
        <v>0</v>
      </c>
      <c r="V118">
        <v>0.48644274366197154</v>
      </c>
      <c r="W118">
        <v>23.186623877166021</v>
      </c>
      <c r="X118">
        <v>0.120555937138178</v>
      </c>
      <c r="Y118">
        <v>0</v>
      </c>
      <c r="Z118">
        <v>6.816624714813932E-2</v>
      </c>
      <c r="AA118">
        <v>0.83975544000000002</v>
      </c>
      <c r="AB118">
        <v>3.3166615909090909</v>
      </c>
      <c r="AC118">
        <v>0</v>
      </c>
      <c r="AD118">
        <v>8.9535067605633796E-3</v>
      </c>
      <c r="AE118">
        <v>3.6450971666666661</v>
      </c>
      <c r="AF118">
        <v>1.998514583333334</v>
      </c>
      <c r="AG118">
        <v>0</v>
      </c>
      <c r="AH118">
        <v>10.480993249999999</v>
      </c>
      <c r="AI118">
        <v>3.297902335102818</v>
      </c>
      <c r="AJ118">
        <v>1.624121567406996</v>
      </c>
      <c r="AK118">
        <v>0</v>
      </c>
      <c r="AL118">
        <v>2.207819232908801E-2</v>
      </c>
      <c r="AM118">
        <v>9.7317854446352374</v>
      </c>
      <c r="AN118">
        <v>0.70386123594600558</v>
      </c>
      <c r="AO118">
        <v>0</v>
      </c>
      <c r="AP118">
        <v>1.3495749790767056E-2</v>
      </c>
      <c r="AQ118">
        <v>3.685856363636363</v>
      </c>
      <c r="AR118">
        <v>88.730745454545456</v>
      </c>
      <c r="AS118">
        <v>0</v>
      </c>
      <c r="AT118">
        <v>1.7776056338028161</v>
      </c>
      <c r="AU118">
        <v>1.787398333333333</v>
      </c>
      <c r="AV118">
        <v>7.4322674999999991</v>
      </c>
      <c r="AW118">
        <v>0</v>
      </c>
      <c r="AX118">
        <v>6.7342957746478846E-2</v>
      </c>
      <c r="AY118">
        <v>4.7387819354838712</v>
      </c>
      <c r="AZ118">
        <v>0.68885870967741936</v>
      </c>
      <c r="BA118">
        <v>0</v>
      </c>
      <c r="BB118">
        <v>7.8074154929577463E-2</v>
      </c>
      <c r="BC118">
        <v>2.7765719973268901</v>
      </c>
      <c r="BD118">
        <v>1.3780285714285709</v>
      </c>
      <c r="BE118">
        <v>3.1199999999999999E-2</v>
      </c>
      <c r="BF118">
        <v>0</v>
      </c>
      <c r="BG118">
        <v>2.233527</v>
      </c>
      <c r="BH118">
        <v>2.0227599999999999</v>
      </c>
      <c r="BI118">
        <v>4.0245333333333327E-2</v>
      </c>
      <c r="BJ118">
        <v>0</v>
      </c>
      <c r="BK118">
        <v>1.985345454545455</v>
      </c>
      <c r="BL118">
        <v>3.2645863401801289</v>
      </c>
      <c r="BM118">
        <v>0</v>
      </c>
      <c r="BN118">
        <v>0</v>
      </c>
      <c r="BO118">
        <v>18.550157499724371</v>
      </c>
      <c r="BP118">
        <v>13.207812285525</v>
      </c>
      <c r="BQ118">
        <v>0</v>
      </c>
      <c r="BR118">
        <v>1.4562983801253542</v>
      </c>
      <c r="BS118">
        <v>2.633534004084507</v>
      </c>
      <c r="BT118">
        <v>0.51935276563380273</v>
      </c>
      <c r="BU118">
        <v>0</v>
      </c>
      <c r="BV118">
        <v>3.9886292394366196E-2</v>
      </c>
      <c r="BW118">
        <v>4.8350221549999999</v>
      </c>
      <c r="BX118">
        <v>4.6394977800000001</v>
      </c>
      <c r="BY118">
        <v>1.0799917233333334</v>
      </c>
      <c r="BZ118">
        <v>0</v>
      </c>
    </row>
    <row r="119" spans="1:78" x14ac:dyDescent="0.25">
      <c r="A119" s="14"/>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row>
    <row r="120" spans="1:78" x14ac:dyDescent="0.25">
      <c r="A120" s="14"/>
      <c r="B120" s="2"/>
      <c r="BS120" s="2"/>
      <c r="BT120" s="2"/>
      <c r="BU120" s="2"/>
      <c r="BV120" s="2"/>
      <c r="BW120" s="2"/>
      <c r="BX120" s="2"/>
      <c r="BY120" s="2"/>
      <c r="BZ120" s="2"/>
    </row>
    <row r="121" spans="1:78" x14ac:dyDescent="0.25">
      <c r="A121" s="14"/>
      <c r="B121" s="2"/>
    </row>
    <row r="122" spans="1:78" x14ac:dyDescent="0.25">
      <c r="A122" s="14"/>
      <c r="B122" s="2"/>
    </row>
    <row r="123" spans="1:78" x14ac:dyDescent="0.25">
      <c r="A123" s="14"/>
      <c r="B123" s="2"/>
    </row>
    <row r="124" spans="1:78" x14ac:dyDescent="0.25">
      <c r="A124" s="14"/>
      <c r="B124" s="2"/>
    </row>
    <row r="125" spans="1:78" x14ac:dyDescent="0.25">
      <c r="A125" s="14"/>
      <c r="B125" s="2"/>
    </row>
    <row r="126" spans="1:78" x14ac:dyDescent="0.25">
      <c r="A126" s="14"/>
      <c r="B126" s="2"/>
    </row>
    <row r="127" spans="1:78" x14ac:dyDescent="0.25">
      <c r="A127" s="14"/>
      <c r="B127" s="2"/>
    </row>
    <row r="128" spans="1:78" x14ac:dyDescent="0.25">
      <c r="A128" s="14"/>
      <c r="B128" s="2"/>
    </row>
    <row r="129" spans="1:2" x14ac:dyDescent="0.25">
      <c r="A129" s="14"/>
      <c r="B129" s="2"/>
    </row>
    <row r="130" spans="1:2" x14ac:dyDescent="0.25">
      <c r="A130" s="14"/>
      <c r="B130" s="2"/>
    </row>
    <row r="131" spans="1:2" x14ac:dyDescent="0.25">
      <c r="A131" s="14"/>
      <c r="B131" s="2"/>
    </row>
    <row r="132" spans="1:2" x14ac:dyDescent="0.25">
      <c r="A132" s="14"/>
      <c r="B132" s="2"/>
    </row>
    <row r="133" spans="1:2" x14ac:dyDescent="0.25">
      <c r="A133" s="14"/>
      <c r="B133" s="2"/>
    </row>
    <row r="134" spans="1:2" x14ac:dyDescent="0.25">
      <c r="A134" s="14"/>
      <c r="B134" s="2"/>
    </row>
    <row r="135" spans="1:2" x14ac:dyDescent="0.25">
      <c r="A135" s="14"/>
      <c r="B135" s="2"/>
    </row>
    <row r="136" spans="1:2" x14ac:dyDescent="0.25">
      <c r="A136" s="14"/>
      <c r="B136" s="2"/>
    </row>
    <row r="137" spans="1:2" x14ac:dyDescent="0.25">
      <c r="A137" s="14"/>
      <c r="B137" s="2"/>
    </row>
    <row r="138" spans="1:2" x14ac:dyDescent="0.25">
      <c r="A138" s="14"/>
      <c r="B138" s="2"/>
    </row>
    <row r="139" spans="1:2" x14ac:dyDescent="0.25">
      <c r="A139" s="14"/>
      <c r="B139" s="2"/>
    </row>
    <row r="140" spans="1:2" x14ac:dyDescent="0.25">
      <c r="A140" s="14"/>
      <c r="B140" s="2"/>
    </row>
    <row r="141" spans="1:2" x14ac:dyDescent="0.25">
      <c r="A141" s="14"/>
      <c r="B141" s="2"/>
    </row>
    <row r="142" spans="1:2" x14ac:dyDescent="0.25">
      <c r="A142" s="14"/>
      <c r="B142" s="2"/>
    </row>
    <row r="143" spans="1:2" x14ac:dyDescent="0.25">
      <c r="A143" s="14"/>
      <c r="B143" s="2"/>
    </row>
    <row r="144" spans="1:2" x14ac:dyDescent="0.25">
      <c r="A144" s="14"/>
      <c r="B144" s="2"/>
    </row>
    <row r="145" spans="1:2" x14ac:dyDescent="0.25">
      <c r="A145" s="14"/>
      <c r="B145" s="2"/>
    </row>
    <row r="146" spans="1:2" x14ac:dyDescent="0.25">
      <c r="A146" s="14"/>
      <c r="B146" s="2"/>
    </row>
    <row r="147" spans="1:2" x14ac:dyDescent="0.25">
      <c r="A147" s="14"/>
      <c r="B147" s="2"/>
    </row>
    <row r="148" spans="1:2" x14ac:dyDescent="0.25">
      <c r="A148" s="14"/>
      <c r="B148" s="2"/>
    </row>
    <row r="149" spans="1:2" x14ac:dyDescent="0.25">
      <c r="A149" s="14"/>
      <c r="B149" s="2"/>
    </row>
    <row r="150" spans="1:2" x14ac:dyDescent="0.25">
      <c r="A150" s="14"/>
      <c r="B150" s="2"/>
    </row>
    <row r="151" spans="1:2" x14ac:dyDescent="0.25">
      <c r="A151" s="14"/>
      <c r="B151" s="2"/>
    </row>
    <row r="152" spans="1:2" x14ac:dyDescent="0.25">
      <c r="A152" s="14"/>
      <c r="B152" s="2"/>
    </row>
    <row r="153" spans="1:2" x14ac:dyDescent="0.25">
      <c r="A153" s="14"/>
      <c r="B153" s="2"/>
    </row>
    <row r="154" spans="1:2" x14ac:dyDescent="0.25">
      <c r="A154" s="14"/>
      <c r="B154" s="2"/>
    </row>
    <row r="155" spans="1:2" x14ac:dyDescent="0.25">
      <c r="A155" s="14"/>
      <c r="B155" s="2"/>
    </row>
    <row r="156" spans="1:2" x14ac:dyDescent="0.25">
      <c r="A156" s="14"/>
      <c r="B156" s="2"/>
    </row>
    <row r="157" spans="1:2" x14ac:dyDescent="0.25">
      <c r="A157" s="14"/>
      <c r="B157" s="2"/>
    </row>
    <row r="158" spans="1:2" x14ac:dyDescent="0.25">
      <c r="A158" s="14"/>
      <c r="B158" s="2"/>
    </row>
    <row r="159" spans="1:2" x14ac:dyDescent="0.25">
      <c r="A159" s="14"/>
      <c r="B159" s="2"/>
    </row>
    <row r="160" spans="1:2" x14ac:dyDescent="0.25">
      <c r="A160" s="14"/>
      <c r="B160" s="2"/>
    </row>
    <row r="161" spans="1:2" x14ac:dyDescent="0.25">
      <c r="A161" s="14"/>
      <c r="B161" s="2"/>
    </row>
    <row r="162" spans="1:2" x14ac:dyDescent="0.25">
      <c r="A162" s="14"/>
      <c r="B162" s="2"/>
    </row>
    <row r="163" spans="1:2" x14ac:dyDescent="0.25">
      <c r="A163" s="14"/>
      <c r="B163" s="2"/>
    </row>
    <row r="164" spans="1:2" x14ac:dyDescent="0.25">
      <c r="A164" s="14"/>
      <c r="B164" s="2"/>
    </row>
    <row r="165" spans="1:2" x14ac:dyDescent="0.25">
      <c r="A165" s="14"/>
      <c r="B165" s="2"/>
    </row>
    <row r="166" spans="1:2" x14ac:dyDescent="0.25">
      <c r="A166" s="14"/>
      <c r="B166" s="2"/>
    </row>
    <row r="167" spans="1:2" x14ac:dyDescent="0.25">
      <c r="A167" s="14"/>
      <c r="B167" s="2"/>
    </row>
    <row r="168" spans="1:2" x14ac:dyDescent="0.25">
      <c r="A168" s="14"/>
      <c r="B168" s="2"/>
    </row>
    <row r="169" spans="1:2" x14ac:dyDescent="0.25">
      <c r="A169" s="14"/>
      <c r="B169" s="2"/>
    </row>
    <row r="170" spans="1:2" x14ac:dyDescent="0.25">
      <c r="A170" s="14"/>
      <c r="B170" s="2"/>
    </row>
    <row r="171" spans="1:2" x14ac:dyDescent="0.25">
      <c r="A171" s="14"/>
      <c r="B171" s="2"/>
    </row>
    <row r="172" spans="1:2" x14ac:dyDescent="0.25">
      <c r="A172" s="14"/>
      <c r="B172" s="2"/>
    </row>
    <row r="173" spans="1:2" x14ac:dyDescent="0.25">
      <c r="A173" s="14"/>
      <c r="B173" s="2"/>
    </row>
    <row r="174" spans="1:2" x14ac:dyDescent="0.25">
      <c r="A174" s="14"/>
      <c r="B174" s="2"/>
    </row>
    <row r="175" spans="1:2" x14ac:dyDescent="0.25">
      <c r="A175" s="14"/>
      <c r="B175" s="2"/>
    </row>
    <row r="176" spans="1:2" x14ac:dyDescent="0.25">
      <c r="A176" s="14"/>
      <c r="B176" s="2"/>
    </row>
    <row r="177" spans="1:2" x14ac:dyDescent="0.25">
      <c r="A177" s="14"/>
      <c r="B177" s="2"/>
    </row>
    <row r="178" spans="1:2" x14ac:dyDescent="0.25">
      <c r="A178" s="14"/>
      <c r="B178" s="2"/>
    </row>
    <row r="179" spans="1:2" x14ac:dyDescent="0.25">
      <c r="A179" s="14"/>
      <c r="B179" s="2"/>
    </row>
    <row r="180" spans="1:2" x14ac:dyDescent="0.25">
      <c r="A180" s="14"/>
      <c r="B180" s="2"/>
    </row>
  </sheetData>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47D25-AF73-4991-B709-93E689450FEF}">
  <dimension ref="A1:CJ296"/>
  <sheetViews>
    <sheetView zoomScale="70" zoomScaleNormal="70" workbookViewId="0">
      <pane xSplit="2" ySplit="2" topLeftCell="C92" activePane="bottomRight" state="frozen"/>
      <selection pane="topRight" activeCell="C1" sqref="C1"/>
      <selection pane="bottomLeft" activeCell="A3" sqref="A3"/>
      <selection pane="bottomRight" activeCell="AB135" sqref="AB135"/>
    </sheetView>
  </sheetViews>
  <sheetFormatPr defaultColWidth="11.42578125" defaultRowHeight="15" x14ac:dyDescent="0.25"/>
  <cols>
    <col min="2" max="2" width="32.7109375" bestFit="1" customWidth="1"/>
    <col min="3" max="3" width="17.7109375" bestFit="1" customWidth="1"/>
    <col min="4" max="4" width="18.5703125" bestFit="1" customWidth="1"/>
    <col min="5" max="5" width="12.42578125" bestFit="1" customWidth="1"/>
    <col min="6" max="6" width="21.85546875" bestFit="1" customWidth="1"/>
  </cols>
  <sheetData>
    <row r="1" spans="1:88" ht="18" x14ac:dyDescent="0.25">
      <c r="A1" s="13" t="s">
        <v>248</v>
      </c>
      <c r="C1" s="2" t="s">
        <v>98</v>
      </c>
      <c r="D1" s="2" t="s">
        <v>102</v>
      </c>
      <c r="E1" s="2" t="s">
        <v>501</v>
      </c>
      <c r="F1" s="2" t="s">
        <v>106</v>
      </c>
      <c r="G1" s="2" t="s">
        <v>98</v>
      </c>
      <c r="H1" s="2" t="s">
        <v>102</v>
      </c>
      <c r="I1" s="2" t="s">
        <v>501</v>
      </c>
      <c r="J1" s="2" t="s">
        <v>106</v>
      </c>
      <c r="K1" s="2" t="s">
        <v>98</v>
      </c>
      <c r="L1" s="2" t="s">
        <v>102</v>
      </c>
      <c r="M1" s="2" t="s">
        <v>501</v>
      </c>
      <c r="N1" s="2" t="s">
        <v>106</v>
      </c>
      <c r="O1" s="2" t="s">
        <v>98</v>
      </c>
      <c r="P1" s="2" t="s">
        <v>102</v>
      </c>
      <c r="Q1" s="2" t="s">
        <v>501</v>
      </c>
      <c r="R1" s="2" t="s">
        <v>106</v>
      </c>
      <c r="S1" s="2" t="s">
        <v>98</v>
      </c>
      <c r="T1" s="2" t="s">
        <v>102</v>
      </c>
      <c r="U1" s="2" t="s">
        <v>501</v>
      </c>
      <c r="V1" s="2" t="s">
        <v>106</v>
      </c>
      <c r="W1" s="2" t="s">
        <v>98</v>
      </c>
      <c r="X1" s="2" t="s">
        <v>102</v>
      </c>
      <c r="Y1" s="2" t="s">
        <v>501</v>
      </c>
      <c r="Z1" s="2" t="s">
        <v>106</v>
      </c>
      <c r="AA1" s="2" t="s">
        <v>98</v>
      </c>
      <c r="AB1" s="2" t="s">
        <v>102</v>
      </c>
      <c r="AC1" s="2" t="s">
        <v>501</v>
      </c>
      <c r="AD1" s="2" t="s">
        <v>106</v>
      </c>
      <c r="AE1" s="2" t="s">
        <v>98</v>
      </c>
      <c r="AF1" s="2" t="s">
        <v>102</v>
      </c>
      <c r="AG1" s="2" t="s">
        <v>501</v>
      </c>
      <c r="AH1" s="2" t="s">
        <v>106</v>
      </c>
      <c r="AI1" s="2" t="s">
        <v>98</v>
      </c>
      <c r="AJ1" s="2" t="s">
        <v>102</v>
      </c>
      <c r="AK1" s="2" t="s">
        <v>501</v>
      </c>
      <c r="AL1" s="2" t="s">
        <v>106</v>
      </c>
      <c r="AM1" s="2" t="s">
        <v>98</v>
      </c>
      <c r="AN1" s="2" t="s">
        <v>102</v>
      </c>
      <c r="AO1" s="2" t="s">
        <v>501</v>
      </c>
      <c r="AP1" s="2" t="s">
        <v>106</v>
      </c>
      <c r="AQ1" s="2" t="s">
        <v>98</v>
      </c>
      <c r="AR1" s="2" t="s">
        <v>102</v>
      </c>
      <c r="AS1" s="2" t="s">
        <v>501</v>
      </c>
      <c r="AT1" s="2" t="s">
        <v>106</v>
      </c>
      <c r="AU1" s="2" t="s">
        <v>98</v>
      </c>
      <c r="AV1" s="2" t="s">
        <v>102</v>
      </c>
      <c r="AW1" s="2" t="s">
        <v>501</v>
      </c>
      <c r="AX1" s="2" t="s">
        <v>106</v>
      </c>
      <c r="AY1" s="2" t="s">
        <v>98</v>
      </c>
      <c r="AZ1" s="2" t="s">
        <v>102</v>
      </c>
      <c r="BA1" s="2" t="s">
        <v>501</v>
      </c>
      <c r="BB1" s="2" t="s">
        <v>106</v>
      </c>
      <c r="BC1" s="2" t="s">
        <v>98</v>
      </c>
      <c r="BD1" s="2" t="s">
        <v>102</v>
      </c>
      <c r="BE1" s="2" t="s">
        <v>501</v>
      </c>
      <c r="BF1" s="2" t="s">
        <v>106</v>
      </c>
      <c r="BG1" s="2" t="s">
        <v>98</v>
      </c>
      <c r="BH1" s="2" t="s">
        <v>102</v>
      </c>
      <c r="BI1" s="2" t="s">
        <v>501</v>
      </c>
      <c r="BJ1" s="2" t="s">
        <v>106</v>
      </c>
      <c r="BK1" s="2" t="s">
        <v>98</v>
      </c>
      <c r="BL1" s="2" t="s">
        <v>102</v>
      </c>
      <c r="BM1" s="2" t="s">
        <v>501</v>
      </c>
      <c r="BN1" s="2" t="s">
        <v>106</v>
      </c>
      <c r="BO1" s="2" t="s">
        <v>98</v>
      </c>
      <c r="BP1" s="2" t="s">
        <v>102</v>
      </c>
      <c r="BQ1" s="2" t="s">
        <v>501</v>
      </c>
      <c r="BR1" s="2" t="s">
        <v>106</v>
      </c>
      <c r="BS1" s="2" t="s">
        <v>98</v>
      </c>
      <c r="BT1" s="2" t="s">
        <v>102</v>
      </c>
      <c r="BU1" s="2" t="s">
        <v>501</v>
      </c>
      <c r="BV1" s="2" t="s">
        <v>106</v>
      </c>
      <c r="BW1" s="2" t="s">
        <v>98</v>
      </c>
      <c r="BX1" s="2" t="s">
        <v>102</v>
      </c>
      <c r="BY1" s="2" t="s">
        <v>501</v>
      </c>
      <c r="BZ1" s="2" t="s">
        <v>106</v>
      </c>
      <c r="CA1" s="2"/>
      <c r="CB1" s="2"/>
      <c r="CC1" s="2"/>
      <c r="CD1" s="2"/>
      <c r="CE1" s="2"/>
      <c r="CF1" s="2"/>
      <c r="CG1" s="2"/>
      <c r="CH1" s="2"/>
      <c r="CI1" s="2"/>
      <c r="CJ1" s="2"/>
    </row>
    <row r="2" spans="1:88" x14ac:dyDescent="0.25">
      <c r="C2" t="s">
        <v>460</v>
      </c>
      <c r="D2" t="s">
        <v>460</v>
      </c>
      <c r="E2" t="s">
        <v>460</v>
      </c>
      <c r="F2" t="s">
        <v>460</v>
      </c>
      <c r="G2" t="s">
        <v>467</v>
      </c>
      <c r="H2" t="s">
        <v>467</v>
      </c>
      <c r="I2" t="s">
        <v>467</v>
      </c>
      <c r="J2" t="s">
        <v>467</v>
      </c>
      <c r="K2" t="s">
        <v>461</v>
      </c>
      <c r="L2" t="s">
        <v>461</v>
      </c>
      <c r="M2" t="s">
        <v>461</v>
      </c>
      <c r="N2" t="s">
        <v>461</v>
      </c>
      <c r="O2" t="s">
        <v>462</v>
      </c>
      <c r="P2" t="s">
        <v>462</v>
      </c>
      <c r="Q2" t="s">
        <v>462</v>
      </c>
      <c r="R2" t="s">
        <v>462</v>
      </c>
      <c r="S2" t="s">
        <v>463</v>
      </c>
      <c r="T2" t="s">
        <v>463</v>
      </c>
      <c r="U2" t="s">
        <v>463</v>
      </c>
      <c r="V2" t="s">
        <v>463</v>
      </c>
      <c r="W2" t="s">
        <v>468</v>
      </c>
      <c r="X2" t="s">
        <v>468</v>
      </c>
      <c r="Y2" t="s">
        <v>468</v>
      </c>
      <c r="Z2" t="s">
        <v>468</v>
      </c>
      <c r="AA2" t="s">
        <v>469</v>
      </c>
      <c r="AB2" t="s">
        <v>469</v>
      </c>
      <c r="AC2" t="s">
        <v>469</v>
      </c>
      <c r="AD2" t="s">
        <v>469</v>
      </c>
      <c r="AE2" t="s">
        <v>464</v>
      </c>
      <c r="AF2" t="s">
        <v>464</v>
      </c>
      <c r="AG2" t="s">
        <v>464</v>
      </c>
      <c r="AH2" t="s">
        <v>464</v>
      </c>
      <c r="AI2" t="s">
        <v>465</v>
      </c>
      <c r="AJ2" t="s">
        <v>465</v>
      </c>
      <c r="AK2" t="s">
        <v>465</v>
      </c>
      <c r="AL2" t="s">
        <v>465</v>
      </c>
      <c r="AM2" t="s">
        <v>466</v>
      </c>
      <c r="AN2" t="s">
        <v>466</v>
      </c>
      <c r="AO2" t="s">
        <v>466</v>
      </c>
      <c r="AP2" t="s">
        <v>466</v>
      </c>
      <c r="AQ2" t="s">
        <v>479</v>
      </c>
      <c r="AR2" t="s">
        <v>479</v>
      </c>
      <c r="AS2" t="s">
        <v>479</v>
      </c>
      <c r="AT2" t="s">
        <v>479</v>
      </c>
      <c r="AU2" t="s">
        <v>470</v>
      </c>
      <c r="AV2" t="s">
        <v>470</v>
      </c>
      <c r="AW2" t="s">
        <v>470</v>
      </c>
      <c r="AX2" t="s">
        <v>470</v>
      </c>
      <c r="AY2" t="s">
        <v>471</v>
      </c>
      <c r="AZ2" t="s">
        <v>471</v>
      </c>
      <c r="BA2" t="s">
        <v>471</v>
      </c>
      <c r="BB2" t="s">
        <v>471</v>
      </c>
      <c r="BC2" t="s">
        <v>472</v>
      </c>
      <c r="BD2" t="s">
        <v>472</v>
      </c>
      <c r="BE2" t="s">
        <v>472</v>
      </c>
      <c r="BF2" t="s">
        <v>472</v>
      </c>
      <c r="BG2" t="s">
        <v>473</v>
      </c>
      <c r="BH2" t="s">
        <v>473</v>
      </c>
      <c r="BI2" t="s">
        <v>473</v>
      </c>
      <c r="BJ2" t="s">
        <v>473</v>
      </c>
      <c r="BK2" t="s">
        <v>474</v>
      </c>
      <c r="BL2" t="s">
        <v>474</v>
      </c>
      <c r="BM2" t="s">
        <v>474</v>
      </c>
      <c r="BN2" t="s">
        <v>474</v>
      </c>
      <c r="BO2" t="s">
        <v>475</v>
      </c>
      <c r="BP2" t="s">
        <v>475</v>
      </c>
      <c r="BQ2" t="s">
        <v>475</v>
      </c>
      <c r="BR2" t="s">
        <v>475</v>
      </c>
      <c r="BS2" s="2" t="s">
        <v>476</v>
      </c>
      <c r="BT2" s="2" t="s">
        <v>476</v>
      </c>
      <c r="BU2" s="2" t="s">
        <v>476</v>
      </c>
      <c r="BV2" s="2" t="s">
        <v>476</v>
      </c>
      <c r="BW2" s="2" t="s">
        <v>477</v>
      </c>
      <c r="BX2" s="2" t="s">
        <v>477</v>
      </c>
      <c r="BY2" s="2" t="s">
        <v>477</v>
      </c>
      <c r="BZ2" s="2" t="s">
        <v>477</v>
      </c>
      <c r="CA2" s="2"/>
      <c r="CB2" s="2"/>
      <c r="CC2" s="2"/>
      <c r="CD2" s="2"/>
      <c r="CE2" s="2"/>
      <c r="CF2" s="2"/>
      <c r="CG2" s="2"/>
      <c r="CH2" s="2"/>
      <c r="CI2" s="2"/>
      <c r="CJ2" s="2"/>
    </row>
    <row r="3" spans="1:88" x14ac:dyDescent="0.25">
      <c r="A3" s="14">
        <v>2015</v>
      </c>
      <c r="B3" s="2">
        <v>1900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row>
    <row r="4" spans="1:88" x14ac:dyDescent="0.25">
      <c r="A4" s="14">
        <v>2015</v>
      </c>
      <c r="B4" s="2">
        <v>1901</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row>
    <row r="5" spans="1:88" x14ac:dyDescent="0.25">
      <c r="A5" s="14">
        <v>2015</v>
      </c>
      <c r="B5" s="2">
        <v>1902</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row>
    <row r="6" spans="1:88" x14ac:dyDescent="0.25">
      <c r="A6" s="14">
        <v>2015</v>
      </c>
      <c r="B6" s="2">
        <v>1903</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row>
    <row r="7" spans="1:88" x14ac:dyDescent="0.25">
      <c r="A7" s="14">
        <v>2015</v>
      </c>
      <c r="B7" s="2">
        <v>1904</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row>
    <row r="8" spans="1:88" x14ac:dyDescent="0.25">
      <c r="A8" s="14">
        <v>2015</v>
      </c>
      <c r="B8" s="2">
        <v>1905</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row>
    <row r="9" spans="1:88" x14ac:dyDescent="0.25">
      <c r="A9" s="14">
        <v>2015</v>
      </c>
      <c r="B9" s="2">
        <v>1906</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row>
    <row r="10" spans="1:88" x14ac:dyDescent="0.25">
      <c r="A10" s="14">
        <v>2015</v>
      </c>
      <c r="B10" s="2">
        <v>1907</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row>
    <row r="11" spans="1:88" x14ac:dyDescent="0.25">
      <c r="A11" s="14">
        <v>2015</v>
      </c>
      <c r="B11" s="2">
        <v>1908</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row>
    <row r="12" spans="1:88" x14ac:dyDescent="0.25">
      <c r="A12" s="14">
        <v>2015</v>
      </c>
      <c r="B12" s="2">
        <v>1909</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row>
    <row r="13" spans="1:88" x14ac:dyDescent="0.25">
      <c r="A13" s="14">
        <v>2015</v>
      </c>
      <c r="B13" s="2">
        <v>1910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row>
    <row r="14" spans="1:88" x14ac:dyDescent="0.25">
      <c r="A14" s="14">
        <v>2015</v>
      </c>
      <c r="B14" s="2">
        <v>1911</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row>
    <row r="15" spans="1:88" x14ac:dyDescent="0.25">
      <c r="A15" s="14">
        <v>2015</v>
      </c>
      <c r="B15" s="2">
        <v>1912</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row>
    <row r="16" spans="1:88" x14ac:dyDescent="0.25">
      <c r="A16" s="14">
        <v>2015</v>
      </c>
      <c r="B16" s="2">
        <v>1913</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row>
    <row r="17" spans="1:78" x14ac:dyDescent="0.25">
      <c r="A17" s="14">
        <v>2015</v>
      </c>
      <c r="B17" s="2">
        <v>1914</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row>
    <row r="18" spans="1:78" x14ac:dyDescent="0.25">
      <c r="A18" s="14">
        <v>2015</v>
      </c>
      <c r="B18" s="2">
        <v>1915</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row>
    <row r="19" spans="1:78" x14ac:dyDescent="0.25">
      <c r="A19" s="14">
        <v>2015</v>
      </c>
      <c r="B19" s="2">
        <v>1916</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row>
    <row r="20" spans="1:78" x14ac:dyDescent="0.25">
      <c r="A20" s="14">
        <v>2015</v>
      </c>
      <c r="B20" s="2">
        <v>1917</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row>
    <row r="21" spans="1:78" x14ac:dyDescent="0.25">
      <c r="A21" s="14">
        <v>2015</v>
      </c>
      <c r="B21" s="2">
        <v>1918</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row>
    <row r="22" spans="1:78" x14ac:dyDescent="0.25">
      <c r="A22" s="14">
        <v>2015</v>
      </c>
      <c r="B22" s="2">
        <v>1919</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row>
    <row r="23" spans="1:78" x14ac:dyDescent="0.25">
      <c r="A23" s="14">
        <v>2015</v>
      </c>
      <c r="B23" s="2">
        <v>1920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row>
    <row r="24" spans="1:78" x14ac:dyDescent="0.25">
      <c r="A24" s="14">
        <v>2015</v>
      </c>
      <c r="B24" s="2">
        <v>1921</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row>
    <row r="25" spans="1:78" x14ac:dyDescent="0.25">
      <c r="A25" s="14">
        <v>2015</v>
      </c>
      <c r="B25" s="2">
        <v>1922</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row>
    <row r="26" spans="1:78" x14ac:dyDescent="0.25">
      <c r="A26" s="14">
        <v>2015</v>
      </c>
      <c r="B26" s="2">
        <v>1923</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row>
    <row r="27" spans="1:78" x14ac:dyDescent="0.25">
      <c r="A27" s="14">
        <v>2015</v>
      </c>
      <c r="B27" s="2">
        <v>1924</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row>
    <row r="28" spans="1:78" x14ac:dyDescent="0.25">
      <c r="A28" s="14">
        <v>2015</v>
      </c>
      <c r="B28" s="2">
        <v>1925</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row>
    <row r="29" spans="1:78" x14ac:dyDescent="0.25">
      <c r="A29" s="14">
        <v>2015</v>
      </c>
      <c r="B29" s="2">
        <v>1926</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row>
    <row r="30" spans="1:78" x14ac:dyDescent="0.25">
      <c r="A30" s="14">
        <v>2015</v>
      </c>
      <c r="B30" s="2">
        <v>1927</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row>
    <row r="31" spans="1:78" x14ac:dyDescent="0.25">
      <c r="A31" s="14">
        <v>2015</v>
      </c>
      <c r="B31" s="2">
        <v>1928</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row>
    <row r="32" spans="1:78" x14ac:dyDescent="0.25">
      <c r="A32" s="14">
        <v>2015</v>
      </c>
      <c r="B32" s="2">
        <v>1929</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row>
    <row r="33" spans="1:78" x14ac:dyDescent="0.25">
      <c r="A33" s="14">
        <v>2015</v>
      </c>
      <c r="B33" s="2">
        <v>1930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row>
    <row r="34" spans="1:78" x14ac:dyDescent="0.25">
      <c r="A34" s="14">
        <v>2015</v>
      </c>
      <c r="B34" s="2">
        <v>1931</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row>
    <row r="35" spans="1:78" x14ac:dyDescent="0.25">
      <c r="A35" s="14">
        <v>2015</v>
      </c>
      <c r="B35" s="2">
        <v>1932</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row>
    <row r="36" spans="1:78" x14ac:dyDescent="0.25">
      <c r="A36" s="14">
        <v>2015</v>
      </c>
      <c r="B36" s="2">
        <v>1933</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row>
    <row r="37" spans="1:78" x14ac:dyDescent="0.25">
      <c r="A37" s="14">
        <v>2015</v>
      </c>
      <c r="B37" s="2">
        <v>1934</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row>
    <row r="38" spans="1:78" x14ac:dyDescent="0.25">
      <c r="A38" s="14">
        <v>2015</v>
      </c>
      <c r="B38" s="2">
        <v>1935</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row>
    <row r="39" spans="1:78" x14ac:dyDescent="0.25">
      <c r="A39" s="14">
        <v>2015</v>
      </c>
      <c r="B39" s="2">
        <v>1936</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row>
    <row r="40" spans="1:78" x14ac:dyDescent="0.25">
      <c r="A40" s="14">
        <v>2015</v>
      </c>
      <c r="B40" s="2">
        <v>1937</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row>
    <row r="41" spans="1:78" x14ac:dyDescent="0.25">
      <c r="A41" s="14">
        <v>2015</v>
      </c>
      <c r="B41" s="2">
        <v>1938</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row>
    <row r="42" spans="1:78" x14ac:dyDescent="0.25">
      <c r="A42" s="14">
        <v>2015</v>
      </c>
      <c r="B42" s="2">
        <v>1939</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row>
    <row r="43" spans="1:78" x14ac:dyDescent="0.25">
      <c r="A43" s="14">
        <v>2015</v>
      </c>
      <c r="B43" s="2">
        <v>1940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row>
    <row r="44" spans="1:78" x14ac:dyDescent="0.25">
      <c r="A44" s="14">
        <v>2015</v>
      </c>
      <c r="B44" s="2">
        <v>1941</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row>
    <row r="45" spans="1:78" x14ac:dyDescent="0.25">
      <c r="A45" s="14">
        <v>2015</v>
      </c>
      <c r="B45" s="2">
        <v>1942</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row>
    <row r="46" spans="1:78" x14ac:dyDescent="0.25">
      <c r="A46" s="14">
        <v>2015</v>
      </c>
      <c r="B46" s="2">
        <v>1943</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row>
    <row r="47" spans="1:78" x14ac:dyDescent="0.25">
      <c r="A47" s="14">
        <v>2015</v>
      </c>
      <c r="B47" s="2">
        <v>1944</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row>
    <row r="48" spans="1:78" x14ac:dyDescent="0.25">
      <c r="A48" s="14">
        <v>2015</v>
      </c>
      <c r="B48" s="2">
        <v>1945</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row>
    <row r="49" spans="1:78" x14ac:dyDescent="0.25">
      <c r="A49" s="14">
        <v>2015</v>
      </c>
      <c r="B49" s="2">
        <v>1946</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row>
    <row r="50" spans="1:78" x14ac:dyDescent="0.25">
      <c r="A50" s="14">
        <v>2015</v>
      </c>
      <c r="B50" s="2">
        <v>1947</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row>
    <row r="51" spans="1:78" x14ac:dyDescent="0.25">
      <c r="A51" s="14">
        <v>2015</v>
      </c>
      <c r="B51" s="2">
        <v>1948</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row>
    <row r="52" spans="1:78" x14ac:dyDescent="0.25">
      <c r="A52" s="14">
        <v>2015</v>
      </c>
      <c r="B52" s="2">
        <v>1949</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row>
    <row r="53" spans="1:78" x14ac:dyDescent="0.25">
      <c r="A53" s="14">
        <v>2015</v>
      </c>
      <c r="B53" s="2">
        <v>1950</v>
      </c>
      <c r="C53">
        <v>8.0910854947036128</v>
      </c>
      <c r="D53">
        <v>0.50084571585947002</v>
      </c>
      <c r="E53">
        <v>0</v>
      </c>
      <c r="F53">
        <v>1.7982894873243469</v>
      </c>
      <c r="G53">
        <v>1.272895802638196</v>
      </c>
      <c r="H53">
        <v>0.52030257396071056</v>
      </c>
      <c r="I53">
        <v>0</v>
      </c>
      <c r="J53">
        <v>3.3348664788732406E-2</v>
      </c>
      <c r="K53">
        <v>4.0648023482926829</v>
      </c>
      <c r="L53">
        <v>0.82890087102439014</v>
      </c>
      <c r="M53">
        <v>0</v>
      </c>
      <c r="N53">
        <v>0.23467751415198193</v>
      </c>
      <c r="O53">
        <v>11.654418596491229</v>
      </c>
      <c r="P53">
        <v>4.7756652631578946</v>
      </c>
      <c r="Q53">
        <v>0</v>
      </c>
      <c r="R53">
        <v>6.1710357894736836</v>
      </c>
      <c r="S53">
        <v>1.1991541643999999</v>
      </c>
      <c r="T53">
        <v>0.62714384460000006</v>
      </c>
      <c r="U53">
        <v>0</v>
      </c>
      <c r="V53">
        <v>0.48644274366197154</v>
      </c>
      <c r="W53">
        <v>12.62170541588209</v>
      </c>
      <c r="X53">
        <v>6.5624971222833395E-2</v>
      </c>
      <c r="Y53">
        <v>0</v>
      </c>
      <c r="Z53">
        <v>6.816624714813932E-2</v>
      </c>
      <c r="AA53">
        <v>0.66007761217391303</v>
      </c>
      <c r="AB53">
        <v>1.030666298913044</v>
      </c>
      <c r="AC53">
        <v>0</v>
      </c>
      <c r="AD53" s="87">
        <v>8.9535067605633796E-3</v>
      </c>
      <c r="AE53">
        <v>4.5102908229615384</v>
      </c>
      <c r="AF53">
        <v>0.81200065057692294</v>
      </c>
      <c r="AG53">
        <v>0</v>
      </c>
      <c r="AH53">
        <v>13.364991552923071</v>
      </c>
      <c r="AI53">
        <v>4.6688216006551153</v>
      </c>
      <c r="AJ53">
        <v>2.299259676458314</v>
      </c>
      <c r="AK53">
        <v>0</v>
      </c>
      <c r="AL53">
        <v>3.1255971455640623E-2</v>
      </c>
      <c r="AM53">
        <v>5.0592462057368897</v>
      </c>
      <c r="AN53">
        <v>0.3659151044362734</v>
      </c>
      <c r="AO53">
        <v>0</v>
      </c>
      <c r="AP53">
        <v>1.3495749790767056E-2</v>
      </c>
      <c r="AQ53">
        <v>6.0322066666666663</v>
      </c>
      <c r="AR53">
        <v>20.17851666666667</v>
      </c>
      <c r="AS53">
        <v>0</v>
      </c>
      <c r="AT53">
        <v>1.7776056338028161</v>
      </c>
      <c r="AU53">
        <v>0.14528512820512821</v>
      </c>
      <c r="AV53">
        <v>0.60415923076923073</v>
      </c>
      <c r="AW53">
        <v>0</v>
      </c>
      <c r="AX53">
        <v>6.7342957746478846E-2</v>
      </c>
      <c r="AY53">
        <v>0.81626399999999999</v>
      </c>
      <c r="AZ53">
        <v>0</v>
      </c>
      <c r="BA53">
        <v>0</v>
      </c>
      <c r="BB53">
        <v>7.8074154929577463E-2</v>
      </c>
      <c r="BC53">
        <v>0.18470451457877571</v>
      </c>
      <c r="BD53">
        <v>9.8461090909090901E-2</v>
      </c>
      <c r="BE53">
        <v>0</v>
      </c>
      <c r="BF53">
        <v>0</v>
      </c>
      <c r="BG53">
        <v>0.36888167346938783</v>
      </c>
      <c r="BH53">
        <v>8.9731591836734681E-2</v>
      </c>
      <c r="BI53">
        <v>0</v>
      </c>
      <c r="BJ53">
        <v>0</v>
      </c>
      <c r="BK53">
        <v>0.62651866666666656</v>
      </c>
      <c r="BL53">
        <v>0.80022716244865644</v>
      </c>
      <c r="BM53">
        <v>0</v>
      </c>
      <c r="BN53">
        <v>0</v>
      </c>
      <c r="BO53">
        <v>9.4939726311324986</v>
      </c>
      <c r="BP53">
        <v>5.8861780585833321</v>
      </c>
      <c r="BQ53">
        <v>0</v>
      </c>
      <c r="BR53">
        <v>1.4562983801253542</v>
      </c>
      <c r="BS53">
        <v>2.633534004084507</v>
      </c>
      <c r="BT53">
        <v>0.51935276563380273</v>
      </c>
      <c r="BU53">
        <v>0</v>
      </c>
      <c r="BV53">
        <v>3.9886292394366196E-2</v>
      </c>
      <c r="BW53">
        <v>0.42018066809523802</v>
      </c>
      <c r="BX53">
        <v>0</v>
      </c>
      <c r="BY53">
        <v>0</v>
      </c>
      <c r="BZ53">
        <v>0</v>
      </c>
    </row>
    <row r="54" spans="1:78" x14ac:dyDescent="0.25">
      <c r="A54" s="14">
        <v>2015</v>
      </c>
      <c r="B54" s="2">
        <v>1951</v>
      </c>
      <c r="C54">
        <v>8.0910854947036128</v>
      </c>
      <c r="D54">
        <v>0.50084571585947002</v>
      </c>
      <c r="E54">
        <v>0</v>
      </c>
      <c r="F54">
        <v>1.7982894873243469</v>
      </c>
      <c r="G54">
        <v>1.272895802638196</v>
      </c>
      <c r="H54">
        <v>0.52030257396071056</v>
      </c>
      <c r="I54">
        <v>0</v>
      </c>
      <c r="J54">
        <v>3.3348664788732406E-2</v>
      </c>
      <c r="K54">
        <v>4.0648023482926829</v>
      </c>
      <c r="L54">
        <v>0.82890087102439014</v>
      </c>
      <c r="M54">
        <v>0</v>
      </c>
      <c r="N54">
        <v>0.23467751415198193</v>
      </c>
      <c r="O54">
        <v>11.654418596491229</v>
      </c>
      <c r="P54">
        <v>4.7756652631578946</v>
      </c>
      <c r="Q54">
        <v>0</v>
      </c>
      <c r="R54">
        <v>6.1710357894736836</v>
      </c>
      <c r="S54">
        <v>1.1991541643999999</v>
      </c>
      <c r="T54">
        <v>0.62714384460000006</v>
      </c>
      <c r="U54">
        <v>0</v>
      </c>
      <c r="V54">
        <v>0.48644274366197154</v>
      </c>
      <c r="W54">
        <v>12.62170541588209</v>
      </c>
      <c r="X54">
        <v>6.5624971222833395E-2</v>
      </c>
      <c r="Y54">
        <v>0</v>
      </c>
      <c r="Z54">
        <v>6.816624714813932E-2</v>
      </c>
      <c r="AA54">
        <v>0.66007761217391303</v>
      </c>
      <c r="AB54">
        <v>1.030666298913044</v>
      </c>
      <c r="AC54">
        <v>0</v>
      </c>
      <c r="AD54" s="87">
        <v>8.9535067605633796E-3</v>
      </c>
      <c r="AE54">
        <v>4.5102908229615384</v>
      </c>
      <c r="AF54">
        <v>0.81200065057692294</v>
      </c>
      <c r="AG54">
        <v>0</v>
      </c>
      <c r="AH54">
        <v>13.364991552923071</v>
      </c>
      <c r="AI54">
        <v>4.6688216006551153</v>
      </c>
      <c r="AJ54">
        <v>2.299259676458314</v>
      </c>
      <c r="AK54">
        <v>0</v>
      </c>
      <c r="AL54">
        <v>3.1255971455640623E-2</v>
      </c>
      <c r="AM54">
        <v>5.0592462057368897</v>
      </c>
      <c r="AN54">
        <v>0.3659151044362734</v>
      </c>
      <c r="AO54">
        <v>0</v>
      </c>
      <c r="AP54">
        <v>1.3495749790767056E-2</v>
      </c>
      <c r="AQ54">
        <v>6.0322066666666663</v>
      </c>
      <c r="AR54">
        <v>20.17851666666667</v>
      </c>
      <c r="AS54">
        <v>0</v>
      </c>
      <c r="AT54">
        <v>1.7776056338028161</v>
      </c>
      <c r="AU54">
        <v>0.14528512820512821</v>
      </c>
      <c r="AV54">
        <v>0.60415923076923073</v>
      </c>
      <c r="AW54">
        <v>0</v>
      </c>
      <c r="AX54">
        <v>6.7342957746478846E-2</v>
      </c>
      <c r="AY54">
        <v>0.81626399999999999</v>
      </c>
      <c r="AZ54">
        <v>0</v>
      </c>
      <c r="BA54">
        <v>0</v>
      </c>
      <c r="BB54">
        <v>7.8074154929577463E-2</v>
      </c>
      <c r="BC54">
        <v>0.18470451457877571</v>
      </c>
      <c r="BD54">
        <v>9.8461090909090901E-2</v>
      </c>
      <c r="BE54">
        <v>0</v>
      </c>
      <c r="BF54">
        <v>0</v>
      </c>
      <c r="BG54">
        <v>0.36888167346938783</v>
      </c>
      <c r="BH54">
        <v>8.9731591836734681E-2</v>
      </c>
      <c r="BI54">
        <v>0</v>
      </c>
      <c r="BJ54">
        <v>0</v>
      </c>
      <c r="BK54">
        <v>0.62651866666666656</v>
      </c>
      <c r="BL54">
        <v>0.80022716244865644</v>
      </c>
      <c r="BM54">
        <v>0</v>
      </c>
      <c r="BN54">
        <v>0</v>
      </c>
      <c r="BO54">
        <v>9.4939726311324986</v>
      </c>
      <c r="BP54">
        <v>5.8861780585833321</v>
      </c>
      <c r="BQ54">
        <v>0</v>
      </c>
      <c r="BR54">
        <v>1.4562983801253542</v>
      </c>
      <c r="BS54">
        <v>2.633534004084507</v>
      </c>
      <c r="BT54">
        <v>0.51935276563380273</v>
      </c>
      <c r="BU54">
        <v>0</v>
      </c>
      <c r="BV54">
        <v>3.9886292394366196E-2</v>
      </c>
      <c r="BW54">
        <v>0.42018066809523802</v>
      </c>
      <c r="BX54">
        <v>0</v>
      </c>
      <c r="BY54">
        <v>0</v>
      </c>
      <c r="BZ54">
        <v>0</v>
      </c>
    </row>
    <row r="55" spans="1:78" x14ac:dyDescent="0.25">
      <c r="A55" s="14">
        <v>2015</v>
      </c>
      <c r="B55" s="2">
        <v>1952</v>
      </c>
      <c r="C55">
        <v>8.0910854947036128</v>
      </c>
      <c r="D55">
        <v>0.50084571585947002</v>
      </c>
      <c r="E55">
        <v>0</v>
      </c>
      <c r="F55">
        <v>1.7982894873243469</v>
      </c>
      <c r="G55">
        <v>1.272895802638196</v>
      </c>
      <c r="H55">
        <v>0.52030257396071056</v>
      </c>
      <c r="I55">
        <v>0</v>
      </c>
      <c r="J55">
        <v>3.3348664788732406E-2</v>
      </c>
      <c r="K55">
        <v>4.0648023482926829</v>
      </c>
      <c r="L55">
        <v>0.82890087102439014</v>
      </c>
      <c r="M55">
        <v>0</v>
      </c>
      <c r="N55">
        <v>0.23467751415198193</v>
      </c>
      <c r="O55">
        <v>11.654418596491229</v>
      </c>
      <c r="P55">
        <v>4.7756652631578946</v>
      </c>
      <c r="Q55">
        <v>0</v>
      </c>
      <c r="R55">
        <v>6.1710357894736836</v>
      </c>
      <c r="S55">
        <v>1.1991541643999999</v>
      </c>
      <c r="T55">
        <v>0.62714384460000006</v>
      </c>
      <c r="U55">
        <v>0</v>
      </c>
      <c r="V55">
        <v>0.48644274366197154</v>
      </c>
      <c r="W55">
        <v>12.62170541588209</v>
      </c>
      <c r="X55">
        <v>6.5624971222833395E-2</v>
      </c>
      <c r="Y55">
        <v>0</v>
      </c>
      <c r="Z55">
        <v>6.816624714813932E-2</v>
      </c>
      <c r="AA55">
        <v>0.66007761217391303</v>
      </c>
      <c r="AB55">
        <v>1.030666298913044</v>
      </c>
      <c r="AC55">
        <v>0</v>
      </c>
      <c r="AD55" s="87">
        <v>8.9535067605633796E-3</v>
      </c>
      <c r="AE55">
        <v>4.5102908229615384</v>
      </c>
      <c r="AF55">
        <v>0.81200065057692294</v>
      </c>
      <c r="AG55">
        <v>0</v>
      </c>
      <c r="AH55">
        <v>13.364991552923071</v>
      </c>
      <c r="AI55">
        <v>4.6688216006551153</v>
      </c>
      <c r="AJ55">
        <v>2.299259676458314</v>
      </c>
      <c r="AK55">
        <v>0</v>
      </c>
      <c r="AL55">
        <v>3.1255971455640623E-2</v>
      </c>
      <c r="AM55">
        <v>5.0592462057368897</v>
      </c>
      <c r="AN55">
        <v>0.3659151044362734</v>
      </c>
      <c r="AO55">
        <v>0</v>
      </c>
      <c r="AP55">
        <v>1.3495749790767056E-2</v>
      </c>
      <c r="AQ55">
        <v>6.0322066666666663</v>
      </c>
      <c r="AR55">
        <v>20.17851666666667</v>
      </c>
      <c r="AS55">
        <v>0</v>
      </c>
      <c r="AT55">
        <v>1.7776056338028161</v>
      </c>
      <c r="AU55">
        <v>0.14528512820512821</v>
      </c>
      <c r="AV55">
        <v>0.60415923076923073</v>
      </c>
      <c r="AW55">
        <v>0</v>
      </c>
      <c r="AX55">
        <v>6.7342957746478846E-2</v>
      </c>
      <c r="AY55">
        <v>0.81626399999999999</v>
      </c>
      <c r="AZ55">
        <v>0</v>
      </c>
      <c r="BA55">
        <v>0</v>
      </c>
      <c r="BB55">
        <v>7.8074154929577463E-2</v>
      </c>
      <c r="BC55">
        <v>0.18470451457877571</v>
      </c>
      <c r="BD55">
        <v>9.8461090909090901E-2</v>
      </c>
      <c r="BE55">
        <v>0</v>
      </c>
      <c r="BF55">
        <v>0</v>
      </c>
      <c r="BG55">
        <v>0.36888167346938783</v>
      </c>
      <c r="BH55">
        <v>8.9731591836734681E-2</v>
      </c>
      <c r="BI55">
        <v>0</v>
      </c>
      <c r="BJ55">
        <v>0</v>
      </c>
      <c r="BK55">
        <v>0.62651866666666656</v>
      </c>
      <c r="BL55">
        <v>0.80022716244865644</v>
      </c>
      <c r="BM55">
        <v>0</v>
      </c>
      <c r="BN55">
        <v>0</v>
      </c>
      <c r="BO55">
        <v>9.4939726311324986</v>
      </c>
      <c r="BP55">
        <v>5.8861780585833321</v>
      </c>
      <c r="BQ55">
        <v>0</v>
      </c>
      <c r="BR55">
        <v>1.4562983801253542</v>
      </c>
      <c r="BS55">
        <v>2.633534004084507</v>
      </c>
      <c r="BT55">
        <v>0.51935276563380273</v>
      </c>
      <c r="BU55">
        <v>0</v>
      </c>
      <c r="BV55">
        <v>3.9886292394366196E-2</v>
      </c>
      <c r="BW55">
        <v>0.42018066809523802</v>
      </c>
      <c r="BX55">
        <v>0</v>
      </c>
      <c r="BY55">
        <v>0</v>
      </c>
      <c r="BZ55">
        <v>0</v>
      </c>
    </row>
    <row r="56" spans="1:78" x14ac:dyDescent="0.25">
      <c r="A56" s="14">
        <v>2015</v>
      </c>
      <c r="B56" s="2">
        <v>1953</v>
      </c>
      <c r="C56">
        <v>8.0910854947036128</v>
      </c>
      <c r="D56">
        <v>0.50084571585947002</v>
      </c>
      <c r="E56">
        <v>0</v>
      </c>
      <c r="F56">
        <v>1.7982894873243469</v>
      </c>
      <c r="G56">
        <v>1.272895802638196</v>
      </c>
      <c r="H56">
        <v>0.52030257396071056</v>
      </c>
      <c r="I56">
        <v>0</v>
      </c>
      <c r="J56">
        <v>3.3348664788732406E-2</v>
      </c>
      <c r="K56">
        <v>4.0648023482926829</v>
      </c>
      <c r="L56">
        <v>0.82890087102439014</v>
      </c>
      <c r="M56">
        <v>0</v>
      </c>
      <c r="N56">
        <v>0.23467751415198193</v>
      </c>
      <c r="O56">
        <v>11.654418596491229</v>
      </c>
      <c r="P56">
        <v>4.7756652631578946</v>
      </c>
      <c r="Q56">
        <v>0</v>
      </c>
      <c r="R56">
        <v>6.1710357894736836</v>
      </c>
      <c r="S56">
        <v>1.1991541643999999</v>
      </c>
      <c r="T56">
        <v>0.62714384460000006</v>
      </c>
      <c r="U56">
        <v>0</v>
      </c>
      <c r="V56">
        <v>0.48644274366197154</v>
      </c>
      <c r="W56">
        <v>12.62170541588209</v>
      </c>
      <c r="X56">
        <v>6.5624971222833395E-2</v>
      </c>
      <c r="Y56">
        <v>0</v>
      </c>
      <c r="Z56">
        <v>6.816624714813932E-2</v>
      </c>
      <c r="AA56">
        <v>0.66007761217391303</v>
      </c>
      <c r="AB56">
        <v>1.030666298913044</v>
      </c>
      <c r="AC56">
        <v>0</v>
      </c>
      <c r="AD56" s="87">
        <v>8.9535067605633796E-3</v>
      </c>
      <c r="AE56">
        <v>4.5102908229615384</v>
      </c>
      <c r="AF56">
        <v>0.81200065057692294</v>
      </c>
      <c r="AG56">
        <v>0</v>
      </c>
      <c r="AH56">
        <v>13.364991552923071</v>
      </c>
      <c r="AI56">
        <v>4.6688216006551153</v>
      </c>
      <c r="AJ56">
        <v>2.299259676458314</v>
      </c>
      <c r="AK56">
        <v>0</v>
      </c>
      <c r="AL56">
        <v>3.1255971455640623E-2</v>
      </c>
      <c r="AM56">
        <v>5.0592462057368897</v>
      </c>
      <c r="AN56">
        <v>0.3659151044362734</v>
      </c>
      <c r="AO56">
        <v>0</v>
      </c>
      <c r="AP56">
        <v>1.3495749790767056E-2</v>
      </c>
      <c r="AQ56">
        <v>6.0322066666666663</v>
      </c>
      <c r="AR56">
        <v>20.17851666666667</v>
      </c>
      <c r="AS56">
        <v>0</v>
      </c>
      <c r="AT56">
        <v>1.7776056338028161</v>
      </c>
      <c r="AU56">
        <v>0.14528512820512821</v>
      </c>
      <c r="AV56">
        <v>0.60415923076923073</v>
      </c>
      <c r="AW56">
        <v>0</v>
      </c>
      <c r="AX56">
        <v>6.7342957746478846E-2</v>
      </c>
      <c r="AY56">
        <v>0.81626399999999999</v>
      </c>
      <c r="AZ56">
        <v>0</v>
      </c>
      <c r="BA56">
        <v>0</v>
      </c>
      <c r="BB56">
        <v>7.8074154929577463E-2</v>
      </c>
      <c r="BC56">
        <v>0.18470451457877571</v>
      </c>
      <c r="BD56">
        <v>9.8461090909090901E-2</v>
      </c>
      <c r="BE56">
        <v>0</v>
      </c>
      <c r="BF56">
        <v>0</v>
      </c>
      <c r="BG56">
        <v>0.36888167346938783</v>
      </c>
      <c r="BH56">
        <v>8.9731591836734681E-2</v>
      </c>
      <c r="BI56">
        <v>0</v>
      </c>
      <c r="BJ56">
        <v>0</v>
      </c>
      <c r="BK56">
        <v>0.62651866666666656</v>
      </c>
      <c r="BL56">
        <v>0.80022716244865644</v>
      </c>
      <c r="BM56">
        <v>0</v>
      </c>
      <c r="BN56">
        <v>0</v>
      </c>
      <c r="BO56">
        <v>9.4939726311324986</v>
      </c>
      <c r="BP56">
        <v>5.8861780585833321</v>
      </c>
      <c r="BQ56">
        <v>0</v>
      </c>
      <c r="BR56">
        <v>1.4562983801253542</v>
      </c>
      <c r="BS56">
        <v>2.633534004084507</v>
      </c>
      <c r="BT56">
        <v>0.51935276563380273</v>
      </c>
      <c r="BU56">
        <v>0</v>
      </c>
      <c r="BV56">
        <v>3.9886292394366196E-2</v>
      </c>
      <c r="BW56">
        <v>0.42018066809523802</v>
      </c>
      <c r="BX56">
        <v>0</v>
      </c>
      <c r="BY56">
        <v>0</v>
      </c>
      <c r="BZ56">
        <v>0</v>
      </c>
    </row>
    <row r="57" spans="1:78" x14ac:dyDescent="0.25">
      <c r="A57" s="14">
        <v>2015</v>
      </c>
      <c r="B57" s="2">
        <v>1954</v>
      </c>
      <c r="C57">
        <v>8.0910854947036128</v>
      </c>
      <c r="D57">
        <v>0.50084571585947002</v>
      </c>
      <c r="E57">
        <v>0</v>
      </c>
      <c r="F57">
        <v>1.7982894873243469</v>
      </c>
      <c r="G57">
        <v>1.272895802638196</v>
      </c>
      <c r="H57">
        <v>0.52030257396071056</v>
      </c>
      <c r="I57">
        <v>0</v>
      </c>
      <c r="J57">
        <v>3.3348664788732406E-2</v>
      </c>
      <c r="K57">
        <v>4.0648023482926829</v>
      </c>
      <c r="L57">
        <v>0.82890087102439014</v>
      </c>
      <c r="M57">
        <v>0</v>
      </c>
      <c r="N57">
        <v>0.23467751415198193</v>
      </c>
      <c r="O57">
        <v>11.654418596491229</v>
      </c>
      <c r="P57">
        <v>4.7756652631578946</v>
      </c>
      <c r="Q57">
        <v>0</v>
      </c>
      <c r="R57">
        <v>6.1710357894736836</v>
      </c>
      <c r="S57">
        <v>1.1991541643999999</v>
      </c>
      <c r="T57">
        <v>0.62714384460000006</v>
      </c>
      <c r="U57">
        <v>0</v>
      </c>
      <c r="V57">
        <v>0.48644274366197154</v>
      </c>
      <c r="W57">
        <v>12.62170541588209</v>
      </c>
      <c r="X57">
        <v>6.5624971222833395E-2</v>
      </c>
      <c r="Y57">
        <v>0</v>
      </c>
      <c r="Z57">
        <v>6.816624714813932E-2</v>
      </c>
      <c r="AA57">
        <v>0.66007761217391303</v>
      </c>
      <c r="AB57">
        <v>1.030666298913044</v>
      </c>
      <c r="AC57">
        <v>0</v>
      </c>
      <c r="AD57" s="87">
        <v>8.9535067605633796E-3</v>
      </c>
      <c r="AE57">
        <v>4.5102908229615384</v>
      </c>
      <c r="AF57">
        <v>0.81200065057692294</v>
      </c>
      <c r="AG57">
        <v>0</v>
      </c>
      <c r="AH57">
        <v>13.364991552923071</v>
      </c>
      <c r="AI57">
        <v>4.6688216006551153</v>
      </c>
      <c r="AJ57">
        <v>2.299259676458314</v>
      </c>
      <c r="AK57">
        <v>0</v>
      </c>
      <c r="AL57">
        <v>3.1255971455640623E-2</v>
      </c>
      <c r="AM57">
        <v>5.0592462057368897</v>
      </c>
      <c r="AN57">
        <v>0.3659151044362734</v>
      </c>
      <c r="AO57">
        <v>0</v>
      </c>
      <c r="AP57">
        <v>1.3495749790767056E-2</v>
      </c>
      <c r="AQ57">
        <v>6.0322066666666663</v>
      </c>
      <c r="AR57">
        <v>20.17851666666667</v>
      </c>
      <c r="AS57">
        <v>0</v>
      </c>
      <c r="AT57">
        <v>1.7776056338028161</v>
      </c>
      <c r="AU57">
        <v>0.14528512820512821</v>
      </c>
      <c r="AV57">
        <v>0.60415923076923073</v>
      </c>
      <c r="AW57">
        <v>0</v>
      </c>
      <c r="AX57">
        <v>6.7342957746478846E-2</v>
      </c>
      <c r="AY57">
        <v>0.81626399999999999</v>
      </c>
      <c r="AZ57">
        <v>0</v>
      </c>
      <c r="BA57">
        <v>0</v>
      </c>
      <c r="BB57">
        <v>7.8074154929577463E-2</v>
      </c>
      <c r="BC57">
        <v>0.18470451457877571</v>
      </c>
      <c r="BD57">
        <v>9.8461090909090901E-2</v>
      </c>
      <c r="BE57">
        <v>0</v>
      </c>
      <c r="BF57">
        <v>0</v>
      </c>
      <c r="BG57">
        <v>0.36888167346938783</v>
      </c>
      <c r="BH57">
        <v>8.9731591836734681E-2</v>
      </c>
      <c r="BI57">
        <v>0</v>
      </c>
      <c r="BJ57">
        <v>0</v>
      </c>
      <c r="BK57">
        <v>0.62651866666666656</v>
      </c>
      <c r="BL57">
        <v>0.80022716244865644</v>
      </c>
      <c r="BM57">
        <v>0</v>
      </c>
      <c r="BN57">
        <v>0</v>
      </c>
      <c r="BO57">
        <v>9.4939726311324986</v>
      </c>
      <c r="BP57">
        <v>5.8861780585833321</v>
      </c>
      <c r="BQ57">
        <v>0</v>
      </c>
      <c r="BR57">
        <v>1.4562983801253542</v>
      </c>
      <c r="BS57">
        <v>2.633534004084507</v>
      </c>
      <c r="BT57">
        <v>0.51935276563380273</v>
      </c>
      <c r="BU57">
        <v>0</v>
      </c>
      <c r="BV57">
        <v>3.9886292394366196E-2</v>
      </c>
      <c r="BW57">
        <v>0.42018066809523802</v>
      </c>
      <c r="BX57">
        <v>0</v>
      </c>
      <c r="BY57">
        <v>0</v>
      </c>
      <c r="BZ57">
        <v>0</v>
      </c>
    </row>
    <row r="58" spans="1:78" x14ac:dyDescent="0.25">
      <c r="A58" s="14">
        <v>2015</v>
      </c>
      <c r="B58" s="2">
        <v>1955</v>
      </c>
      <c r="C58">
        <v>8.0910854947036128</v>
      </c>
      <c r="D58">
        <v>0.50084571585947002</v>
      </c>
      <c r="E58">
        <v>0</v>
      </c>
      <c r="F58">
        <v>1.7982894873243469</v>
      </c>
      <c r="G58">
        <v>1.272895802638196</v>
      </c>
      <c r="H58">
        <v>0.52030257396071056</v>
      </c>
      <c r="I58">
        <v>0</v>
      </c>
      <c r="J58">
        <v>3.3348664788732406E-2</v>
      </c>
      <c r="K58">
        <v>4.0648023482926829</v>
      </c>
      <c r="L58">
        <v>0.82890087102439014</v>
      </c>
      <c r="M58">
        <v>0</v>
      </c>
      <c r="N58">
        <v>0.23467751415198193</v>
      </c>
      <c r="O58">
        <v>11.654418596491229</v>
      </c>
      <c r="P58">
        <v>4.7756652631578946</v>
      </c>
      <c r="Q58">
        <v>0</v>
      </c>
      <c r="R58">
        <v>6.1710357894736836</v>
      </c>
      <c r="S58">
        <v>1.1991541643999999</v>
      </c>
      <c r="T58">
        <v>0.62714384460000006</v>
      </c>
      <c r="U58">
        <v>0</v>
      </c>
      <c r="V58">
        <v>0.48644274366197154</v>
      </c>
      <c r="W58">
        <v>12.62170541588209</v>
      </c>
      <c r="X58">
        <v>6.5624971222833395E-2</v>
      </c>
      <c r="Y58">
        <v>0</v>
      </c>
      <c r="Z58">
        <v>6.816624714813932E-2</v>
      </c>
      <c r="AA58">
        <v>0.66007761217391303</v>
      </c>
      <c r="AB58">
        <v>1.030666298913044</v>
      </c>
      <c r="AC58">
        <v>0</v>
      </c>
      <c r="AD58" s="87">
        <v>8.9535067605633796E-3</v>
      </c>
      <c r="AE58">
        <v>4.5102908229615384</v>
      </c>
      <c r="AF58">
        <v>0.81200065057692294</v>
      </c>
      <c r="AG58">
        <v>0</v>
      </c>
      <c r="AH58">
        <v>13.364991552923071</v>
      </c>
      <c r="AI58">
        <v>4.6688216006551153</v>
      </c>
      <c r="AJ58">
        <v>2.299259676458314</v>
      </c>
      <c r="AK58">
        <v>0</v>
      </c>
      <c r="AL58">
        <v>3.1255971455640623E-2</v>
      </c>
      <c r="AM58">
        <v>5.0592462057368897</v>
      </c>
      <c r="AN58">
        <v>0.3659151044362734</v>
      </c>
      <c r="AO58">
        <v>0</v>
      </c>
      <c r="AP58">
        <v>1.3495749790767056E-2</v>
      </c>
      <c r="AQ58">
        <v>6.0322066666666663</v>
      </c>
      <c r="AR58">
        <v>20.17851666666667</v>
      </c>
      <c r="AS58">
        <v>0</v>
      </c>
      <c r="AT58">
        <v>1.7776056338028161</v>
      </c>
      <c r="AU58">
        <v>0.14528512820512821</v>
      </c>
      <c r="AV58">
        <v>0.60415923076923073</v>
      </c>
      <c r="AW58">
        <v>0</v>
      </c>
      <c r="AX58">
        <v>6.7342957746478846E-2</v>
      </c>
      <c r="AY58">
        <v>0.81626399999999999</v>
      </c>
      <c r="AZ58">
        <v>0</v>
      </c>
      <c r="BA58">
        <v>0</v>
      </c>
      <c r="BB58">
        <v>7.8074154929577463E-2</v>
      </c>
      <c r="BC58">
        <v>0.18470451457877571</v>
      </c>
      <c r="BD58">
        <v>9.8461090909090901E-2</v>
      </c>
      <c r="BE58">
        <v>0</v>
      </c>
      <c r="BF58">
        <v>0</v>
      </c>
      <c r="BG58">
        <v>0.36888167346938783</v>
      </c>
      <c r="BH58">
        <v>8.9731591836734681E-2</v>
      </c>
      <c r="BI58">
        <v>0</v>
      </c>
      <c r="BJ58">
        <v>0</v>
      </c>
      <c r="BK58">
        <v>0.62651866666666656</v>
      </c>
      <c r="BL58">
        <v>0.80022716244865644</v>
      </c>
      <c r="BM58">
        <v>0</v>
      </c>
      <c r="BN58">
        <v>0</v>
      </c>
      <c r="BO58">
        <v>9.4939726311324986</v>
      </c>
      <c r="BP58">
        <v>5.8861780585833321</v>
      </c>
      <c r="BQ58">
        <v>0</v>
      </c>
      <c r="BR58">
        <v>1.4562983801253542</v>
      </c>
      <c r="BS58">
        <v>2.633534004084507</v>
      </c>
      <c r="BT58">
        <v>0.51935276563380273</v>
      </c>
      <c r="BU58">
        <v>0</v>
      </c>
      <c r="BV58">
        <v>3.9886292394366196E-2</v>
      </c>
      <c r="BW58">
        <v>0.42018066809523802</v>
      </c>
      <c r="BX58">
        <v>0</v>
      </c>
      <c r="BY58">
        <v>0</v>
      </c>
      <c r="BZ58">
        <v>0</v>
      </c>
    </row>
    <row r="59" spans="1:78" x14ac:dyDescent="0.25">
      <c r="A59" s="14">
        <v>2015</v>
      </c>
      <c r="B59" s="2">
        <v>1956</v>
      </c>
      <c r="C59">
        <v>8.0910854947036128</v>
      </c>
      <c r="D59">
        <v>0.50084571585947002</v>
      </c>
      <c r="E59">
        <v>0</v>
      </c>
      <c r="F59">
        <v>1.7982894873243469</v>
      </c>
      <c r="G59">
        <v>1.272895802638196</v>
      </c>
      <c r="H59">
        <v>0.52030257396071056</v>
      </c>
      <c r="I59">
        <v>0</v>
      </c>
      <c r="J59">
        <v>3.3348664788732406E-2</v>
      </c>
      <c r="K59">
        <v>4.0648023482926829</v>
      </c>
      <c r="L59">
        <v>0.82890087102439014</v>
      </c>
      <c r="M59">
        <v>0</v>
      </c>
      <c r="N59">
        <v>0.23467751415198193</v>
      </c>
      <c r="O59">
        <v>11.654418596491229</v>
      </c>
      <c r="P59">
        <v>4.7756652631578946</v>
      </c>
      <c r="Q59">
        <v>0</v>
      </c>
      <c r="R59">
        <v>6.1710357894736836</v>
      </c>
      <c r="S59">
        <v>1.1991541643999999</v>
      </c>
      <c r="T59">
        <v>0.62714384460000006</v>
      </c>
      <c r="U59">
        <v>0</v>
      </c>
      <c r="V59">
        <v>0.48644274366197154</v>
      </c>
      <c r="W59">
        <v>12.62170541588209</v>
      </c>
      <c r="X59">
        <v>6.5624971222833395E-2</v>
      </c>
      <c r="Y59">
        <v>0</v>
      </c>
      <c r="Z59">
        <v>6.816624714813932E-2</v>
      </c>
      <c r="AA59">
        <v>0.66007761217391303</v>
      </c>
      <c r="AB59">
        <v>1.030666298913044</v>
      </c>
      <c r="AC59">
        <v>0</v>
      </c>
      <c r="AD59" s="87">
        <v>8.9535067605633796E-3</v>
      </c>
      <c r="AE59">
        <v>4.5102908229615384</v>
      </c>
      <c r="AF59">
        <v>0.81200065057692294</v>
      </c>
      <c r="AG59">
        <v>0</v>
      </c>
      <c r="AH59">
        <v>13.364991552923071</v>
      </c>
      <c r="AI59">
        <v>4.6688216006551153</v>
      </c>
      <c r="AJ59">
        <v>2.299259676458314</v>
      </c>
      <c r="AK59">
        <v>0</v>
      </c>
      <c r="AL59">
        <v>3.1255971455640623E-2</v>
      </c>
      <c r="AM59">
        <v>5.0592462057368897</v>
      </c>
      <c r="AN59">
        <v>0.3659151044362734</v>
      </c>
      <c r="AO59">
        <v>0</v>
      </c>
      <c r="AP59">
        <v>1.3495749790767056E-2</v>
      </c>
      <c r="AQ59">
        <v>6.0322066666666663</v>
      </c>
      <c r="AR59">
        <v>20.17851666666667</v>
      </c>
      <c r="AS59">
        <v>0</v>
      </c>
      <c r="AT59">
        <v>1.7776056338028161</v>
      </c>
      <c r="AU59">
        <v>0.14528512820512821</v>
      </c>
      <c r="AV59">
        <v>0.60415923076923073</v>
      </c>
      <c r="AW59">
        <v>0</v>
      </c>
      <c r="AX59">
        <v>6.7342957746478846E-2</v>
      </c>
      <c r="AY59">
        <v>0.81626399999999999</v>
      </c>
      <c r="AZ59">
        <v>0</v>
      </c>
      <c r="BA59">
        <v>0</v>
      </c>
      <c r="BB59">
        <v>7.8074154929577463E-2</v>
      </c>
      <c r="BC59">
        <v>0.18470451457877571</v>
      </c>
      <c r="BD59">
        <v>9.8461090909090901E-2</v>
      </c>
      <c r="BE59">
        <v>0</v>
      </c>
      <c r="BF59">
        <v>0</v>
      </c>
      <c r="BG59">
        <v>0.36888167346938783</v>
      </c>
      <c r="BH59">
        <v>8.9731591836734681E-2</v>
      </c>
      <c r="BI59">
        <v>0</v>
      </c>
      <c r="BJ59">
        <v>0</v>
      </c>
      <c r="BK59">
        <v>0.62651866666666656</v>
      </c>
      <c r="BL59">
        <v>0.80022716244865644</v>
      </c>
      <c r="BM59">
        <v>0</v>
      </c>
      <c r="BN59">
        <v>0</v>
      </c>
      <c r="BO59">
        <v>9.4939726311324986</v>
      </c>
      <c r="BP59">
        <v>5.8861780585833321</v>
      </c>
      <c r="BQ59">
        <v>0</v>
      </c>
      <c r="BR59">
        <v>1.4562983801253542</v>
      </c>
      <c r="BS59">
        <v>2.633534004084507</v>
      </c>
      <c r="BT59">
        <v>0.51935276563380273</v>
      </c>
      <c r="BU59">
        <v>0</v>
      </c>
      <c r="BV59">
        <v>3.9886292394366196E-2</v>
      </c>
      <c r="BW59">
        <v>0.42018066809523802</v>
      </c>
      <c r="BX59">
        <v>0</v>
      </c>
      <c r="BY59">
        <v>0</v>
      </c>
      <c r="BZ59">
        <v>0</v>
      </c>
    </row>
    <row r="60" spans="1:78" x14ac:dyDescent="0.25">
      <c r="A60" s="14">
        <v>2015</v>
      </c>
      <c r="B60" s="2">
        <v>1957</v>
      </c>
      <c r="C60">
        <v>8.0910854947036128</v>
      </c>
      <c r="D60">
        <v>0.50084571585947002</v>
      </c>
      <c r="E60">
        <v>0</v>
      </c>
      <c r="F60">
        <v>1.7982894873243469</v>
      </c>
      <c r="G60">
        <v>1.272895802638196</v>
      </c>
      <c r="H60">
        <v>0.52030257396071056</v>
      </c>
      <c r="I60">
        <v>0</v>
      </c>
      <c r="J60">
        <v>3.3348664788732406E-2</v>
      </c>
      <c r="K60">
        <v>4.0648023482926829</v>
      </c>
      <c r="L60">
        <v>0.82890087102439014</v>
      </c>
      <c r="M60">
        <v>0</v>
      </c>
      <c r="N60">
        <v>0.23467751415198193</v>
      </c>
      <c r="O60">
        <v>11.654418596491229</v>
      </c>
      <c r="P60">
        <v>4.7756652631578946</v>
      </c>
      <c r="Q60">
        <v>0</v>
      </c>
      <c r="R60">
        <v>6.1710357894736836</v>
      </c>
      <c r="S60">
        <v>1.1991541643999999</v>
      </c>
      <c r="T60">
        <v>0.62714384460000006</v>
      </c>
      <c r="U60">
        <v>0</v>
      </c>
      <c r="V60">
        <v>0.48644274366197154</v>
      </c>
      <c r="W60">
        <v>12.62170541588209</v>
      </c>
      <c r="X60">
        <v>6.5624971222833395E-2</v>
      </c>
      <c r="Y60">
        <v>0</v>
      </c>
      <c r="Z60">
        <v>6.816624714813932E-2</v>
      </c>
      <c r="AA60">
        <v>0.66007761217391303</v>
      </c>
      <c r="AB60">
        <v>1.030666298913044</v>
      </c>
      <c r="AC60">
        <v>0</v>
      </c>
      <c r="AD60" s="87">
        <v>8.9535067605633796E-3</v>
      </c>
      <c r="AE60">
        <v>4.5102908229615384</v>
      </c>
      <c r="AF60">
        <v>0.81200065057692294</v>
      </c>
      <c r="AG60">
        <v>0</v>
      </c>
      <c r="AH60">
        <v>13.364991552923071</v>
      </c>
      <c r="AI60">
        <v>4.6688216006551153</v>
      </c>
      <c r="AJ60">
        <v>2.299259676458314</v>
      </c>
      <c r="AK60">
        <v>0</v>
      </c>
      <c r="AL60">
        <v>3.1255971455640623E-2</v>
      </c>
      <c r="AM60">
        <v>5.0592462057368897</v>
      </c>
      <c r="AN60">
        <v>0.3659151044362734</v>
      </c>
      <c r="AO60">
        <v>0</v>
      </c>
      <c r="AP60">
        <v>1.3495749790767056E-2</v>
      </c>
      <c r="AQ60">
        <v>6.0322066666666663</v>
      </c>
      <c r="AR60">
        <v>20.17851666666667</v>
      </c>
      <c r="AS60">
        <v>0</v>
      </c>
      <c r="AT60">
        <v>1.7776056338028161</v>
      </c>
      <c r="AU60">
        <v>0.14528512820512821</v>
      </c>
      <c r="AV60">
        <v>0.60415923076923073</v>
      </c>
      <c r="AW60">
        <v>0</v>
      </c>
      <c r="AX60">
        <v>6.7342957746478846E-2</v>
      </c>
      <c r="AY60">
        <v>0.81626399999999999</v>
      </c>
      <c r="AZ60">
        <v>0</v>
      </c>
      <c r="BA60">
        <v>0</v>
      </c>
      <c r="BB60">
        <v>7.8074154929577463E-2</v>
      </c>
      <c r="BC60">
        <v>0.18470451457877571</v>
      </c>
      <c r="BD60">
        <v>9.8461090909090901E-2</v>
      </c>
      <c r="BE60">
        <v>0</v>
      </c>
      <c r="BF60">
        <v>0</v>
      </c>
      <c r="BG60">
        <v>0.36888167346938783</v>
      </c>
      <c r="BH60">
        <v>8.9731591836734681E-2</v>
      </c>
      <c r="BI60">
        <v>0</v>
      </c>
      <c r="BJ60">
        <v>0</v>
      </c>
      <c r="BK60">
        <v>0.62651866666666656</v>
      </c>
      <c r="BL60">
        <v>0.80022716244865644</v>
      </c>
      <c r="BM60">
        <v>0</v>
      </c>
      <c r="BN60">
        <v>0</v>
      </c>
      <c r="BO60">
        <v>9.4939726311324986</v>
      </c>
      <c r="BP60">
        <v>5.8861780585833321</v>
      </c>
      <c r="BQ60">
        <v>0</v>
      </c>
      <c r="BR60">
        <v>1.4562983801253542</v>
      </c>
      <c r="BS60">
        <v>2.633534004084507</v>
      </c>
      <c r="BT60">
        <v>0.51935276563380273</v>
      </c>
      <c r="BU60">
        <v>0</v>
      </c>
      <c r="BV60">
        <v>3.9886292394366196E-2</v>
      </c>
      <c r="BW60">
        <v>0.42018066809523802</v>
      </c>
      <c r="BX60">
        <v>0</v>
      </c>
      <c r="BY60">
        <v>0</v>
      </c>
      <c r="BZ60">
        <v>0</v>
      </c>
    </row>
    <row r="61" spans="1:78" x14ac:dyDescent="0.25">
      <c r="A61" s="14">
        <v>2015</v>
      </c>
      <c r="B61" s="2">
        <v>1958</v>
      </c>
      <c r="C61">
        <v>8.0910854947036128</v>
      </c>
      <c r="D61">
        <v>0.50084571585947002</v>
      </c>
      <c r="E61">
        <v>0</v>
      </c>
      <c r="F61">
        <v>1.7982894873243469</v>
      </c>
      <c r="G61">
        <v>1.272895802638196</v>
      </c>
      <c r="H61">
        <v>0.52030257396071056</v>
      </c>
      <c r="I61">
        <v>0</v>
      </c>
      <c r="J61">
        <v>3.3348664788732406E-2</v>
      </c>
      <c r="K61">
        <v>4.0648023482926829</v>
      </c>
      <c r="L61">
        <v>0.82890087102439014</v>
      </c>
      <c r="M61">
        <v>0</v>
      </c>
      <c r="N61">
        <v>0.23467751415198193</v>
      </c>
      <c r="O61">
        <v>11.654418596491229</v>
      </c>
      <c r="P61">
        <v>4.7756652631578946</v>
      </c>
      <c r="Q61">
        <v>0</v>
      </c>
      <c r="R61">
        <v>6.1710357894736836</v>
      </c>
      <c r="S61">
        <v>1.1991541643999999</v>
      </c>
      <c r="T61">
        <v>0.62714384460000006</v>
      </c>
      <c r="U61">
        <v>0</v>
      </c>
      <c r="V61">
        <v>0.48644274366197154</v>
      </c>
      <c r="W61">
        <v>12.62170541588209</v>
      </c>
      <c r="X61">
        <v>6.5624971222833395E-2</v>
      </c>
      <c r="Y61">
        <v>0</v>
      </c>
      <c r="Z61">
        <v>6.816624714813932E-2</v>
      </c>
      <c r="AA61">
        <v>0.66007761217391303</v>
      </c>
      <c r="AB61">
        <v>1.030666298913044</v>
      </c>
      <c r="AC61">
        <v>0</v>
      </c>
      <c r="AD61" s="87">
        <v>8.9535067605633796E-3</v>
      </c>
      <c r="AE61">
        <v>4.5102908229615384</v>
      </c>
      <c r="AF61">
        <v>0.81200065057692294</v>
      </c>
      <c r="AG61">
        <v>0</v>
      </c>
      <c r="AH61">
        <v>13.364991552923071</v>
      </c>
      <c r="AI61">
        <v>4.6688216006551153</v>
      </c>
      <c r="AJ61">
        <v>2.299259676458314</v>
      </c>
      <c r="AK61">
        <v>0</v>
      </c>
      <c r="AL61">
        <v>3.1255971455640623E-2</v>
      </c>
      <c r="AM61">
        <v>5.0592462057368897</v>
      </c>
      <c r="AN61">
        <v>0.3659151044362734</v>
      </c>
      <c r="AO61">
        <v>0</v>
      </c>
      <c r="AP61">
        <v>1.3495749790767056E-2</v>
      </c>
      <c r="AQ61">
        <v>6.0322066666666663</v>
      </c>
      <c r="AR61">
        <v>20.17851666666667</v>
      </c>
      <c r="AS61">
        <v>0</v>
      </c>
      <c r="AT61">
        <v>1.7776056338028161</v>
      </c>
      <c r="AU61">
        <v>0.14528512820512821</v>
      </c>
      <c r="AV61">
        <v>0.60415923076923073</v>
      </c>
      <c r="AW61">
        <v>0</v>
      </c>
      <c r="AX61">
        <v>6.7342957746478846E-2</v>
      </c>
      <c r="AY61">
        <v>0.81626399999999999</v>
      </c>
      <c r="AZ61">
        <v>0</v>
      </c>
      <c r="BA61">
        <v>0</v>
      </c>
      <c r="BB61">
        <v>7.8074154929577463E-2</v>
      </c>
      <c r="BC61">
        <v>0.18470451457877571</v>
      </c>
      <c r="BD61">
        <v>9.8461090909090901E-2</v>
      </c>
      <c r="BE61">
        <v>0</v>
      </c>
      <c r="BF61">
        <v>0</v>
      </c>
      <c r="BG61">
        <v>0.36888167346938783</v>
      </c>
      <c r="BH61">
        <v>8.9731591836734681E-2</v>
      </c>
      <c r="BI61">
        <v>0</v>
      </c>
      <c r="BJ61">
        <v>0</v>
      </c>
      <c r="BK61">
        <v>0.62651866666666656</v>
      </c>
      <c r="BL61">
        <v>0.80022716244865644</v>
      </c>
      <c r="BM61">
        <v>0</v>
      </c>
      <c r="BN61">
        <v>0</v>
      </c>
      <c r="BO61">
        <v>9.4939726311324986</v>
      </c>
      <c r="BP61">
        <v>5.8861780585833321</v>
      </c>
      <c r="BQ61">
        <v>0</v>
      </c>
      <c r="BR61">
        <v>1.4562983801253542</v>
      </c>
      <c r="BS61">
        <v>2.633534004084507</v>
      </c>
      <c r="BT61">
        <v>0.51935276563380273</v>
      </c>
      <c r="BU61">
        <v>0</v>
      </c>
      <c r="BV61">
        <v>3.9886292394366196E-2</v>
      </c>
      <c r="BW61">
        <v>0.42018066809523802</v>
      </c>
      <c r="BX61">
        <v>0</v>
      </c>
      <c r="BY61">
        <v>0</v>
      </c>
      <c r="BZ61">
        <v>0</v>
      </c>
    </row>
    <row r="62" spans="1:78" x14ac:dyDescent="0.25">
      <c r="A62" s="14">
        <v>2015</v>
      </c>
      <c r="B62" s="2">
        <v>1959</v>
      </c>
      <c r="C62">
        <v>8.0910854947036128</v>
      </c>
      <c r="D62">
        <v>0.50084571585947002</v>
      </c>
      <c r="E62">
        <v>0</v>
      </c>
      <c r="F62">
        <v>1.7982894873243469</v>
      </c>
      <c r="G62">
        <v>1.272895802638196</v>
      </c>
      <c r="H62">
        <v>0.52030257396071056</v>
      </c>
      <c r="I62">
        <v>0</v>
      </c>
      <c r="J62">
        <v>3.3348664788732406E-2</v>
      </c>
      <c r="K62">
        <v>4.0648023482926829</v>
      </c>
      <c r="L62">
        <v>0.82890087102439014</v>
      </c>
      <c r="M62">
        <v>0</v>
      </c>
      <c r="N62">
        <v>0.23467751415198193</v>
      </c>
      <c r="O62">
        <v>11.654418596491229</v>
      </c>
      <c r="P62">
        <v>4.7756652631578946</v>
      </c>
      <c r="Q62">
        <v>0</v>
      </c>
      <c r="R62">
        <v>6.1710357894736836</v>
      </c>
      <c r="S62">
        <v>1.1991541643999999</v>
      </c>
      <c r="T62">
        <v>0.62714384460000006</v>
      </c>
      <c r="U62">
        <v>0</v>
      </c>
      <c r="V62">
        <v>0.48644274366197154</v>
      </c>
      <c r="W62">
        <v>12.62170541588209</v>
      </c>
      <c r="X62">
        <v>6.5624971222833395E-2</v>
      </c>
      <c r="Y62">
        <v>0</v>
      </c>
      <c r="Z62">
        <v>6.816624714813932E-2</v>
      </c>
      <c r="AA62">
        <v>0.66007761217391303</v>
      </c>
      <c r="AB62">
        <v>1.030666298913044</v>
      </c>
      <c r="AC62">
        <v>0</v>
      </c>
      <c r="AD62" s="87">
        <v>8.9535067605633796E-3</v>
      </c>
      <c r="AE62">
        <v>4.5102908229615384</v>
      </c>
      <c r="AF62">
        <v>0.81200065057692294</v>
      </c>
      <c r="AG62">
        <v>0</v>
      </c>
      <c r="AH62">
        <v>13.364991552923071</v>
      </c>
      <c r="AI62">
        <v>4.6688216006551153</v>
      </c>
      <c r="AJ62">
        <v>2.299259676458314</v>
      </c>
      <c r="AK62">
        <v>0</v>
      </c>
      <c r="AL62">
        <v>3.1255971455640623E-2</v>
      </c>
      <c r="AM62">
        <v>5.0592462057368897</v>
      </c>
      <c r="AN62">
        <v>0.3659151044362734</v>
      </c>
      <c r="AO62">
        <v>0</v>
      </c>
      <c r="AP62">
        <v>1.3495749790767056E-2</v>
      </c>
      <c r="AQ62">
        <v>6.0322066666666663</v>
      </c>
      <c r="AR62">
        <v>20.17851666666667</v>
      </c>
      <c r="AS62">
        <v>0</v>
      </c>
      <c r="AT62">
        <v>1.7776056338028161</v>
      </c>
      <c r="AU62">
        <v>0.14528512820512821</v>
      </c>
      <c r="AV62">
        <v>0.60415923076923073</v>
      </c>
      <c r="AW62">
        <v>0</v>
      </c>
      <c r="AX62">
        <v>6.7342957746478846E-2</v>
      </c>
      <c r="AY62">
        <v>0.81626399999999999</v>
      </c>
      <c r="AZ62">
        <v>0</v>
      </c>
      <c r="BA62">
        <v>0</v>
      </c>
      <c r="BB62">
        <v>7.8074154929577463E-2</v>
      </c>
      <c r="BC62">
        <v>0.18470451457877571</v>
      </c>
      <c r="BD62">
        <v>9.8461090909090901E-2</v>
      </c>
      <c r="BE62">
        <v>0</v>
      </c>
      <c r="BF62">
        <v>0</v>
      </c>
      <c r="BG62">
        <v>0.36888167346938783</v>
      </c>
      <c r="BH62">
        <v>8.9731591836734681E-2</v>
      </c>
      <c r="BI62">
        <v>0</v>
      </c>
      <c r="BJ62">
        <v>0</v>
      </c>
      <c r="BK62">
        <v>0.62651866666666656</v>
      </c>
      <c r="BL62">
        <v>0.80022716244865644</v>
      </c>
      <c r="BM62">
        <v>0</v>
      </c>
      <c r="BN62">
        <v>0</v>
      </c>
      <c r="BO62">
        <v>9.4939726311324986</v>
      </c>
      <c r="BP62">
        <v>5.8861780585833321</v>
      </c>
      <c r="BQ62">
        <v>0</v>
      </c>
      <c r="BR62">
        <v>1.4562983801253542</v>
      </c>
      <c r="BS62">
        <v>2.633534004084507</v>
      </c>
      <c r="BT62">
        <v>0.51935276563380273</v>
      </c>
      <c r="BU62">
        <v>0</v>
      </c>
      <c r="BV62">
        <v>3.9886292394366196E-2</v>
      </c>
      <c r="BW62">
        <v>0.42018066809523802</v>
      </c>
      <c r="BX62">
        <v>0</v>
      </c>
      <c r="BY62">
        <v>0</v>
      </c>
      <c r="BZ62">
        <v>0</v>
      </c>
    </row>
    <row r="63" spans="1:78" x14ac:dyDescent="0.25">
      <c r="A63" s="14">
        <v>2015</v>
      </c>
      <c r="B63" s="2">
        <v>1960</v>
      </c>
      <c r="C63">
        <v>8.0910854947036128</v>
      </c>
      <c r="D63">
        <v>0.50084571585947002</v>
      </c>
      <c r="E63">
        <v>0</v>
      </c>
      <c r="F63">
        <v>1.7982894873243469</v>
      </c>
      <c r="G63">
        <v>1.272895802638196</v>
      </c>
      <c r="H63">
        <v>0.52030257396071056</v>
      </c>
      <c r="I63">
        <v>0</v>
      </c>
      <c r="J63">
        <v>3.3348664788732406E-2</v>
      </c>
      <c r="K63">
        <v>4.0648023482926829</v>
      </c>
      <c r="L63">
        <v>0.82890087102439014</v>
      </c>
      <c r="M63">
        <v>0</v>
      </c>
      <c r="N63">
        <v>0.23467751415198193</v>
      </c>
      <c r="O63">
        <v>11.654418596491229</v>
      </c>
      <c r="P63">
        <v>4.7756652631578946</v>
      </c>
      <c r="Q63">
        <v>0</v>
      </c>
      <c r="R63">
        <v>6.1710357894736836</v>
      </c>
      <c r="S63">
        <v>1.1991541643999999</v>
      </c>
      <c r="T63">
        <v>0.62714384460000006</v>
      </c>
      <c r="U63">
        <v>0</v>
      </c>
      <c r="V63">
        <v>0.48644274366197154</v>
      </c>
      <c r="W63">
        <v>12.62170541588209</v>
      </c>
      <c r="X63">
        <v>6.5624971222833395E-2</v>
      </c>
      <c r="Y63">
        <v>0</v>
      </c>
      <c r="Z63">
        <v>6.816624714813932E-2</v>
      </c>
      <c r="AA63">
        <v>0.66007761217391303</v>
      </c>
      <c r="AB63">
        <v>1.030666298913044</v>
      </c>
      <c r="AC63">
        <v>0</v>
      </c>
      <c r="AD63" s="87">
        <v>8.9535067605633796E-3</v>
      </c>
      <c r="AE63">
        <v>4.5102908229615384</v>
      </c>
      <c r="AF63">
        <v>0.81200065057692294</v>
      </c>
      <c r="AG63">
        <v>0</v>
      </c>
      <c r="AH63">
        <v>13.364991552923071</v>
      </c>
      <c r="AI63">
        <v>4.6688216006551153</v>
      </c>
      <c r="AJ63">
        <v>2.299259676458314</v>
      </c>
      <c r="AK63">
        <v>0</v>
      </c>
      <c r="AL63">
        <v>3.1255971455640623E-2</v>
      </c>
      <c r="AM63">
        <v>5.0592462057368897</v>
      </c>
      <c r="AN63">
        <v>0.3659151044362734</v>
      </c>
      <c r="AO63">
        <v>0</v>
      </c>
      <c r="AP63">
        <v>1.3495749790767056E-2</v>
      </c>
      <c r="AQ63">
        <v>6.0322066666666663</v>
      </c>
      <c r="AR63">
        <v>20.17851666666667</v>
      </c>
      <c r="AS63">
        <v>0</v>
      </c>
      <c r="AT63">
        <v>1.7776056338028161</v>
      </c>
      <c r="AU63">
        <v>0.14528512820512821</v>
      </c>
      <c r="AV63">
        <v>0.60415923076923073</v>
      </c>
      <c r="AW63">
        <v>0</v>
      </c>
      <c r="AX63">
        <v>6.7342957746478846E-2</v>
      </c>
      <c r="AY63">
        <v>0.81626399999999999</v>
      </c>
      <c r="AZ63">
        <v>0</v>
      </c>
      <c r="BA63">
        <v>0</v>
      </c>
      <c r="BB63">
        <v>7.8074154929577463E-2</v>
      </c>
      <c r="BC63">
        <v>0.18470451457877571</v>
      </c>
      <c r="BD63">
        <v>9.8461090909090901E-2</v>
      </c>
      <c r="BE63">
        <v>0</v>
      </c>
      <c r="BF63">
        <v>0</v>
      </c>
      <c r="BG63">
        <v>0.36888167346938783</v>
      </c>
      <c r="BH63">
        <v>8.9731591836734681E-2</v>
      </c>
      <c r="BI63">
        <v>0</v>
      </c>
      <c r="BJ63">
        <v>0</v>
      </c>
      <c r="BK63">
        <v>0.62651866666666656</v>
      </c>
      <c r="BL63">
        <v>0.80022716244865644</v>
      </c>
      <c r="BM63">
        <v>0</v>
      </c>
      <c r="BN63">
        <v>0</v>
      </c>
      <c r="BO63">
        <v>9.4939726311324986</v>
      </c>
      <c r="BP63">
        <v>5.8861780585833321</v>
      </c>
      <c r="BQ63">
        <v>0</v>
      </c>
      <c r="BR63">
        <v>1.4562983801253542</v>
      </c>
      <c r="BS63">
        <v>2.633534004084507</v>
      </c>
      <c r="BT63">
        <v>0.51935276563380273</v>
      </c>
      <c r="BU63">
        <v>0</v>
      </c>
      <c r="BV63">
        <v>3.9886292394366196E-2</v>
      </c>
      <c r="BW63">
        <v>0.42018066809523802</v>
      </c>
      <c r="BX63">
        <v>0</v>
      </c>
      <c r="BY63">
        <v>0</v>
      </c>
      <c r="BZ63">
        <v>0</v>
      </c>
    </row>
    <row r="64" spans="1:78" x14ac:dyDescent="0.25">
      <c r="A64" s="14">
        <v>2015</v>
      </c>
      <c r="B64" s="2">
        <v>1961</v>
      </c>
      <c r="C64">
        <v>8.0910854947036128</v>
      </c>
      <c r="D64">
        <v>0.50084571585947002</v>
      </c>
      <c r="E64">
        <v>0</v>
      </c>
      <c r="F64">
        <v>1.7982894873243469</v>
      </c>
      <c r="G64">
        <v>1.272895802638196</v>
      </c>
      <c r="H64">
        <v>0.52030257396071056</v>
      </c>
      <c r="I64">
        <v>0</v>
      </c>
      <c r="J64">
        <v>3.3348664788732406E-2</v>
      </c>
      <c r="K64">
        <v>4.0648023482926829</v>
      </c>
      <c r="L64">
        <v>0.82890087102439014</v>
      </c>
      <c r="M64">
        <v>0</v>
      </c>
      <c r="N64">
        <v>0.23467751415198193</v>
      </c>
      <c r="O64">
        <v>11.654418596491229</v>
      </c>
      <c r="P64">
        <v>4.7756652631578946</v>
      </c>
      <c r="Q64">
        <v>0</v>
      </c>
      <c r="R64">
        <v>6.1710357894736836</v>
      </c>
      <c r="S64">
        <v>1.1991541643999999</v>
      </c>
      <c r="T64">
        <v>0.62714384460000006</v>
      </c>
      <c r="U64">
        <v>0</v>
      </c>
      <c r="V64">
        <v>0.48644274366197154</v>
      </c>
      <c r="W64">
        <v>12.62170541588209</v>
      </c>
      <c r="X64">
        <v>6.5624971222833395E-2</v>
      </c>
      <c r="Y64">
        <v>0</v>
      </c>
      <c r="Z64">
        <v>6.816624714813932E-2</v>
      </c>
      <c r="AA64">
        <v>0.66007761217391303</v>
      </c>
      <c r="AB64">
        <v>1.030666298913044</v>
      </c>
      <c r="AC64">
        <v>0</v>
      </c>
      <c r="AD64" s="87">
        <v>8.9535067605633796E-3</v>
      </c>
      <c r="AE64">
        <v>4.5102908229615384</v>
      </c>
      <c r="AF64">
        <v>0.81200065057692294</v>
      </c>
      <c r="AG64">
        <v>0</v>
      </c>
      <c r="AH64">
        <v>13.364991552923071</v>
      </c>
      <c r="AI64">
        <v>4.6688216006551153</v>
      </c>
      <c r="AJ64">
        <v>2.299259676458314</v>
      </c>
      <c r="AK64">
        <v>0</v>
      </c>
      <c r="AL64">
        <v>3.1255971455640623E-2</v>
      </c>
      <c r="AM64">
        <v>5.0592462057368897</v>
      </c>
      <c r="AN64">
        <v>0.3659151044362734</v>
      </c>
      <c r="AO64">
        <v>0</v>
      </c>
      <c r="AP64">
        <v>1.3495749790767056E-2</v>
      </c>
      <c r="AQ64">
        <v>6.0322066666666663</v>
      </c>
      <c r="AR64">
        <v>20.17851666666667</v>
      </c>
      <c r="AS64">
        <v>0</v>
      </c>
      <c r="AT64">
        <v>1.7776056338028161</v>
      </c>
      <c r="AU64">
        <v>0.14528512820512821</v>
      </c>
      <c r="AV64">
        <v>0.60415923076923073</v>
      </c>
      <c r="AW64">
        <v>0</v>
      </c>
      <c r="AX64">
        <v>6.7342957746478846E-2</v>
      </c>
      <c r="AY64">
        <v>0.81626399999999999</v>
      </c>
      <c r="AZ64">
        <v>0</v>
      </c>
      <c r="BA64">
        <v>0</v>
      </c>
      <c r="BB64">
        <v>7.8074154929577463E-2</v>
      </c>
      <c r="BC64">
        <v>0.18470451457877571</v>
      </c>
      <c r="BD64">
        <v>9.8461090909090901E-2</v>
      </c>
      <c r="BE64">
        <v>0</v>
      </c>
      <c r="BF64">
        <v>0</v>
      </c>
      <c r="BG64">
        <v>0.36888167346938783</v>
      </c>
      <c r="BH64">
        <v>8.9731591836734681E-2</v>
      </c>
      <c r="BI64">
        <v>0</v>
      </c>
      <c r="BJ64">
        <v>0</v>
      </c>
      <c r="BK64">
        <v>0.62651866666666656</v>
      </c>
      <c r="BL64">
        <v>0.80022716244865644</v>
      </c>
      <c r="BM64">
        <v>0</v>
      </c>
      <c r="BN64">
        <v>0</v>
      </c>
      <c r="BO64">
        <v>9.4939726311324986</v>
      </c>
      <c r="BP64">
        <v>5.8861780585833321</v>
      </c>
      <c r="BQ64">
        <v>0</v>
      </c>
      <c r="BR64">
        <v>1.4562983801253542</v>
      </c>
      <c r="BS64">
        <v>2.633534004084507</v>
      </c>
      <c r="BT64">
        <v>0.51935276563380273</v>
      </c>
      <c r="BU64">
        <v>0</v>
      </c>
      <c r="BV64">
        <v>3.9886292394366196E-2</v>
      </c>
      <c r="BW64">
        <v>0.42018066809523802</v>
      </c>
      <c r="BX64">
        <v>0</v>
      </c>
      <c r="BY64">
        <v>0</v>
      </c>
      <c r="BZ64">
        <v>0</v>
      </c>
    </row>
    <row r="65" spans="1:78" x14ac:dyDescent="0.25">
      <c r="A65" s="14">
        <v>2015</v>
      </c>
      <c r="B65" s="2">
        <v>1962</v>
      </c>
      <c r="C65">
        <v>8.0910854947036128</v>
      </c>
      <c r="D65">
        <v>0.50084571585947002</v>
      </c>
      <c r="E65">
        <v>0</v>
      </c>
      <c r="F65">
        <v>1.7982894873243469</v>
      </c>
      <c r="G65">
        <v>1.272895802638196</v>
      </c>
      <c r="H65">
        <v>0.52030257396071056</v>
      </c>
      <c r="I65">
        <v>0</v>
      </c>
      <c r="J65">
        <v>3.3348664788732406E-2</v>
      </c>
      <c r="K65">
        <v>4.0648023482926829</v>
      </c>
      <c r="L65">
        <v>0.82890087102439014</v>
      </c>
      <c r="M65">
        <v>0</v>
      </c>
      <c r="N65">
        <v>0.23467751415198193</v>
      </c>
      <c r="O65">
        <v>11.654418596491229</v>
      </c>
      <c r="P65">
        <v>4.7756652631578946</v>
      </c>
      <c r="Q65">
        <v>0</v>
      </c>
      <c r="R65">
        <v>6.1710357894736836</v>
      </c>
      <c r="S65">
        <v>1.1991541643999999</v>
      </c>
      <c r="T65">
        <v>0.62714384460000006</v>
      </c>
      <c r="U65">
        <v>0</v>
      </c>
      <c r="V65">
        <v>0.48644274366197154</v>
      </c>
      <c r="W65">
        <v>12.62170541588209</v>
      </c>
      <c r="X65">
        <v>6.5624971222833395E-2</v>
      </c>
      <c r="Y65">
        <v>0</v>
      </c>
      <c r="Z65">
        <v>6.816624714813932E-2</v>
      </c>
      <c r="AA65">
        <v>0.66007761217391303</v>
      </c>
      <c r="AB65">
        <v>1.030666298913044</v>
      </c>
      <c r="AC65">
        <v>0</v>
      </c>
      <c r="AD65" s="87">
        <v>8.9535067605633796E-3</v>
      </c>
      <c r="AE65">
        <v>4.5102908229615384</v>
      </c>
      <c r="AF65">
        <v>0.81200065057692294</v>
      </c>
      <c r="AG65">
        <v>0</v>
      </c>
      <c r="AH65">
        <v>13.364991552923071</v>
      </c>
      <c r="AI65">
        <v>4.6688216006551153</v>
      </c>
      <c r="AJ65">
        <v>2.299259676458314</v>
      </c>
      <c r="AK65">
        <v>0</v>
      </c>
      <c r="AL65">
        <v>3.1255971455640623E-2</v>
      </c>
      <c r="AM65">
        <v>5.0592462057368897</v>
      </c>
      <c r="AN65">
        <v>0.3659151044362734</v>
      </c>
      <c r="AO65">
        <v>0</v>
      </c>
      <c r="AP65">
        <v>1.3495749790767056E-2</v>
      </c>
      <c r="AQ65">
        <v>6.0322066666666663</v>
      </c>
      <c r="AR65">
        <v>20.17851666666667</v>
      </c>
      <c r="AS65">
        <v>0</v>
      </c>
      <c r="AT65">
        <v>1.7776056338028161</v>
      </c>
      <c r="AU65">
        <v>0.14528512820512821</v>
      </c>
      <c r="AV65">
        <v>0.60415923076923073</v>
      </c>
      <c r="AW65">
        <v>0</v>
      </c>
      <c r="AX65">
        <v>6.7342957746478846E-2</v>
      </c>
      <c r="AY65">
        <v>0.81626399999999999</v>
      </c>
      <c r="AZ65">
        <v>0</v>
      </c>
      <c r="BA65">
        <v>0</v>
      </c>
      <c r="BB65">
        <v>7.8074154929577463E-2</v>
      </c>
      <c r="BC65">
        <v>0.18470451457877571</v>
      </c>
      <c r="BD65">
        <v>9.8461090909090901E-2</v>
      </c>
      <c r="BE65">
        <v>0</v>
      </c>
      <c r="BF65">
        <v>0</v>
      </c>
      <c r="BG65">
        <v>0.36888167346938783</v>
      </c>
      <c r="BH65">
        <v>8.9731591836734681E-2</v>
      </c>
      <c r="BI65">
        <v>0</v>
      </c>
      <c r="BJ65">
        <v>0</v>
      </c>
      <c r="BK65">
        <v>0.62651866666666656</v>
      </c>
      <c r="BL65">
        <v>0.80022716244865644</v>
      </c>
      <c r="BM65">
        <v>0</v>
      </c>
      <c r="BN65">
        <v>0</v>
      </c>
      <c r="BO65">
        <v>9.4939726311324986</v>
      </c>
      <c r="BP65">
        <v>5.8861780585833321</v>
      </c>
      <c r="BQ65">
        <v>0</v>
      </c>
      <c r="BR65">
        <v>1.4562983801253542</v>
      </c>
      <c r="BS65">
        <v>2.633534004084507</v>
      </c>
      <c r="BT65">
        <v>0.51935276563380273</v>
      </c>
      <c r="BU65">
        <v>0</v>
      </c>
      <c r="BV65">
        <v>3.9886292394366196E-2</v>
      </c>
      <c r="BW65">
        <v>0.42018066809523802</v>
      </c>
      <c r="BX65">
        <v>0</v>
      </c>
      <c r="BY65">
        <v>0</v>
      </c>
      <c r="BZ65">
        <v>0</v>
      </c>
    </row>
    <row r="66" spans="1:78" x14ac:dyDescent="0.25">
      <c r="A66" s="14">
        <v>2015</v>
      </c>
      <c r="B66" s="2">
        <v>1963</v>
      </c>
      <c r="C66">
        <v>8.0910854947036128</v>
      </c>
      <c r="D66">
        <v>0.50084571585947002</v>
      </c>
      <c r="E66">
        <v>0</v>
      </c>
      <c r="F66">
        <v>1.7982894873243469</v>
      </c>
      <c r="G66">
        <v>1.272895802638196</v>
      </c>
      <c r="H66">
        <v>0.52030257396071056</v>
      </c>
      <c r="I66">
        <v>0</v>
      </c>
      <c r="J66">
        <v>3.3348664788732406E-2</v>
      </c>
      <c r="K66">
        <v>4.0648023482926829</v>
      </c>
      <c r="L66">
        <v>0.82890087102439014</v>
      </c>
      <c r="M66">
        <v>0</v>
      </c>
      <c r="N66">
        <v>0.23467751415198193</v>
      </c>
      <c r="O66">
        <v>11.654418596491229</v>
      </c>
      <c r="P66">
        <v>4.7756652631578946</v>
      </c>
      <c r="Q66">
        <v>0</v>
      </c>
      <c r="R66">
        <v>6.1710357894736836</v>
      </c>
      <c r="S66">
        <v>1.1991541643999999</v>
      </c>
      <c r="T66">
        <v>0.62714384460000006</v>
      </c>
      <c r="U66">
        <v>0</v>
      </c>
      <c r="V66">
        <v>0.48644274366197154</v>
      </c>
      <c r="W66">
        <v>12.62170541588209</v>
      </c>
      <c r="X66">
        <v>6.5624971222833395E-2</v>
      </c>
      <c r="Y66">
        <v>0</v>
      </c>
      <c r="Z66">
        <v>6.816624714813932E-2</v>
      </c>
      <c r="AA66">
        <v>0.66007761217391303</v>
      </c>
      <c r="AB66">
        <v>1.030666298913044</v>
      </c>
      <c r="AC66">
        <v>0</v>
      </c>
      <c r="AD66" s="87">
        <v>8.9535067605633796E-3</v>
      </c>
      <c r="AE66">
        <v>4.5102908229615384</v>
      </c>
      <c r="AF66">
        <v>0.81200065057692294</v>
      </c>
      <c r="AG66">
        <v>0</v>
      </c>
      <c r="AH66">
        <v>13.364991552923071</v>
      </c>
      <c r="AI66">
        <v>4.6688216006551153</v>
      </c>
      <c r="AJ66">
        <v>2.299259676458314</v>
      </c>
      <c r="AK66">
        <v>0</v>
      </c>
      <c r="AL66">
        <v>3.1255971455640623E-2</v>
      </c>
      <c r="AM66">
        <v>5.0592462057368897</v>
      </c>
      <c r="AN66">
        <v>0.3659151044362734</v>
      </c>
      <c r="AO66">
        <v>0</v>
      </c>
      <c r="AP66">
        <v>1.3495749790767056E-2</v>
      </c>
      <c r="AQ66">
        <v>6.0322066666666663</v>
      </c>
      <c r="AR66">
        <v>20.17851666666667</v>
      </c>
      <c r="AS66">
        <v>0</v>
      </c>
      <c r="AT66">
        <v>1.7776056338028161</v>
      </c>
      <c r="AU66">
        <v>0.14528512820512821</v>
      </c>
      <c r="AV66">
        <v>0.60415923076923073</v>
      </c>
      <c r="AW66">
        <v>0</v>
      </c>
      <c r="AX66">
        <v>6.7342957746478846E-2</v>
      </c>
      <c r="AY66">
        <v>0.81626399999999999</v>
      </c>
      <c r="AZ66">
        <v>0</v>
      </c>
      <c r="BA66">
        <v>0</v>
      </c>
      <c r="BB66">
        <v>7.8074154929577463E-2</v>
      </c>
      <c r="BC66">
        <v>0.18470451457877571</v>
      </c>
      <c r="BD66">
        <v>9.8461090909090901E-2</v>
      </c>
      <c r="BE66">
        <v>0</v>
      </c>
      <c r="BF66">
        <v>0</v>
      </c>
      <c r="BG66">
        <v>0.36888167346938783</v>
      </c>
      <c r="BH66">
        <v>8.9731591836734681E-2</v>
      </c>
      <c r="BI66">
        <v>0</v>
      </c>
      <c r="BJ66">
        <v>0</v>
      </c>
      <c r="BK66">
        <v>0.62651866666666656</v>
      </c>
      <c r="BL66">
        <v>0.80022716244865644</v>
      </c>
      <c r="BM66">
        <v>0</v>
      </c>
      <c r="BN66">
        <v>0</v>
      </c>
      <c r="BO66">
        <v>9.4939726311324986</v>
      </c>
      <c r="BP66">
        <v>5.8861780585833321</v>
      </c>
      <c r="BQ66">
        <v>0</v>
      </c>
      <c r="BR66">
        <v>1.4562983801253542</v>
      </c>
      <c r="BS66">
        <v>2.633534004084507</v>
      </c>
      <c r="BT66">
        <v>0.51935276563380273</v>
      </c>
      <c r="BU66">
        <v>0</v>
      </c>
      <c r="BV66">
        <v>3.9886292394366196E-2</v>
      </c>
      <c r="BW66">
        <v>0.42018066809523802</v>
      </c>
      <c r="BX66">
        <v>0</v>
      </c>
      <c r="BY66">
        <v>0</v>
      </c>
      <c r="BZ66">
        <v>0</v>
      </c>
    </row>
    <row r="67" spans="1:78" x14ac:dyDescent="0.25">
      <c r="A67" s="14">
        <v>2015</v>
      </c>
      <c r="B67" s="2">
        <v>1964</v>
      </c>
      <c r="C67">
        <v>8.0910854947036128</v>
      </c>
      <c r="D67">
        <v>0.50084571585947002</v>
      </c>
      <c r="E67">
        <v>0</v>
      </c>
      <c r="F67">
        <v>1.7982894873243469</v>
      </c>
      <c r="G67">
        <v>1.272895802638196</v>
      </c>
      <c r="H67">
        <v>0.52030257396071056</v>
      </c>
      <c r="I67">
        <v>0</v>
      </c>
      <c r="J67">
        <v>3.3348664788732406E-2</v>
      </c>
      <c r="K67">
        <v>4.0648023482926829</v>
      </c>
      <c r="L67">
        <v>0.82890087102439014</v>
      </c>
      <c r="M67">
        <v>0</v>
      </c>
      <c r="N67">
        <v>0.23467751415198193</v>
      </c>
      <c r="O67">
        <v>11.654418596491229</v>
      </c>
      <c r="P67">
        <v>4.7756652631578946</v>
      </c>
      <c r="Q67">
        <v>0</v>
      </c>
      <c r="R67">
        <v>6.1710357894736836</v>
      </c>
      <c r="S67">
        <v>1.1991541643999999</v>
      </c>
      <c r="T67">
        <v>0.62714384460000006</v>
      </c>
      <c r="U67">
        <v>0</v>
      </c>
      <c r="V67">
        <v>0.48644274366197154</v>
      </c>
      <c r="W67">
        <v>12.62170541588209</v>
      </c>
      <c r="X67">
        <v>6.5624971222833395E-2</v>
      </c>
      <c r="Y67">
        <v>0</v>
      </c>
      <c r="Z67">
        <v>6.816624714813932E-2</v>
      </c>
      <c r="AA67">
        <v>0.66007761217391303</v>
      </c>
      <c r="AB67">
        <v>1.030666298913044</v>
      </c>
      <c r="AC67">
        <v>0</v>
      </c>
      <c r="AD67" s="87">
        <v>8.9535067605633796E-3</v>
      </c>
      <c r="AE67">
        <v>4.5102908229615384</v>
      </c>
      <c r="AF67">
        <v>0.81200065057692294</v>
      </c>
      <c r="AG67">
        <v>0</v>
      </c>
      <c r="AH67">
        <v>13.364991552923071</v>
      </c>
      <c r="AI67">
        <v>4.6688216006551153</v>
      </c>
      <c r="AJ67">
        <v>2.299259676458314</v>
      </c>
      <c r="AK67">
        <v>0</v>
      </c>
      <c r="AL67">
        <v>3.1255971455640623E-2</v>
      </c>
      <c r="AM67">
        <v>5.0592462057368897</v>
      </c>
      <c r="AN67">
        <v>0.3659151044362734</v>
      </c>
      <c r="AO67">
        <v>0</v>
      </c>
      <c r="AP67">
        <v>1.3495749790767056E-2</v>
      </c>
      <c r="AQ67">
        <v>6.0322066666666663</v>
      </c>
      <c r="AR67">
        <v>20.17851666666667</v>
      </c>
      <c r="AS67">
        <v>0</v>
      </c>
      <c r="AT67">
        <v>1.7776056338028161</v>
      </c>
      <c r="AU67">
        <v>0.14528512820512821</v>
      </c>
      <c r="AV67">
        <v>0.60415923076923073</v>
      </c>
      <c r="AW67">
        <v>0</v>
      </c>
      <c r="AX67">
        <v>6.7342957746478846E-2</v>
      </c>
      <c r="AY67">
        <v>0.81626399999999999</v>
      </c>
      <c r="AZ67">
        <v>0</v>
      </c>
      <c r="BA67">
        <v>0</v>
      </c>
      <c r="BB67">
        <v>7.8074154929577463E-2</v>
      </c>
      <c r="BC67">
        <v>0.18470451457877571</v>
      </c>
      <c r="BD67">
        <v>9.8461090909090901E-2</v>
      </c>
      <c r="BE67">
        <v>0</v>
      </c>
      <c r="BF67">
        <v>0</v>
      </c>
      <c r="BG67">
        <v>0.36888167346938783</v>
      </c>
      <c r="BH67">
        <v>8.9731591836734681E-2</v>
      </c>
      <c r="BI67">
        <v>0</v>
      </c>
      <c r="BJ67">
        <v>0</v>
      </c>
      <c r="BK67">
        <v>0.62651866666666656</v>
      </c>
      <c r="BL67">
        <v>0.80022716244865644</v>
      </c>
      <c r="BM67">
        <v>0</v>
      </c>
      <c r="BN67">
        <v>0</v>
      </c>
      <c r="BO67">
        <v>9.4939726311324986</v>
      </c>
      <c r="BP67">
        <v>5.8861780585833321</v>
      </c>
      <c r="BQ67">
        <v>0</v>
      </c>
      <c r="BR67">
        <v>1.4562983801253542</v>
      </c>
      <c r="BS67">
        <v>2.633534004084507</v>
      </c>
      <c r="BT67">
        <v>0.51935276563380273</v>
      </c>
      <c r="BU67">
        <v>0</v>
      </c>
      <c r="BV67">
        <v>3.9886292394366196E-2</v>
      </c>
      <c r="BW67">
        <v>0.42018066809523802</v>
      </c>
      <c r="BX67">
        <v>0</v>
      </c>
      <c r="BY67">
        <v>0</v>
      </c>
      <c r="BZ67">
        <v>0</v>
      </c>
    </row>
    <row r="68" spans="1:78" x14ac:dyDescent="0.25">
      <c r="A68" s="14">
        <v>2015</v>
      </c>
      <c r="B68" s="2">
        <v>1965</v>
      </c>
      <c r="C68">
        <v>8.0910854947036128</v>
      </c>
      <c r="D68">
        <v>0.50084571585947002</v>
      </c>
      <c r="E68">
        <v>0</v>
      </c>
      <c r="F68">
        <v>1.7982894873243469</v>
      </c>
      <c r="G68">
        <v>1.272895802638196</v>
      </c>
      <c r="H68">
        <v>0.52030257396071056</v>
      </c>
      <c r="I68">
        <v>0</v>
      </c>
      <c r="J68">
        <v>3.3348664788732406E-2</v>
      </c>
      <c r="K68">
        <v>4.0648023482926829</v>
      </c>
      <c r="L68">
        <v>0.82890087102439014</v>
      </c>
      <c r="M68">
        <v>0</v>
      </c>
      <c r="N68">
        <v>0.23467751415198193</v>
      </c>
      <c r="O68">
        <v>11.654418596491229</v>
      </c>
      <c r="P68">
        <v>4.7756652631578946</v>
      </c>
      <c r="Q68">
        <v>0</v>
      </c>
      <c r="R68">
        <v>6.1710357894736836</v>
      </c>
      <c r="S68">
        <v>1.1991541643999999</v>
      </c>
      <c r="T68">
        <v>0.62714384460000006</v>
      </c>
      <c r="U68">
        <v>0</v>
      </c>
      <c r="V68">
        <v>0.48644274366197154</v>
      </c>
      <c r="W68">
        <v>12.62170541588209</v>
      </c>
      <c r="X68">
        <v>6.5624971222833395E-2</v>
      </c>
      <c r="Y68">
        <v>0</v>
      </c>
      <c r="Z68">
        <v>6.816624714813932E-2</v>
      </c>
      <c r="AA68">
        <v>0.66007761217391303</v>
      </c>
      <c r="AB68">
        <v>1.030666298913044</v>
      </c>
      <c r="AC68">
        <v>0</v>
      </c>
      <c r="AD68" s="87">
        <v>8.9535067605633796E-3</v>
      </c>
      <c r="AE68">
        <v>4.5102908229615384</v>
      </c>
      <c r="AF68">
        <v>0.81200065057692294</v>
      </c>
      <c r="AG68">
        <v>0</v>
      </c>
      <c r="AH68">
        <v>13.364991552923071</v>
      </c>
      <c r="AI68">
        <v>4.6688216006551153</v>
      </c>
      <c r="AJ68">
        <v>2.299259676458314</v>
      </c>
      <c r="AK68">
        <v>0</v>
      </c>
      <c r="AL68">
        <v>3.1255971455640623E-2</v>
      </c>
      <c r="AM68">
        <v>5.0592462057368897</v>
      </c>
      <c r="AN68">
        <v>0.3659151044362734</v>
      </c>
      <c r="AO68">
        <v>0</v>
      </c>
      <c r="AP68">
        <v>1.3495749790767056E-2</v>
      </c>
      <c r="AQ68">
        <v>6.0322066666666663</v>
      </c>
      <c r="AR68">
        <v>20.17851666666667</v>
      </c>
      <c r="AS68">
        <v>0</v>
      </c>
      <c r="AT68">
        <v>1.7776056338028161</v>
      </c>
      <c r="AU68">
        <v>0.14528512820512821</v>
      </c>
      <c r="AV68">
        <v>0.60415923076923073</v>
      </c>
      <c r="AW68">
        <v>0</v>
      </c>
      <c r="AX68">
        <v>6.7342957746478846E-2</v>
      </c>
      <c r="AY68">
        <v>0.81626399999999999</v>
      </c>
      <c r="AZ68">
        <v>0</v>
      </c>
      <c r="BA68">
        <v>0</v>
      </c>
      <c r="BB68">
        <v>7.8074154929577463E-2</v>
      </c>
      <c r="BC68">
        <v>0.18470451457877571</v>
      </c>
      <c r="BD68">
        <v>9.8461090909090901E-2</v>
      </c>
      <c r="BE68">
        <v>0</v>
      </c>
      <c r="BF68">
        <v>0</v>
      </c>
      <c r="BG68">
        <v>0.36888167346938783</v>
      </c>
      <c r="BH68">
        <v>8.9731591836734681E-2</v>
      </c>
      <c r="BI68">
        <v>0</v>
      </c>
      <c r="BJ68">
        <v>0</v>
      </c>
      <c r="BK68">
        <v>0.62651866666666656</v>
      </c>
      <c r="BL68">
        <v>0.80022716244865644</v>
      </c>
      <c r="BM68">
        <v>0</v>
      </c>
      <c r="BN68">
        <v>0</v>
      </c>
      <c r="BO68">
        <v>9.4939726311324986</v>
      </c>
      <c r="BP68">
        <v>5.8861780585833321</v>
      </c>
      <c r="BQ68">
        <v>0</v>
      </c>
      <c r="BR68">
        <v>1.4562983801253542</v>
      </c>
      <c r="BS68">
        <v>2.633534004084507</v>
      </c>
      <c r="BT68">
        <v>0.51935276563380273</v>
      </c>
      <c r="BU68">
        <v>0</v>
      </c>
      <c r="BV68">
        <v>3.9886292394366196E-2</v>
      </c>
      <c r="BW68">
        <v>0.42018066809523802</v>
      </c>
      <c r="BX68">
        <v>0</v>
      </c>
      <c r="BY68">
        <v>0</v>
      </c>
      <c r="BZ68">
        <v>0</v>
      </c>
    </row>
    <row r="69" spans="1:78" x14ac:dyDescent="0.25">
      <c r="A69" s="14">
        <v>2015</v>
      </c>
      <c r="B69" s="2">
        <v>1966</v>
      </c>
      <c r="C69">
        <v>8.0910854947036128</v>
      </c>
      <c r="D69">
        <v>0.50084571585947002</v>
      </c>
      <c r="E69">
        <v>0</v>
      </c>
      <c r="F69">
        <v>1.7982894873243469</v>
      </c>
      <c r="G69">
        <v>1.272895802638196</v>
      </c>
      <c r="H69">
        <v>0.52030257396071056</v>
      </c>
      <c r="I69">
        <v>0</v>
      </c>
      <c r="J69">
        <v>3.3348664788732406E-2</v>
      </c>
      <c r="K69">
        <v>4.0648023482926829</v>
      </c>
      <c r="L69">
        <v>0.82890087102439014</v>
      </c>
      <c r="M69">
        <v>0</v>
      </c>
      <c r="N69">
        <v>0.23467751415198193</v>
      </c>
      <c r="O69">
        <v>11.654418596491229</v>
      </c>
      <c r="P69">
        <v>4.7756652631578946</v>
      </c>
      <c r="Q69">
        <v>0</v>
      </c>
      <c r="R69">
        <v>6.1710357894736836</v>
      </c>
      <c r="S69">
        <v>1.1991541643999999</v>
      </c>
      <c r="T69">
        <v>0.62714384460000006</v>
      </c>
      <c r="U69">
        <v>0</v>
      </c>
      <c r="V69">
        <v>0.48644274366197154</v>
      </c>
      <c r="W69">
        <v>12.62170541588209</v>
      </c>
      <c r="X69">
        <v>6.5624971222833395E-2</v>
      </c>
      <c r="Y69">
        <v>0</v>
      </c>
      <c r="Z69">
        <v>6.816624714813932E-2</v>
      </c>
      <c r="AA69">
        <v>0.66007761217391303</v>
      </c>
      <c r="AB69">
        <v>1.030666298913044</v>
      </c>
      <c r="AC69">
        <v>0</v>
      </c>
      <c r="AD69" s="87">
        <v>8.9535067605633796E-3</v>
      </c>
      <c r="AE69">
        <v>4.5102908229615384</v>
      </c>
      <c r="AF69">
        <v>0.81200065057692294</v>
      </c>
      <c r="AG69">
        <v>0</v>
      </c>
      <c r="AH69">
        <v>13.364991552923071</v>
      </c>
      <c r="AI69">
        <v>4.6688216006551153</v>
      </c>
      <c r="AJ69">
        <v>2.299259676458314</v>
      </c>
      <c r="AK69">
        <v>0</v>
      </c>
      <c r="AL69">
        <v>3.1255971455640623E-2</v>
      </c>
      <c r="AM69">
        <v>5.0592462057368897</v>
      </c>
      <c r="AN69">
        <v>0.3659151044362734</v>
      </c>
      <c r="AO69">
        <v>0</v>
      </c>
      <c r="AP69">
        <v>1.3495749790767056E-2</v>
      </c>
      <c r="AQ69">
        <v>6.0322066666666663</v>
      </c>
      <c r="AR69">
        <v>20.17851666666667</v>
      </c>
      <c r="AS69">
        <v>0</v>
      </c>
      <c r="AT69">
        <v>1.7776056338028161</v>
      </c>
      <c r="AU69">
        <v>0.14528512820512821</v>
      </c>
      <c r="AV69">
        <v>0.60415923076923073</v>
      </c>
      <c r="AW69">
        <v>0</v>
      </c>
      <c r="AX69">
        <v>6.7342957746478846E-2</v>
      </c>
      <c r="AY69">
        <v>0.81626399999999999</v>
      </c>
      <c r="AZ69">
        <v>0</v>
      </c>
      <c r="BA69">
        <v>0</v>
      </c>
      <c r="BB69">
        <v>7.8074154929577463E-2</v>
      </c>
      <c r="BC69">
        <v>0.18470451457877571</v>
      </c>
      <c r="BD69">
        <v>9.8461090909090901E-2</v>
      </c>
      <c r="BE69">
        <v>0</v>
      </c>
      <c r="BF69">
        <v>0</v>
      </c>
      <c r="BG69">
        <v>0.36888167346938783</v>
      </c>
      <c r="BH69">
        <v>8.9731591836734681E-2</v>
      </c>
      <c r="BI69">
        <v>0</v>
      </c>
      <c r="BJ69">
        <v>0</v>
      </c>
      <c r="BK69">
        <v>0.62651866666666656</v>
      </c>
      <c r="BL69">
        <v>0.80022716244865644</v>
      </c>
      <c r="BM69">
        <v>0</v>
      </c>
      <c r="BN69">
        <v>0</v>
      </c>
      <c r="BO69">
        <v>9.4939726311324986</v>
      </c>
      <c r="BP69">
        <v>5.8861780585833321</v>
      </c>
      <c r="BQ69">
        <v>0</v>
      </c>
      <c r="BR69">
        <v>1.4562983801253542</v>
      </c>
      <c r="BS69">
        <v>2.633534004084507</v>
      </c>
      <c r="BT69">
        <v>0.51935276563380273</v>
      </c>
      <c r="BU69">
        <v>0</v>
      </c>
      <c r="BV69">
        <v>3.9886292394366196E-2</v>
      </c>
      <c r="BW69">
        <v>0.42018066809523802</v>
      </c>
      <c r="BX69">
        <v>0</v>
      </c>
      <c r="BY69">
        <v>0</v>
      </c>
      <c r="BZ69">
        <v>0</v>
      </c>
    </row>
    <row r="70" spans="1:78" x14ac:dyDescent="0.25">
      <c r="A70" s="14">
        <v>2015</v>
      </c>
      <c r="B70" s="2">
        <v>1967</v>
      </c>
      <c r="C70">
        <v>8.0910854947036128</v>
      </c>
      <c r="D70">
        <v>0.50084571585947002</v>
      </c>
      <c r="E70">
        <v>0</v>
      </c>
      <c r="F70">
        <v>1.7982894873243469</v>
      </c>
      <c r="G70">
        <v>1.272895802638196</v>
      </c>
      <c r="H70">
        <v>0.52030257396071056</v>
      </c>
      <c r="I70">
        <v>0</v>
      </c>
      <c r="J70">
        <v>3.3348664788732406E-2</v>
      </c>
      <c r="K70">
        <v>4.0648023482926829</v>
      </c>
      <c r="L70">
        <v>0.82890087102439014</v>
      </c>
      <c r="M70">
        <v>0</v>
      </c>
      <c r="N70">
        <v>0.23467751415198193</v>
      </c>
      <c r="O70">
        <v>11.654418596491229</v>
      </c>
      <c r="P70">
        <v>4.7756652631578946</v>
      </c>
      <c r="Q70">
        <v>0</v>
      </c>
      <c r="R70">
        <v>6.1710357894736836</v>
      </c>
      <c r="S70">
        <v>1.1991541643999999</v>
      </c>
      <c r="T70">
        <v>0.62714384460000006</v>
      </c>
      <c r="U70">
        <v>0</v>
      </c>
      <c r="V70">
        <v>0.48644274366197154</v>
      </c>
      <c r="W70">
        <v>12.62170541588209</v>
      </c>
      <c r="X70">
        <v>6.5624971222833395E-2</v>
      </c>
      <c r="Y70">
        <v>0</v>
      </c>
      <c r="Z70">
        <v>6.816624714813932E-2</v>
      </c>
      <c r="AA70">
        <v>0.66007761217391303</v>
      </c>
      <c r="AB70">
        <v>1.030666298913044</v>
      </c>
      <c r="AC70">
        <v>0</v>
      </c>
      <c r="AD70" s="87">
        <v>8.9535067605633796E-3</v>
      </c>
      <c r="AE70">
        <v>4.5102908229615384</v>
      </c>
      <c r="AF70">
        <v>0.81200065057692294</v>
      </c>
      <c r="AG70">
        <v>0</v>
      </c>
      <c r="AH70">
        <v>13.364991552923071</v>
      </c>
      <c r="AI70">
        <v>4.6688216006551153</v>
      </c>
      <c r="AJ70">
        <v>2.299259676458314</v>
      </c>
      <c r="AK70">
        <v>0</v>
      </c>
      <c r="AL70">
        <v>3.1255971455640623E-2</v>
      </c>
      <c r="AM70">
        <v>5.0592462057368897</v>
      </c>
      <c r="AN70">
        <v>0.3659151044362734</v>
      </c>
      <c r="AO70">
        <v>0</v>
      </c>
      <c r="AP70">
        <v>1.3495749790767056E-2</v>
      </c>
      <c r="AQ70">
        <v>6.0322066666666663</v>
      </c>
      <c r="AR70">
        <v>20.17851666666667</v>
      </c>
      <c r="AS70">
        <v>0</v>
      </c>
      <c r="AT70">
        <v>1.7776056338028161</v>
      </c>
      <c r="AU70">
        <v>0.14528512820512821</v>
      </c>
      <c r="AV70">
        <v>0.60415923076923073</v>
      </c>
      <c r="AW70">
        <v>0</v>
      </c>
      <c r="AX70">
        <v>6.7342957746478846E-2</v>
      </c>
      <c r="AY70">
        <v>0.81626399999999999</v>
      </c>
      <c r="AZ70">
        <v>0</v>
      </c>
      <c r="BA70">
        <v>0</v>
      </c>
      <c r="BB70">
        <v>7.8074154929577463E-2</v>
      </c>
      <c r="BC70">
        <v>0.18470451457877571</v>
      </c>
      <c r="BD70">
        <v>9.8461090909090901E-2</v>
      </c>
      <c r="BE70">
        <v>0</v>
      </c>
      <c r="BF70">
        <v>0</v>
      </c>
      <c r="BG70">
        <v>0.36888167346938783</v>
      </c>
      <c r="BH70">
        <v>8.9731591836734681E-2</v>
      </c>
      <c r="BI70">
        <v>0</v>
      </c>
      <c r="BJ70">
        <v>0</v>
      </c>
      <c r="BK70">
        <v>0.62651866666666656</v>
      </c>
      <c r="BL70">
        <v>0.80022716244865644</v>
      </c>
      <c r="BM70">
        <v>0</v>
      </c>
      <c r="BN70">
        <v>0</v>
      </c>
      <c r="BO70">
        <v>9.4939726311324986</v>
      </c>
      <c r="BP70">
        <v>5.8861780585833321</v>
      </c>
      <c r="BQ70">
        <v>0</v>
      </c>
      <c r="BR70">
        <v>1.4562983801253542</v>
      </c>
      <c r="BS70">
        <v>2.633534004084507</v>
      </c>
      <c r="BT70">
        <v>0.51935276563380273</v>
      </c>
      <c r="BU70">
        <v>0</v>
      </c>
      <c r="BV70">
        <v>3.9886292394366196E-2</v>
      </c>
      <c r="BW70">
        <v>0.42018066809523802</v>
      </c>
      <c r="BX70">
        <v>0</v>
      </c>
      <c r="BY70">
        <v>0</v>
      </c>
      <c r="BZ70">
        <v>0</v>
      </c>
    </row>
    <row r="71" spans="1:78" x14ac:dyDescent="0.25">
      <c r="A71" s="14">
        <v>2015</v>
      </c>
      <c r="B71" s="2">
        <v>1968</v>
      </c>
      <c r="C71">
        <v>8.0910854947036128</v>
      </c>
      <c r="D71">
        <v>0.50084571585947002</v>
      </c>
      <c r="E71">
        <v>0</v>
      </c>
      <c r="F71">
        <v>1.7982894873243469</v>
      </c>
      <c r="G71">
        <v>1.272895802638196</v>
      </c>
      <c r="H71">
        <v>0.52030257396071056</v>
      </c>
      <c r="I71">
        <v>0</v>
      </c>
      <c r="J71">
        <v>3.3348664788732406E-2</v>
      </c>
      <c r="K71">
        <v>4.0648023482926829</v>
      </c>
      <c r="L71">
        <v>0.82890087102439014</v>
      </c>
      <c r="M71">
        <v>0</v>
      </c>
      <c r="N71">
        <v>0.23467751415198193</v>
      </c>
      <c r="O71">
        <v>11.654418596491229</v>
      </c>
      <c r="P71">
        <v>4.7756652631578946</v>
      </c>
      <c r="Q71">
        <v>0</v>
      </c>
      <c r="R71">
        <v>6.1710357894736836</v>
      </c>
      <c r="S71">
        <v>1.1991541643999999</v>
      </c>
      <c r="T71">
        <v>0.62714384460000006</v>
      </c>
      <c r="U71">
        <v>0</v>
      </c>
      <c r="V71">
        <v>0.48644274366197154</v>
      </c>
      <c r="W71">
        <v>12.62170541588209</v>
      </c>
      <c r="X71">
        <v>6.5624971222833395E-2</v>
      </c>
      <c r="Y71">
        <v>0</v>
      </c>
      <c r="Z71">
        <v>6.816624714813932E-2</v>
      </c>
      <c r="AA71">
        <v>0.66007761217391303</v>
      </c>
      <c r="AB71">
        <v>1.030666298913044</v>
      </c>
      <c r="AC71">
        <v>0</v>
      </c>
      <c r="AD71" s="87">
        <v>8.9535067605633796E-3</v>
      </c>
      <c r="AE71">
        <v>4.5102908229615384</v>
      </c>
      <c r="AF71">
        <v>0.81200065057692294</v>
      </c>
      <c r="AG71">
        <v>0</v>
      </c>
      <c r="AH71">
        <v>13.364991552923071</v>
      </c>
      <c r="AI71">
        <v>4.6688216006551153</v>
      </c>
      <c r="AJ71">
        <v>2.299259676458314</v>
      </c>
      <c r="AK71">
        <v>0</v>
      </c>
      <c r="AL71">
        <v>3.1255971455640623E-2</v>
      </c>
      <c r="AM71">
        <v>5.0592462057368897</v>
      </c>
      <c r="AN71">
        <v>0.3659151044362734</v>
      </c>
      <c r="AO71">
        <v>0</v>
      </c>
      <c r="AP71">
        <v>1.3495749790767056E-2</v>
      </c>
      <c r="AQ71">
        <v>6.0322066666666663</v>
      </c>
      <c r="AR71">
        <v>20.17851666666667</v>
      </c>
      <c r="AS71">
        <v>0</v>
      </c>
      <c r="AT71">
        <v>1.7776056338028161</v>
      </c>
      <c r="AU71">
        <v>0.14528512820512821</v>
      </c>
      <c r="AV71">
        <v>0.60415923076923073</v>
      </c>
      <c r="AW71">
        <v>0</v>
      </c>
      <c r="AX71">
        <v>6.7342957746478846E-2</v>
      </c>
      <c r="AY71">
        <v>0.81626399999999999</v>
      </c>
      <c r="AZ71">
        <v>0</v>
      </c>
      <c r="BA71">
        <v>0</v>
      </c>
      <c r="BB71">
        <v>7.8074154929577463E-2</v>
      </c>
      <c r="BC71">
        <v>0.18470451457877571</v>
      </c>
      <c r="BD71">
        <v>9.8461090909090901E-2</v>
      </c>
      <c r="BE71">
        <v>0</v>
      </c>
      <c r="BF71">
        <v>0</v>
      </c>
      <c r="BG71">
        <v>0.36888167346938783</v>
      </c>
      <c r="BH71">
        <v>8.9731591836734681E-2</v>
      </c>
      <c r="BI71">
        <v>0</v>
      </c>
      <c r="BJ71">
        <v>0</v>
      </c>
      <c r="BK71">
        <v>0.62651866666666656</v>
      </c>
      <c r="BL71">
        <v>0.80022716244865644</v>
      </c>
      <c r="BM71">
        <v>0</v>
      </c>
      <c r="BN71">
        <v>0</v>
      </c>
      <c r="BO71">
        <v>9.4939726311324986</v>
      </c>
      <c r="BP71">
        <v>5.8861780585833321</v>
      </c>
      <c r="BQ71">
        <v>0</v>
      </c>
      <c r="BR71">
        <v>1.4562983801253542</v>
      </c>
      <c r="BS71">
        <v>2.633534004084507</v>
      </c>
      <c r="BT71">
        <v>0.51935276563380273</v>
      </c>
      <c r="BU71">
        <v>0</v>
      </c>
      <c r="BV71">
        <v>3.9886292394366196E-2</v>
      </c>
      <c r="BW71">
        <v>0.42018066809523802</v>
      </c>
      <c r="BX71">
        <v>0</v>
      </c>
      <c r="BY71">
        <v>0</v>
      </c>
      <c r="BZ71">
        <v>0</v>
      </c>
    </row>
    <row r="72" spans="1:78" x14ac:dyDescent="0.25">
      <c r="A72" s="14">
        <v>2015</v>
      </c>
      <c r="B72" s="2">
        <v>1969</v>
      </c>
      <c r="C72">
        <v>8.0910854947036128</v>
      </c>
      <c r="D72">
        <v>0.50084571585947002</v>
      </c>
      <c r="E72">
        <v>0</v>
      </c>
      <c r="F72">
        <v>1.7982894873243469</v>
      </c>
      <c r="G72">
        <v>1.272895802638196</v>
      </c>
      <c r="H72">
        <v>0.52030257396071056</v>
      </c>
      <c r="I72">
        <v>0</v>
      </c>
      <c r="J72">
        <v>3.3348664788732406E-2</v>
      </c>
      <c r="K72">
        <v>4.0648023482926829</v>
      </c>
      <c r="L72">
        <v>0.82890087102439014</v>
      </c>
      <c r="M72">
        <v>0</v>
      </c>
      <c r="N72">
        <v>0.23467751415198193</v>
      </c>
      <c r="O72">
        <v>11.654418596491229</v>
      </c>
      <c r="P72">
        <v>4.7756652631578946</v>
      </c>
      <c r="Q72">
        <v>0</v>
      </c>
      <c r="R72">
        <v>6.1710357894736836</v>
      </c>
      <c r="S72">
        <v>1.1991541643999999</v>
      </c>
      <c r="T72">
        <v>0.62714384460000006</v>
      </c>
      <c r="U72">
        <v>0</v>
      </c>
      <c r="V72">
        <v>0.48644274366197154</v>
      </c>
      <c r="W72">
        <v>12.62170541588209</v>
      </c>
      <c r="X72">
        <v>6.5624971222833395E-2</v>
      </c>
      <c r="Y72">
        <v>0</v>
      </c>
      <c r="Z72">
        <v>6.816624714813932E-2</v>
      </c>
      <c r="AA72">
        <v>0.66007761217391303</v>
      </c>
      <c r="AB72">
        <v>1.030666298913044</v>
      </c>
      <c r="AC72">
        <v>0</v>
      </c>
      <c r="AD72" s="87">
        <v>8.9535067605633796E-3</v>
      </c>
      <c r="AE72">
        <v>4.5102908229615384</v>
      </c>
      <c r="AF72">
        <v>0.81200065057692294</v>
      </c>
      <c r="AG72">
        <v>0</v>
      </c>
      <c r="AH72">
        <v>13.364991552923071</v>
      </c>
      <c r="AI72">
        <v>4.6688216006551153</v>
      </c>
      <c r="AJ72">
        <v>2.299259676458314</v>
      </c>
      <c r="AK72">
        <v>0</v>
      </c>
      <c r="AL72">
        <v>3.1255971455640623E-2</v>
      </c>
      <c r="AM72">
        <v>5.0592462057368897</v>
      </c>
      <c r="AN72">
        <v>0.3659151044362734</v>
      </c>
      <c r="AO72">
        <v>0</v>
      </c>
      <c r="AP72">
        <v>1.3495749790767056E-2</v>
      </c>
      <c r="AQ72">
        <v>6.0322066666666663</v>
      </c>
      <c r="AR72">
        <v>20.17851666666667</v>
      </c>
      <c r="AS72">
        <v>0</v>
      </c>
      <c r="AT72">
        <v>1.7776056338028161</v>
      </c>
      <c r="AU72">
        <v>0.14528512820512821</v>
      </c>
      <c r="AV72">
        <v>0.60415923076923073</v>
      </c>
      <c r="AW72">
        <v>0</v>
      </c>
      <c r="AX72">
        <v>6.7342957746478846E-2</v>
      </c>
      <c r="AY72">
        <v>0.81626399999999999</v>
      </c>
      <c r="AZ72">
        <v>0</v>
      </c>
      <c r="BA72">
        <v>0</v>
      </c>
      <c r="BB72">
        <v>7.8074154929577463E-2</v>
      </c>
      <c r="BC72">
        <v>0.18470451457877571</v>
      </c>
      <c r="BD72">
        <v>9.8461090909090901E-2</v>
      </c>
      <c r="BE72">
        <v>0</v>
      </c>
      <c r="BF72">
        <v>0</v>
      </c>
      <c r="BG72">
        <v>0.36888167346938783</v>
      </c>
      <c r="BH72">
        <v>8.9731591836734681E-2</v>
      </c>
      <c r="BI72">
        <v>0</v>
      </c>
      <c r="BJ72">
        <v>0</v>
      </c>
      <c r="BK72">
        <v>0.62651866666666656</v>
      </c>
      <c r="BL72">
        <v>0.80022716244865644</v>
      </c>
      <c r="BM72">
        <v>0</v>
      </c>
      <c r="BN72">
        <v>0</v>
      </c>
      <c r="BO72">
        <v>9.4939726311324986</v>
      </c>
      <c r="BP72">
        <v>5.8861780585833321</v>
      </c>
      <c r="BQ72">
        <v>0</v>
      </c>
      <c r="BR72">
        <v>1.4562983801253542</v>
      </c>
      <c r="BS72">
        <v>2.633534004084507</v>
      </c>
      <c r="BT72">
        <v>0.51935276563380273</v>
      </c>
      <c r="BU72">
        <v>0</v>
      </c>
      <c r="BV72">
        <v>3.9886292394366196E-2</v>
      </c>
      <c r="BW72">
        <v>0.42018066809523802</v>
      </c>
      <c r="BX72">
        <v>0</v>
      </c>
      <c r="BY72">
        <v>0</v>
      </c>
      <c r="BZ72">
        <v>0</v>
      </c>
    </row>
    <row r="73" spans="1:78" x14ac:dyDescent="0.25">
      <c r="A73" s="14">
        <v>2015</v>
      </c>
      <c r="B73" s="2">
        <v>1970</v>
      </c>
      <c r="C73">
        <v>8.0910854947036128</v>
      </c>
      <c r="D73">
        <v>0.50084571585947002</v>
      </c>
      <c r="E73">
        <v>0</v>
      </c>
      <c r="F73">
        <v>1.7982894873243469</v>
      </c>
      <c r="G73">
        <v>1.272895802638196</v>
      </c>
      <c r="H73">
        <v>0.52030257396071056</v>
      </c>
      <c r="I73">
        <v>0</v>
      </c>
      <c r="J73">
        <v>3.3348664788732406E-2</v>
      </c>
      <c r="K73">
        <v>4.0648023482926829</v>
      </c>
      <c r="L73">
        <v>0.82890087102439014</v>
      </c>
      <c r="M73">
        <v>0</v>
      </c>
      <c r="N73">
        <v>0.23467751415198193</v>
      </c>
      <c r="O73">
        <v>11.654418596491229</v>
      </c>
      <c r="P73">
        <v>4.7756652631578946</v>
      </c>
      <c r="Q73">
        <v>0</v>
      </c>
      <c r="R73">
        <v>6.1710357894736836</v>
      </c>
      <c r="S73">
        <v>1.1991541643999999</v>
      </c>
      <c r="T73">
        <v>0.62714384460000006</v>
      </c>
      <c r="U73">
        <v>0</v>
      </c>
      <c r="V73">
        <v>0.48644274366197154</v>
      </c>
      <c r="W73">
        <v>12.62170541588209</v>
      </c>
      <c r="X73">
        <v>6.5624971222833395E-2</v>
      </c>
      <c r="Y73">
        <v>0</v>
      </c>
      <c r="Z73">
        <v>6.816624714813932E-2</v>
      </c>
      <c r="AA73">
        <v>0.66007761217391303</v>
      </c>
      <c r="AB73">
        <v>1.030666298913044</v>
      </c>
      <c r="AC73">
        <v>0</v>
      </c>
      <c r="AD73" s="87">
        <v>8.9535067605633796E-3</v>
      </c>
      <c r="AE73">
        <v>4.5102908229615384</v>
      </c>
      <c r="AF73">
        <v>0.81200065057692294</v>
      </c>
      <c r="AG73">
        <v>0</v>
      </c>
      <c r="AH73">
        <v>13.364991552923071</v>
      </c>
      <c r="AI73">
        <v>4.6688216006551153</v>
      </c>
      <c r="AJ73">
        <v>2.299259676458314</v>
      </c>
      <c r="AK73">
        <v>0</v>
      </c>
      <c r="AL73">
        <v>3.1255971455640623E-2</v>
      </c>
      <c r="AM73">
        <v>5.0592462057368897</v>
      </c>
      <c r="AN73">
        <v>0.3659151044362734</v>
      </c>
      <c r="AO73">
        <v>0</v>
      </c>
      <c r="AP73">
        <v>1.3495749790767056E-2</v>
      </c>
      <c r="AQ73">
        <v>6.0322066666666663</v>
      </c>
      <c r="AR73">
        <v>20.17851666666667</v>
      </c>
      <c r="AS73">
        <v>0</v>
      </c>
      <c r="AT73">
        <v>1.7776056338028161</v>
      </c>
      <c r="AU73">
        <v>0.14528512820512821</v>
      </c>
      <c r="AV73">
        <v>0.60415923076923073</v>
      </c>
      <c r="AW73">
        <v>0</v>
      </c>
      <c r="AX73">
        <v>6.7342957746478846E-2</v>
      </c>
      <c r="AY73">
        <v>2.3007520000000001</v>
      </c>
      <c r="AZ73">
        <v>0.33534199999999997</v>
      </c>
      <c r="BA73">
        <v>0</v>
      </c>
      <c r="BB73">
        <v>7.8074154929577463E-2</v>
      </c>
      <c r="BC73">
        <v>0.18470451457877571</v>
      </c>
      <c r="BD73">
        <v>9.8461090909090901E-2</v>
      </c>
      <c r="BE73">
        <v>0</v>
      </c>
      <c r="BF73">
        <v>0</v>
      </c>
      <c r="BG73">
        <v>0.36888167346938783</v>
      </c>
      <c r="BH73">
        <v>8.9731591836734681E-2</v>
      </c>
      <c r="BI73">
        <v>0</v>
      </c>
      <c r="BJ73">
        <v>0</v>
      </c>
      <c r="BK73">
        <v>0.62651866666666656</v>
      </c>
      <c r="BL73">
        <v>0.80022716244865644</v>
      </c>
      <c r="BM73">
        <v>0</v>
      </c>
      <c r="BN73">
        <v>0</v>
      </c>
      <c r="BO73">
        <v>9.4939726311324986</v>
      </c>
      <c r="BP73">
        <v>5.8861780585833321</v>
      </c>
      <c r="BQ73">
        <v>0</v>
      </c>
      <c r="BR73">
        <v>1.4562983801253542</v>
      </c>
      <c r="BS73">
        <v>2.633534004084507</v>
      </c>
      <c r="BT73">
        <v>0.51935276563380273</v>
      </c>
      <c r="BU73">
        <v>0</v>
      </c>
      <c r="BV73">
        <v>3.9886292394366196E-2</v>
      </c>
      <c r="BW73">
        <v>0.42018066809523802</v>
      </c>
      <c r="BX73">
        <v>0</v>
      </c>
      <c r="BY73">
        <v>0</v>
      </c>
      <c r="BZ73">
        <v>0</v>
      </c>
    </row>
    <row r="74" spans="1:78" x14ac:dyDescent="0.25">
      <c r="A74" s="14">
        <v>2015</v>
      </c>
      <c r="B74" s="2">
        <v>1971</v>
      </c>
      <c r="C74">
        <v>8.0910854947036128</v>
      </c>
      <c r="D74">
        <v>0.50084571585947002</v>
      </c>
      <c r="E74">
        <v>0</v>
      </c>
      <c r="F74">
        <v>1.7982894873243469</v>
      </c>
      <c r="G74">
        <v>1.272895802638196</v>
      </c>
      <c r="H74">
        <v>0.52030257396071056</v>
      </c>
      <c r="I74">
        <v>0</v>
      </c>
      <c r="J74">
        <v>3.3348664788732406E-2</v>
      </c>
      <c r="K74">
        <v>4.0648023482926829</v>
      </c>
      <c r="L74">
        <v>0.82890087102439014</v>
      </c>
      <c r="M74">
        <v>0</v>
      </c>
      <c r="N74">
        <v>0.23467751415198193</v>
      </c>
      <c r="O74">
        <v>11.654418596491229</v>
      </c>
      <c r="P74">
        <v>4.7756652631578946</v>
      </c>
      <c r="Q74">
        <v>0</v>
      </c>
      <c r="R74">
        <v>6.1710357894736836</v>
      </c>
      <c r="S74">
        <v>1.1991541643999999</v>
      </c>
      <c r="T74">
        <v>0.62714384460000006</v>
      </c>
      <c r="U74">
        <v>0</v>
      </c>
      <c r="V74">
        <v>0.48644274366197154</v>
      </c>
      <c r="W74">
        <v>12.62170541588209</v>
      </c>
      <c r="X74">
        <v>6.5624971222833395E-2</v>
      </c>
      <c r="Y74">
        <v>0</v>
      </c>
      <c r="Z74">
        <v>6.816624714813932E-2</v>
      </c>
      <c r="AA74">
        <v>0.66007761217391303</v>
      </c>
      <c r="AB74">
        <v>1.030666298913044</v>
      </c>
      <c r="AC74">
        <v>0</v>
      </c>
      <c r="AD74" s="87">
        <v>8.9535067605633796E-3</v>
      </c>
      <c r="AE74">
        <v>4.5102908229615384</v>
      </c>
      <c r="AF74">
        <v>0.81200065057692294</v>
      </c>
      <c r="AG74">
        <v>0</v>
      </c>
      <c r="AH74">
        <v>13.364991552923071</v>
      </c>
      <c r="AI74">
        <v>4.6688216006551153</v>
      </c>
      <c r="AJ74">
        <v>2.299259676458314</v>
      </c>
      <c r="AK74">
        <v>0</v>
      </c>
      <c r="AL74">
        <v>3.1255971455640623E-2</v>
      </c>
      <c r="AM74">
        <v>5.0592462057368897</v>
      </c>
      <c r="AN74">
        <v>0.3659151044362734</v>
      </c>
      <c r="AO74">
        <v>0</v>
      </c>
      <c r="AP74">
        <v>1.3495749790767056E-2</v>
      </c>
      <c r="AQ74">
        <v>6.0322066666666663</v>
      </c>
      <c r="AR74">
        <v>20.17851666666667</v>
      </c>
      <c r="AS74">
        <v>0</v>
      </c>
      <c r="AT74">
        <v>1.7776056338028161</v>
      </c>
      <c r="AU74">
        <v>0.14528512820512821</v>
      </c>
      <c r="AV74">
        <v>0.60415923076923073</v>
      </c>
      <c r="AW74">
        <v>0</v>
      </c>
      <c r="AX74">
        <v>6.7342957746478846E-2</v>
      </c>
      <c r="AY74">
        <v>2.3007520000000001</v>
      </c>
      <c r="AZ74">
        <v>0.33534199999999997</v>
      </c>
      <c r="BA74">
        <v>0</v>
      </c>
      <c r="BB74">
        <v>7.8074154929577463E-2</v>
      </c>
      <c r="BC74">
        <v>0.18470451457877571</v>
      </c>
      <c r="BD74">
        <v>9.8461090909090901E-2</v>
      </c>
      <c r="BE74">
        <v>0</v>
      </c>
      <c r="BF74">
        <v>0</v>
      </c>
      <c r="BG74">
        <v>0.36888167346938783</v>
      </c>
      <c r="BH74">
        <v>8.9731591836734681E-2</v>
      </c>
      <c r="BI74">
        <v>0</v>
      </c>
      <c r="BJ74">
        <v>0</v>
      </c>
      <c r="BK74">
        <v>0.62651866666666656</v>
      </c>
      <c r="BL74">
        <v>0.80022716244865644</v>
      </c>
      <c r="BM74">
        <v>0</v>
      </c>
      <c r="BN74">
        <v>0</v>
      </c>
      <c r="BO74">
        <v>9.4939726311324986</v>
      </c>
      <c r="BP74">
        <v>5.8861780585833321</v>
      </c>
      <c r="BQ74">
        <v>0</v>
      </c>
      <c r="BR74">
        <v>1.4562983801253542</v>
      </c>
      <c r="BS74">
        <v>2.633534004084507</v>
      </c>
      <c r="BT74">
        <v>0.51935276563380273</v>
      </c>
      <c r="BU74">
        <v>0</v>
      </c>
      <c r="BV74">
        <v>3.9886292394366196E-2</v>
      </c>
      <c r="BW74">
        <v>1.2484515210000002</v>
      </c>
      <c r="BX74">
        <v>1.177979173</v>
      </c>
      <c r="BY74">
        <v>0</v>
      </c>
      <c r="BZ74">
        <v>0</v>
      </c>
    </row>
    <row r="75" spans="1:78" x14ac:dyDescent="0.25">
      <c r="A75" s="14">
        <v>2015</v>
      </c>
      <c r="B75" s="2">
        <v>1972</v>
      </c>
      <c r="C75">
        <v>8.0910854947036128</v>
      </c>
      <c r="D75">
        <v>0.50084571585947002</v>
      </c>
      <c r="E75">
        <v>0</v>
      </c>
      <c r="F75">
        <v>1.7982894873243469</v>
      </c>
      <c r="G75">
        <v>1.272895802638196</v>
      </c>
      <c r="H75">
        <v>0.52030257396071056</v>
      </c>
      <c r="I75">
        <v>0</v>
      </c>
      <c r="J75">
        <v>3.3348664788732406E-2</v>
      </c>
      <c r="K75">
        <v>4.0648023482926829</v>
      </c>
      <c r="L75">
        <v>0.82890087102439014</v>
      </c>
      <c r="M75">
        <v>0</v>
      </c>
      <c r="N75">
        <v>0.23467751415198193</v>
      </c>
      <c r="O75">
        <v>11.654418596491229</v>
      </c>
      <c r="P75">
        <v>4.7756652631578946</v>
      </c>
      <c r="Q75">
        <v>0</v>
      </c>
      <c r="R75">
        <v>6.1710357894736836</v>
      </c>
      <c r="S75">
        <v>1.1991541643999999</v>
      </c>
      <c r="T75">
        <v>0.62714384460000006</v>
      </c>
      <c r="U75">
        <v>0</v>
      </c>
      <c r="V75">
        <v>0.48644274366197154</v>
      </c>
      <c r="W75">
        <v>12.62170541588209</v>
      </c>
      <c r="X75">
        <v>6.5624971222833395E-2</v>
      </c>
      <c r="Y75">
        <v>0</v>
      </c>
      <c r="Z75">
        <v>6.816624714813932E-2</v>
      </c>
      <c r="AA75">
        <v>0.66007761217391303</v>
      </c>
      <c r="AB75">
        <v>1.030666298913044</v>
      </c>
      <c r="AC75">
        <v>0</v>
      </c>
      <c r="AD75" s="87">
        <v>8.9535067605633796E-3</v>
      </c>
      <c r="AE75">
        <v>4.5102908229615384</v>
      </c>
      <c r="AF75">
        <v>0.81200065057692294</v>
      </c>
      <c r="AG75">
        <v>0</v>
      </c>
      <c r="AH75">
        <v>13.364991552923071</v>
      </c>
      <c r="AI75">
        <v>4.6688216006551153</v>
      </c>
      <c r="AJ75">
        <v>2.299259676458314</v>
      </c>
      <c r="AK75">
        <v>0</v>
      </c>
      <c r="AL75">
        <v>3.1255971455640623E-2</v>
      </c>
      <c r="AM75">
        <v>5.0592462057368897</v>
      </c>
      <c r="AN75">
        <v>0.3659151044362734</v>
      </c>
      <c r="AO75">
        <v>0</v>
      </c>
      <c r="AP75">
        <v>1.3495749790767056E-2</v>
      </c>
      <c r="AQ75">
        <v>6.0322066666666663</v>
      </c>
      <c r="AR75">
        <v>20.17851666666667</v>
      </c>
      <c r="AS75">
        <v>0</v>
      </c>
      <c r="AT75">
        <v>1.7776056338028161</v>
      </c>
      <c r="AU75">
        <v>0.14528512820512821</v>
      </c>
      <c r="AV75">
        <v>0.60415923076923073</v>
      </c>
      <c r="AW75">
        <v>0</v>
      </c>
      <c r="AX75">
        <v>6.7342957746478846E-2</v>
      </c>
      <c r="AY75">
        <v>2.3007520000000001</v>
      </c>
      <c r="AZ75">
        <v>0.33534199999999997</v>
      </c>
      <c r="BA75">
        <v>0</v>
      </c>
      <c r="BB75">
        <v>7.8074154929577463E-2</v>
      </c>
      <c r="BC75">
        <v>0.18470451457877571</v>
      </c>
      <c r="BD75">
        <v>9.8461090909090901E-2</v>
      </c>
      <c r="BE75">
        <v>0</v>
      </c>
      <c r="BF75">
        <v>0</v>
      </c>
      <c r="BG75">
        <v>0.36888167346938783</v>
      </c>
      <c r="BH75">
        <v>8.9731591836734681E-2</v>
      </c>
      <c r="BI75">
        <v>0</v>
      </c>
      <c r="BJ75">
        <v>0</v>
      </c>
      <c r="BK75">
        <v>0.62651866666666656</v>
      </c>
      <c r="BL75">
        <v>0.80022716244865644</v>
      </c>
      <c r="BM75">
        <v>0</v>
      </c>
      <c r="BN75">
        <v>0</v>
      </c>
      <c r="BO75">
        <v>9.4939726311324986</v>
      </c>
      <c r="BP75">
        <v>5.8861780585833321</v>
      </c>
      <c r="BQ75">
        <v>0</v>
      </c>
      <c r="BR75">
        <v>1.4562983801253542</v>
      </c>
      <c r="BS75">
        <v>2.633534004084507</v>
      </c>
      <c r="BT75">
        <v>0.51935276563380273</v>
      </c>
      <c r="BU75">
        <v>0</v>
      </c>
      <c r="BV75">
        <v>3.9886292394366196E-2</v>
      </c>
      <c r="BW75">
        <v>1.2484515210000002</v>
      </c>
      <c r="BX75">
        <v>1.177979173</v>
      </c>
      <c r="BY75">
        <v>0</v>
      </c>
      <c r="BZ75">
        <v>0</v>
      </c>
    </row>
    <row r="76" spans="1:78" x14ac:dyDescent="0.25">
      <c r="A76" s="14">
        <v>2015</v>
      </c>
      <c r="B76" s="2">
        <v>1973</v>
      </c>
      <c r="C76">
        <v>8.0910854947036128</v>
      </c>
      <c r="D76">
        <v>0.50084571585947002</v>
      </c>
      <c r="E76">
        <v>0</v>
      </c>
      <c r="F76">
        <v>1.7982894873243469</v>
      </c>
      <c r="G76">
        <v>1.272895802638196</v>
      </c>
      <c r="H76">
        <v>0.52030257396071056</v>
      </c>
      <c r="I76">
        <v>0</v>
      </c>
      <c r="J76">
        <v>3.3348664788732406E-2</v>
      </c>
      <c r="K76">
        <v>4.0648023482926829</v>
      </c>
      <c r="L76">
        <v>0.82890087102439014</v>
      </c>
      <c r="M76">
        <v>0</v>
      </c>
      <c r="N76">
        <v>0.23467751415198193</v>
      </c>
      <c r="O76">
        <v>11.654418596491229</v>
      </c>
      <c r="P76">
        <v>4.7756652631578946</v>
      </c>
      <c r="Q76">
        <v>0</v>
      </c>
      <c r="R76">
        <v>6.1710357894736836</v>
      </c>
      <c r="S76">
        <v>1.1991541643999999</v>
      </c>
      <c r="T76">
        <v>0.62714384460000006</v>
      </c>
      <c r="U76">
        <v>0</v>
      </c>
      <c r="V76">
        <v>0.48644274366197154</v>
      </c>
      <c r="W76">
        <v>12.62170541588209</v>
      </c>
      <c r="X76">
        <v>6.5624971222833395E-2</v>
      </c>
      <c r="Y76">
        <v>0</v>
      </c>
      <c r="Z76">
        <v>6.816624714813932E-2</v>
      </c>
      <c r="AA76">
        <v>0.66007761217391303</v>
      </c>
      <c r="AB76">
        <v>1.030666298913044</v>
      </c>
      <c r="AC76">
        <v>0</v>
      </c>
      <c r="AD76" s="87">
        <v>8.9535067605633796E-3</v>
      </c>
      <c r="AE76">
        <v>4.5102908229615384</v>
      </c>
      <c r="AF76">
        <v>0.81200065057692294</v>
      </c>
      <c r="AG76">
        <v>0</v>
      </c>
      <c r="AH76">
        <v>13.364991552923071</v>
      </c>
      <c r="AI76">
        <v>4.6688216006551153</v>
      </c>
      <c r="AJ76">
        <v>2.299259676458314</v>
      </c>
      <c r="AK76">
        <v>0</v>
      </c>
      <c r="AL76">
        <v>3.1255971455640623E-2</v>
      </c>
      <c r="AM76">
        <v>5.0592462057368897</v>
      </c>
      <c r="AN76">
        <v>0.3659151044362734</v>
      </c>
      <c r="AO76">
        <v>0</v>
      </c>
      <c r="AP76">
        <v>1.3495749790767056E-2</v>
      </c>
      <c r="AQ76">
        <v>6.0322066666666663</v>
      </c>
      <c r="AR76">
        <v>20.17851666666667</v>
      </c>
      <c r="AS76">
        <v>0</v>
      </c>
      <c r="AT76">
        <v>1.7776056338028161</v>
      </c>
      <c r="AU76">
        <v>0.14528512820512821</v>
      </c>
      <c r="AV76">
        <v>0.60415923076923073</v>
      </c>
      <c r="AW76">
        <v>0</v>
      </c>
      <c r="AX76">
        <v>6.7342957746478846E-2</v>
      </c>
      <c r="AY76">
        <v>2.3007520000000001</v>
      </c>
      <c r="AZ76">
        <v>0.33534199999999997</v>
      </c>
      <c r="BA76">
        <v>0</v>
      </c>
      <c r="BB76">
        <v>7.8074154929577463E-2</v>
      </c>
      <c r="BC76">
        <v>0.18470451457877571</v>
      </c>
      <c r="BD76">
        <v>9.8461090909090901E-2</v>
      </c>
      <c r="BE76">
        <v>0</v>
      </c>
      <c r="BF76">
        <v>0</v>
      </c>
      <c r="BG76">
        <v>0.36888167346938783</v>
      </c>
      <c r="BH76">
        <v>8.9731591836734681E-2</v>
      </c>
      <c r="BI76">
        <v>0</v>
      </c>
      <c r="BJ76">
        <v>0</v>
      </c>
      <c r="BK76">
        <v>0.62651866666666656</v>
      </c>
      <c r="BL76">
        <v>0.80022716244865644</v>
      </c>
      <c r="BM76">
        <v>0</v>
      </c>
      <c r="BN76">
        <v>0</v>
      </c>
      <c r="BO76">
        <v>9.4939726311324986</v>
      </c>
      <c r="BP76">
        <v>5.8861780585833321</v>
      </c>
      <c r="BQ76">
        <v>0</v>
      </c>
      <c r="BR76">
        <v>1.4562983801253542</v>
      </c>
      <c r="BS76">
        <v>2.633534004084507</v>
      </c>
      <c r="BT76">
        <v>0.51935276563380273</v>
      </c>
      <c r="BU76">
        <v>0</v>
      </c>
      <c r="BV76">
        <v>3.9886292394366196E-2</v>
      </c>
      <c r="BW76">
        <v>1.2484515210000002</v>
      </c>
      <c r="BX76">
        <v>1.177979173</v>
      </c>
      <c r="BY76">
        <v>0</v>
      </c>
      <c r="BZ76">
        <v>0</v>
      </c>
    </row>
    <row r="77" spans="1:78" x14ac:dyDescent="0.25">
      <c r="A77" s="14">
        <v>2015</v>
      </c>
      <c r="B77" s="2">
        <v>1974</v>
      </c>
      <c r="C77">
        <v>8.0910854947036128</v>
      </c>
      <c r="D77">
        <v>0.50084571585947002</v>
      </c>
      <c r="E77">
        <v>0</v>
      </c>
      <c r="F77">
        <v>1.7982894873243469</v>
      </c>
      <c r="G77">
        <v>1.272895802638196</v>
      </c>
      <c r="H77">
        <v>0.52030257396071056</v>
      </c>
      <c r="I77">
        <v>0</v>
      </c>
      <c r="J77">
        <v>3.3348664788732406E-2</v>
      </c>
      <c r="K77">
        <v>4.0648023482926829</v>
      </c>
      <c r="L77">
        <v>0.82890087102439014</v>
      </c>
      <c r="M77">
        <v>0</v>
      </c>
      <c r="N77">
        <v>0.23467751415198193</v>
      </c>
      <c r="O77">
        <v>11.654418596491229</v>
      </c>
      <c r="P77">
        <v>4.7756652631578946</v>
      </c>
      <c r="Q77">
        <v>0</v>
      </c>
      <c r="R77">
        <v>6.1710357894736836</v>
      </c>
      <c r="S77">
        <v>1.1991541643999999</v>
      </c>
      <c r="T77">
        <v>0.62714384460000006</v>
      </c>
      <c r="U77">
        <v>0</v>
      </c>
      <c r="V77">
        <v>0.48644274366197154</v>
      </c>
      <c r="W77">
        <v>12.62170541588209</v>
      </c>
      <c r="X77">
        <v>6.5624971222833395E-2</v>
      </c>
      <c r="Y77">
        <v>0</v>
      </c>
      <c r="Z77">
        <v>6.816624714813932E-2</v>
      </c>
      <c r="AA77">
        <v>0.66007761217391303</v>
      </c>
      <c r="AB77">
        <v>1.030666298913044</v>
      </c>
      <c r="AC77">
        <v>0</v>
      </c>
      <c r="AD77" s="87">
        <v>8.9535067605633796E-3</v>
      </c>
      <c r="AE77">
        <v>4.5102908229615384</v>
      </c>
      <c r="AF77">
        <v>0.81200065057692294</v>
      </c>
      <c r="AG77">
        <v>0</v>
      </c>
      <c r="AH77">
        <v>13.364991552923071</v>
      </c>
      <c r="AI77">
        <v>4.6688216006551153</v>
      </c>
      <c r="AJ77">
        <v>2.299259676458314</v>
      </c>
      <c r="AK77">
        <v>0</v>
      </c>
      <c r="AL77">
        <v>3.1255971455640623E-2</v>
      </c>
      <c r="AM77">
        <v>5.0592462057368897</v>
      </c>
      <c r="AN77">
        <v>0.3659151044362734</v>
      </c>
      <c r="AO77">
        <v>0</v>
      </c>
      <c r="AP77">
        <v>1.3495749790767056E-2</v>
      </c>
      <c r="AQ77">
        <v>6.0322066666666663</v>
      </c>
      <c r="AR77">
        <v>20.17851666666667</v>
      </c>
      <c r="AS77">
        <v>0</v>
      </c>
      <c r="AT77">
        <v>1.7776056338028161</v>
      </c>
      <c r="AU77">
        <v>0.14528512820512821</v>
      </c>
      <c r="AV77">
        <v>0.60415923076923073</v>
      </c>
      <c r="AW77">
        <v>0</v>
      </c>
      <c r="AX77">
        <v>6.7342957746478846E-2</v>
      </c>
      <c r="AY77">
        <v>2.3007520000000001</v>
      </c>
      <c r="AZ77">
        <v>0.33534199999999997</v>
      </c>
      <c r="BA77">
        <v>0</v>
      </c>
      <c r="BB77">
        <v>7.8074154929577463E-2</v>
      </c>
      <c r="BC77">
        <v>0.18470451457877571</v>
      </c>
      <c r="BD77">
        <v>9.8461090909090901E-2</v>
      </c>
      <c r="BE77">
        <v>0</v>
      </c>
      <c r="BF77">
        <v>0</v>
      </c>
      <c r="BG77">
        <v>0.36888167346938783</v>
      </c>
      <c r="BH77">
        <v>8.9731591836734681E-2</v>
      </c>
      <c r="BI77">
        <v>0</v>
      </c>
      <c r="BJ77">
        <v>0</v>
      </c>
      <c r="BK77">
        <v>0.62651866666666656</v>
      </c>
      <c r="BL77">
        <v>0.80022716244865644</v>
      </c>
      <c r="BM77">
        <v>0</v>
      </c>
      <c r="BN77">
        <v>0</v>
      </c>
      <c r="BO77">
        <v>9.4939726311324986</v>
      </c>
      <c r="BP77">
        <v>5.8861780585833321</v>
      </c>
      <c r="BQ77">
        <v>0</v>
      </c>
      <c r="BR77">
        <v>1.4562983801253542</v>
      </c>
      <c r="BS77">
        <v>2.633534004084507</v>
      </c>
      <c r="BT77">
        <v>0.51935276563380273</v>
      </c>
      <c r="BU77">
        <v>0</v>
      </c>
      <c r="BV77">
        <v>3.9886292394366196E-2</v>
      </c>
      <c r="BW77">
        <v>1.2484515210000002</v>
      </c>
      <c r="BX77">
        <v>1.177979173</v>
      </c>
      <c r="BY77">
        <v>0</v>
      </c>
      <c r="BZ77">
        <v>0</v>
      </c>
    </row>
    <row r="78" spans="1:78" x14ac:dyDescent="0.25">
      <c r="A78" s="14">
        <v>2015</v>
      </c>
      <c r="B78" s="2">
        <v>1975</v>
      </c>
      <c r="C78">
        <v>8.0910854947036128</v>
      </c>
      <c r="D78">
        <v>0.50084571585947002</v>
      </c>
      <c r="E78">
        <v>0</v>
      </c>
      <c r="F78">
        <v>1.7982894873243469</v>
      </c>
      <c r="G78">
        <v>1.272895802638196</v>
      </c>
      <c r="H78">
        <v>0.52030257396071056</v>
      </c>
      <c r="I78">
        <v>0</v>
      </c>
      <c r="J78">
        <v>3.3348664788732406E-2</v>
      </c>
      <c r="K78">
        <v>4.0648023482926829</v>
      </c>
      <c r="L78">
        <v>0.82890087102439014</v>
      </c>
      <c r="M78">
        <v>0</v>
      </c>
      <c r="N78">
        <v>0.23467751415198193</v>
      </c>
      <c r="O78">
        <v>11.654418596491229</v>
      </c>
      <c r="P78">
        <v>4.7756652631578946</v>
      </c>
      <c r="Q78">
        <v>0</v>
      </c>
      <c r="R78">
        <v>6.1710357894736836</v>
      </c>
      <c r="S78">
        <v>1.1991541643999999</v>
      </c>
      <c r="T78">
        <v>0.62714384460000006</v>
      </c>
      <c r="U78">
        <v>0</v>
      </c>
      <c r="V78">
        <v>0.48644274366197154</v>
      </c>
      <c r="W78">
        <v>12.62170541588209</v>
      </c>
      <c r="X78">
        <v>6.5624971222833395E-2</v>
      </c>
      <c r="Y78">
        <v>0</v>
      </c>
      <c r="Z78">
        <v>6.816624714813932E-2</v>
      </c>
      <c r="AA78">
        <v>0.66007761217391303</v>
      </c>
      <c r="AB78">
        <v>1.030666298913044</v>
      </c>
      <c r="AC78">
        <v>0</v>
      </c>
      <c r="AD78" s="87">
        <v>8.9535067605633796E-3</v>
      </c>
      <c r="AE78">
        <v>4.5102908229615384</v>
      </c>
      <c r="AF78">
        <v>0.81200065057692294</v>
      </c>
      <c r="AG78">
        <v>0</v>
      </c>
      <c r="AH78">
        <v>13.364991552923071</v>
      </c>
      <c r="AI78">
        <v>4.6688216006551153</v>
      </c>
      <c r="AJ78">
        <v>2.299259676458314</v>
      </c>
      <c r="AK78">
        <v>0</v>
      </c>
      <c r="AL78">
        <v>3.1255971455640623E-2</v>
      </c>
      <c r="AM78">
        <v>5.0592462057368897</v>
      </c>
      <c r="AN78">
        <v>0.3659151044362734</v>
      </c>
      <c r="AO78">
        <v>0</v>
      </c>
      <c r="AP78">
        <v>1.3495749790767056E-2</v>
      </c>
      <c r="AQ78">
        <v>6.0322066666666663</v>
      </c>
      <c r="AR78">
        <v>20.17851666666667</v>
      </c>
      <c r="AS78">
        <v>0</v>
      </c>
      <c r="AT78">
        <v>1.7776056338028161</v>
      </c>
      <c r="AU78">
        <v>0.14528512820512821</v>
      </c>
      <c r="AV78">
        <v>0.60415923076923073</v>
      </c>
      <c r="AW78">
        <v>0</v>
      </c>
      <c r="AX78">
        <v>6.7342957746478846E-2</v>
      </c>
      <c r="AY78">
        <v>2.3007520000000001</v>
      </c>
      <c r="AZ78">
        <v>0.33534199999999997</v>
      </c>
      <c r="BA78">
        <v>0</v>
      </c>
      <c r="BB78">
        <v>7.8074154929577463E-2</v>
      </c>
      <c r="BC78">
        <v>0.18470451457877571</v>
      </c>
      <c r="BD78">
        <v>9.8461090909090901E-2</v>
      </c>
      <c r="BE78">
        <v>0</v>
      </c>
      <c r="BF78">
        <v>0</v>
      </c>
      <c r="BG78">
        <v>0.36888167346938783</v>
      </c>
      <c r="BH78">
        <v>8.9731591836734681E-2</v>
      </c>
      <c r="BI78">
        <v>0</v>
      </c>
      <c r="BJ78">
        <v>0</v>
      </c>
      <c r="BK78">
        <v>0.62651866666666656</v>
      </c>
      <c r="BL78">
        <v>0.80022716244865644</v>
      </c>
      <c r="BM78">
        <v>0</v>
      </c>
      <c r="BN78">
        <v>0</v>
      </c>
      <c r="BO78">
        <v>9.4939726311324986</v>
      </c>
      <c r="BP78">
        <v>5.8861780585833321</v>
      </c>
      <c r="BQ78">
        <v>0</v>
      </c>
      <c r="BR78">
        <v>1.4562983801253542</v>
      </c>
      <c r="BS78">
        <v>2.633534004084507</v>
      </c>
      <c r="BT78">
        <v>0.51935276563380273</v>
      </c>
      <c r="BU78">
        <v>0</v>
      </c>
      <c r="BV78">
        <v>3.9886292394366196E-2</v>
      </c>
      <c r="BW78">
        <v>1.2484515210000002</v>
      </c>
      <c r="BX78">
        <v>1.177979173</v>
      </c>
      <c r="BY78">
        <v>0</v>
      </c>
      <c r="BZ78">
        <v>0</v>
      </c>
    </row>
    <row r="79" spans="1:78" x14ac:dyDescent="0.25">
      <c r="A79" s="14">
        <v>2015</v>
      </c>
      <c r="B79" s="2">
        <v>1976</v>
      </c>
      <c r="C79">
        <v>8.0910854947036128</v>
      </c>
      <c r="D79">
        <v>0.50084571585947002</v>
      </c>
      <c r="E79">
        <v>0</v>
      </c>
      <c r="F79">
        <v>1.7982894873243469</v>
      </c>
      <c r="G79">
        <v>1.272895802638196</v>
      </c>
      <c r="H79">
        <v>0.52030257396071056</v>
      </c>
      <c r="I79">
        <v>0</v>
      </c>
      <c r="J79">
        <v>3.3348664788732406E-2</v>
      </c>
      <c r="K79">
        <v>4.0648023482926829</v>
      </c>
      <c r="L79">
        <v>0.82890087102439014</v>
      </c>
      <c r="M79">
        <v>0</v>
      </c>
      <c r="N79">
        <v>0.23467751415198193</v>
      </c>
      <c r="O79">
        <v>11.654418596491229</v>
      </c>
      <c r="P79">
        <v>4.7756652631578946</v>
      </c>
      <c r="Q79">
        <v>0</v>
      </c>
      <c r="R79">
        <v>6.1710357894736836</v>
      </c>
      <c r="S79">
        <v>1.1991541643999999</v>
      </c>
      <c r="T79">
        <v>0.62714384460000006</v>
      </c>
      <c r="U79">
        <v>0</v>
      </c>
      <c r="V79">
        <v>0.48644274366197154</v>
      </c>
      <c r="W79">
        <v>12.62170541588209</v>
      </c>
      <c r="X79">
        <v>6.5624971222833395E-2</v>
      </c>
      <c r="Y79">
        <v>0</v>
      </c>
      <c r="Z79">
        <v>6.816624714813932E-2</v>
      </c>
      <c r="AA79">
        <v>0.66007761217391303</v>
      </c>
      <c r="AB79">
        <v>1.030666298913044</v>
      </c>
      <c r="AC79">
        <v>0</v>
      </c>
      <c r="AD79" s="87">
        <v>8.9535067605633796E-3</v>
      </c>
      <c r="AE79">
        <v>4.5102908229615384</v>
      </c>
      <c r="AF79">
        <v>0.81200065057692294</v>
      </c>
      <c r="AG79">
        <v>0</v>
      </c>
      <c r="AH79">
        <v>13.364991552923071</v>
      </c>
      <c r="AI79">
        <v>4.6688216006551153</v>
      </c>
      <c r="AJ79">
        <v>2.299259676458314</v>
      </c>
      <c r="AK79">
        <v>0</v>
      </c>
      <c r="AL79">
        <v>3.1255971455640623E-2</v>
      </c>
      <c r="AM79">
        <v>5.0592462057368897</v>
      </c>
      <c r="AN79">
        <v>0.3659151044362734</v>
      </c>
      <c r="AO79">
        <v>0</v>
      </c>
      <c r="AP79">
        <v>1.3495749790767056E-2</v>
      </c>
      <c r="AQ79">
        <v>6.0322066666666663</v>
      </c>
      <c r="AR79">
        <v>20.17851666666667</v>
      </c>
      <c r="AS79">
        <v>0</v>
      </c>
      <c r="AT79">
        <v>1.7776056338028161</v>
      </c>
      <c r="AU79">
        <v>0.14528512820512821</v>
      </c>
      <c r="AV79">
        <v>0.60415923076923073</v>
      </c>
      <c r="AW79">
        <v>0</v>
      </c>
      <c r="AX79">
        <v>6.7342957746478846E-2</v>
      </c>
      <c r="AY79">
        <v>2.3007520000000001</v>
      </c>
      <c r="AZ79">
        <v>0.33534199999999997</v>
      </c>
      <c r="BA79">
        <v>0</v>
      </c>
      <c r="BB79">
        <v>7.8074154929577463E-2</v>
      </c>
      <c r="BC79">
        <v>0.18470451457877571</v>
      </c>
      <c r="BD79">
        <v>9.8461090909090901E-2</v>
      </c>
      <c r="BE79">
        <v>0</v>
      </c>
      <c r="BF79">
        <v>0</v>
      </c>
      <c r="BG79">
        <v>0.36888167346938783</v>
      </c>
      <c r="BH79">
        <v>8.9731591836734681E-2</v>
      </c>
      <c r="BI79">
        <v>0</v>
      </c>
      <c r="BJ79">
        <v>0</v>
      </c>
      <c r="BK79">
        <v>0.62651866666666656</v>
      </c>
      <c r="BL79">
        <v>0.80022716244865644</v>
      </c>
      <c r="BM79">
        <v>0</v>
      </c>
      <c r="BN79">
        <v>0</v>
      </c>
      <c r="BO79">
        <v>9.4939726311324986</v>
      </c>
      <c r="BP79">
        <v>5.8861780585833321</v>
      </c>
      <c r="BQ79">
        <v>0</v>
      </c>
      <c r="BR79">
        <v>1.4562983801253542</v>
      </c>
      <c r="BS79">
        <v>2.633534004084507</v>
      </c>
      <c r="BT79">
        <v>0.51935276563380273</v>
      </c>
      <c r="BU79">
        <v>0</v>
      </c>
      <c r="BV79">
        <v>3.9886292394366196E-2</v>
      </c>
      <c r="BW79">
        <v>1.2484515210000002</v>
      </c>
      <c r="BX79">
        <v>1.177979173</v>
      </c>
      <c r="BY79">
        <v>0</v>
      </c>
      <c r="BZ79">
        <v>0</v>
      </c>
    </row>
    <row r="80" spans="1:78" x14ac:dyDescent="0.25">
      <c r="A80" s="14">
        <v>2015</v>
      </c>
      <c r="B80" s="2">
        <v>1977</v>
      </c>
      <c r="C80">
        <v>8.0910854947036128</v>
      </c>
      <c r="D80">
        <v>0.50084571585947002</v>
      </c>
      <c r="E80">
        <v>0</v>
      </c>
      <c r="F80">
        <v>1.7982894873243469</v>
      </c>
      <c r="G80">
        <v>1.272895802638196</v>
      </c>
      <c r="H80">
        <v>0.52030257396071056</v>
      </c>
      <c r="I80">
        <v>0</v>
      </c>
      <c r="J80">
        <v>3.3348664788732406E-2</v>
      </c>
      <c r="K80">
        <v>4.0648023482926829</v>
      </c>
      <c r="L80">
        <v>0.82890087102439014</v>
      </c>
      <c r="M80">
        <v>0</v>
      </c>
      <c r="N80">
        <v>0.23467751415198193</v>
      </c>
      <c r="O80">
        <v>11.654418596491229</v>
      </c>
      <c r="P80">
        <v>4.7756652631578946</v>
      </c>
      <c r="Q80">
        <v>0</v>
      </c>
      <c r="R80">
        <v>6.1710357894736836</v>
      </c>
      <c r="S80">
        <v>1.1991541643999999</v>
      </c>
      <c r="T80">
        <v>0.62714384460000006</v>
      </c>
      <c r="U80">
        <v>0</v>
      </c>
      <c r="V80">
        <v>0.48644274366197154</v>
      </c>
      <c r="W80">
        <v>16.556670876431941</v>
      </c>
      <c r="X80">
        <v>8.608432965362757E-2</v>
      </c>
      <c r="Y80">
        <v>0</v>
      </c>
      <c r="Z80">
        <v>6.816624714813932E-2</v>
      </c>
      <c r="AA80">
        <v>0.66007761217391303</v>
      </c>
      <c r="AB80">
        <v>1.030666298913044</v>
      </c>
      <c r="AC80">
        <v>0</v>
      </c>
      <c r="AD80" s="87">
        <v>8.9535067605633796E-3</v>
      </c>
      <c r="AE80">
        <v>4.5102908229615384</v>
      </c>
      <c r="AF80">
        <v>0.81200065057692294</v>
      </c>
      <c r="AG80">
        <v>0</v>
      </c>
      <c r="AH80">
        <v>13.364991552923071</v>
      </c>
      <c r="AI80">
        <v>4.6688216006551153</v>
      </c>
      <c r="AJ80">
        <v>2.299259676458314</v>
      </c>
      <c r="AK80">
        <v>0</v>
      </c>
      <c r="AL80">
        <v>3.1255971455640623E-2</v>
      </c>
      <c r="AM80">
        <v>5.0592462057368897</v>
      </c>
      <c r="AN80">
        <v>0.3659151044362734</v>
      </c>
      <c r="AO80">
        <v>0</v>
      </c>
      <c r="AP80">
        <v>1.3495749790767056E-2</v>
      </c>
      <c r="AQ80">
        <v>6.0322066666666663</v>
      </c>
      <c r="AR80">
        <v>20.17851666666667</v>
      </c>
      <c r="AS80">
        <v>0</v>
      </c>
      <c r="AT80">
        <v>1.7776056338028161</v>
      </c>
      <c r="AU80">
        <v>0.14528512820512821</v>
      </c>
      <c r="AV80">
        <v>0.60415923076923073</v>
      </c>
      <c r="AW80">
        <v>0</v>
      </c>
      <c r="AX80">
        <v>6.7342957746478846E-2</v>
      </c>
      <c r="AY80">
        <v>2.3007520000000001</v>
      </c>
      <c r="AZ80">
        <v>0.33534199999999997</v>
      </c>
      <c r="BA80">
        <v>0</v>
      </c>
      <c r="BB80">
        <v>7.8074154929577463E-2</v>
      </c>
      <c r="BC80">
        <v>0.18470451457877571</v>
      </c>
      <c r="BD80">
        <v>9.8461090909090901E-2</v>
      </c>
      <c r="BE80">
        <v>0</v>
      </c>
      <c r="BF80">
        <v>0</v>
      </c>
      <c r="BG80">
        <v>0.36888167346938783</v>
      </c>
      <c r="BH80">
        <v>8.9731591836734681E-2</v>
      </c>
      <c r="BI80">
        <v>0</v>
      </c>
      <c r="BJ80">
        <v>0</v>
      </c>
      <c r="BK80">
        <v>0.62651866666666656</v>
      </c>
      <c r="BL80">
        <v>0.80022716244865644</v>
      </c>
      <c r="BM80">
        <v>0</v>
      </c>
      <c r="BN80">
        <v>0</v>
      </c>
      <c r="BO80">
        <v>9.4939726311324986</v>
      </c>
      <c r="BP80">
        <v>5.8861780585833321</v>
      </c>
      <c r="BQ80">
        <v>0</v>
      </c>
      <c r="BR80">
        <v>1.4562983801253542</v>
      </c>
      <c r="BS80">
        <v>2.633534004084507</v>
      </c>
      <c r="BT80">
        <v>0.51935276563380273</v>
      </c>
      <c r="BU80">
        <v>0</v>
      </c>
      <c r="BV80">
        <v>3.9886292394366196E-2</v>
      </c>
      <c r="BW80">
        <v>1.2484515210000002</v>
      </c>
      <c r="BX80">
        <v>1.177979173</v>
      </c>
      <c r="BY80">
        <v>0</v>
      </c>
      <c r="BZ80">
        <v>0</v>
      </c>
    </row>
    <row r="81" spans="1:78" x14ac:dyDescent="0.25">
      <c r="A81" s="14">
        <v>2015</v>
      </c>
      <c r="B81" s="2">
        <v>1978</v>
      </c>
      <c r="C81">
        <v>8.0910854947036128</v>
      </c>
      <c r="D81">
        <v>0.50084571585947002</v>
      </c>
      <c r="E81">
        <v>0</v>
      </c>
      <c r="F81">
        <v>1.7982894873243469</v>
      </c>
      <c r="G81">
        <v>1.272895802638196</v>
      </c>
      <c r="H81">
        <v>0.52030257396071056</v>
      </c>
      <c r="I81">
        <v>0</v>
      </c>
      <c r="J81">
        <v>3.3348664788732406E-2</v>
      </c>
      <c r="K81">
        <v>4.0648023482926829</v>
      </c>
      <c r="L81">
        <v>0.82890087102439014</v>
      </c>
      <c r="M81">
        <v>0</v>
      </c>
      <c r="N81">
        <v>0.23467751415198193</v>
      </c>
      <c r="O81">
        <v>11.654418596491229</v>
      </c>
      <c r="P81">
        <v>4.7756652631578946</v>
      </c>
      <c r="Q81">
        <v>0</v>
      </c>
      <c r="R81">
        <v>6.1710357894736836</v>
      </c>
      <c r="S81">
        <v>1.1991541643999999</v>
      </c>
      <c r="T81">
        <v>0.62714384460000006</v>
      </c>
      <c r="U81">
        <v>0</v>
      </c>
      <c r="V81">
        <v>0.48644274366197154</v>
      </c>
      <c r="W81">
        <v>16.556670876431941</v>
      </c>
      <c r="X81">
        <v>8.608432965362757E-2</v>
      </c>
      <c r="Y81">
        <v>0</v>
      </c>
      <c r="Z81">
        <v>6.816624714813932E-2</v>
      </c>
      <c r="AA81">
        <v>0.66007761217391303</v>
      </c>
      <c r="AB81">
        <v>1.030666298913044</v>
      </c>
      <c r="AC81">
        <v>0</v>
      </c>
      <c r="AD81" s="87">
        <v>8.9535067605633796E-3</v>
      </c>
      <c r="AE81">
        <v>4.5102908229615384</v>
      </c>
      <c r="AF81">
        <v>0.81200065057692294</v>
      </c>
      <c r="AG81">
        <v>0</v>
      </c>
      <c r="AH81">
        <v>13.364991552923071</v>
      </c>
      <c r="AI81">
        <v>4.6688216006551153</v>
      </c>
      <c r="AJ81">
        <v>2.299259676458314</v>
      </c>
      <c r="AK81">
        <v>0</v>
      </c>
      <c r="AL81">
        <v>3.1255971455640623E-2</v>
      </c>
      <c r="AM81">
        <v>5.0592462057368897</v>
      </c>
      <c r="AN81">
        <v>0.3659151044362734</v>
      </c>
      <c r="AO81">
        <v>0</v>
      </c>
      <c r="AP81">
        <v>1.3495749790767056E-2</v>
      </c>
      <c r="AQ81">
        <v>6.0322066666666663</v>
      </c>
      <c r="AR81">
        <v>20.17851666666667</v>
      </c>
      <c r="AS81">
        <v>0</v>
      </c>
      <c r="AT81">
        <v>1.7776056338028161</v>
      </c>
      <c r="AU81">
        <v>0.14528512820512821</v>
      </c>
      <c r="AV81">
        <v>0.60415923076923073</v>
      </c>
      <c r="AW81">
        <v>0</v>
      </c>
      <c r="AX81">
        <v>6.7342957746478846E-2</v>
      </c>
      <c r="AY81">
        <v>2.3007520000000001</v>
      </c>
      <c r="AZ81">
        <v>0.33534199999999997</v>
      </c>
      <c r="BA81">
        <v>0</v>
      </c>
      <c r="BB81">
        <v>7.8074154929577463E-2</v>
      </c>
      <c r="BC81">
        <v>0.18470451457877571</v>
      </c>
      <c r="BD81">
        <v>9.8461090909090901E-2</v>
      </c>
      <c r="BE81">
        <v>0</v>
      </c>
      <c r="BF81">
        <v>0</v>
      </c>
      <c r="BG81">
        <v>0.36888167346938783</v>
      </c>
      <c r="BH81">
        <v>8.9731591836734681E-2</v>
      </c>
      <c r="BI81">
        <v>0</v>
      </c>
      <c r="BJ81">
        <v>0</v>
      </c>
      <c r="BK81">
        <v>0.62651866666666656</v>
      </c>
      <c r="BL81">
        <v>0.80022716244865644</v>
      </c>
      <c r="BM81">
        <v>0</v>
      </c>
      <c r="BN81">
        <v>0</v>
      </c>
      <c r="BO81">
        <v>9.4939726311324986</v>
      </c>
      <c r="BP81">
        <v>5.8861780585833321</v>
      </c>
      <c r="BQ81">
        <v>0</v>
      </c>
      <c r="BR81">
        <v>1.4562983801253542</v>
      </c>
      <c r="BS81">
        <v>2.633534004084507</v>
      </c>
      <c r="BT81">
        <v>0.51935276563380273</v>
      </c>
      <c r="BU81">
        <v>0</v>
      </c>
      <c r="BV81">
        <v>3.9886292394366196E-2</v>
      </c>
      <c r="BW81">
        <v>1.2484515210000002</v>
      </c>
      <c r="BX81">
        <v>1.177979173</v>
      </c>
      <c r="BY81">
        <v>0</v>
      </c>
      <c r="BZ81">
        <v>0</v>
      </c>
    </row>
    <row r="82" spans="1:78" x14ac:dyDescent="0.25">
      <c r="A82" s="14">
        <v>2015</v>
      </c>
      <c r="B82" s="2">
        <v>1979</v>
      </c>
      <c r="C82">
        <v>8.0910854947036128</v>
      </c>
      <c r="D82">
        <v>0.50084571585947002</v>
      </c>
      <c r="E82">
        <v>0</v>
      </c>
      <c r="F82">
        <v>1.7982894873243469</v>
      </c>
      <c r="G82">
        <v>1.272895802638196</v>
      </c>
      <c r="H82">
        <v>0.52030257396071056</v>
      </c>
      <c r="I82">
        <v>0</v>
      </c>
      <c r="J82">
        <v>3.3348664788732406E-2</v>
      </c>
      <c r="K82">
        <v>4.0648023482926829</v>
      </c>
      <c r="L82">
        <v>0.82890087102439014</v>
      </c>
      <c r="M82">
        <v>0</v>
      </c>
      <c r="N82">
        <v>0.23467751415198193</v>
      </c>
      <c r="O82">
        <v>11.654418596491229</v>
      </c>
      <c r="P82">
        <v>4.7756652631578946</v>
      </c>
      <c r="Q82">
        <v>0</v>
      </c>
      <c r="R82">
        <v>6.1710357894736836</v>
      </c>
      <c r="S82">
        <v>1.1991541643999999</v>
      </c>
      <c r="T82">
        <v>0.62714384460000006</v>
      </c>
      <c r="U82">
        <v>0</v>
      </c>
      <c r="V82">
        <v>0.48644274366197154</v>
      </c>
      <c r="W82">
        <v>16.556670876431941</v>
      </c>
      <c r="X82">
        <v>8.608432965362757E-2</v>
      </c>
      <c r="Y82">
        <v>0</v>
      </c>
      <c r="Z82">
        <v>6.816624714813932E-2</v>
      </c>
      <c r="AA82">
        <v>0.66007761217391303</v>
      </c>
      <c r="AB82">
        <v>1.030666298913044</v>
      </c>
      <c r="AC82">
        <v>0</v>
      </c>
      <c r="AD82" s="87">
        <v>8.9535067605633796E-3</v>
      </c>
      <c r="AE82">
        <v>4.5102908229615384</v>
      </c>
      <c r="AF82">
        <v>0.81200065057692294</v>
      </c>
      <c r="AG82">
        <v>0</v>
      </c>
      <c r="AH82">
        <v>13.364991552923071</v>
      </c>
      <c r="AI82">
        <v>4.6688216006551153</v>
      </c>
      <c r="AJ82">
        <v>2.299259676458314</v>
      </c>
      <c r="AK82">
        <v>0</v>
      </c>
      <c r="AL82">
        <v>3.1255971455640623E-2</v>
      </c>
      <c r="AM82">
        <v>5.0592462057368897</v>
      </c>
      <c r="AN82">
        <v>0.3659151044362734</v>
      </c>
      <c r="AO82">
        <v>0</v>
      </c>
      <c r="AP82">
        <v>1.3495749790767056E-2</v>
      </c>
      <c r="AQ82">
        <v>6.0322066666666663</v>
      </c>
      <c r="AR82">
        <v>20.17851666666667</v>
      </c>
      <c r="AS82">
        <v>0</v>
      </c>
      <c r="AT82">
        <v>1.7776056338028161</v>
      </c>
      <c r="AU82">
        <v>0.14528512820512821</v>
      </c>
      <c r="AV82">
        <v>0.60415923076923073</v>
      </c>
      <c r="AW82">
        <v>0</v>
      </c>
      <c r="AX82">
        <v>6.7342957746478846E-2</v>
      </c>
      <c r="AY82">
        <v>2.3007520000000001</v>
      </c>
      <c r="AZ82">
        <v>0.33534199999999997</v>
      </c>
      <c r="BA82">
        <v>0</v>
      </c>
      <c r="BB82">
        <v>7.8074154929577463E-2</v>
      </c>
      <c r="BC82">
        <v>0.18470451457877571</v>
      </c>
      <c r="BD82">
        <v>9.8461090909090901E-2</v>
      </c>
      <c r="BE82">
        <v>0</v>
      </c>
      <c r="BF82">
        <v>0</v>
      </c>
      <c r="BG82">
        <v>0.36888167346938783</v>
      </c>
      <c r="BH82">
        <v>8.9731591836734681E-2</v>
      </c>
      <c r="BI82">
        <v>0</v>
      </c>
      <c r="BJ82">
        <v>0</v>
      </c>
      <c r="BK82">
        <v>0.62651866666666656</v>
      </c>
      <c r="BL82">
        <v>0.80022716244865644</v>
      </c>
      <c r="BM82">
        <v>0</v>
      </c>
      <c r="BN82">
        <v>0</v>
      </c>
      <c r="BO82">
        <v>9.4939726311324986</v>
      </c>
      <c r="BP82">
        <v>5.8861780585833321</v>
      </c>
      <c r="BQ82">
        <v>0</v>
      </c>
      <c r="BR82">
        <v>1.4562983801253542</v>
      </c>
      <c r="BS82">
        <v>2.633534004084507</v>
      </c>
      <c r="BT82">
        <v>0.51935276563380273</v>
      </c>
      <c r="BU82">
        <v>0</v>
      </c>
      <c r="BV82">
        <v>3.9886292394366196E-2</v>
      </c>
      <c r="BW82">
        <v>1.2484515210000002</v>
      </c>
      <c r="BX82">
        <v>1.177979173</v>
      </c>
      <c r="BY82">
        <v>0</v>
      </c>
      <c r="BZ82">
        <v>0</v>
      </c>
    </row>
    <row r="83" spans="1:78" x14ac:dyDescent="0.25">
      <c r="A83" s="14">
        <v>2015</v>
      </c>
      <c r="B83" s="2">
        <v>1980</v>
      </c>
      <c r="C83">
        <v>8.0910854947036128</v>
      </c>
      <c r="D83">
        <v>0.50084571585947002</v>
      </c>
      <c r="E83">
        <v>0</v>
      </c>
      <c r="F83">
        <v>1.7982894873243469</v>
      </c>
      <c r="G83">
        <v>1.272895802638196</v>
      </c>
      <c r="H83">
        <v>0.52030257396071056</v>
      </c>
      <c r="I83">
        <v>0</v>
      </c>
      <c r="J83">
        <v>3.3348664788732406E-2</v>
      </c>
      <c r="K83">
        <v>4.0648023482926829</v>
      </c>
      <c r="L83">
        <v>0.82890087102439014</v>
      </c>
      <c r="M83">
        <v>0</v>
      </c>
      <c r="N83">
        <v>0.23467751415198193</v>
      </c>
      <c r="O83">
        <v>11.654418596491229</v>
      </c>
      <c r="P83">
        <v>4.7756652631578946</v>
      </c>
      <c r="Q83">
        <v>0</v>
      </c>
      <c r="R83">
        <v>6.1710357894736836</v>
      </c>
      <c r="S83">
        <v>1.1991541643999999</v>
      </c>
      <c r="T83">
        <v>0.62714384460000006</v>
      </c>
      <c r="U83">
        <v>0</v>
      </c>
      <c r="V83">
        <v>0.48644274366197154</v>
      </c>
      <c r="W83">
        <v>16.556670876431941</v>
      </c>
      <c r="X83">
        <v>8.608432965362757E-2</v>
      </c>
      <c r="Y83">
        <v>0</v>
      </c>
      <c r="Z83">
        <v>6.816624714813932E-2</v>
      </c>
      <c r="AA83">
        <v>0.66007761217391303</v>
      </c>
      <c r="AB83">
        <v>1.030666298913044</v>
      </c>
      <c r="AC83">
        <v>0</v>
      </c>
      <c r="AD83" s="87">
        <v>8.9535067605633796E-3</v>
      </c>
      <c r="AE83">
        <v>4.5102908229615384</v>
      </c>
      <c r="AF83">
        <v>0.81200065057692294</v>
      </c>
      <c r="AG83">
        <v>0</v>
      </c>
      <c r="AH83">
        <v>13.364991552923071</v>
      </c>
      <c r="AI83">
        <v>4.6688216006551153</v>
      </c>
      <c r="AJ83">
        <v>2.299259676458314</v>
      </c>
      <c r="AK83">
        <v>0</v>
      </c>
      <c r="AL83">
        <v>3.1255971455640623E-2</v>
      </c>
      <c r="AM83">
        <v>5.0592462057368897</v>
      </c>
      <c r="AN83">
        <v>0.3659151044362734</v>
      </c>
      <c r="AO83">
        <v>0</v>
      </c>
      <c r="AP83">
        <v>1.3495749790767056E-2</v>
      </c>
      <c r="AQ83">
        <v>15.572096500000001</v>
      </c>
      <c r="AR83">
        <v>52.710414999999998</v>
      </c>
      <c r="AS83">
        <v>0</v>
      </c>
      <c r="AT83">
        <v>1.7776056338028161</v>
      </c>
      <c r="AU83">
        <v>0.14528512820512821</v>
      </c>
      <c r="AV83">
        <v>0.60415923076923073</v>
      </c>
      <c r="AW83">
        <v>0</v>
      </c>
      <c r="AX83">
        <v>6.7342957746478846E-2</v>
      </c>
      <c r="AY83">
        <v>2.3007520000000001</v>
      </c>
      <c r="AZ83">
        <v>0.33534199999999997</v>
      </c>
      <c r="BA83">
        <v>0</v>
      </c>
      <c r="BB83">
        <v>7.8074154929577463E-2</v>
      </c>
      <c r="BC83">
        <v>0.18470451457877571</v>
      </c>
      <c r="BD83">
        <v>9.8461090909090901E-2</v>
      </c>
      <c r="BE83">
        <v>0</v>
      </c>
      <c r="BF83">
        <v>0</v>
      </c>
      <c r="BG83">
        <v>0.36888167346938783</v>
      </c>
      <c r="BH83">
        <v>8.9731591836734681E-2</v>
      </c>
      <c r="BI83">
        <v>0</v>
      </c>
      <c r="BJ83">
        <v>0</v>
      </c>
      <c r="BK83">
        <v>1.2931159999999999</v>
      </c>
      <c r="BL83">
        <v>2.179135220504365</v>
      </c>
      <c r="BM83">
        <v>0</v>
      </c>
      <c r="BN83">
        <v>0</v>
      </c>
      <c r="BO83">
        <v>9.4939726311324986</v>
      </c>
      <c r="BP83">
        <v>5.8861780585833321</v>
      </c>
      <c r="BQ83">
        <v>0</v>
      </c>
      <c r="BR83">
        <v>1.4562983801253542</v>
      </c>
      <c r="BS83">
        <v>2.633534004084507</v>
      </c>
      <c r="BT83">
        <v>0.51935276563380273</v>
      </c>
      <c r="BU83">
        <v>0</v>
      </c>
      <c r="BV83">
        <v>3.9886292394366196E-2</v>
      </c>
      <c r="BW83">
        <v>1.2484515210000002</v>
      </c>
      <c r="BX83">
        <v>1.177979173</v>
      </c>
      <c r="BY83">
        <v>0</v>
      </c>
      <c r="BZ83">
        <v>0</v>
      </c>
    </row>
    <row r="84" spans="1:78" x14ac:dyDescent="0.25">
      <c r="A84" s="14">
        <v>2015</v>
      </c>
      <c r="B84" s="2">
        <v>1981</v>
      </c>
      <c r="C84">
        <v>8.0910854947036128</v>
      </c>
      <c r="D84">
        <v>0.50084571585947002</v>
      </c>
      <c r="E84">
        <v>0</v>
      </c>
      <c r="F84">
        <v>1.7982894873243469</v>
      </c>
      <c r="G84">
        <v>1.272895802638196</v>
      </c>
      <c r="H84">
        <v>0.52030257396071056</v>
      </c>
      <c r="I84">
        <v>0</v>
      </c>
      <c r="J84">
        <v>3.3348664788732406E-2</v>
      </c>
      <c r="K84">
        <v>4.0648023482926829</v>
      </c>
      <c r="L84">
        <v>0.82890087102439014</v>
      </c>
      <c r="M84">
        <v>0</v>
      </c>
      <c r="N84">
        <v>0.23467751415198193</v>
      </c>
      <c r="O84">
        <v>11.654418596491229</v>
      </c>
      <c r="P84">
        <v>4.7756652631578946</v>
      </c>
      <c r="Q84">
        <v>0</v>
      </c>
      <c r="R84">
        <v>6.1710357894736836</v>
      </c>
      <c r="S84">
        <v>1.1991541643999999</v>
      </c>
      <c r="T84">
        <v>0.62714384460000006</v>
      </c>
      <c r="U84">
        <v>0</v>
      </c>
      <c r="V84">
        <v>0.48644274366197154</v>
      </c>
      <c r="W84">
        <v>16.556670876431941</v>
      </c>
      <c r="X84">
        <v>8.608432965362757E-2</v>
      </c>
      <c r="Y84">
        <v>0</v>
      </c>
      <c r="Z84">
        <v>6.816624714813932E-2</v>
      </c>
      <c r="AA84">
        <v>0.66007761217391303</v>
      </c>
      <c r="AB84">
        <v>1.030666298913044</v>
      </c>
      <c r="AC84">
        <v>0</v>
      </c>
      <c r="AD84" s="87">
        <v>8.9535067605633796E-3</v>
      </c>
      <c r="AE84">
        <v>4.5102908229615384</v>
      </c>
      <c r="AF84">
        <v>0.81200065057692294</v>
      </c>
      <c r="AG84">
        <v>0</v>
      </c>
      <c r="AH84">
        <v>13.364991552923071</v>
      </c>
      <c r="AI84">
        <v>4.6688216006551153</v>
      </c>
      <c r="AJ84">
        <v>2.299259676458314</v>
      </c>
      <c r="AK84">
        <v>0</v>
      </c>
      <c r="AL84">
        <v>3.1255971455640623E-2</v>
      </c>
      <c r="AM84">
        <v>5.0592462057368897</v>
      </c>
      <c r="AN84">
        <v>0.3659151044362734</v>
      </c>
      <c r="AO84">
        <v>0</v>
      </c>
      <c r="AP84">
        <v>1.3495749790767056E-2</v>
      </c>
      <c r="AQ84">
        <v>15.572096500000001</v>
      </c>
      <c r="AR84">
        <v>52.710414999999998</v>
      </c>
      <c r="AS84">
        <v>0</v>
      </c>
      <c r="AT84">
        <v>1.7776056338028161</v>
      </c>
      <c r="AU84">
        <v>0.14528512820512821</v>
      </c>
      <c r="AV84">
        <v>0.60415923076923073</v>
      </c>
      <c r="AW84">
        <v>0</v>
      </c>
      <c r="AX84">
        <v>6.7342957746478846E-2</v>
      </c>
      <c r="AY84">
        <v>2.3007520000000001</v>
      </c>
      <c r="AZ84">
        <v>0.33534199999999997</v>
      </c>
      <c r="BA84">
        <v>0</v>
      </c>
      <c r="BB84">
        <v>7.8074154929577463E-2</v>
      </c>
      <c r="BC84">
        <v>0.18470451457877571</v>
      </c>
      <c r="BD84">
        <v>9.8461090909090901E-2</v>
      </c>
      <c r="BE84">
        <v>0</v>
      </c>
      <c r="BF84">
        <v>0</v>
      </c>
      <c r="BG84">
        <v>0.36888167346938783</v>
      </c>
      <c r="BH84">
        <v>8.9731591836734681E-2</v>
      </c>
      <c r="BI84">
        <v>0</v>
      </c>
      <c r="BJ84">
        <v>0</v>
      </c>
      <c r="BK84">
        <v>1.2931159999999999</v>
      </c>
      <c r="BL84">
        <v>2.179135220504365</v>
      </c>
      <c r="BM84">
        <v>0</v>
      </c>
      <c r="BN84">
        <v>0</v>
      </c>
      <c r="BO84">
        <v>9.4939726311324986</v>
      </c>
      <c r="BP84">
        <v>5.8861780585833321</v>
      </c>
      <c r="BQ84">
        <v>0</v>
      </c>
      <c r="BR84">
        <v>1.4562983801253542</v>
      </c>
      <c r="BS84">
        <v>2.633534004084507</v>
      </c>
      <c r="BT84">
        <v>0.51935276563380273</v>
      </c>
      <c r="BU84">
        <v>0</v>
      </c>
      <c r="BV84">
        <v>3.9886292394366196E-2</v>
      </c>
      <c r="BW84">
        <v>1.2484515210000002</v>
      </c>
      <c r="BX84">
        <v>1.177979173</v>
      </c>
      <c r="BY84">
        <v>0</v>
      </c>
      <c r="BZ84">
        <v>0</v>
      </c>
    </row>
    <row r="85" spans="1:78" x14ac:dyDescent="0.25">
      <c r="A85" s="14">
        <v>2015</v>
      </c>
      <c r="B85" s="2">
        <v>1982</v>
      </c>
      <c r="C85">
        <v>8.0910854947036128</v>
      </c>
      <c r="D85">
        <v>0.50084571585947002</v>
      </c>
      <c r="E85">
        <v>0</v>
      </c>
      <c r="F85">
        <v>1.7982894873243469</v>
      </c>
      <c r="G85">
        <v>1.272895802638196</v>
      </c>
      <c r="H85">
        <v>0.52030257396071056</v>
      </c>
      <c r="I85">
        <v>0</v>
      </c>
      <c r="J85">
        <v>3.3348664788732406E-2</v>
      </c>
      <c r="K85">
        <v>4.0648023482926829</v>
      </c>
      <c r="L85">
        <v>0.82890087102439014</v>
      </c>
      <c r="M85">
        <v>0</v>
      </c>
      <c r="N85">
        <v>0.23467751415198193</v>
      </c>
      <c r="O85">
        <v>11.654418596491229</v>
      </c>
      <c r="P85">
        <v>4.7756652631578946</v>
      </c>
      <c r="Q85">
        <v>0</v>
      </c>
      <c r="R85">
        <v>6.1710357894736836</v>
      </c>
      <c r="S85">
        <v>1.1991541643999999</v>
      </c>
      <c r="T85">
        <v>0.62714384460000006</v>
      </c>
      <c r="U85">
        <v>0</v>
      </c>
      <c r="V85">
        <v>0.48644274366197154</v>
      </c>
      <c r="W85">
        <v>16.556670876431941</v>
      </c>
      <c r="X85">
        <v>8.608432965362757E-2</v>
      </c>
      <c r="Y85">
        <v>0</v>
      </c>
      <c r="Z85">
        <v>6.816624714813932E-2</v>
      </c>
      <c r="AA85">
        <v>0.66007761217391303</v>
      </c>
      <c r="AB85">
        <v>1.030666298913044</v>
      </c>
      <c r="AC85">
        <v>0</v>
      </c>
      <c r="AD85" s="87">
        <v>8.9535067605633796E-3</v>
      </c>
      <c r="AE85">
        <v>4.5102908229615384</v>
      </c>
      <c r="AF85">
        <v>0.81200065057692294</v>
      </c>
      <c r="AG85">
        <v>0</v>
      </c>
      <c r="AH85">
        <v>13.364991552923071</v>
      </c>
      <c r="AI85">
        <v>4.6688216006551153</v>
      </c>
      <c r="AJ85">
        <v>2.299259676458314</v>
      </c>
      <c r="AK85">
        <v>0</v>
      </c>
      <c r="AL85">
        <v>3.1255971455640623E-2</v>
      </c>
      <c r="AM85">
        <v>5.0592462057368897</v>
      </c>
      <c r="AN85">
        <v>0.3659151044362734</v>
      </c>
      <c r="AO85">
        <v>0</v>
      </c>
      <c r="AP85">
        <v>1.3495749790767056E-2</v>
      </c>
      <c r="AQ85">
        <v>15.572096500000001</v>
      </c>
      <c r="AR85">
        <v>52.710414999999998</v>
      </c>
      <c r="AS85">
        <v>0</v>
      </c>
      <c r="AT85">
        <v>1.7776056338028161</v>
      </c>
      <c r="AU85">
        <v>0.14528512820512821</v>
      </c>
      <c r="AV85">
        <v>0.60415923076923073</v>
      </c>
      <c r="AW85">
        <v>0</v>
      </c>
      <c r="AX85">
        <v>6.7342957746478846E-2</v>
      </c>
      <c r="AY85">
        <v>2.3007520000000001</v>
      </c>
      <c r="AZ85">
        <v>0.33534199999999997</v>
      </c>
      <c r="BA85">
        <v>0</v>
      </c>
      <c r="BB85">
        <v>7.8074154929577463E-2</v>
      </c>
      <c r="BC85">
        <v>0.18470451457877571</v>
      </c>
      <c r="BD85">
        <v>9.8461090909090901E-2</v>
      </c>
      <c r="BE85">
        <v>0</v>
      </c>
      <c r="BF85">
        <v>0</v>
      </c>
      <c r="BG85">
        <v>0.36888167346938783</v>
      </c>
      <c r="BH85">
        <v>8.9731591836734681E-2</v>
      </c>
      <c r="BI85">
        <v>0</v>
      </c>
      <c r="BJ85">
        <v>0</v>
      </c>
      <c r="BK85">
        <v>1.2931159999999999</v>
      </c>
      <c r="BL85">
        <v>2.179135220504365</v>
      </c>
      <c r="BM85">
        <v>0</v>
      </c>
      <c r="BN85">
        <v>0</v>
      </c>
      <c r="BO85">
        <v>9.4939726311324986</v>
      </c>
      <c r="BP85">
        <v>5.8861780585833321</v>
      </c>
      <c r="BQ85">
        <v>0</v>
      </c>
      <c r="BR85">
        <v>1.4562983801253542</v>
      </c>
      <c r="BS85">
        <v>2.633534004084507</v>
      </c>
      <c r="BT85">
        <v>0.51935276563380273</v>
      </c>
      <c r="BU85">
        <v>0</v>
      </c>
      <c r="BV85">
        <v>3.9886292394366196E-2</v>
      </c>
      <c r="BW85">
        <v>1.2484515210000002</v>
      </c>
      <c r="BX85">
        <v>1.177979173</v>
      </c>
      <c r="BY85">
        <v>0</v>
      </c>
      <c r="BZ85">
        <v>0</v>
      </c>
    </row>
    <row r="86" spans="1:78" x14ac:dyDescent="0.25">
      <c r="A86" s="14">
        <v>2015</v>
      </c>
      <c r="B86" s="2">
        <v>1983</v>
      </c>
      <c r="C86">
        <v>8.0910854947036128</v>
      </c>
      <c r="D86">
        <v>0.50084571585947002</v>
      </c>
      <c r="E86">
        <v>0</v>
      </c>
      <c r="F86">
        <v>1.7982894873243469</v>
      </c>
      <c r="G86">
        <v>1.272895802638196</v>
      </c>
      <c r="H86">
        <v>0.52030257396071056</v>
      </c>
      <c r="I86">
        <v>0</v>
      </c>
      <c r="J86">
        <v>3.3348664788732406E-2</v>
      </c>
      <c r="K86">
        <v>4.0648023482926829</v>
      </c>
      <c r="L86">
        <v>0.82890087102439014</v>
      </c>
      <c r="M86">
        <v>0</v>
      </c>
      <c r="N86">
        <v>0.23467751415198193</v>
      </c>
      <c r="O86">
        <v>11.654418596491229</v>
      </c>
      <c r="P86">
        <v>4.7756652631578946</v>
      </c>
      <c r="Q86">
        <v>0</v>
      </c>
      <c r="R86">
        <v>6.1710357894736836</v>
      </c>
      <c r="S86">
        <v>1.1991541643999999</v>
      </c>
      <c r="T86">
        <v>0.62714384460000006</v>
      </c>
      <c r="U86">
        <v>0</v>
      </c>
      <c r="V86">
        <v>0.48644274366197154</v>
      </c>
      <c r="W86">
        <v>16.556670876431941</v>
      </c>
      <c r="X86">
        <v>8.608432965362757E-2</v>
      </c>
      <c r="Y86">
        <v>0</v>
      </c>
      <c r="Z86">
        <v>6.816624714813932E-2</v>
      </c>
      <c r="AA86">
        <v>0.66007761217391303</v>
      </c>
      <c r="AB86">
        <v>1.030666298913044</v>
      </c>
      <c r="AC86">
        <v>0</v>
      </c>
      <c r="AD86" s="87">
        <v>8.9535067605633796E-3</v>
      </c>
      <c r="AE86">
        <v>4.5102908229615384</v>
      </c>
      <c r="AF86">
        <v>0.81200065057692294</v>
      </c>
      <c r="AG86">
        <v>0</v>
      </c>
      <c r="AH86">
        <v>13.364991552923071</v>
      </c>
      <c r="AI86">
        <v>4.6688216006551153</v>
      </c>
      <c r="AJ86">
        <v>2.299259676458314</v>
      </c>
      <c r="AK86">
        <v>0</v>
      </c>
      <c r="AL86">
        <v>3.1255971455640623E-2</v>
      </c>
      <c r="AM86">
        <v>5.0592462057368897</v>
      </c>
      <c r="AN86">
        <v>0.3659151044362734</v>
      </c>
      <c r="AO86">
        <v>0</v>
      </c>
      <c r="AP86">
        <v>1.3495749790767056E-2</v>
      </c>
      <c r="AQ86">
        <v>15.572096500000001</v>
      </c>
      <c r="AR86">
        <v>52.710414999999998</v>
      </c>
      <c r="AS86">
        <v>0</v>
      </c>
      <c r="AT86">
        <v>1.7776056338028161</v>
      </c>
      <c r="AU86">
        <v>0.14528512820512821</v>
      </c>
      <c r="AV86">
        <v>0.60415923076923073</v>
      </c>
      <c r="AW86">
        <v>0</v>
      </c>
      <c r="AX86">
        <v>6.7342957746478846E-2</v>
      </c>
      <c r="AY86">
        <v>2.3007520000000001</v>
      </c>
      <c r="AZ86">
        <v>0.33534199999999997</v>
      </c>
      <c r="BA86">
        <v>0</v>
      </c>
      <c r="BB86">
        <v>7.8074154929577463E-2</v>
      </c>
      <c r="BC86">
        <v>0.18470451457877571</v>
      </c>
      <c r="BD86">
        <v>9.8461090909090901E-2</v>
      </c>
      <c r="BE86">
        <v>0</v>
      </c>
      <c r="BF86">
        <v>0</v>
      </c>
      <c r="BG86">
        <v>0.36888167346938783</v>
      </c>
      <c r="BH86">
        <v>8.9731591836734681E-2</v>
      </c>
      <c r="BI86">
        <v>0</v>
      </c>
      <c r="BJ86">
        <v>0</v>
      </c>
      <c r="BK86">
        <v>1.2931159999999999</v>
      </c>
      <c r="BL86">
        <v>2.179135220504365</v>
      </c>
      <c r="BM86">
        <v>0</v>
      </c>
      <c r="BN86">
        <v>0</v>
      </c>
      <c r="BO86">
        <v>9.4939726311324986</v>
      </c>
      <c r="BP86">
        <v>5.8861780585833321</v>
      </c>
      <c r="BQ86">
        <v>0</v>
      </c>
      <c r="BR86">
        <v>1.4562983801253542</v>
      </c>
      <c r="BS86">
        <v>2.633534004084507</v>
      </c>
      <c r="BT86">
        <v>0.51935276563380273</v>
      </c>
      <c r="BU86">
        <v>0</v>
      </c>
      <c r="BV86">
        <v>3.9886292394366196E-2</v>
      </c>
      <c r="BW86">
        <v>1.2484515210000002</v>
      </c>
      <c r="BX86">
        <v>1.177979173</v>
      </c>
      <c r="BY86">
        <v>0</v>
      </c>
      <c r="BZ86">
        <v>0</v>
      </c>
    </row>
    <row r="87" spans="1:78" x14ac:dyDescent="0.25">
      <c r="A87" s="14">
        <v>2015</v>
      </c>
      <c r="B87" s="2">
        <v>1984</v>
      </c>
      <c r="C87">
        <v>8.0910854947036128</v>
      </c>
      <c r="D87">
        <v>0.50084571585947002</v>
      </c>
      <c r="E87">
        <v>0</v>
      </c>
      <c r="F87">
        <v>1.7982894873243469</v>
      </c>
      <c r="G87">
        <v>1.272895802638196</v>
      </c>
      <c r="H87">
        <v>0.52030257396071056</v>
      </c>
      <c r="I87">
        <v>0</v>
      </c>
      <c r="J87">
        <v>3.3348664788732406E-2</v>
      </c>
      <c r="K87">
        <v>4.0648023482926829</v>
      </c>
      <c r="L87">
        <v>0.82890087102439014</v>
      </c>
      <c r="M87">
        <v>0</v>
      </c>
      <c r="N87">
        <v>0.23467751415198193</v>
      </c>
      <c r="O87">
        <v>11.654418596491229</v>
      </c>
      <c r="P87">
        <v>4.7756652631578946</v>
      </c>
      <c r="Q87">
        <v>0</v>
      </c>
      <c r="R87">
        <v>6.1710357894736836</v>
      </c>
      <c r="S87">
        <v>1.1991541643999999</v>
      </c>
      <c r="T87">
        <v>0.62714384460000006</v>
      </c>
      <c r="U87">
        <v>0</v>
      </c>
      <c r="V87">
        <v>0.48644274366197154</v>
      </c>
      <c r="W87">
        <v>16.556670876431941</v>
      </c>
      <c r="X87">
        <v>8.608432965362757E-2</v>
      </c>
      <c r="Y87">
        <v>0</v>
      </c>
      <c r="Z87">
        <v>6.816624714813932E-2</v>
      </c>
      <c r="AA87">
        <v>0.66007761217391303</v>
      </c>
      <c r="AB87">
        <v>1.030666298913044</v>
      </c>
      <c r="AC87">
        <v>0</v>
      </c>
      <c r="AD87" s="87">
        <v>8.9535067605633796E-3</v>
      </c>
      <c r="AE87">
        <v>4.5102908229615384</v>
      </c>
      <c r="AF87">
        <v>0.81200065057692294</v>
      </c>
      <c r="AG87">
        <v>0</v>
      </c>
      <c r="AH87">
        <v>13.364991552923071</v>
      </c>
      <c r="AI87">
        <v>4.6688216006551153</v>
      </c>
      <c r="AJ87">
        <v>2.299259676458314</v>
      </c>
      <c r="AK87">
        <v>0</v>
      </c>
      <c r="AL87">
        <v>3.1255971455640623E-2</v>
      </c>
      <c r="AM87">
        <v>5.0592462057368897</v>
      </c>
      <c r="AN87">
        <v>0.3659151044362734</v>
      </c>
      <c r="AO87">
        <v>0</v>
      </c>
      <c r="AP87">
        <v>1.3495749790767056E-2</v>
      </c>
      <c r="AQ87">
        <v>15.572096500000001</v>
      </c>
      <c r="AR87">
        <v>52.710414999999998</v>
      </c>
      <c r="AS87">
        <v>0</v>
      </c>
      <c r="AT87">
        <v>1.7776056338028161</v>
      </c>
      <c r="AU87">
        <v>0.14528512820512821</v>
      </c>
      <c r="AV87">
        <v>0.60415923076923073</v>
      </c>
      <c r="AW87">
        <v>0</v>
      </c>
      <c r="AX87">
        <v>6.7342957746478846E-2</v>
      </c>
      <c r="AY87">
        <v>2.3007520000000001</v>
      </c>
      <c r="AZ87">
        <v>0.33534199999999997</v>
      </c>
      <c r="BA87">
        <v>0</v>
      </c>
      <c r="BB87">
        <v>7.8074154929577463E-2</v>
      </c>
      <c r="BC87">
        <v>0.18470451457877571</v>
      </c>
      <c r="BD87">
        <v>9.8461090909090901E-2</v>
      </c>
      <c r="BE87">
        <v>0</v>
      </c>
      <c r="BF87">
        <v>0</v>
      </c>
      <c r="BG87">
        <v>0.36888167346938783</v>
      </c>
      <c r="BH87">
        <v>8.9731591836734681E-2</v>
      </c>
      <c r="BI87">
        <v>0</v>
      </c>
      <c r="BJ87">
        <v>0</v>
      </c>
      <c r="BK87">
        <v>1.2931159999999999</v>
      </c>
      <c r="BL87">
        <v>2.179135220504365</v>
      </c>
      <c r="BM87">
        <v>0</v>
      </c>
      <c r="BN87">
        <v>0</v>
      </c>
      <c r="BO87">
        <v>9.4939726311324986</v>
      </c>
      <c r="BP87">
        <v>5.8861780585833321</v>
      </c>
      <c r="BQ87">
        <v>0</v>
      </c>
      <c r="BR87">
        <v>1.4562983801253542</v>
      </c>
      <c r="BS87">
        <v>2.633534004084507</v>
      </c>
      <c r="BT87">
        <v>0.51935276563380273</v>
      </c>
      <c r="BU87">
        <v>0</v>
      </c>
      <c r="BV87">
        <v>3.9886292394366196E-2</v>
      </c>
      <c r="BW87">
        <v>1.2484515210000002</v>
      </c>
      <c r="BX87">
        <v>1.177979173</v>
      </c>
      <c r="BY87">
        <v>0</v>
      </c>
      <c r="BZ87">
        <v>0</v>
      </c>
    </row>
    <row r="88" spans="1:78" x14ac:dyDescent="0.25">
      <c r="A88" s="14">
        <v>2015</v>
      </c>
      <c r="B88" s="2">
        <v>1985</v>
      </c>
      <c r="C88">
        <v>8.0910854947036128</v>
      </c>
      <c r="D88">
        <v>0.50084571585947002</v>
      </c>
      <c r="E88">
        <v>0</v>
      </c>
      <c r="F88">
        <v>1.7982894873243469</v>
      </c>
      <c r="G88">
        <v>1.272895802638196</v>
      </c>
      <c r="H88">
        <v>0.52030257396071056</v>
      </c>
      <c r="I88">
        <v>0</v>
      </c>
      <c r="J88">
        <v>3.3348664788732406E-2</v>
      </c>
      <c r="K88">
        <v>4.0648023482926829</v>
      </c>
      <c r="L88">
        <v>0.82890087102439014</v>
      </c>
      <c r="M88">
        <v>0</v>
      </c>
      <c r="N88">
        <v>0.23467751415198193</v>
      </c>
      <c r="O88">
        <v>11.654418596491229</v>
      </c>
      <c r="P88">
        <v>4.7756652631578946</v>
      </c>
      <c r="Q88">
        <v>0</v>
      </c>
      <c r="R88">
        <v>6.1710357894736836</v>
      </c>
      <c r="S88">
        <v>1.1991541643999999</v>
      </c>
      <c r="T88">
        <v>0.62714384460000006</v>
      </c>
      <c r="U88">
        <v>0</v>
      </c>
      <c r="V88">
        <v>0.48644274366197154</v>
      </c>
      <c r="W88">
        <v>16.556670876431941</v>
      </c>
      <c r="X88">
        <v>8.608432965362757E-2</v>
      </c>
      <c r="Y88">
        <v>0</v>
      </c>
      <c r="Z88">
        <v>6.816624714813932E-2</v>
      </c>
      <c r="AA88">
        <v>0.66007761217391303</v>
      </c>
      <c r="AB88">
        <v>1.030666298913044</v>
      </c>
      <c r="AC88">
        <v>0</v>
      </c>
      <c r="AD88" s="87">
        <v>8.9535067605633796E-3</v>
      </c>
      <c r="AE88">
        <v>4.5102908229615384</v>
      </c>
      <c r="AF88">
        <v>0.81200065057692294</v>
      </c>
      <c r="AG88">
        <v>0</v>
      </c>
      <c r="AH88">
        <v>13.364991552923071</v>
      </c>
      <c r="AI88">
        <v>4.6688216006551153</v>
      </c>
      <c r="AJ88">
        <v>2.299259676458314</v>
      </c>
      <c r="AK88">
        <v>0</v>
      </c>
      <c r="AL88">
        <v>3.1255971455640623E-2</v>
      </c>
      <c r="AM88">
        <v>5.0592462057368897</v>
      </c>
      <c r="AN88">
        <v>0.3659151044362734</v>
      </c>
      <c r="AO88">
        <v>0</v>
      </c>
      <c r="AP88">
        <v>1.3495749790767056E-2</v>
      </c>
      <c r="AQ88">
        <v>15.572096500000001</v>
      </c>
      <c r="AR88">
        <v>52.710414999999998</v>
      </c>
      <c r="AS88">
        <v>0</v>
      </c>
      <c r="AT88">
        <v>1.7776056338028161</v>
      </c>
      <c r="AU88">
        <v>0.14528512820512821</v>
      </c>
      <c r="AV88">
        <v>0.60415923076923073</v>
      </c>
      <c r="AW88">
        <v>0</v>
      </c>
      <c r="AX88">
        <v>6.7342957746478846E-2</v>
      </c>
      <c r="AY88">
        <v>2.3007520000000001</v>
      </c>
      <c r="AZ88">
        <v>0.33534199999999997</v>
      </c>
      <c r="BA88">
        <v>0</v>
      </c>
      <c r="BB88">
        <v>7.8074154929577463E-2</v>
      </c>
      <c r="BC88">
        <v>0.18470451457877571</v>
      </c>
      <c r="BD88">
        <v>9.8461090909090901E-2</v>
      </c>
      <c r="BE88">
        <v>0</v>
      </c>
      <c r="BF88">
        <v>0</v>
      </c>
      <c r="BG88">
        <v>0.36888167346938783</v>
      </c>
      <c r="BH88">
        <v>8.9731591836734681E-2</v>
      </c>
      <c r="BI88">
        <v>0</v>
      </c>
      <c r="BJ88">
        <v>0</v>
      </c>
      <c r="BK88">
        <v>1.2931159999999999</v>
      </c>
      <c r="BL88">
        <v>2.179135220504365</v>
      </c>
      <c r="BM88">
        <v>0</v>
      </c>
      <c r="BN88">
        <v>0</v>
      </c>
      <c r="BO88">
        <v>9.4939726311324986</v>
      </c>
      <c r="BP88">
        <v>5.8861780585833321</v>
      </c>
      <c r="BQ88">
        <v>0</v>
      </c>
      <c r="BR88">
        <v>1.4562983801253542</v>
      </c>
      <c r="BS88">
        <v>2.633534004084507</v>
      </c>
      <c r="BT88">
        <v>0.51935276563380273</v>
      </c>
      <c r="BU88">
        <v>0</v>
      </c>
      <c r="BV88">
        <v>3.9886292394366196E-2</v>
      </c>
      <c r="BW88">
        <v>1.2484515210000002</v>
      </c>
      <c r="BX88">
        <v>1.177979173</v>
      </c>
      <c r="BY88">
        <v>0</v>
      </c>
      <c r="BZ88">
        <v>0</v>
      </c>
    </row>
    <row r="89" spans="1:78" x14ac:dyDescent="0.25">
      <c r="A89" s="14">
        <v>2015</v>
      </c>
      <c r="B89" s="2">
        <v>1986</v>
      </c>
      <c r="C89">
        <v>8.0910854947036128</v>
      </c>
      <c r="D89">
        <v>0.50084571585947002</v>
      </c>
      <c r="E89">
        <v>0</v>
      </c>
      <c r="F89">
        <v>1.7982894873243469</v>
      </c>
      <c r="G89">
        <v>1.272895802638196</v>
      </c>
      <c r="H89">
        <v>0.52030257396071056</v>
      </c>
      <c r="I89">
        <v>0</v>
      </c>
      <c r="J89">
        <v>3.3348664788732406E-2</v>
      </c>
      <c r="K89">
        <v>4.0648023482926829</v>
      </c>
      <c r="L89">
        <v>0.82890087102439014</v>
      </c>
      <c r="M89">
        <v>0</v>
      </c>
      <c r="N89">
        <v>0.23467751415198193</v>
      </c>
      <c r="O89">
        <v>11.654418596491229</v>
      </c>
      <c r="P89">
        <v>4.7756652631578946</v>
      </c>
      <c r="Q89">
        <v>0</v>
      </c>
      <c r="R89">
        <v>6.1710357894736836</v>
      </c>
      <c r="S89">
        <v>1.1991541643999999</v>
      </c>
      <c r="T89">
        <v>0.62714384460000006</v>
      </c>
      <c r="U89">
        <v>0</v>
      </c>
      <c r="V89">
        <v>0.48644274366197154</v>
      </c>
      <c r="W89">
        <v>16.556670876431941</v>
      </c>
      <c r="X89">
        <v>8.608432965362757E-2</v>
      </c>
      <c r="Y89">
        <v>0</v>
      </c>
      <c r="Z89">
        <v>6.816624714813932E-2</v>
      </c>
      <c r="AA89">
        <v>0.66007761217391303</v>
      </c>
      <c r="AB89">
        <v>1.030666298913044</v>
      </c>
      <c r="AC89">
        <v>0</v>
      </c>
      <c r="AD89" s="87">
        <v>8.9535067605633796E-3</v>
      </c>
      <c r="AE89">
        <v>4.5102908229615384</v>
      </c>
      <c r="AF89">
        <v>0.81200065057692294</v>
      </c>
      <c r="AG89">
        <v>0</v>
      </c>
      <c r="AH89">
        <v>13.364991552923071</v>
      </c>
      <c r="AI89">
        <v>4.6688216006551153</v>
      </c>
      <c r="AJ89">
        <v>2.299259676458314</v>
      </c>
      <c r="AK89">
        <v>0</v>
      </c>
      <c r="AL89">
        <v>3.1255971455640623E-2</v>
      </c>
      <c r="AM89">
        <v>5.0592462057368897</v>
      </c>
      <c r="AN89">
        <v>0.3659151044362734</v>
      </c>
      <c r="AO89">
        <v>0</v>
      </c>
      <c r="AP89">
        <v>1.3495749790767056E-2</v>
      </c>
      <c r="AQ89">
        <v>15.572096500000001</v>
      </c>
      <c r="AR89">
        <v>52.710414999999998</v>
      </c>
      <c r="AS89">
        <v>0</v>
      </c>
      <c r="AT89">
        <v>1.7776056338028161</v>
      </c>
      <c r="AU89">
        <v>0.14528512820512821</v>
      </c>
      <c r="AV89">
        <v>0.60415923076923073</v>
      </c>
      <c r="AW89">
        <v>0</v>
      </c>
      <c r="AX89">
        <v>6.7342957746478846E-2</v>
      </c>
      <c r="AY89">
        <v>2.3007520000000001</v>
      </c>
      <c r="AZ89">
        <v>0.33534199999999997</v>
      </c>
      <c r="BA89">
        <v>0</v>
      </c>
      <c r="BB89">
        <v>7.8074154929577463E-2</v>
      </c>
      <c r="BC89">
        <v>0.18470451457877571</v>
      </c>
      <c r="BD89">
        <v>9.8461090909090901E-2</v>
      </c>
      <c r="BE89">
        <v>0</v>
      </c>
      <c r="BF89">
        <v>0</v>
      </c>
      <c r="BG89">
        <v>0.36888167346938783</v>
      </c>
      <c r="BH89">
        <v>8.9731591836734681E-2</v>
      </c>
      <c r="BI89">
        <v>0</v>
      </c>
      <c r="BJ89">
        <v>0</v>
      </c>
      <c r="BK89">
        <v>1.2931159999999999</v>
      </c>
      <c r="BL89">
        <v>2.179135220504365</v>
      </c>
      <c r="BM89">
        <v>0</v>
      </c>
      <c r="BN89">
        <v>0</v>
      </c>
      <c r="BO89">
        <v>9.4939726311324986</v>
      </c>
      <c r="BP89">
        <v>5.8861780585833321</v>
      </c>
      <c r="BQ89">
        <v>0</v>
      </c>
      <c r="BR89">
        <v>1.4562983801253542</v>
      </c>
      <c r="BS89">
        <v>2.633534004084507</v>
      </c>
      <c r="BT89">
        <v>0.51935276563380273</v>
      </c>
      <c r="BU89">
        <v>0</v>
      </c>
      <c r="BV89">
        <v>3.9886292394366196E-2</v>
      </c>
      <c r="BW89">
        <v>1.2484515210000002</v>
      </c>
      <c r="BX89">
        <v>1.177979173</v>
      </c>
      <c r="BY89">
        <v>0</v>
      </c>
      <c r="BZ89">
        <v>0</v>
      </c>
    </row>
    <row r="90" spans="1:78" x14ac:dyDescent="0.25">
      <c r="A90" s="14">
        <v>2015</v>
      </c>
      <c r="B90" s="2">
        <v>1987</v>
      </c>
      <c r="C90">
        <v>8.0910854947036128</v>
      </c>
      <c r="D90">
        <v>0.50084571585947002</v>
      </c>
      <c r="E90">
        <v>0</v>
      </c>
      <c r="F90">
        <v>1.7982894873243469</v>
      </c>
      <c r="G90">
        <v>1.272895802638196</v>
      </c>
      <c r="H90">
        <v>0.52030257396071056</v>
      </c>
      <c r="I90">
        <v>0</v>
      </c>
      <c r="J90">
        <v>3.3348664788732406E-2</v>
      </c>
      <c r="K90">
        <v>4.0648023482926829</v>
      </c>
      <c r="L90">
        <v>0.82890087102439014</v>
      </c>
      <c r="M90">
        <v>0</v>
      </c>
      <c r="N90">
        <v>0.23467751415198193</v>
      </c>
      <c r="O90">
        <v>11.654418596491229</v>
      </c>
      <c r="P90">
        <v>4.7756652631578946</v>
      </c>
      <c r="Q90">
        <v>0</v>
      </c>
      <c r="R90">
        <v>6.1710357894736836</v>
      </c>
      <c r="S90">
        <v>1.1991541643999999</v>
      </c>
      <c r="T90">
        <v>0.62714384460000006</v>
      </c>
      <c r="U90">
        <v>0</v>
      </c>
      <c r="V90">
        <v>0.48644274366197154</v>
      </c>
      <c r="W90">
        <v>16.556670876431941</v>
      </c>
      <c r="X90">
        <v>8.608432965362757E-2</v>
      </c>
      <c r="Y90">
        <v>0</v>
      </c>
      <c r="Z90">
        <v>6.816624714813932E-2</v>
      </c>
      <c r="AA90">
        <v>0.66007761217391303</v>
      </c>
      <c r="AB90">
        <v>1.030666298913044</v>
      </c>
      <c r="AC90">
        <v>0</v>
      </c>
      <c r="AD90" s="87">
        <v>8.9535067605633796E-3</v>
      </c>
      <c r="AE90">
        <v>4.5102908229615384</v>
      </c>
      <c r="AF90">
        <v>0.81200065057692294</v>
      </c>
      <c r="AG90">
        <v>0</v>
      </c>
      <c r="AH90">
        <v>13.364991552923071</v>
      </c>
      <c r="AI90">
        <v>4.6688216006551153</v>
      </c>
      <c r="AJ90">
        <v>2.299259676458314</v>
      </c>
      <c r="AK90">
        <v>0</v>
      </c>
      <c r="AL90">
        <v>3.1255971455640623E-2</v>
      </c>
      <c r="AM90">
        <v>5.0592462057368897</v>
      </c>
      <c r="AN90">
        <v>0.3659151044362734</v>
      </c>
      <c r="AO90">
        <v>0</v>
      </c>
      <c r="AP90">
        <v>1.3495749790767056E-2</v>
      </c>
      <c r="AQ90">
        <v>15.572096500000001</v>
      </c>
      <c r="AR90">
        <v>52.710414999999998</v>
      </c>
      <c r="AS90">
        <v>0</v>
      </c>
      <c r="AT90">
        <v>1.7776056338028161</v>
      </c>
      <c r="AU90">
        <v>0.14528512820512821</v>
      </c>
      <c r="AV90">
        <v>0.60415923076923073</v>
      </c>
      <c r="AW90">
        <v>0</v>
      </c>
      <c r="AX90">
        <v>6.7342957746478846E-2</v>
      </c>
      <c r="AY90">
        <v>2.3007520000000001</v>
      </c>
      <c r="AZ90">
        <v>0.33534199999999997</v>
      </c>
      <c r="BA90">
        <v>0</v>
      </c>
      <c r="BB90">
        <v>7.8074154929577463E-2</v>
      </c>
      <c r="BC90">
        <v>0.18470451457877571</v>
      </c>
      <c r="BD90">
        <v>9.8461090909090901E-2</v>
      </c>
      <c r="BE90">
        <v>0</v>
      </c>
      <c r="BF90">
        <v>0</v>
      </c>
      <c r="BG90">
        <v>0.36888167346938783</v>
      </c>
      <c r="BH90">
        <v>8.9731591836734681E-2</v>
      </c>
      <c r="BI90">
        <v>0</v>
      </c>
      <c r="BJ90">
        <v>0</v>
      </c>
      <c r="BK90">
        <v>1.2931159999999999</v>
      </c>
      <c r="BL90">
        <v>2.179135220504365</v>
      </c>
      <c r="BM90">
        <v>0</v>
      </c>
      <c r="BN90">
        <v>0</v>
      </c>
      <c r="BO90">
        <v>9.4939726311324986</v>
      </c>
      <c r="BP90">
        <v>5.8861780585833321</v>
      </c>
      <c r="BQ90">
        <v>0</v>
      </c>
      <c r="BR90">
        <v>1.4562983801253542</v>
      </c>
      <c r="BS90">
        <v>2.633534004084507</v>
      </c>
      <c r="BT90">
        <v>0.51935276563380273</v>
      </c>
      <c r="BU90">
        <v>0</v>
      </c>
      <c r="BV90">
        <v>3.9886292394366196E-2</v>
      </c>
      <c r="BW90">
        <v>1.2484515210000002</v>
      </c>
      <c r="BX90">
        <v>1.177979173</v>
      </c>
      <c r="BY90">
        <v>0</v>
      </c>
      <c r="BZ90">
        <v>0</v>
      </c>
    </row>
    <row r="91" spans="1:78" x14ac:dyDescent="0.25">
      <c r="A91" s="14">
        <v>2015</v>
      </c>
      <c r="B91" s="2">
        <v>1988</v>
      </c>
      <c r="C91">
        <v>8.0910854947036128</v>
      </c>
      <c r="D91">
        <v>0.50084571585947002</v>
      </c>
      <c r="E91">
        <v>0</v>
      </c>
      <c r="F91">
        <v>1.7982894873243469</v>
      </c>
      <c r="G91">
        <v>1.272895802638196</v>
      </c>
      <c r="H91">
        <v>0.52030257396071056</v>
      </c>
      <c r="I91">
        <v>0</v>
      </c>
      <c r="J91">
        <v>3.3348664788732406E-2</v>
      </c>
      <c r="K91">
        <v>4.0648023482926829</v>
      </c>
      <c r="L91">
        <v>0.82890087102439014</v>
      </c>
      <c r="M91">
        <v>0</v>
      </c>
      <c r="N91">
        <v>0.23467751415198193</v>
      </c>
      <c r="O91">
        <v>11.654418596491229</v>
      </c>
      <c r="P91">
        <v>4.7756652631578946</v>
      </c>
      <c r="Q91">
        <v>0</v>
      </c>
      <c r="R91">
        <v>6.1710357894736836</v>
      </c>
      <c r="S91">
        <v>1.1991541643999999</v>
      </c>
      <c r="T91">
        <v>0.62714384460000006</v>
      </c>
      <c r="U91">
        <v>0</v>
      </c>
      <c r="V91">
        <v>0.48644274366197154</v>
      </c>
      <c r="W91">
        <v>16.556670876431941</v>
      </c>
      <c r="X91">
        <v>8.608432965362757E-2</v>
      </c>
      <c r="Y91">
        <v>0</v>
      </c>
      <c r="Z91">
        <v>6.816624714813932E-2</v>
      </c>
      <c r="AA91">
        <v>0.66007761217391303</v>
      </c>
      <c r="AB91">
        <v>1.030666298913044</v>
      </c>
      <c r="AC91">
        <v>0</v>
      </c>
      <c r="AD91" s="87">
        <v>8.9535067605633796E-3</v>
      </c>
      <c r="AE91">
        <v>4.5102908229615384</v>
      </c>
      <c r="AF91">
        <v>0.81200065057692294</v>
      </c>
      <c r="AG91">
        <v>0</v>
      </c>
      <c r="AH91">
        <v>13.364991552923071</v>
      </c>
      <c r="AI91">
        <v>4.6688216006551153</v>
      </c>
      <c r="AJ91">
        <v>2.299259676458314</v>
      </c>
      <c r="AK91">
        <v>0</v>
      </c>
      <c r="AL91">
        <v>3.1255971455640623E-2</v>
      </c>
      <c r="AM91">
        <v>5.0592462057368897</v>
      </c>
      <c r="AN91">
        <v>0.3659151044362734</v>
      </c>
      <c r="AO91">
        <v>0</v>
      </c>
      <c r="AP91">
        <v>1.3495749790767056E-2</v>
      </c>
      <c r="AQ91">
        <v>15.572096500000001</v>
      </c>
      <c r="AR91">
        <v>52.710414999999998</v>
      </c>
      <c r="AS91">
        <v>0</v>
      </c>
      <c r="AT91">
        <v>1.7776056338028161</v>
      </c>
      <c r="AU91">
        <v>0.14528512820512821</v>
      </c>
      <c r="AV91">
        <v>0.60415923076923073</v>
      </c>
      <c r="AW91">
        <v>0</v>
      </c>
      <c r="AX91">
        <v>6.7342957746478846E-2</v>
      </c>
      <c r="AY91">
        <v>2.3007520000000001</v>
      </c>
      <c r="AZ91">
        <v>0.33534199999999997</v>
      </c>
      <c r="BA91">
        <v>0</v>
      </c>
      <c r="BB91">
        <v>7.8074154929577463E-2</v>
      </c>
      <c r="BC91">
        <v>0.18470451457877571</v>
      </c>
      <c r="BD91">
        <v>9.8461090909090901E-2</v>
      </c>
      <c r="BE91">
        <v>0</v>
      </c>
      <c r="BF91">
        <v>0</v>
      </c>
      <c r="BG91">
        <v>0.36888167346938783</v>
      </c>
      <c r="BH91">
        <v>8.9731591836734681E-2</v>
      </c>
      <c r="BI91">
        <v>0</v>
      </c>
      <c r="BJ91">
        <v>0</v>
      </c>
      <c r="BK91">
        <v>1.2931159999999999</v>
      </c>
      <c r="BL91">
        <v>2.179135220504365</v>
      </c>
      <c r="BM91">
        <v>0</v>
      </c>
      <c r="BN91">
        <v>0</v>
      </c>
      <c r="BO91">
        <v>9.4939726311324986</v>
      </c>
      <c r="BP91">
        <v>5.8861780585833321</v>
      </c>
      <c r="BQ91">
        <v>0</v>
      </c>
      <c r="BR91">
        <v>1.4562983801253542</v>
      </c>
      <c r="BS91">
        <v>2.633534004084507</v>
      </c>
      <c r="BT91">
        <v>0.51935276563380273</v>
      </c>
      <c r="BU91">
        <v>0</v>
      </c>
      <c r="BV91">
        <v>3.9886292394366196E-2</v>
      </c>
      <c r="BW91">
        <v>1.2484515210000002</v>
      </c>
      <c r="BX91">
        <v>1.177979173</v>
      </c>
      <c r="BY91">
        <v>0</v>
      </c>
      <c r="BZ91">
        <v>0</v>
      </c>
    </row>
    <row r="92" spans="1:78" x14ac:dyDescent="0.25">
      <c r="A92" s="14">
        <v>2015</v>
      </c>
      <c r="B92" s="2">
        <v>1989</v>
      </c>
      <c r="C92">
        <v>8.0910854947036128</v>
      </c>
      <c r="D92">
        <v>0.50084571585947002</v>
      </c>
      <c r="E92">
        <v>0</v>
      </c>
      <c r="F92">
        <v>1.7982894873243469</v>
      </c>
      <c r="G92">
        <v>1.272895802638196</v>
      </c>
      <c r="H92">
        <v>0.52030257396071056</v>
      </c>
      <c r="I92">
        <v>0</v>
      </c>
      <c r="J92">
        <v>3.3348664788732406E-2</v>
      </c>
      <c r="K92">
        <v>4.0648023482926829</v>
      </c>
      <c r="L92">
        <v>0.82890087102439014</v>
      </c>
      <c r="M92">
        <v>0</v>
      </c>
      <c r="N92">
        <v>0.23467751415198193</v>
      </c>
      <c r="O92">
        <v>11.654418596491229</v>
      </c>
      <c r="P92">
        <v>4.7756652631578946</v>
      </c>
      <c r="Q92">
        <v>0</v>
      </c>
      <c r="R92">
        <v>6.1710357894736836</v>
      </c>
      <c r="S92">
        <v>1.1991541643999999</v>
      </c>
      <c r="T92">
        <v>0.62714384460000006</v>
      </c>
      <c r="U92">
        <v>0</v>
      </c>
      <c r="V92">
        <v>0.48644274366197154</v>
      </c>
      <c r="W92">
        <v>16.556670876431941</v>
      </c>
      <c r="X92">
        <v>8.608432965362757E-2</v>
      </c>
      <c r="Y92">
        <v>0</v>
      </c>
      <c r="Z92">
        <v>6.816624714813932E-2</v>
      </c>
      <c r="AA92">
        <v>0.66007761217391303</v>
      </c>
      <c r="AB92">
        <v>1.030666298913044</v>
      </c>
      <c r="AC92">
        <v>0</v>
      </c>
      <c r="AD92" s="87">
        <v>8.9535067605633796E-3</v>
      </c>
      <c r="AE92">
        <v>4.5102908229615384</v>
      </c>
      <c r="AF92">
        <v>0.81200065057692294</v>
      </c>
      <c r="AG92">
        <v>0</v>
      </c>
      <c r="AH92">
        <v>13.364991552923071</v>
      </c>
      <c r="AI92">
        <v>4.6688216006551153</v>
      </c>
      <c r="AJ92">
        <v>2.299259676458314</v>
      </c>
      <c r="AK92">
        <v>0</v>
      </c>
      <c r="AL92">
        <v>3.1255971455640623E-2</v>
      </c>
      <c r="AM92">
        <v>5.0592462057368897</v>
      </c>
      <c r="AN92">
        <v>0.3659151044362734</v>
      </c>
      <c r="AO92">
        <v>0</v>
      </c>
      <c r="AP92">
        <v>1.3495749790767056E-2</v>
      </c>
      <c r="AQ92">
        <v>15.572096500000001</v>
      </c>
      <c r="AR92">
        <v>52.710414999999998</v>
      </c>
      <c r="AS92">
        <v>0</v>
      </c>
      <c r="AT92">
        <v>1.7776056338028161</v>
      </c>
      <c r="AU92">
        <v>1.320935</v>
      </c>
      <c r="AV92">
        <v>5.492718</v>
      </c>
      <c r="AW92">
        <v>0</v>
      </c>
      <c r="AX92">
        <v>6.7342957746478846E-2</v>
      </c>
      <c r="AY92">
        <v>2.3007520000000001</v>
      </c>
      <c r="AZ92">
        <v>0.33534199999999997</v>
      </c>
      <c r="BA92">
        <v>0</v>
      </c>
      <c r="BB92">
        <v>7.8074154929577463E-2</v>
      </c>
      <c r="BC92">
        <v>0.18470451457877571</v>
      </c>
      <c r="BD92">
        <v>9.8461090909090901E-2</v>
      </c>
      <c r="BE92">
        <v>0</v>
      </c>
      <c r="BF92">
        <v>0</v>
      </c>
      <c r="BG92">
        <v>0.36888167346938783</v>
      </c>
      <c r="BH92">
        <v>8.9731591836734681E-2</v>
      </c>
      <c r="BI92">
        <v>0</v>
      </c>
      <c r="BJ92">
        <v>0</v>
      </c>
      <c r="BK92">
        <v>1.2931159999999999</v>
      </c>
      <c r="BL92">
        <v>2.179135220504365</v>
      </c>
      <c r="BM92">
        <v>0</v>
      </c>
      <c r="BN92">
        <v>0</v>
      </c>
      <c r="BO92">
        <v>9.4939726311324986</v>
      </c>
      <c r="BP92">
        <v>5.8861780585833321</v>
      </c>
      <c r="BQ92">
        <v>0</v>
      </c>
      <c r="BR92">
        <v>1.4562983801253542</v>
      </c>
      <c r="BS92">
        <v>2.633534004084507</v>
      </c>
      <c r="BT92">
        <v>0.51935276563380273</v>
      </c>
      <c r="BU92">
        <v>0</v>
      </c>
      <c r="BV92">
        <v>3.9886292394366196E-2</v>
      </c>
      <c r="BW92">
        <v>1.2484515210000002</v>
      </c>
      <c r="BX92">
        <v>1.177979173</v>
      </c>
      <c r="BY92">
        <v>0</v>
      </c>
      <c r="BZ92">
        <v>0</v>
      </c>
    </row>
    <row r="93" spans="1:78" x14ac:dyDescent="0.25">
      <c r="A93" s="14">
        <v>2015</v>
      </c>
      <c r="B93" s="2">
        <v>1990</v>
      </c>
      <c r="C93">
        <v>8.0910854947036128</v>
      </c>
      <c r="D93">
        <v>0.50084571585947002</v>
      </c>
      <c r="E93">
        <v>0</v>
      </c>
      <c r="F93">
        <v>1.7982894873243469</v>
      </c>
      <c r="G93">
        <v>0.16363760363354421</v>
      </c>
      <c r="H93">
        <v>0.30351200159890668</v>
      </c>
      <c r="I93">
        <v>0</v>
      </c>
      <c r="J93">
        <v>3.3348664788732406E-2</v>
      </c>
      <c r="K93">
        <v>4.0648023482926829</v>
      </c>
      <c r="L93">
        <v>0.82890087102439014</v>
      </c>
      <c r="M93">
        <v>0</v>
      </c>
      <c r="N93">
        <v>0.23467751415198193</v>
      </c>
      <c r="O93">
        <v>11.654418596491229</v>
      </c>
      <c r="P93">
        <v>4.7756652631578946</v>
      </c>
      <c r="Q93">
        <v>0</v>
      </c>
      <c r="R93">
        <v>6.1710357894736836</v>
      </c>
      <c r="S93">
        <v>1.1991541643999999</v>
      </c>
      <c r="T93">
        <v>0.62714384460000006</v>
      </c>
      <c r="U93">
        <v>0</v>
      </c>
      <c r="V93">
        <v>0.48644274366197154</v>
      </c>
      <c r="W93">
        <v>16.556670876431941</v>
      </c>
      <c r="X93">
        <v>8.608432965362757E-2</v>
      </c>
      <c r="Y93">
        <v>0</v>
      </c>
      <c r="Z93">
        <v>6.816624714813932E-2</v>
      </c>
      <c r="AA93">
        <v>0.66007761217391303</v>
      </c>
      <c r="AB93">
        <v>1.030666298913044</v>
      </c>
      <c r="AC93">
        <v>0</v>
      </c>
      <c r="AD93" s="87">
        <v>8.9535067605633796E-3</v>
      </c>
      <c r="AE93">
        <v>4.5102908229615384</v>
      </c>
      <c r="AF93">
        <v>0.81200065057692294</v>
      </c>
      <c r="AG93">
        <v>0</v>
      </c>
      <c r="AH93">
        <v>13.364991552923071</v>
      </c>
      <c r="AI93">
        <v>4.6688216006551153</v>
      </c>
      <c r="AJ93">
        <v>2.299259676458314</v>
      </c>
      <c r="AK93">
        <v>0</v>
      </c>
      <c r="AL93">
        <v>3.1255971455640623E-2</v>
      </c>
      <c r="AM93">
        <v>5.0592462057368897</v>
      </c>
      <c r="AN93">
        <v>0.3659151044362734</v>
      </c>
      <c r="AO93">
        <v>0</v>
      </c>
      <c r="AP93">
        <v>1.3495749790767056E-2</v>
      </c>
      <c r="AQ93">
        <v>15.572096500000001</v>
      </c>
      <c r="AR93">
        <v>52.710414999999998</v>
      </c>
      <c r="AS93">
        <v>0</v>
      </c>
      <c r="AT93">
        <v>1.7776056338028161</v>
      </c>
      <c r="AU93">
        <v>1.320935</v>
      </c>
      <c r="AV93">
        <v>5.492718</v>
      </c>
      <c r="AW93">
        <v>0</v>
      </c>
      <c r="AX93">
        <v>6.7342957746478846E-2</v>
      </c>
      <c r="AY93">
        <v>4.7387819354838712</v>
      </c>
      <c r="AZ93">
        <v>0.68885870967741936</v>
      </c>
      <c r="BA93">
        <v>0</v>
      </c>
      <c r="BB93">
        <v>7.8074154929577463E-2</v>
      </c>
      <c r="BC93">
        <v>0.18470451457877571</v>
      </c>
      <c r="BD93">
        <v>9.8461090909090901E-2</v>
      </c>
      <c r="BE93">
        <v>0</v>
      </c>
      <c r="BF93">
        <v>0</v>
      </c>
      <c r="BG93">
        <v>0.36888167346938783</v>
      </c>
      <c r="BH93">
        <v>8.9731591836734681E-2</v>
      </c>
      <c r="BI93">
        <v>0</v>
      </c>
      <c r="BJ93">
        <v>0</v>
      </c>
      <c r="BK93">
        <v>1.2931159999999999</v>
      </c>
      <c r="BL93">
        <v>2.179135220504365</v>
      </c>
      <c r="BM93">
        <v>0</v>
      </c>
      <c r="BN93">
        <v>0</v>
      </c>
      <c r="BO93">
        <v>9.4939726311324986</v>
      </c>
      <c r="BP93">
        <v>5.8861780585833321</v>
      </c>
      <c r="BQ93">
        <v>0</v>
      </c>
      <c r="BR93">
        <v>1.4562983801253542</v>
      </c>
      <c r="BS93">
        <v>2.633534004084507</v>
      </c>
      <c r="BT93">
        <v>0.51935276563380273</v>
      </c>
      <c r="BU93">
        <v>0</v>
      </c>
      <c r="BV93">
        <v>3.9886292394366196E-2</v>
      </c>
      <c r="BW93">
        <v>1.2484515210000002</v>
      </c>
      <c r="BX93">
        <v>1.177979173</v>
      </c>
      <c r="BY93">
        <v>0</v>
      </c>
      <c r="BZ93">
        <v>0</v>
      </c>
    </row>
    <row r="94" spans="1:78" x14ac:dyDescent="0.25">
      <c r="A94" s="14">
        <v>2015</v>
      </c>
      <c r="B94" s="2">
        <v>1991</v>
      </c>
      <c r="C94">
        <v>8.0910854947036128</v>
      </c>
      <c r="D94">
        <v>0.50084571585947002</v>
      </c>
      <c r="E94">
        <v>0</v>
      </c>
      <c r="F94">
        <v>1.7982894873243469</v>
      </c>
      <c r="G94">
        <v>0.16363760363354421</v>
      </c>
      <c r="H94">
        <v>0.30351200159890668</v>
      </c>
      <c r="I94">
        <v>0</v>
      </c>
      <c r="J94">
        <v>3.3348664788732406E-2</v>
      </c>
      <c r="K94">
        <v>1.7857071239999991</v>
      </c>
      <c r="L94">
        <v>0.81426974079999925</v>
      </c>
      <c r="M94">
        <v>0</v>
      </c>
      <c r="N94">
        <v>0.23467751415198193</v>
      </c>
      <c r="O94">
        <v>11.654418596491229</v>
      </c>
      <c r="P94">
        <v>4.7756652631578946</v>
      </c>
      <c r="Q94">
        <v>0</v>
      </c>
      <c r="R94">
        <v>6.1710357894736836</v>
      </c>
      <c r="S94">
        <v>0.31915361531999997</v>
      </c>
      <c r="T94">
        <v>0.21827172542000001</v>
      </c>
      <c r="U94">
        <v>0</v>
      </c>
      <c r="V94">
        <v>0.48644274366197154</v>
      </c>
      <c r="W94">
        <v>16.556670876431941</v>
      </c>
      <c r="X94">
        <v>8.608432965362757E-2</v>
      </c>
      <c r="Y94">
        <v>0</v>
      </c>
      <c r="Z94">
        <v>6.816624714813932E-2</v>
      </c>
      <c r="AA94">
        <v>0.66007761217391303</v>
      </c>
      <c r="AB94">
        <v>1.030666298913044</v>
      </c>
      <c r="AC94">
        <v>0</v>
      </c>
      <c r="AD94" s="87">
        <v>8.9535067605633796E-3</v>
      </c>
      <c r="AE94">
        <v>4.5102908229615384</v>
      </c>
      <c r="AF94">
        <v>0.81200065057692294</v>
      </c>
      <c r="AG94">
        <v>0</v>
      </c>
      <c r="AH94">
        <v>13.364991552923071</v>
      </c>
      <c r="AI94">
        <v>4.6688216006551153</v>
      </c>
      <c r="AJ94">
        <v>2.299259676458314</v>
      </c>
      <c r="AK94">
        <v>0</v>
      </c>
      <c r="AL94">
        <v>3.1255971455640623E-2</v>
      </c>
      <c r="AM94">
        <v>5.0592462057368897</v>
      </c>
      <c r="AN94">
        <v>0.3659151044362734</v>
      </c>
      <c r="AO94">
        <v>0</v>
      </c>
      <c r="AP94">
        <v>1.3495749790767056E-2</v>
      </c>
      <c r="AQ94">
        <v>15.572096500000001</v>
      </c>
      <c r="AR94">
        <v>52.710414999999998</v>
      </c>
      <c r="AS94">
        <v>0</v>
      </c>
      <c r="AT94">
        <v>1.7776056338028161</v>
      </c>
      <c r="AU94">
        <v>1.320935</v>
      </c>
      <c r="AV94">
        <v>5.492718</v>
      </c>
      <c r="AW94">
        <v>0</v>
      </c>
      <c r="AX94">
        <v>6.7342957746478846E-2</v>
      </c>
      <c r="AY94">
        <v>4.7387819354838712</v>
      </c>
      <c r="AZ94">
        <v>0.68885870967741936</v>
      </c>
      <c r="BA94">
        <v>0</v>
      </c>
      <c r="BB94">
        <v>7.8074154929577463E-2</v>
      </c>
      <c r="BC94">
        <v>0.18470451457877571</v>
      </c>
      <c r="BD94">
        <v>9.8461090909090901E-2</v>
      </c>
      <c r="BE94">
        <v>0</v>
      </c>
      <c r="BF94">
        <v>0</v>
      </c>
      <c r="BG94">
        <v>0.36888167346938783</v>
      </c>
      <c r="BH94">
        <v>8.9731591836734681E-2</v>
      </c>
      <c r="BI94">
        <v>0</v>
      </c>
      <c r="BJ94">
        <v>0</v>
      </c>
      <c r="BK94">
        <v>1.2931159999999999</v>
      </c>
      <c r="BL94">
        <v>2.179135220504365</v>
      </c>
      <c r="BM94">
        <v>0</v>
      </c>
      <c r="BN94">
        <v>0</v>
      </c>
      <c r="BO94">
        <v>9.4939726311324986</v>
      </c>
      <c r="BP94">
        <v>5.8861780585833321</v>
      </c>
      <c r="BQ94">
        <v>0</v>
      </c>
      <c r="BR94">
        <v>1.4562983801253542</v>
      </c>
      <c r="BS94">
        <v>2.633534004084507</v>
      </c>
      <c r="BT94">
        <v>0.51935276563380273</v>
      </c>
      <c r="BU94">
        <v>0</v>
      </c>
      <c r="BV94">
        <v>3.9886292394366196E-2</v>
      </c>
      <c r="BW94">
        <v>1.3107346999999998</v>
      </c>
      <c r="BX94">
        <v>2.0013407329999997</v>
      </c>
      <c r="BY94">
        <v>0</v>
      </c>
      <c r="BZ94">
        <v>0</v>
      </c>
    </row>
    <row r="95" spans="1:78" x14ac:dyDescent="0.25">
      <c r="A95" s="14">
        <v>2015</v>
      </c>
      <c r="B95" s="2">
        <v>1992</v>
      </c>
      <c r="C95">
        <v>8.0910854947036128</v>
      </c>
      <c r="D95">
        <v>0.50084571585947002</v>
      </c>
      <c r="E95">
        <v>0</v>
      </c>
      <c r="F95">
        <v>1.7982894873243469</v>
      </c>
      <c r="G95">
        <v>0.16363760363354421</v>
      </c>
      <c r="H95">
        <v>0.30351200159890668</v>
      </c>
      <c r="I95">
        <v>0</v>
      </c>
      <c r="J95">
        <v>3.3348664788732406E-2</v>
      </c>
      <c r="K95">
        <v>1.7857071239999991</v>
      </c>
      <c r="L95">
        <v>0.81426974079999925</v>
      </c>
      <c r="M95">
        <v>0</v>
      </c>
      <c r="N95">
        <v>0.23467751415198193</v>
      </c>
      <c r="O95">
        <v>11.654418596491229</v>
      </c>
      <c r="P95">
        <v>4.7756652631578946</v>
      </c>
      <c r="Q95">
        <v>0</v>
      </c>
      <c r="R95">
        <v>6.1710357894736836</v>
      </c>
      <c r="S95">
        <v>0.31915361531999997</v>
      </c>
      <c r="T95">
        <v>0.21827172542000001</v>
      </c>
      <c r="U95">
        <v>0</v>
      </c>
      <c r="V95">
        <v>0.48644274366197154</v>
      </c>
      <c r="W95">
        <v>16.556670876431941</v>
      </c>
      <c r="X95">
        <v>8.608432965362757E-2</v>
      </c>
      <c r="Y95">
        <v>0</v>
      </c>
      <c r="Z95">
        <v>6.816624714813932E-2</v>
      </c>
      <c r="AA95">
        <v>0.66007761217391303</v>
      </c>
      <c r="AB95">
        <v>1.030666298913044</v>
      </c>
      <c r="AC95">
        <v>0</v>
      </c>
      <c r="AD95" s="87">
        <v>8.9535067605633796E-3</v>
      </c>
      <c r="AE95">
        <v>4.5102908229615384</v>
      </c>
      <c r="AF95">
        <v>0.81200065057692294</v>
      </c>
      <c r="AG95">
        <v>0</v>
      </c>
      <c r="AH95">
        <v>13.364991552923071</v>
      </c>
      <c r="AI95">
        <v>4.6688216006551153</v>
      </c>
      <c r="AJ95">
        <v>2.299259676458314</v>
      </c>
      <c r="AK95">
        <v>0</v>
      </c>
      <c r="AL95">
        <v>3.1255971455640623E-2</v>
      </c>
      <c r="AM95">
        <v>5.0592462057368897</v>
      </c>
      <c r="AN95">
        <v>0.3659151044362734</v>
      </c>
      <c r="AO95">
        <v>0</v>
      </c>
      <c r="AP95">
        <v>1.3495749790767056E-2</v>
      </c>
      <c r="AQ95">
        <v>15.572096500000001</v>
      </c>
      <c r="AR95">
        <v>52.710414999999998</v>
      </c>
      <c r="AS95">
        <v>0</v>
      </c>
      <c r="AT95">
        <v>1.7776056338028161</v>
      </c>
      <c r="AU95">
        <v>1.320935</v>
      </c>
      <c r="AV95">
        <v>5.492718</v>
      </c>
      <c r="AW95">
        <v>0</v>
      </c>
      <c r="AX95">
        <v>6.7342957746478846E-2</v>
      </c>
      <c r="AY95">
        <v>4.7387819354838712</v>
      </c>
      <c r="AZ95">
        <v>0.68885870967741936</v>
      </c>
      <c r="BA95">
        <v>0</v>
      </c>
      <c r="BB95">
        <v>7.8074154929577463E-2</v>
      </c>
      <c r="BC95">
        <v>0.18470451457877571</v>
      </c>
      <c r="BD95">
        <v>9.8461090909090901E-2</v>
      </c>
      <c r="BE95">
        <v>0</v>
      </c>
      <c r="BF95">
        <v>0</v>
      </c>
      <c r="BG95">
        <v>0.36888167346938783</v>
      </c>
      <c r="BH95">
        <v>8.9731591836734681E-2</v>
      </c>
      <c r="BI95">
        <v>0</v>
      </c>
      <c r="BJ95">
        <v>0</v>
      </c>
      <c r="BK95">
        <v>1.2931159999999999</v>
      </c>
      <c r="BL95">
        <v>2.179135220504365</v>
      </c>
      <c r="BM95">
        <v>0</v>
      </c>
      <c r="BN95">
        <v>0</v>
      </c>
      <c r="BO95">
        <v>9.4939726311324986</v>
      </c>
      <c r="BP95">
        <v>5.8861780585833321</v>
      </c>
      <c r="BQ95">
        <v>0</v>
      </c>
      <c r="BR95">
        <v>1.4562983801253542</v>
      </c>
      <c r="BS95">
        <v>2.633534004084507</v>
      </c>
      <c r="BT95">
        <v>0.51935276563380273</v>
      </c>
      <c r="BU95">
        <v>0</v>
      </c>
      <c r="BV95">
        <v>3.9886292394366196E-2</v>
      </c>
      <c r="BW95">
        <v>1.3107346999999998</v>
      </c>
      <c r="BX95">
        <v>2.0013407329999997</v>
      </c>
      <c r="BY95">
        <v>0</v>
      </c>
      <c r="BZ95">
        <v>0</v>
      </c>
    </row>
    <row r="96" spans="1:78" x14ac:dyDescent="0.25">
      <c r="A96" s="14">
        <v>2015</v>
      </c>
      <c r="B96" s="2">
        <v>1993</v>
      </c>
      <c r="C96">
        <v>8.0910854947036128</v>
      </c>
      <c r="D96">
        <v>0.50084571585947002</v>
      </c>
      <c r="E96">
        <v>0</v>
      </c>
      <c r="F96">
        <v>1.7982894873243469</v>
      </c>
      <c r="G96">
        <v>0.16363760363354421</v>
      </c>
      <c r="H96">
        <v>0.30351200159890668</v>
      </c>
      <c r="I96">
        <v>0</v>
      </c>
      <c r="J96">
        <v>3.3348664788732406E-2</v>
      </c>
      <c r="K96">
        <v>1.7857071239999991</v>
      </c>
      <c r="L96">
        <v>0.81426974079999925</v>
      </c>
      <c r="M96">
        <v>0</v>
      </c>
      <c r="N96">
        <v>0.23467751415198193</v>
      </c>
      <c r="O96">
        <v>11.654418596491229</v>
      </c>
      <c r="P96">
        <v>4.7756652631578946</v>
      </c>
      <c r="Q96">
        <v>0</v>
      </c>
      <c r="R96">
        <v>6.1710357894736836</v>
      </c>
      <c r="S96">
        <v>0.31915361531999997</v>
      </c>
      <c r="T96">
        <v>0.21827172542000001</v>
      </c>
      <c r="U96">
        <v>0</v>
      </c>
      <c r="V96">
        <v>0.48644274366197154</v>
      </c>
      <c r="W96">
        <v>16.556670876431941</v>
      </c>
      <c r="X96">
        <v>8.608432965362757E-2</v>
      </c>
      <c r="Y96">
        <v>0</v>
      </c>
      <c r="Z96">
        <v>6.816624714813932E-2</v>
      </c>
      <c r="AA96">
        <v>0.66007761217391303</v>
      </c>
      <c r="AB96">
        <v>1.030666298913044</v>
      </c>
      <c r="AC96">
        <v>0</v>
      </c>
      <c r="AD96" s="87">
        <v>8.9535067605633796E-3</v>
      </c>
      <c r="AE96">
        <v>4.5102908229615384</v>
      </c>
      <c r="AF96">
        <v>0.81200065057692294</v>
      </c>
      <c r="AG96">
        <v>0</v>
      </c>
      <c r="AH96">
        <v>13.364991552923071</v>
      </c>
      <c r="AI96">
        <v>4.6688216006551153</v>
      </c>
      <c r="AJ96">
        <v>2.299259676458314</v>
      </c>
      <c r="AK96">
        <v>0</v>
      </c>
      <c r="AL96">
        <v>3.1255971455640623E-2</v>
      </c>
      <c r="AM96">
        <v>5.0592462057368897</v>
      </c>
      <c r="AN96">
        <v>0.3659151044362734</v>
      </c>
      <c r="AO96">
        <v>0</v>
      </c>
      <c r="AP96">
        <v>1.3495749790767056E-2</v>
      </c>
      <c r="AQ96">
        <v>15.572096500000001</v>
      </c>
      <c r="AR96">
        <v>52.710414999999998</v>
      </c>
      <c r="AS96">
        <v>0</v>
      </c>
      <c r="AT96">
        <v>1.7776056338028161</v>
      </c>
      <c r="AU96">
        <v>1.320935</v>
      </c>
      <c r="AV96">
        <v>5.492718</v>
      </c>
      <c r="AW96">
        <v>0</v>
      </c>
      <c r="AX96">
        <v>6.7342957746478846E-2</v>
      </c>
      <c r="AY96">
        <v>4.7387819354838712</v>
      </c>
      <c r="AZ96">
        <v>0.68885870967741936</v>
      </c>
      <c r="BA96">
        <v>0</v>
      </c>
      <c r="BB96">
        <v>7.8074154929577463E-2</v>
      </c>
      <c r="BC96">
        <v>0.18470451457877571</v>
      </c>
      <c r="BD96">
        <v>9.8461090909090901E-2</v>
      </c>
      <c r="BE96">
        <v>0</v>
      </c>
      <c r="BF96">
        <v>0</v>
      </c>
      <c r="BG96">
        <v>0.36888167346938783</v>
      </c>
      <c r="BH96">
        <v>8.9731591836734681E-2</v>
      </c>
      <c r="BI96">
        <v>0</v>
      </c>
      <c r="BJ96">
        <v>0</v>
      </c>
      <c r="BK96">
        <v>1.2931159999999999</v>
      </c>
      <c r="BL96">
        <v>2.179135220504365</v>
      </c>
      <c r="BM96">
        <v>0</v>
      </c>
      <c r="BN96">
        <v>0</v>
      </c>
      <c r="BO96">
        <v>9.4939726311324986</v>
      </c>
      <c r="BP96">
        <v>5.8861780585833321</v>
      </c>
      <c r="BQ96">
        <v>0</v>
      </c>
      <c r="BR96">
        <v>1.4562983801253542</v>
      </c>
      <c r="BS96">
        <v>2.633534004084507</v>
      </c>
      <c r="BT96">
        <v>0.51935276563380273</v>
      </c>
      <c r="BU96">
        <v>0</v>
      </c>
      <c r="BV96">
        <v>3.9886292394366196E-2</v>
      </c>
      <c r="BW96">
        <v>1.3107346999999998</v>
      </c>
      <c r="BX96">
        <v>2.0013407329999997</v>
      </c>
      <c r="BY96">
        <v>0</v>
      </c>
      <c r="BZ96">
        <v>0</v>
      </c>
    </row>
    <row r="97" spans="1:78" x14ac:dyDescent="0.25">
      <c r="A97" s="14">
        <v>2015</v>
      </c>
      <c r="B97" s="2">
        <v>1994</v>
      </c>
      <c r="C97">
        <v>8.0910854947036128</v>
      </c>
      <c r="D97">
        <v>0.50084571585947002</v>
      </c>
      <c r="E97">
        <v>0</v>
      </c>
      <c r="F97">
        <v>1.7982894873243469</v>
      </c>
      <c r="G97">
        <v>0.16363760363354421</v>
      </c>
      <c r="H97">
        <v>0.30351200159890668</v>
      </c>
      <c r="I97">
        <v>0</v>
      </c>
      <c r="J97">
        <v>3.3348664788732406E-2</v>
      </c>
      <c r="K97">
        <v>1.7857071239999991</v>
      </c>
      <c r="L97">
        <v>0.81426974079999925</v>
      </c>
      <c r="M97">
        <v>0</v>
      </c>
      <c r="N97">
        <v>0.23467751415198193</v>
      </c>
      <c r="O97">
        <v>11.654418596491229</v>
      </c>
      <c r="P97">
        <v>4.7756652631578946</v>
      </c>
      <c r="Q97">
        <v>0</v>
      </c>
      <c r="R97">
        <v>6.1710357894736836</v>
      </c>
      <c r="S97">
        <v>0.31915361531999997</v>
      </c>
      <c r="T97">
        <v>0.21827172542000001</v>
      </c>
      <c r="U97">
        <v>0</v>
      </c>
      <c r="V97">
        <v>0.48644274366197154</v>
      </c>
      <c r="W97">
        <v>16.556670876431941</v>
      </c>
      <c r="X97">
        <v>8.608432965362757E-2</v>
      </c>
      <c r="Y97">
        <v>0</v>
      </c>
      <c r="Z97">
        <v>6.816624714813932E-2</v>
      </c>
      <c r="AA97">
        <v>0.66007761217391303</v>
      </c>
      <c r="AB97">
        <v>1.030666298913044</v>
      </c>
      <c r="AC97">
        <v>0</v>
      </c>
      <c r="AD97" s="87">
        <v>8.9535067605633796E-3</v>
      </c>
      <c r="AE97">
        <v>4.5102908229615384</v>
      </c>
      <c r="AF97">
        <v>0.81200065057692294</v>
      </c>
      <c r="AG97">
        <v>0</v>
      </c>
      <c r="AH97">
        <v>13.364991552923071</v>
      </c>
      <c r="AI97">
        <v>4.6688216006551153</v>
      </c>
      <c r="AJ97">
        <v>2.299259676458314</v>
      </c>
      <c r="AK97">
        <v>0</v>
      </c>
      <c r="AL97">
        <v>3.1255971455640623E-2</v>
      </c>
      <c r="AM97">
        <v>5.0592462057368897</v>
      </c>
      <c r="AN97">
        <v>0.3659151044362734</v>
      </c>
      <c r="AO97">
        <v>0</v>
      </c>
      <c r="AP97">
        <v>1.3495749790767056E-2</v>
      </c>
      <c r="AQ97">
        <v>15.572096500000001</v>
      </c>
      <c r="AR97">
        <v>52.710414999999998</v>
      </c>
      <c r="AS97">
        <v>0</v>
      </c>
      <c r="AT97">
        <v>1.7776056338028161</v>
      </c>
      <c r="AU97">
        <v>1.320935</v>
      </c>
      <c r="AV97">
        <v>5.492718</v>
      </c>
      <c r="AW97">
        <v>0</v>
      </c>
      <c r="AX97">
        <v>6.7342957746478846E-2</v>
      </c>
      <c r="AY97">
        <v>4.7387819354838712</v>
      </c>
      <c r="AZ97">
        <v>0.68885870967741936</v>
      </c>
      <c r="BA97">
        <v>0</v>
      </c>
      <c r="BB97">
        <v>7.8074154929577463E-2</v>
      </c>
      <c r="BC97">
        <v>0.18470451457877571</v>
      </c>
      <c r="BD97">
        <v>9.8461090909090901E-2</v>
      </c>
      <c r="BE97">
        <v>0</v>
      </c>
      <c r="BF97">
        <v>0</v>
      </c>
      <c r="BG97">
        <v>0.36888167346938783</v>
      </c>
      <c r="BH97">
        <v>8.9731591836734681E-2</v>
      </c>
      <c r="BI97">
        <v>0</v>
      </c>
      <c r="BJ97">
        <v>0</v>
      </c>
      <c r="BK97">
        <v>1.2931159999999999</v>
      </c>
      <c r="BL97">
        <v>2.179135220504365</v>
      </c>
      <c r="BM97">
        <v>0</v>
      </c>
      <c r="BN97">
        <v>0</v>
      </c>
      <c r="BO97">
        <v>9.4939726311324986</v>
      </c>
      <c r="BP97">
        <v>5.8861780585833321</v>
      </c>
      <c r="BQ97">
        <v>0</v>
      </c>
      <c r="BR97">
        <v>1.4562983801253542</v>
      </c>
      <c r="BS97">
        <v>2.633534004084507</v>
      </c>
      <c r="BT97">
        <v>0.51935276563380273</v>
      </c>
      <c r="BU97">
        <v>0</v>
      </c>
      <c r="BV97">
        <v>3.9886292394366196E-2</v>
      </c>
      <c r="BW97">
        <v>1.3107346999999998</v>
      </c>
      <c r="BX97">
        <v>2.0013407329999997</v>
      </c>
      <c r="BY97">
        <v>0</v>
      </c>
      <c r="BZ97">
        <v>0</v>
      </c>
    </row>
    <row r="98" spans="1:78" x14ac:dyDescent="0.25">
      <c r="A98" s="14">
        <v>2015</v>
      </c>
      <c r="B98" s="2">
        <v>1995</v>
      </c>
      <c r="C98">
        <v>8.0910854947036128</v>
      </c>
      <c r="D98">
        <v>0.50084571585947002</v>
      </c>
      <c r="E98">
        <v>0</v>
      </c>
      <c r="F98">
        <v>1.7982894873243469</v>
      </c>
      <c r="G98">
        <v>0.16363760363354421</v>
      </c>
      <c r="H98">
        <v>0.30351200159890668</v>
      </c>
      <c r="I98">
        <v>0</v>
      </c>
      <c r="J98">
        <v>3.3348664788732406E-2</v>
      </c>
      <c r="K98">
        <v>1.7857071239999991</v>
      </c>
      <c r="L98">
        <v>0.81426974079999925</v>
      </c>
      <c r="M98">
        <v>0</v>
      </c>
      <c r="N98">
        <v>0.23467751415198193</v>
      </c>
      <c r="O98">
        <v>11.654418596491229</v>
      </c>
      <c r="P98">
        <v>4.7756652631578946</v>
      </c>
      <c r="Q98">
        <v>0</v>
      </c>
      <c r="R98">
        <v>6.1710357894736836</v>
      </c>
      <c r="S98">
        <v>0.31915361531999997</v>
      </c>
      <c r="T98">
        <v>0.21827172542000001</v>
      </c>
      <c r="U98">
        <v>0</v>
      </c>
      <c r="V98">
        <v>0.48644274366197154</v>
      </c>
      <c r="W98">
        <v>16.556670876431941</v>
      </c>
      <c r="X98">
        <v>8.608432965362757E-2</v>
      </c>
      <c r="Y98">
        <v>0</v>
      </c>
      <c r="Z98">
        <v>6.816624714813932E-2</v>
      </c>
      <c r="AA98">
        <v>0.66007761217391303</v>
      </c>
      <c r="AB98">
        <v>1.030666298913044</v>
      </c>
      <c r="AC98">
        <v>0</v>
      </c>
      <c r="AD98" s="87">
        <v>8.9535067605633796E-3</v>
      </c>
      <c r="AE98">
        <v>4.5102908229615384</v>
      </c>
      <c r="AF98">
        <v>0.81200065057692294</v>
      </c>
      <c r="AG98">
        <v>0</v>
      </c>
      <c r="AH98">
        <v>13.364991552923071</v>
      </c>
      <c r="AI98">
        <v>4.6688216006551153</v>
      </c>
      <c r="AJ98">
        <v>2.299259676458314</v>
      </c>
      <c r="AK98">
        <v>0</v>
      </c>
      <c r="AL98">
        <v>3.1255971455640623E-2</v>
      </c>
      <c r="AM98">
        <v>5.0592462057368897</v>
      </c>
      <c r="AN98">
        <v>0.3659151044362734</v>
      </c>
      <c r="AO98">
        <v>0</v>
      </c>
      <c r="AP98">
        <v>1.3495749790767056E-2</v>
      </c>
      <c r="AQ98">
        <v>15.572096500000001</v>
      </c>
      <c r="AR98">
        <v>52.710414999999998</v>
      </c>
      <c r="AS98">
        <v>0</v>
      </c>
      <c r="AT98">
        <v>1.7776056338028161</v>
      </c>
      <c r="AU98">
        <v>1.320935</v>
      </c>
      <c r="AV98">
        <v>5.492718</v>
      </c>
      <c r="AW98">
        <v>0</v>
      </c>
      <c r="AX98">
        <v>6.7342957746478846E-2</v>
      </c>
      <c r="AY98">
        <v>4.7387819354838712</v>
      </c>
      <c r="AZ98">
        <v>0.68885870967741936</v>
      </c>
      <c r="BA98">
        <v>0</v>
      </c>
      <c r="BB98">
        <v>7.8074154929577463E-2</v>
      </c>
      <c r="BC98">
        <v>0.18470451457877571</v>
      </c>
      <c r="BD98">
        <v>9.8461090909090901E-2</v>
      </c>
      <c r="BE98">
        <v>0</v>
      </c>
      <c r="BF98">
        <v>0</v>
      </c>
      <c r="BG98">
        <v>0.36888167346938783</v>
      </c>
      <c r="BH98">
        <v>8.9731591836734681E-2</v>
      </c>
      <c r="BI98">
        <v>0</v>
      </c>
      <c r="BJ98">
        <v>0</v>
      </c>
      <c r="BK98">
        <v>1.2931159999999999</v>
      </c>
      <c r="BL98">
        <v>2.179135220504365</v>
      </c>
      <c r="BM98">
        <v>0</v>
      </c>
      <c r="BN98">
        <v>0</v>
      </c>
      <c r="BO98">
        <v>9.4939726311324986</v>
      </c>
      <c r="BP98">
        <v>5.8861780585833321</v>
      </c>
      <c r="BQ98">
        <v>0</v>
      </c>
      <c r="BR98">
        <v>1.4562983801253542</v>
      </c>
      <c r="BS98">
        <v>2.633534004084507</v>
      </c>
      <c r="BT98">
        <v>0.51935276563380273</v>
      </c>
      <c r="BU98">
        <v>0</v>
      </c>
      <c r="BV98">
        <v>3.9886292394366196E-2</v>
      </c>
      <c r="BW98">
        <v>1.3107346999999998</v>
      </c>
      <c r="BX98">
        <v>2.0013407329999997</v>
      </c>
      <c r="BY98">
        <v>0</v>
      </c>
      <c r="BZ98">
        <v>0</v>
      </c>
    </row>
    <row r="99" spans="1:78" x14ac:dyDescent="0.25">
      <c r="A99" s="14">
        <v>2015</v>
      </c>
      <c r="B99" s="2">
        <v>1996</v>
      </c>
      <c r="C99">
        <v>8.0910854947036128</v>
      </c>
      <c r="D99">
        <v>0.50084571585947002</v>
      </c>
      <c r="E99">
        <v>0</v>
      </c>
      <c r="F99">
        <v>1.7982894873243469</v>
      </c>
      <c r="G99">
        <v>0.16363760363354421</v>
      </c>
      <c r="H99">
        <v>0.30351200159890668</v>
      </c>
      <c r="I99">
        <v>0</v>
      </c>
      <c r="J99">
        <v>3.3348664788732406E-2</v>
      </c>
      <c r="K99">
        <v>1.7857071239999991</v>
      </c>
      <c r="L99">
        <v>0.81426974079999925</v>
      </c>
      <c r="M99">
        <v>0</v>
      </c>
      <c r="N99">
        <v>0.23467751415198193</v>
      </c>
      <c r="O99">
        <v>11.654418596491229</v>
      </c>
      <c r="P99">
        <v>4.7756652631578946</v>
      </c>
      <c r="Q99">
        <v>0</v>
      </c>
      <c r="R99">
        <v>6.1710357894736836</v>
      </c>
      <c r="S99">
        <v>0.31915361531999997</v>
      </c>
      <c r="T99">
        <v>0.21827172542000001</v>
      </c>
      <c r="U99">
        <v>0</v>
      </c>
      <c r="V99">
        <v>0.48644274366197154</v>
      </c>
      <c r="W99">
        <v>16.556670876431941</v>
      </c>
      <c r="X99">
        <v>8.608432965362757E-2</v>
      </c>
      <c r="Y99">
        <v>0</v>
      </c>
      <c r="Z99">
        <v>6.816624714813932E-2</v>
      </c>
      <c r="AA99">
        <v>2.3666983511111108</v>
      </c>
      <c r="AB99">
        <v>3.695438513888889</v>
      </c>
      <c r="AC99">
        <v>0</v>
      </c>
      <c r="AD99" s="87">
        <v>8.9535067605633796E-3</v>
      </c>
      <c r="AE99">
        <v>4.5102908229615384</v>
      </c>
      <c r="AF99">
        <v>0.81200065057692294</v>
      </c>
      <c r="AG99">
        <v>0</v>
      </c>
      <c r="AH99">
        <v>13.364991552923071</v>
      </c>
      <c r="AI99">
        <v>4.6688216006551153</v>
      </c>
      <c r="AJ99">
        <v>2.299259676458314</v>
      </c>
      <c r="AK99">
        <v>0</v>
      </c>
      <c r="AL99">
        <v>3.1255971455640623E-2</v>
      </c>
      <c r="AM99">
        <v>5.0592462057368897</v>
      </c>
      <c r="AN99">
        <v>0.3659151044362734</v>
      </c>
      <c r="AO99">
        <v>0</v>
      </c>
      <c r="AP99">
        <v>1.3495749790767056E-2</v>
      </c>
      <c r="AQ99">
        <v>15.572096500000001</v>
      </c>
      <c r="AR99">
        <v>52.710414999999998</v>
      </c>
      <c r="AS99">
        <v>0</v>
      </c>
      <c r="AT99">
        <v>1.7776056338028161</v>
      </c>
      <c r="AU99">
        <v>1.320935</v>
      </c>
      <c r="AV99">
        <v>5.492718</v>
      </c>
      <c r="AW99">
        <v>0</v>
      </c>
      <c r="AX99">
        <v>6.7342957746478846E-2</v>
      </c>
      <c r="AY99">
        <v>4.7387819354838712</v>
      </c>
      <c r="AZ99">
        <v>0.68885870967741936</v>
      </c>
      <c r="BA99">
        <v>0</v>
      </c>
      <c r="BB99">
        <v>7.8074154929577463E-2</v>
      </c>
      <c r="BC99">
        <v>0.18470451457877571</v>
      </c>
      <c r="BD99">
        <v>9.8461090909090901E-2</v>
      </c>
      <c r="BE99">
        <v>0</v>
      </c>
      <c r="BF99">
        <v>0</v>
      </c>
      <c r="BG99">
        <v>0.36888167346938783</v>
      </c>
      <c r="BH99">
        <v>8.9731591836734681E-2</v>
      </c>
      <c r="BI99">
        <v>0</v>
      </c>
      <c r="BJ99">
        <v>0</v>
      </c>
      <c r="BK99">
        <v>1.2931159999999999</v>
      </c>
      <c r="BL99">
        <v>2.179135220504365</v>
      </c>
      <c r="BM99">
        <v>0</v>
      </c>
      <c r="BN99">
        <v>0</v>
      </c>
      <c r="BO99">
        <v>9.4939726311324986</v>
      </c>
      <c r="BP99">
        <v>5.8861780585833321</v>
      </c>
      <c r="BQ99">
        <v>0</v>
      </c>
      <c r="BR99">
        <v>1.4562983801253542</v>
      </c>
      <c r="BS99">
        <v>2.633534004084507</v>
      </c>
      <c r="BT99">
        <v>0.51935276563380273</v>
      </c>
      <c r="BU99">
        <v>0</v>
      </c>
      <c r="BV99">
        <v>3.9886292394366196E-2</v>
      </c>
      <c r="BW99">
        <v>1.3107346999999998</v>
      </c>
      <c r="BX99">
        <v>2.0013407329999997</v>
      </c>
      <c r="BY99">
        <v>0</v>
      </c>
      <c r="BZ99">
        <v>0</v>
      </c>
    </row>
    <row r="100" spans="1:78" x14ac:dyDescent="0.25">
      <c r="A100" s="14">
        <v>2015</v>
      </c>
      <c r="B100" s="2">
        <v>1997</v>
      </c>
      <c r="C100">
        <v>8.0910854947036128</v>
      </c>
      <c r="D100">
        <v>0.50084571585947002</v>
      </c>
      <c r="E100">
        <v>0</v>
      </c>
      <c r="F100">
        <v>1.7982894873243469</v>
      </c>
      <c r="G100">
        <v>0.16363760363354421</v>
      </c>
      <c r="H100">
        <v>0.30351200159890668</v>
      </c>
      <c r="I100">
        <v>0</v>
      </c>
      <c r="J100">
        <v>3.3348664788732406E-2</v>
      </c>
      <c r="K100">
        <v>1.7857071239999991</v>
      </c>
      <c r="L100">
        <v>0.81426974079999925</v>
      </c>
      <c r="M100">
        <v>0</v>
      </c>
      <c r="N100">
        <v>0.23467751415198193</v>
      </c>
      <c r="O100">
        <v>11.654418596491229</v>
      </c>
      <c r="P100">
        <v>4.7756652631578946</v>
      </c>
      <c r="Q100">
        <v>0</v>
      </c>
      <c r="R100">
        <v>6.1710357894736836</v>
      </c>
      <c r="S100">
        <v>0.31915361531999997</v>
      </c>
      <c r="T100">
        <v>0.21827172542000001</v>
      </c>
      <c r="U100">
        <v>0</v>
      </c>
      <c r="V100">
        <v>0.48644274366197154</v>
      </c>
      <c r="W100">
        <v>16.556670876431941</v>
      </c>
      <c r="X100">
        <v>8.608432965362757E-2</v>
      </c>
      <c r="Y100">
        <v>0</v>
      </c>
      <c r="Z100">
        <v>6.816624714813932E-2</v>
      </c>
      <c r="AA100">
        <v>2.3666983511111108</v>
      </c>
      <c r="AB100">
        <v>3.695438513888889</v>
      </c>
      <c r="AC100">
        <v>0</v>
      </c>
      <c r="AD100" s="87">
        <v>8.9535067605633796E-3</v>
      </c>
      <c r="AE100">
        <v>4.5102908229615384</v>
      </c>
      <c r="AF100">
        <v>0.81200065057692294</v>
      </c>
      <c r="AG100">
        <v>0</v>
      </c>
      <c r="AH100">
        <v>13.364991552923071</v>
      </c>
      <c r="AI100">
        <v>4.6688216006551153</v>
      </c>
      <c r="AJ100">
        <v>2.299259676458314</v>
      </c>
      <c r="AK100">
        <v>0</v>
      </c>
      <c r="AL100">
        <v>3.1255971455640623E-2</v>
      </c>
      <c r="AM100">
        <v>5.0592462057368897</v>
      </c>
      <c r="AN100">
        <v>0.3659151044362734</v>
      </c>
      <c r="AO100">
        <v>0</v>
      </c>
      <c r="AP100">
        <v>1.3495749790767056E-2</v>
      </c>
      <c r="AQ100">
        <v>15.572096500000001</v>
      </c>
      <c r="AR100">
        <v>52.710414999999998</v>
      </c>
      <c r="AS100">
        <v>0</v>
      </c>
      <c r="AT100">
        <v>1.7776056338028161</v>
      </c>
      <c r="AU100">
        <v>1.320935</v>
      </c>
      <c r="AV100">
        <v>5.492718</v>
      </c>
      <c r="AW100">
        <v>0</v>
      </c>
      <c r="AX100">
        <v>6.7342957746478846E-2</v>
      </c>
      <c r="AY100">
        <v>4.7387819354838712</v>
      </c>
      <c r="AZ100">
        <v>0.68885870967741936</v>
      </c>
      <c r="BA100">
        <v>0</v>
      </c>
      <c r="BB100">
        <v>7.8074154929577463E-2</v>
      </c>
      <c r="BC100">
        <v>0.18470451457877571</v>
      </c>
      <c r="BD100">
        <v>9.8461090909090901E-2</v>
      </c>
      <c r="BE100">
        <v>0</v>
      </c>
      <c r="BF100">
        <v>0</v>
      </c>
      <c r="BG100">
        <v>0.36888167346938783</v>
      </c>
      <c r="BH100">
        <v>8.9731591836734681E-2</v>
      </c>
      <c r="BI100">
        <v>0</v>
      </c>
      <c r="BJ100">
        <v>0</v>
      </c>
      <c r="BK100">
        <v>1.2931159999999999</v>
      </c>
      <c r="BL100">
        <v>2.179135220504365</v>
      </c>
      <c r="BM100">
        <v>0</v>
      </c>
      <c r="BN100">
        <v>0</v>
      </c>
      <c r="BO100">
        <v>9.4939726311324986</v>
      </c>
      <c r="BP100">
        <v>5.8861780585833321</v>
      </c>
      <c r="BQ100">
        <v>0</v>
      </c>
      <c r="BR100">
        <v>1.4562983801253542</v>
      </c>
      <c r="BS100">
        <v>2.633534004084507</v>
      </c>
      <c r="BT100">
        <v>0.51935276563380273</v>
      </c>
      <c r="BU100">
        <v>0</v>
      </c>
      <c r="BV100">
        <v>3.9886292394366196E-2</v>
      </c>
      <c r="BW100">
        <v>1.3107346999999998</v>
      </c>
      <c r="BX100">
        <v>2.0013407329999997</v>
      </c>
      <c r="BY100">
        <v>0</v>
      </c>
      <c r="BZ100">
        <v>0</v>
      </c>
    </row>
    <row r="101" spans="1:78" x14ac:dyDescent="0.25">
      <c r="A101" s="14">
        <v>2015</v>
      </c>
      <c r="B101" s="2">
        <v>1998</v>
      </c>
      <c r="C101">
        <v>8.0910854947036128</v>
      </c>
      <c r="D101">
        <v>0.50084571585947002</v>
      </c>
      <c r="E101">
        <v>0</v>
      </c>
      <c r="F101">
        <v>1.7982894873243469</v>
      </c>
      <c r="G101">
        <v>0.16363760363354421</v>
      </c>
      <c r="H101">
        <v>0.30351200159890668</v>
      </c>
      <c r="I101">
        <v>0</v>
      </c>
      <c r="J101">
        <v>3.3348664788732406E-2</v>
      </c>
      <c r="K101">
        <v>1.7857071239999991</v>
      </c>
      <c r="L101">
        <v>0.81426974079999925</v>
      </c>
      <c r="M101">
        <v>0</v>
      </c>
      <c r="N101">
        <v>0.23467751415198193</v>
      </c>
      <c r="O101">
        <v>11.654418596491229</v>
      </c>
      <c r="P101">
        <v>4.7756652631578946</v>
      </c>
      <c r="Q101">
        <v>0</v>
      </c>
      <c r="R101">
        <v>6.1710357894736836</v>
      </c>
      <c r="S101">
        <v>0.31915361531999997</v>
      </c>
      <c r="T101">
        <v>0.21827172542000001</v>
      </c>
      <c r="U101">
        <v>0</v>
      </c>
      <c r="V101">
        <v>0.48644274366197154</v>
      </c>
      <c r="W101">
        <v>16.556670876431941</v>
      </c>
      <c r="X101">
        <v>8.608432965362757E-2</v>
      </c>
      <c r="Y101">
        <v>0</v>
      </c>
      <c r="Z101">
        <v>6.816624714813932E-2</v>
      </c>
      <c r="AA101">
        <v>2.3666983511111108</v>
      </c>
      <c r="AB101">
        <v>3.695438513888889</v>
      </c>
      <c r="AC101">
        <v>0</v>
      </c>
      <c r="AD101" s="87">
        <v>8.9535067605633796E-3</v>
      </c>
      <c r="AE101">
        <v>4.5102908229615384</v>
      </c>
      <c r="AF101">
        <v>0.81200065057692294</v>
      </c>
      <c r="AG101">
        <v>0</v>
      </c>
      <c r="AH101">
        <v>13.364991552923071</v>
      </c>
      <c r="AI101">
        <v>4.6688216006551153</v>
      </c>
      <c r="AJ101">
        <v>2.299259676458314</v>
      </c>
      <c r="AK101">
        <v>0</v>
      </c>
      <c r="AL101">
        <v>3.1255971455640623E-2</v>
      </c>
      <c r="AM101">
        <v>5.0592462057368897</v>
      </c>
      <c r="AN101">
        <v>0.3659151044362734</v>
      </c>
      <c r="AO101">
        <v>0</v>
      </c>
      <c r="AP101">
        <v>1.3495749790767056E-2</v>
      </c>
      <c r="AQ101">
        <v>15.572096500000001</v>
      </c>
      <c r="AR101">
        <v>52.710414999999998</v>
      </c>
      <c r="AS101">
        <v>0</v>
      </c>
      <c r="AT101">
        <v>1.7776056338028161</v>
      </c>
      <c r="AU101">
        <v>1.320935</v>
      </c>
      <c r="AV101">
        <v>5.492718</v>
      </c>
      <c r="AW101">
        <v>0</v>
      </c>
      <c r="AX101">
        <v>6.7342957746478846E-2</v>
      </c>
      <c r="AY101">
        <v>4.7387819354838712</v>
      </c>
      <c r="AZ101">
        <v>0.68885870967741936</v>
      </c>
      <c r="BA101">
        <v>0</v>
      </c>
      <c r="BB101">
        <v>7.8074154929577463E-2</v>
      </c>
      <c r="BC101">
        <v>0.18470451457877571</v>
      </c>
      <c r="BD101">
        <v>9.8461090909090901E-2</v>
      </c>
      <c r="BE101">
        <v>0</v>
      </c>
      <c r="BF101">
        <v>0</v>
      </c>
      <c r="BG101">
        <v>0.36888167346938783</v>
      </c>
      <c r="BH101">
        <v>8.9731591836734681E-2</v>
      </c>
      <c r="BI101">
        <v>0</v>
      </c>
      <c r="BJ101">
        <v>0</v>
      </c>
      <c r="BK101">
        <v>1.2931159999999999</v>
      </c>
      <c r="BL101">
        <v>2.179135220504365</v>
      </c>
      <c r="BM101">
        <v>0</v>
      </c>
      <c r="BN101">
        <v>0</v>
      </c>
      <c r="BO101">
        <v>9.4939726311324986</v>
      </c>
      <c r="BP101">
        <v>5.8861780585833321</v>
      </c>
      <c r="BQ101">
        <v>0</v>
      </c>
      <c r="BR101">
        <v>1.4562983801253542</v>
      </c>
      <c r="BS101">
        <v>2.633534004084507</v>
      </c>
      <c r="BT101">
        <v>0.51935276563380273</v>
      </c>
      <c r="BU101">
        <v>0</v>
      </c>
      <c r="BV101">
        <v>3.9886292394366196E-2</v>
      </c>
      <c r="BW101">
        <v>1.3107346999999998</v>
      </c>
      <c r="BX101">
        <v>2.0013407329999997</v>
      </c>
      <c r="BY101">
        <v>0</v>
      </c>
      <c r="BZ101">
        <v>0</v>
      </c>
    </row>
    <row r="102" spans="1:78" x14ac:dyDescent="0.25">
      <c r="A102" s="14">
        <v>2015</v>
      </c>
      <c r="B102" s="2">
        <v>1999</v>
      </c>
      <c r="C102">
        <v>34.9074993303173</v>
      </c>
      <c r="D102">
        <v>2.3065114719346438</v>
      </c>
      <c r="E102">
        <v>0</v>
      </c>
      <c r="F102">
        <v>7.962254136496778</v>
      </c>
      <c r="G102">
        <v>0.16363760363354421</v>
      </c>
      <c r="H102">
        <v>0.30351200159890668</v>
      </c>
      <c r="I102">
        <v>0</v>
      </c>
      <c r="J102">
        <v>3.3348664788732406E-2</v>
      </c>
      <c r="K102">
        <v>1.7857071239999991</v>
      </c>
      <c r="L102">
        <v>0.81426974079999925</v>
      </c>
      <c r="M102">
        <v>0</v>
      </c>
      <c r="N102">
        <v>0.23467751415198193</v>
      </c>
      <c r="O102">
        <v>11.654418596491229</v>
      </c>
      <c r="P102">
        <v>4.7756652631578946</v>
      </c>
      <c r="Q102">
        <v>0</v>
      </c>
      <c r="R102">
        <v>6.1710357894736836</v>
      </c>
      <c r="S102">
        <v>0.31915361531999997</v>
      </c>
      <c r="T102">
        <v>0.21827172542000001</v>
      </c>
      <c r="U102">
        <v>0</v>
      </c>
      <c r="V102">
        <v>0.48644274366197154</v>
      </c>
      <c r="W102">
        <v>16.556670876431941</v>
      </c>
      <c r="X102">
        <v>8.608432965362757E-2</v>
      </c>
      <c r="Y102">
        <v>0</v>
      </c>
      <c r="Z102">
        <v>6.816624714813932E-2</v>
      </c>
      <c r="AA102">
        <v>2.3666983511111108</v>
      </c>
      <c r="AB102">
        <v>3.695438513888889</v>
      </c>
      <c r="AC102">
        <v>0</v>
      </c>
      <c r="AD102" s="87">
        <v>8.9535067605633796E-3</v>
      </c>
      <c r="AE102">
        <v>4.5102908229615384</v>
      </c>
      <c r="AF102">
        <v>0.81200065057692294</v>
      </c>
      <c r="AG102">
        <v>0</v>
      </c>
      <c r="AH102">
        <v>13.364991552923071</v>
      </c>
      <c r="AI102">
        <v>4.6688216006551153</v>
      </c>
      <c r="AJ102">
        <v>2.299259676458314</v>
      </c>
      <c r="AK102">
        <v>0</v>
      </c>
      <c r="AL102">
        <v>3.1255971455640623E-2</v>
      </c>
      <c r="AM102">
        <v>5.0592462057368897</v>
      </c>
      <c r="AN102">
        <v>0.3659151044362734</v>
      </c>
      <c r="AO102">
        <v>0</v>
      </c>
      <c r="AP102">
        <v>1.3495749790767056E-2</v>
      </c>
      <c r="AQ102">
        <v>15.572096500000001</v>
      </c>
      <c r="AR102">
        <v>52.710414999999998</v>
      </c>
      <c r="AS102">
        <v>0</v>
      </c>
      <c r="AT102">
        <v>1.7776056338028161</v>
      </c>
      <c r="AU102">
        <v>1.320935</v>
      </c>
      <c r="AV102">
        <v>5.492718</v>
      </c>
      <c r="AW102">
        <v>0</v>
      </c>
      <c r="AX102">
        <v>6.7342957746478846E-2</v>
      </c>
      <c r="AY102">
        <v>4.7387819354838712</v>
      </c>
      <c r="AZ102">
        <v>0.68885870967741936</v>
      </c>
      <c r="BA102">
        <v>0</v>
      </c>
      <c r="BB102">
        <v>7.8074154929577463E-2</v>
      </c>
      <c r="BC102">
        <v>0.18470451457877571</v>
      </c>
      <c r="BD102">
        <v>9.8461090909090901E-2</v>
      </c>
      <c r="BE102">
        <v>0</v>
      </c>
      <c r="BF102">
        <v>0</v>
      </c>
      <c r="BG102">
        <v>1.1299347692307691</v>
      </c>
      <c r="BH102">
        <v>0.59999384612307682</v>
      </c>
      <c r="BI102">
        <v>2.1481025643846151E-2</v>
      </c>
      <c r="BJ102">
        <v>0</v>
      </c>
      <c r="BK102">
        <v>1.2931159999999999</v>
      </c>
      <c r="BL102">
        <v>2.179135220504365</v>
      </c>
      <c r="BM102">
        <v>0</v>
      </c>
      <c r="BN102">
        <v>0</v>
      </c>
      <c r="BO102">
        <v>9.4939726311324986</v>
      </c>
      <c r="BP102">
        <v>5.8861780585833321</v>
      </c>
      <c r="BQ102">
        <v>0</v>
      </c>
      <c r="BR102">
        <v>1.4562983801253542</v>
      </c>
      <c r="BS102">
        <v>2.633534004084507</v>
      </c>
      <c r="BT102">
        <v>0.51935276563380273</v>
      </c>
      <c r="BU102">
        <v>0</v>
      </c>
      <c r="BV102">
        <v>3.9886292394366196E-2</v>
      </c>
      <c r="BW102">
        <v>1.3107346999999998</v>
      </c>
      <c r="BX102">
        <v>2.0013407329999997</v>
      </c>
      <c r="BY102">
        <v>0</v>
      </c>
      <c r="BZ102">
        <v>0</v>
      </c>
    </row>
    <row r="103" spans="1:78" x14ac:dyDescent="0.25">
      <c r="A103" s="14">
        <v>2015</v>
      </c>
      <c r="B103" s="2">
        <v>2000</v>
      </c>
      <c r="C103">
        <v>34.9074993303173</v>
      </c>
      <c r="D103">
        <v>2.3065114719346438</v>
      </c>
      <c r="E103">
        <v>0</v>
      </c>
      <c r="F103">
        <v>7.962254136496778</v>
      </c>
      <c r="G103">
        <v>0.16363760363354421</v>
      </c>
      <c r="H103">
        <v>0.30351200159890668</v>
      </c>
      <c r="I103">
        <v>0</v>
      </c>
      <c r="J103">
        <v>3.3348664788732406E-2</v>
      </c>
      <c r="K103">
        <v>1.7857071239999991</v>
      </c>
      <c r="L103">
        <v>0.81426974079999925</v>
      </c>
      <c r="M103">
        <v>0</v>
      </c>
      <c r="N103">
        <v>0.23467751415198193</v>
      </c>
      <c r="O103">
        <v>11.654418596491229</v>
      </c>
      <c r="P103">
        <v>4.7756652631578946</v>
      </c>
      <c r="Q103">
        <v>0</v>
      </c>
      <c r="R103">
        <v>6.1710357894736836</v>
      </c>
      <c r="S103">
        <v>0.31915361531999997</v>
      </c>
      <c r="T103">
        <v>0.21827172542000001</v>
      </c>
      <c r="U103">
        <v>0</v>
      </c>
      <c r="V103">
        <v>0.48644274366197154</v>
      </c>
      <c r="W103">
        <v>16.556670876431941</v>
      </c>
      <c r="X103">
        <v>8.608432965362757E-2</v>
      </c>
      <c r="Y103">
        <v>0</v>
      </c>
      <c r="Z103">
        <v>6.816624714813932E-2</v>
      </c>
      <c r="AA103">
        <v>2.3666983511111108</v>
      </c>
      <c r="AB103">
        <v>3.695438513888889</v>
      </c>
      <c r="AC103">
        <v>0</v>
      </c>
      <c r="AD103" s="87">
        <v>8.9535067605633796E-3</v>
      </c>
      <c r="AE103">
        <v>4.5102908229615384</v>
      </c>
      <c r="AF103">
        <v>0.81200065057692294</v>
      </c>
      <c r="AG103">
        <v>0</v>
      </c>
      <c r="AH103">
        <v>13.364991552923071</v>
      </c>
      <c r="AI103">
        <v>4.6688216006551153</v>
      </c>
      <c r="AJ103">
        <v>2.299259676458314</v>
      </c>
      <c r="AK103">
        <v>0</v>
      </c>
      <c r="AL103">
        <v>3.1255971455640623E-2</v>
      </c>
      <c r="AM103">
        <v>5.0592462057368897</v>
      </c>
      <c r="AN103">
        <v>0.3659151044362734</v>
      </c>
      <c r="AO103">
        <v>0</v>
      </c>
      <c r="AP103">
        <v>1.3495749790767056E-2</v>
      </c>
      <c r="AQ103">
        <v>20.116523000000001</v>
      </c>
      <c r="AR103">
        <v>68.559280000000001</v>
      </c>
      <c r="AS103">
        <v>0</v>
      </c>
      <c r="AT103">
        <v>1.7776056338028161</v>
      </c>
      <c r="AU103">
        <v>1.320935</v>
      </c>
      <c r="AV103">
        <v>5.492718</v>
      </c>
      <c r="AW103">
        <v>0</v>
      </c>
      <c r="AX103">
        <v>6.7342957746478846E-2</v>
      </c>
      <c r="AY103">
        <v>4.7387819354838712</v>
      </c>
      <c r="AZ103">
        <v>0.68885870967741936</v>
      </c>
      <c r="BA103">
        <v>0</v>
      </c>
      <c r="BB103">
        <v>7.8074154929577463E-2</v>
      </c>
      <c r="BC103">
        <v>0.18470451457877571</v>
      </c>
      <c r="BD103">
        <v>9.8461090909090901E-2</v>
      </c>
      <c r="BE103">
        <v>0</v>
      </c>
      <c r="BF103">
        <v>0</v>
      </c>
      <c r="BG103">
        <v>1.1299347692307691</v>
      </c>
      <c r="BH103">
        <v>0.59999384612307682</v>
      </c>
      <c r="BI103">
        <v>2.1481025643846151E-2</v>
      </c>
      <c r="BJ103">
        <v>0</v>
      </c>
      <c r="BK103">
        <v>1.2931159999999999</v>
      </c>
      <c r="BL103">
        <v>2.179135220504365</v>
      </c>
      <c r="BM103">
        <v>0</v>
      </c>
      <c r="BN103">
        <v>0</v>
      </c>
      <c r="BO103">
        <v>9.4939726311324986</v>
      </c>
      <c r="BP103">
        <v>5.8861780585833321</v>
      </c>
      <c r="BQ103">
        <v>0</v>
      </c>
      <c r="BR103">
        <v>1.4562983801253542</v>
      </c>
      <c r="BS103">
        <v>2.633534004084507</v>
      </c>
      <c r="BT103">
        <v>0.51935276563380273</v>
      </c>
      <c r="BU103">
        <v>0</v>
      </c>
      <c r="BV103">
        <v>3.9886292394366196E-2</v>
      </c>
      <c r="BW103">
        <v>1.3107346999999998</v>
      </c>
      <c r="BX103">
        <v>2.0013407329999997</v>
      </c>
      <c r="BY103">
        <v>0</v>
      </c>
      <c r="BZ103">
        <v>0</v>
      </c>
    </row>
    <row r="104" spans="1:78" x14ac:dyDescent="0.25">
      <c r="A104" s="14">
        <v>2015</v>
      </c>
      <c r="B104" s="2">
        <v>2001</v>
      </c>
      <c r="C104">
        <v>34.9074993303173</v>
      </c>
      <c r="D104">
        <v>2.3065114719346438</v>
      </c>
      <c r="E104">
        <v>0</v>
      </c>
      <c r="F104">
        <v>7.962254136496778</v>
      </c>
      <c r="G104">
        <v>0.16363760363354421</v>
      </c>
      <c r="H104">
        <v>0.30351200159890668</v>
      </c>
      <c r="I104">
        <v>0</v>
      </c>
      <c r="J104">
        <v>3.3348664788732406E-2</v>
      </c>
      <c r="K104">
        <v>1.7857071239999991</v>
      </c>
      <c r="L104">
        <v>0.81426974079999925</v>
      </c>
      <c r="M104">
        <v>0</v>
      </c>
      <c r="N104">
        <v>0.23467751415198193</v>
      </c>
      <c r="O104">
        <v>11.654418596491229</v>
      </c>
      <c r="P104">
        <v>4.7756652631578946</v>
      </c>
      <c r="Q104">
        <v>0</v>
      </c>
      <c r="R104">
        <v>6.1710357894736836</v>
      </c>
      <c r="S104">
        <v>0.31915361531999997</v>
      </c>
      <c r="T104">
        <v>0.21827172542000001</v>
      </c>
      <c r="U104">
        <v>0</v>
      </c>
      <c r="V104">
        <v>0.48644274366197154</v>
      </c>
      <c r="W104">
        <v>16.556670876431941</v>
      </c>
      <c r="X104">
        <v>8.608432965362757E-2</v>
      </c>
      <c r="Y104">
        <v>0</v>
      </c>
      <c r="Z104">
        <v>6.816624714813932E-2</v>
      </c>
      <c r="AA104">
        <v>2.3666983511111108</v>
      </c>
      <c r="AB104">
        <v>3.695438513888889</v>
      </c>
      <c r="AC104">
        <v>0</v>
      </c>
      <c r="AD104" s="87">
        <v>8.9535067605633796E-3</v>
      </c>
      <c r="AE104">
        <v>4.5102908229615384</v>
      </c>
      <c r="AF104">
        <v>0.81200065057692294</v>
      </c>
      <c r="AG104">
        <v>0</v>
      </c>
      <c r="AH104">
        <v>13.364991552923071</v>
      </c>
      <c r="AI104">
        <v>4.6688216006551153</v>
      </c>
      <c r="AJ104">
        <v>2.299259676458314</v>
      </c>
      <c r="AK104">
        <v>0</v>
      </c>
      <c r="AL104">
        <v>3.1255971455640623E-2</v>
      </c>
      <c r="AM104">
        <v>5.0592462057368897</v>
      </c>
      <c r="AN104">
        <v>0.3659151044362734</v>
      </c>
      <c r="AO104">
        <v>0</v>
      </c>
      <c r="AP104">
        <v>1.3495749790767056E-2</v>
      </c>
      <c r="AQ104">
        <v>20.116523000000001</v>
      </c>
      <c r="AR104">
        <v>68.559280000000001</v>
      </c>
      <c r="AS104">
        <v>0</v>
      </c>
      <c r="AT104">
        <v>1.7776056338028161</v>
      </c>
      <c r="AU104">
        <v>1.320935</v>
      </c>
      <c r="AV104">
        <v>5.492718</v>
      </c>
      <c r="AW104">
        <v>0</v>
      </c>
      <c r="AX104">
        <v>6.7342957746478846E-2</v>
      </c>
      <c r="AY104">
        <v>4.7387819354838712</v>
      </c>
      <c r="AZ104">
        <v>0.68885870967741936</v>
      </c>
      <c r="BA104">
        <v>0</v>
      </c>
      <c r="BB104">
        <v>7.8074154929577463E-2</v>
      </c>
      <c r="BC104">
        <v>0.18470451457877571</v>
      </c>
      <c r="BD104">
        <v>9.8461090909090901E-2</v>
      </c>
      <c r="BE104">
        <v>0</v>
      </c>
      <c r="BF104">
        <v>0</v>
      </c>
      <c r="BG104">
        <v>1.1299347692307691</v>
      </c>
      <c r="BH104">
        <v>0.59999384612307682</v>
      </c>
      <c r="BI104">
        <v>2.1481025643846151E-2</v>
      </c>
      <c r="BJ104">
        <v>0</v>
      </c>
      <c r="BK104">
        <v>1.2931159999999999</v>
      </c>
      <c r="BL104">
        <v>2.179135220504365</v>
      </c>
      <c r="BM104">
        <v>0</v>
      </c>
      <c r="BN104">
        <v>0</v>
      </c>
      <c r="BO104">
        <v>9.4939726311324986</v>
      </c>
      <c r="BP104">
        <v>5.8861780585833321</v>
      </c>
      <c r="BQ104">
        <v>0</v>
      </c>
      <c r="BR104">
        <v>1.4562983801253542</v>
      </c>
      <c r="BS104">
        <v>2.633534004084507</v>
      </c>
      <c r="BT104">
        <v>0.51935276563380273</v>
      </c>
      <c r="BU104">
        <v>0</v>
      </c>
      <c r="BV104">
        <v>3.9886292394366196E-2</v>
      </c>
      <c r="BW104">
        <v>4.5631344557142857</v>
      </c>
      <c r="BX104">
        <v>7.7972388799999992</v>
      </c>
      <c r="BY104">
        <v>0.64800000071428565</v>
      </c>
      <c r="BZ104">
        <v>0</v>
      </c>
    </row>
    <row r="105" spans="1:78" x14ac:dyDescent="0.25">
      <c r="A105" s="14">
        <v>2015</v>
      </c>
      <c r="B105" s="2">
        <v>2002</v>
      </c>
      <c r="C105">
        <v>34.9074993303173</v>
      </c>
      <c r="D105">
        <v>2.3065114719346438</v>
      </c>
      <c r="E105">
        <v>0</v>
      </c>
      <c r="F105">
        <v>7.962254136496778</v>
      </c>
      <c r="G105">
        <v>0.16363760363354421</v>
      </c>
      <c r="H105">
        <v>0.30351200159890668</v>
      </c>
      <c r="I105">
        <v>0</v>
      </c>
      <c r="J105">
        <v>3.3348664788732406E-2</v>
      </c>
      <c r="K105">
        <v>1.7857071239999991</v>
      </c>
      <c r="L105">
        <v>0.81426974079999925</v>
      </c>
      <c r="M105">
        <v>0</v>
      </c>
      <c r="N105">
        <v>0.23467751415198193</v>
      </c>
      <c r="O105">
        <v>11.654418596491229</v>
      </c>
      <c r="P105">
        <v>4.7756652631578946</v>
      </c>
      <c r="Q105">
        <v>0</v>
      </c>
      <c r="R105">
        <v>6.1710357894736836</v>
      </c>
      <c r="S105">
        <v>0.31915361531999997</v>
      </c>
      <c r="T105">
        <v>0.21827172542000001</v>
      </c>
      <c r="U105">
        <v>0</v>
      </c>
      <c r="V105">
        <v>0.48644274366197154</v>
      </c>
      <c r="W105">
        <v>16.556670876431941</v>
      </c>
      <c r="X105">
        <v>8.608432965362757E-2</v>
      </c>
      <c r="Y105">
        <v>0</v>
      </c>
      <c r="Z105">
        <v>6.816624714813932E-2</v>
      </c>
      <c r="AA105">
        <v>2.3666983511111108</v>
      </c>
      <c r="AB105">
        <v>3.695438513888889</v>
      </c>
      <c r="AC105">
        <v>0</v>
      </c>
      <c r="AD105" s="87">
        <v>8.9535067605633796E-3</v>
      </c>
      <c r="AE105">
        <v>4.5102908229615384</v>
      </c>
      <c r="AF105">
        <v>0.81200065057692294</v>
      </c>
      <c r="AG105">
        <v>0</v>
      </c>
      <c r="AH105">
        <v>13.364991552923071</v>
      </c>
      <c r="AI105">
        <v>4.6688216006551153</v>
      </c>
      <c r="AJ105">
        <v>2.299259676458314</v>
      </c>
      <c r="AK105">
        <v>0</v>
      </c>
      <c r="AL105">
        <v>3.1255971455640623E-2</v>
      </c>
      <c r="AM105">
        <v>5.0592462057368897</v>
      </c>
      <c r="AN105">
        <v>0.3659151044362734</v>
      </c>
      <c r="AO105">
        <v>0</v>
      </c>
      <c r="AP105">
        <v>1.3495749790767056E-2</v>
      </c>
      <c r="AQ105">
        <v>20.116523000000001</v>
      </c>
      <c r="AR105">
        <v>68.559280000000001</v>
      </c>
      <c r="AS105">
        <v>0</v>
      </c>
      <c r="AT105">
        <v>1.7776056338028161</v>
      </c>
      <c r="AU105">
        <v>1.320935</v>
      </c>
      <c r="AV105">
        <v>5.492718</v>
      </c>
      <c r="AW105">
        <v>0</v>
      </c>
      <c r="AX105">
        <v>6.7342957746478846E-2</v>
      </c>
      <c r="AY105">
        <v>4.7387819354838712</v>
      </c>
      <c r="AZ105">
        <v>0.68885870967741936</v>
      </c>
      <c r="BA105">
        <v>0</v>
      </c>
      <c r="BB105">
        <v>7.8074154929577463E-2</v>
      </c>
      <c r="BC105">
        <v>0.18470451457877571</v>
      </c>
      <c r="BD105">
        <v>9.8461090909090901E-2</v>
      </c>
      <c r="BE105">
        <v>0</v>
      </c>
      <c r="BF105">
        <v>0</v>
      </c>
      <c r="BG105">
        <v>1.1299347692307691</v>
      </c>
      <c r="BH105">
        <v>0.59999384612307682</v>
      </c>
      <c r="BI105">
        <v>2.1481025643846151E-2</v>
      </c>
      <c r="BJ105">
        <v>0</v>
      </c>
      <c r="BK105">
        <v>1.2931159999999999</v>
      </c>
      <c r="BL105">
        <v>2.179135220504365</v>
      </c>
      <c r="BM105">
        <v>0</v>
      </c>
      <c r="BN105">
        <v>0</v>
      </c>
      <c r="BO105">
        <v>9.4939726311324986</v>
      </c>
      <c r="BP105">
        <v>5.8861780585833321</v>
      </c>
      <c r="BQ105">
        <v>0</v>
      </c>
      <c r="BR105">
        <v>1.4562983801253542</v>
      </c>
      <c r="BS105">
        <v>2.633534004084507</v>
      </c>
      <c r="BT105">
        <v>0.51935276563380273</v>
      </c>
      <c r="BU105">
        <v>0</v>
      </c>
      <c r="BV105">
        <v>3.9886292394366196E-2</v>
      </c>
      <c r="BW105">
        <v>4.5631344557142857</v>
      </c>
      <c r="BX105">
        <v>7.7972388799999992</v>
      </c>
      <c r="BY105">
        <v>0.64800000071428565</v>
      </c>
      <c r="BZ105">
        <v>0</v>
      </c>
    </row>
    <row r="106" spans="1:78" x14ac:dyDescent="0.25">
      <c r="A106" s="14">
        <v>2015</v>
      </c>
      <c r="B106" s="2">
        <v>2003</v>
      </c>
      <c r="C106">
        <v>34.9074993303173</v>
      </c>
      <c r="D106">
        <v>2.3065114719346438</v>
      </c>
      <c r="E106">
        <v>0</v>
      </c>
      <c r="F106">
        <v>7.962254136496778</v>
      </c>
      <c r="G106">
        <v>0.16363760363354421</v>
      </c>
      <c r="H106">
        <v>0.30351200159890668</v>
      </c>
      <c r="I106">
        <v>0</v>
      </c>
      <c r="J106">
        <v>3.3348664788732406E-2</v>
      </c>
      <c r="K106">
        <v>1.7857071239999991</v>
      </c>
      <c r="L106">
        <v>0.81426974079999925</v>
      </c>
      <c r="M106">
        <v>0</v>
      </c>
      <c r="N106">
        <v>0.23467751415198193</v>
      </c>
      <c r="O106">
        <v>11.654418596491229</v>
      </c>
      <c r="P106">
        <v>4.7756652631578946</v>
      </c>
      <c r="Q106">
        <v>0</v>
      </c>
      <c r="R106">
        <v>6.1710357894736836</v>
      </c>
      <c r="S106">
        <v>0.31915361531999997</v>
      </c>
      <c r="T106">
        <v>0.21827172542000001</v>
      </c>
      <c r="U106">
        <v>0</v>
      </c>
      <c r="V106">
        <v>0.48644274366197154</v>
      </c>
      <c r="W106">
        <v>16.556670876431941</v>
      </c>
      <c r="X106">
        <v>8.608432965362757E-2</v>
      </c>
      <c r="Y106">
        <v>0</v>
      </c>
      <c r="Z106">
        <v>6.816624714813932E-2</v>
      </c>
      <c r="AA106">
        <v>2.3666983511111108</v>
      </c>
      <c r="AB106">
        <v>3.695438513888889</v>
      </c>
      <c r="AC106">
        <v>0</v>
      </c>
      <c r="AD106" s="87">
        <v>8.9535067605633796E-3</v>
      </c>
      <c r="AE106">
        <v>4.5102908229615384</v>
      </c>
      <c r="AF106">
        <v>0.81200065057692294</v>
      </c>
      <c r="AG106">
        <v>0</v>
      </c>
      <c r="AH106">
        <v>13.364991552923071</v>
      </c>
      <c r="AI106">
        <v>4.6688216006551153</v>
      </c>
      <c r="AJ106">
        <v>2.299259676458314</v>
      </c>
      <c r="AK106">
        <v>0</v>
      </c>
      <c r="AL106">
        <v>3.1255971455640623E-2</v>
      </c>
      <c r="AM106">
        <v>5.0592462057368897</v>
      </c>
      <c r="AN106">
        <v>0.3659151044362734</v>
      </c>
      <c r="AO106">
        <v>0</v>
      </c>
      <c r="AP106">
        <v>1.3495749790767056E-2</v>
      </c>
      <c r="AQ106">
        <v>20.116523000000001</v>
      </c>
      <c r="AR106">
        <v>68.559280000000001</v>
      </c>
      <c r="AS106">
        <v>0</v>
      </c>
      <c r="AT106">
        <v>1.7776056338028161</v>
      </c>
      <c r="AU106">
        <v>1.320935</v>
      </c>
      <c r="AV106">
        <v>5.492718</v>
      </c>
      <c r="AW106">
        <v>0</v>
      </c>
      <c r="AX106">
        <v>6.7342957746478846E-2</v>
      </c>
      <c r="AY106">
        <v>4.7387819354838712</v>
      </c>
      <c r="AZ106">
        <v>0.68885870967741936</v>
      </c>
      <c r="BA106">
        <v>0</v>
      </c>
      <c r="BB106">
        <v>7.8074154929577463E-2</v>
      </c>
      <c r="BC106">
        <v>0.18470451457877571</v>
      </c>
      <c r="BD106">
        <v>9.8461090909090901E-2</v>
      </c>
      <c r="BE106">
        <v>0</v>
      </c>
      <c r="BF106">
        <v>0</v>
      </c>
      <c r="BG106">
        <v>1.1299347692307691</v>
      </c>
      <c r="BH106">
        <v>0.59999384612307682</v>
      </c>
      <c r="BI106">
        <v>2.1481025643846151E-2</v>
      </c>
      <c r="BJ106">
        <v>0</v>
      </c>
      <c r="BK106">
        <v>1.2931159999999999</v>
      </c>
      <c r="BL106">
        <v>2.179135220504365</v>
      </c>
      <c r="BM106">
        <v>0</v>
      </c>
      <c r="BN106">
        <v>0</v>
      </c>
      <c r="BO106">
        <v>9.4939726311324986</v>
      </c>
      <c r="BP106">
        <v>5.8861780585833321</v>
      </c>
      <c r="BQ106">
        <v>0</v>
      </c>
      <c r="BR106">
        <v>1.4562983801253542</v>
      </c>
      <c r="BS106">
        <v>2.633534004084507</v>
      </c>
      <c r="BT106">
        <v>0.51935276563380273</v>
      </c>
      <c r="BU106">
        <v>0</v>
      </c>
      <c r="BV106">
        <v>3.9886292394366196E-2</v>
      </c>
      <c r="BW106">
        <v>4.5631344557142857</v>
      </c>
      <c r="BX106">
        <v>7.7972388799999992</v>
      </c>
      <c r="BY106">
        <v>0.64800000071428565</v>
      </c>
      <c r="BZ106">
        <v>0</v>
      </c>
    </row>
    <row r="107" spans="1:78" x14ac:dyDescent="0.25">
      <c r="A107" s="14">
        <v>2015</v>
      </c>
      <c r="B107" s="2">
        <v>2004</v>
      </c>
      <c r="C107">
        <v>34.9074993303173</v>
      </c>
      <c r="D107">
        <v>2.3065114719346438</v>
      </c>
      <c r="E107">
        <v>0</v>
      </c>
      <c r="F107">
        <v>7.962254136496778</v>
      </c>
      <c r="G107">
        <v>0.16363760363354421</v>
      </c>
      <c r="H107">
        <v>0.30351200159890668</v>
      </c>
      <c r="I107">
        <v>0</v>
      </c>
      <c r="J107">
        <v>3.3348664788732406E-2</v>
      </c>
      <c r="K107">
        <v>1.7857071239999991</v>
      </c>
      <c r="L107">
        <v>0.81426974079999925</v>
      </c>
      <c r="M107">
        <v>0</v>
      </c>
      <c r="N107">
        <v>0.23467751415198193</v>
      </c>
      <c r="O107">
        <v>11.654418596491229</v>
      </c>
      <c r="P107">
        <v>4.7756652631578946</v>
      </c>
      <c r="Q107">
        <v>0</v>
      </c>
      <c r="R107">
        <v>6.1710357894736836</v>
      </c>
      <c r="S107">
        <v>0.31915361531999997</v>
      </c>
      <c r="T107">
        <v>0.21827172542000001</v>
      </c>
      <c r="U107">
        <v>0</v>
      </c>
      <c r="V107">
        <v>0.48644274366197154</v>
      </c>
      <c r="W107">
        <v>16.556670876431941</v>
      </c>
      <c r="X107">
        <v>8.608432965362757E-2</v>
      </c>
      <c r="Y107">
        <v>0</v>
      </c>
      <c r="Z107">
        <v>6.816624714813932E-2</v>
      </c>
      <c r="AA107">
        <v>2.3666983511111108</v>
      </c>
      <c r="AB107">
        <v>3.695438513888889</v>
      </c>
      <c r="AC107">
        <v>0</v>
      </c>
      <c r="AD107" s="87">
        <v>8.9535067605633796E-3</v>
      </c>
      <c r="AE107">
        <v>4.5102908229615384</v>
      </c>
      <c r="AF107">
        <v>0.81200065057692294</v>
      </c>
      <c r="AG107">
        <v>0</v>
      </c>
      <c r="AH107">
        <v>13.364991552923071</v>
      </c>
      <c r="AI107">
        <v>4.6688216006551153</v>
      </c>
      <c r="AJ107">
        <v>2.299259676458314</v>
      </c>
      <c r="AK107">
        <v>0</v>
      </c>
      <c r="AL107">
        <v>3.1255971455640623E-2</v>
      </c>
      <c r="AM107">
        <v>5.0592462057368897</v>
      </c>
      <c r="AN107">
        <v>0.3659151044362734</v>
      </c>
      <c r="AO107">
        <v>0</v>
      </c>
      <c r="AP107">
        <v>1.3495749790767056E-2</v>
      </c>
      <c r="AQ107">
        <v>20.116523000000001</v>
      </c>
      <c r="AR107">
        <v>68.559280000000001</v>
      </c>
      <c r="AS107">
        <v>0</v>
      </c>
      <c r="AT107">
        <v>1.7776056338028161</v>
      </c>
      <c r="AU107">
        <v>1.320935</v>
      </c>
      <c r="AV107">
        <v>5.492718</v>
      </c>
      <c r="AW107">
        <v>0</v>
      </c>
      <c r="AX107">
        <v>6.7342957746478846E-2</v>
      </c>
      <c r="AY107">
        <v>4.7387819354838712</v>
      </c>
      <c r="AZ107">
        <v>0.68885870967741936</v>
      </c>
      <c r="BA107">
        <v>0</v>
      </c>
      <c r="BB107">
        <v>7.8074154929577463E-2</v>
      </c>
      <c r="BC107">
        <v>0.18470451457877571</v>
      </c>
      <c r="BD107">
        <v>9.8461090909090901E-2</v>
      </c>
      <c r="BE107">
        <v>0</v>
      </c>
      <c r="BF107">
        <v>0</v>
      </c>
      <c r="BG107">
        <v>1.1299347692307691</v>
      </c>
      <c r="BH107">
        <v>0.59999384612307682</v>
      </c>
      <c r="BI107">
        <v>2.1481025643846151E-2</v>
      </c>
      <c r="BJ107">
        <v>0</v>
      </c>
      <c r="BK107">
        <v>1.2931159999999999</v>
      </c>
      <c r="BL107">
        <v>2.179135220504365</v>
      </c>
      <c r="BM107">
        <v>0</v>
      </c>
      <c r="BN107">
        <v>0</v>
      </c>
      <c r="BO107">
        <v>9.4939726311324986</v>
      </c>
      <c r="BP107">
        <v>5.8861780585833321</v>
      </c>
      <c r="BQ107">
        <v>0</v>
      </c>
      <c r="BR107">
        <v>1.4562983801253542</v>
      </c>
      <c r="BS107">
        <v>2.633534004084507</v>
      </c>
      <c r="BT107">
        <v>0.51935276563380273</v>
      </c>
      <c r="BU107">
        <v>0</v>
      </c>
      <c r="BV107">
        <v>3.9886292394366196E-2</v>
      </c>
      <c r="BW107">
        <v>4.5631344557142857</v>
      </c>
      <c r="BX107">
        <v>7.7972388799999992</v>
      </c>
      <c r="BY107">
        <v>0.64800000071428565</v>
      </c>
      <c r="BZ107">
        <v>0</v>
      </c>
    </row>
    <row r="108" spans="1:78" x14ac:dyDescent="0.25">
      <c r="A108" s="14">
        <v>2015</v>
      </c>
      <c r="B108" s="2">
        <v>2005</v>
      </c>
      <c r="C108">
        <v>34.9074993303173</v>
      </c>
      <c r="D108">
        <v>2.3065114719346438</v>
      </c>
      <c r="E108">
        <v>0</v>
      </c>
      <c r="F108">
        <v>7.962254136496778</v>
      </c>
      <c r="G108">
        <v>0.16363760363354421</v>
      </c>
      <c r="H108">
        <v>0.30351200159890668</v>
      </c>
      <c r="I108">
        <v>0</v>
      </c>
      <c r="J108">
        <v>3.3348664788732406E-2</v>
      </c>
      <c r="K108">
        <v>1.7857071239999991</v>
      </c>
      <c r="L108">
        <v>0.81426974079999925</v>
      </c>
      <c r="M108">
        <v>0</v>
      </c>
      <c r="N108">
        <v>0.23467751415198193</v>
      </c>
      <c r="O108">
        <v>11.654418596491229</v>
      </c>
      <c r="P108">
        <v>4.7756652631578946</v>
      </c>
      <c r="Q108">
        <v>0</v>
      </c>
      <c r="R108">
        <v>6.1710357894736836</v>
      </c>
      <c r="S108">
        <v>0.31915361531999997</v>
      </c>
      <c r="T108">
        <v>0.21827172542000001</v>
      </c>
      <c r="U108">
        <v>0</v>
      </c>
      <c r="V108">
        <v>0.48644274366197154</v>
      </c>
      <c r="W108">
        <v>16.556670876431941</v>
      </c>
      <c r="X108">
        <v>8.608432965362757E-2</v>
      </c>
      <c r="Y108">
        <v>0</v>
      </c>
      <c r="Z108">
        <v>6.816624714813932E-2</v>
      </c>
      <c r="AA108">
        <v>1.5459129840000001</v>
      </c>
      <c r="AB108">
        <v>1.838554050000001</v>
      </c>
      <c r="AC108">
        <v>0</v>
      </c>
      <c r="AD108" s="87">
        <v>8.9535067605633796E-3</v>
      </c>
      <c r="AE108">
        <v>4.5102908229615384</v>
      </c>
      <c r="AF108">
        <v>0.81200065057692294</v>
      </c>
      <c r="AG108">
        <v>0</v>
      </c>
      <c r="AH108">
        <v>13.364991552923071</v>
      </c>
      <c r="AI108">
        <v>4.6688216006551153</v>
      </c>
      <c r="AJ108">
        <v>2.299259676458314</v>
      </c>
      <c r="AK108">
        <v>0</v>
      </c>
      <c r="AL108">
        <v>3.1255971455640623E-2</v>
      </c>
      <c r="AM108">
        <v>5.0592462057368897</v>
      </c>
      <c r="AN108">
        <v>0.3659151044362734</v>
      </c>
      <c r="AO108">
        <v>0</v>
      </c>
      <c r="AP108">
        <v>1.3495749790767056E-2</v>
      </c>
      <c r="AQ108">
        <v>20.116523000000001</v>
      </c>
      <c r="AR108">
        <v>68.559280000000001</v>
      </c>
      <c r="AS108">
        <v>0</v>
      </c>
      <c r="AT108">
        <v>1.7776056338028161</v>
      </c>
      <c r="AU108">
        <v>1.320935</v>
      </c>
      <c r="AV108">
        <v>5.492718</v>
      </c>
      <c r="AW108">
        <v>0</v>
      </c>
      <c r="AX108">
        <v>6.7342957746478846E-2</v>
      </c>
      <c r="AY108">
        <v>4.7387819354838712</v>
      </c>
      <c r="AZ108">
        <v>0.68885870967741936</v>
      </c>
      <c r="BA108">
        <v>0</v>
      </c>
      <c r="BB108">
        <v>7.8074154929577463E-2</v>
      </c>
      <c r="BC108">
        <v>4.4891652389237731</v>
      </c>
      <c r="BD108">
        <v>1.9880640000000001</v>
      </c>
      <c r="BE108">
        <v>7.4880000000000002E-2</v>
      </c>
      <c r="BF108">
        <v>0</v>
      </c>
      <c r="BG108">
        <v>1.1299347692307691</v>
      </c>
      <c r="BH108">
        <v>0.59999384612307682</v>
      </c>
      <c r="BI108">
        <v>2.1481025643846151E-2</v>
      </c>
      <c r="BJ108">
        <v>0</v>
      </c>
      <c r="BK108">
        <v>1.2931159999999999</v>
      </c>
      <c r="BL108">
        <v>2.179135220504365</v>
      </c>
      <c r="BM108">
        <v>0</v>
      </c>
      <c r="BN108">
        <v>0</v>
      </c>
      <c r="BO108">
        <v>9.4939726311324986</v>
      </c>
      <c r="BP108">
        <v>5.8861780585833321</v>
      </c>
      <c r="BQ108">
        <v>0</v>
      </c>
      <c r="BR108">
        <v>1.4562983801253542</v>
      </c>
      <c r="BS108">
        <v>2.633534004084507</v>
      </c>
      <c r="BT108">
        <v>0.51935276563380273</v>
      </c>
      <c r="BU108">
        <v>0</v>
      </c>
      <c r="BV108">
        <v>3.9886292394366196E-2</v>
      </c>
      <c r="BW108">
        <v>4.5631344557142857</v>
      </c>
      <c r="BX108">
        <v>7.7972388799999992</v>
      </c>
      <c r="BY108">
        <v>0.64800000071428565</v>
      </c>
      <c r="BZ108">
        <v>0</v>
      </c>
    </row>
    <row r="109" spans="1:78" x14ac:dyDescent="0.25">
      <c r="A109" s="14">
        <v>2015</v>
      </c>
      <c r="B109" s="2">
        <v>2006</v>
      </c>
      <c r="C109">
        <v>34.9074993303173</v>
      </c>
      <c r="D109">
        <v>2.3065114719346438</v>
      </c>
      <c r="E109">
        <v>0</v>
      </c>
      <c r="F109">
        <v>7.962254136496778</v>
      </c>
      <c r="G109">
        <v>0.16363760363354421</v>
      </c>
      <c r="H109">
        <v>0.30351200159890668</v>
      </c>
      <c r="I109">
        <v>0</v>
      </c>
      <c r="J109">
        <v>3.3348664788732406E-2</v>
      </c>
      <c r="K109">
        <v>1.7857071239999991</v>
      </c>
      <c r="L109">
        <v>0.81426974079999925</v>
      </c>
      <c r="M109">
        <v>0</v>
      </c>
      <c r="N109">
        <v>0.23467751415198193</v>
      </c>
      <c r="O109">
        <v>11.654418596491229</v>
      </c>
      <c r="P109">
        <v>4.7756652631578946</v>
      </c>
      <c r="Q109">
        <v>0</v>
      </c>
      <c r="R109">
        <v>6.1710357894736836</v>
      </c>
      <c r="S109">
        <v>0.31915361531999997</v>
      </c>
      <c r="T109">
        <v>0.21827172542000001</v>
      </c>
      <c r="U109">
        <v>0</v>
      </c>
      <c r="V109">
        <v>0.48644274366197154</v>
      </c>
      <c r="W109">
        <v>16.556670876431941</v>
      </c>
      <c r="X109">
        <v>8.608432965362757E-2</v>
      </c>
      <c r="Y109">
        <v>0</v>
      </c>
      <c r="Z109">
        <v>6.816624714813932E-2</v>
      </c>
      <c r="AA109">
        <v>1.5459129840000001</v>
      </c>
      <c r="AB109">
        <v>1.838554050000001</v>
      </c>
      <c r="AC109">
        <v>0</v>
      </c>
      <c r="AD109" s="87">
        <v>8.9535067605633796E-3</v>
      </c>
      <c r="AE109">
        <v>4.5102908229615384</v>
      </c>
      <c r="AF109">
        <v>0.81200065057692294</v>
      </c>
      <c r="AG109">
        <v>0</v>
      </c>
      <c r="AH109">
        <v>13.364991552923071</v>
      </c>
      <c r="AI109">
        <v>4.6688216006551153</v>
      </c>
      <c r="AJ109">
        <v>2.299259676458314</v>
      </c>
      <c r="AK109">
        <v>0</v>
      </c>
      <c r="AL109">
        <v>3.1255971455640623E-2</v>
      </c>
      <c r="AM109">
        <v>5.0592462057368897</v>
      </c>
      <c r="AN109">
        <v>0.3659151044362734</v>
      </c>
      <c r="AO109">
        <v>0</v>
      </c>
      <c r="AP109">
        <v>1.3495749790767056E-2</v>
      </c>
      <c r="AQ109">
        <v>20.116523000000001</v>
      </c>
      <c r="AR109">
        <v>68.559280000000001</v>
      </c>
      <c r="AS109">
        <v>0</v>
      </c>
      <c r="AT109">
        <v>1.7776056338028161</v>
      </c>
      <c r="AU109">
        <v>1.320935</v>
      </c>
      <c r="AV109">
        <v>5.492718</v>
      </c>
      <c r="AW109">
        <v>0</v>
      </c>
      <c r="AX109">
        <v>6.7342957746478846E-2</v>
      </c>
      <c r="AY109">
        <v>4.7387819354838712</v>
      </c>
      <c r="AZ109">
        <v>0.68885870967741936</v>
      </c>
      <c r="BA109">
        <v>0</v>
      </c>
      <c r="BB109">
        <v>7.8074154929577463E-2</v>
      </c>
      <c r="BC109">
        <v>4.4891652389237731</v>
      </c>
      <c r="BD109">
        <v>1.9880640000000001</v>
      </c>
      <c r="BE109">
        <v>7.4880000000000002E-2</v>
      </c>
      <c r="BF109">
        <v>0</v>
      </c>
      <c r="BG109">
        <v>1.1299347692307691</v>
      </c>
      <c r="BH109">
        <v>0.59999384612307682</v>
      </c>
      <c r="BI109">
        <v>2.1481025643846151E-2</v>
      </c>
      <c r="BJ109">
        <v>0</v>
      </c>
      <c r="BK109">
        <v>1.2931159999999999</v>
      </c>
      <c r="BL109">
        <v>2.179135220504365</v>
      </c>
      <c r="BM109">
        <v>0</v>
      </c>
      <c r="BN109">
        <v>0</v>
      </c>
      <c r="BO109">
        <v>9.4939726311324986</v>
      </c>
      <c r="BP109">
        <v>5.8861780585833321</v>
      </c>
      <c r="BQ109">
        <v>0</v>
      </c>
      <c r="BR109">
        <v>1.4562983801253542</v>
      </c>
      <c r="BS109">
        <v>2.633534004084507</v>
      </c>
      <c r="BT109">
        <v>0.51935276563380273</v>
      </c>
      <c r="BU109">
        <v>0</v>
      </c>
      <c r="BV109">
        <v>3.9886292394366196E-2</v>
      </c>
      <c r="BW109">
        <v>4.5631344557142857</v>
      </c>
      <c r="BX109">
        <v>7.7972388799999992</v>
      </c>
      <c r="BY109">
        <v>0.64800000071428565</v>
      </c>
      <c r="BZ109">
        <v>0</v>
      </c>
    </row>
    <row r="110" spans="1:78" x14ac:dyDescent="0.25">
      <c r="A110" s="14">
        <v>2015</v>
      </c>
      <c r="B110" s="2">
        <v>2007</v>
      </c>
      <c r="C110">
        <v>34.9074993303173</v>
      </c>
      <c r="D110">
        <v>2.3065114719346438</v>
      </c>
      <c r="E110">
        <v>0</v>
      </c>
      <c r="F110">
        <v>7.962254136496778</v>
      </c>
      <c r="G110">
        <v>0.16363760363354421</v>
      </c>
      <c r="H110">
        <v>0.30351200159890668</v>
      </c>
      <c r="I110">
        <v>0</v>
      </c>
      <c r="J110">
        <v>3.3348664788732406E-2</v>
      </c>
      <c r="K110">
        <v>1.7857071239999991</v>
      </c>
      <c r="L110">
        <v>0.81426974079999925</v>
      </c>
      <c r="M110">
        <v>0</v>
      </c>
      <c r="N110">
        <v>0.23467751415198193</v>
      </c>
      <c r="O110">
        <v>18.824397142857141</v>
      </c>
      <c r="P110">
        <v>34.801585714285707</v>
      </c>
      <c r="Q110">
        <v>0</v>
      </c>
      <c r="R110">
        <v>46.658501142857141</v>
      </c>
      <c r="S110">
        <v>0.31915361531999997</v>
      </c>
      <c r="T110">
        <v>0.21827172542000001</v>
      </c>
      <c r="U110">
        <v>0</v>
      </c>
      <c r="V110">
        <v>0.48644274366197154</v>
      </c>
      <c r="W110">
        <v>16.556670876431941</v>
      </c>
      <c r="X110">
        <v>8.608432965362757E-2</v>
      </c>
      <c r="Y110">
        <v>0</v>
      </c>
      <c r="Z110">
        <v>6.816624714813932E-2</v>
      </c>
      <c r="AA110">
        <v>1.5459129840000001</v>
      </c>
      <c r="AB110">
        <v>1.838554050000001</v>
      </c>
      <c r="AC110">
        <v>0</v>
      </c>
      <c r="AD110" s="87">
        <v>8.9535067605633796E-3</v>
      </c>
      <c r="AE110">
        <v>4.5102908229615384</v>
      </c>
      <c r="AF110">
        <v>0.81200065057692294</v>
      </c>
      <c r="AG110">
        <v>0</v>
      </c>
      <c r="AH110">
        <v>13.364991552923071</v>
      </c>
      <c r="AI110">
        <v>4.6688216006551153</v>
      </c>
      <c r="AJ110">
        <v>2.299259676458314</v>
      </c>
      <c r="AK110">
        <v>0</v>
      </c>
      <c r="AL110">
        <v>3.1255971455640623E-2</v>
      </c>
      <c r="AM110">
        <v>5.0592462057368897</v>
      </c>
      <c r="AN110">
        <v>0.3659151044362734</v>
      </c>
      <c r="AO110">
        <v>0</v>
      </c>
      <c r="AP110">
        <v>1.3495749790767056E-2</v>
      </c>
      <c r="AQ110">
        <v>20.116523000000001</v>
      </c>
      <c r="AR110">
        <v>68.559280000000001</v>
      </c>
      <c r="AS110">
        <v>0</v>
      </c>
      <c r="AT110">
        <v>1.7776056338028161</v>
      </c>
      <c r="AU110">
        <v>1.320935</v>
      </c>
      <c r="AV110">
        <v>5.492718</v>
      </c>
      <c r="AW110">
        <v>0</v>
      </c>
      <c r="AX110">
        <v>6.7342957746478846E-2</v>
      </c>
      <c r="AY110">
        <v>4.7387819354838712</v>
      </c>
      <c r="AZ110">
        <v>0.68885870967741936</v>
      </c>
      <c r="BA110">
        <v>0</v>
      </c>
      <c r="BB110">
        <v>7.8074154929577463E-2</v>
      </c>
      <c r="BC110">
        <v>4.4891652389237731</v>
      </c>
      <c r="BD110">
        <v>1.9880640000000001</v>
      </c>
      <c r="BE110">
        <v>7.4880000000000002E-2</v>
      </c>
      <c r="BF110">
        <v>0</v>
      </c>
      <c r="BG110">
        <v>1.1299347692307691</v>
      </c>
      <c r="BH110">
        <v>0.59999384612307682</v>
      </c>
      <c r="BI110">
        <v>2.1481025643846151E-2</v>
      </c>
      <c r="BJ110">
        <v>0</v>
      </c>
      <c r="BK110">
        <v>1.2931159999999999</v>
      </c>
      <c r="BL110">
        <v>2.179135220504365</v>
      </c>
      <c r="BM110">
        <v>0</v>
      </c>
      <c r="BN110">
        <v>0</v>
      </c>
      <c r="BO110">
        <v>9.4939726311324986</v>
      </c>
      <c r="BP110">
        <v>5.8861780585833321</v>
      </c>
      <c r="BQ110">
        <v>0</v>
      </c>
      <c r="BR110">
        <v>1.4562983801253542</v>
      </c>
      <c r="BS110">
        <v>2.633534004084507</v>
      </c>
      <c r="BT110">
        <v>0.51935276563380273</v>
      </c>
      <c r="BU110">
        <v>0</v>
      </c>
      <c r="BV110">
        <v>3.9886292394366196E-2</v>
      </c>
      <c r="BW110">
        <v>4.5631344557142857</v>
      </c>
      <c r="BX110">
        <v>7.7972388799999992</v>
      </c>
      <c r="BY110">
        <v>0.64800000071428565</v>
      </c>
      <c r="BZ110">
        <v>0</v>
      </c>
    </row>
    <row r="111" spans="1:78" x14ac:dyDescent="0.25">
      <c r="A111" s="14">
        <v>2015</v>
      </c>
      <c r="B111" s="2">
        <v>2008</v>
      </c>
      <c r="C111">
        <v>34.9074993303173</v>
      </c>
      <c r="D111">
        <v>2.3065114719346438</v>
      </c>
      <c r="E111">
        <v>0</v>
      </c>
      <c r="F111">
        <v>7.962254136496778</v>
      </c>
      <c r="G111">
        <v>0.16363760363354421</v>
      </c>
      <c r="H111">
        <v>0.30351200159890668</v>
      </c>
      <c r="I111">
        <v>0</v>
      </c>
      <c r="J111">
        <v>3.3348664788732406E-2</v>
      </c>
      <c r="K111">
        <v>1.7857071239999991</v>
      </c>
      <c r="L111">
        <v>0.81426974079999925</v>
      </c>
      <c r="M111">
        <v>0</v>
      </c>
      <c r="N111">
        <v>0.23467751415198193</v>
      </c>
      <c r="O111">
        <v>18.824397142857141</v>
      </c>
      <c r="P111">
        <v>34.801585714285707</v>
      </c>
      <c r="Q111">
        <v>0</v>
      </c>
      <c r="R111">
        <v>46.658501142857141</v>
      </c>
      <c r="S111">
        <v>0.31915361531999997</v>
      </c>
      <c r="T111">
        <v>0.21827172542000001</v>
      </c>
      <c r="U111">
        <v>0</v>
      </c>
      <c r="V111">
        <v>0.48644274366197154</v>
      </c>
      <c r="W111">
        <v>16.556670876431941</v>
      </c>
      <c r="X111">
        <v>8.608432965362757E-2</v>
      </c>
      <c r="Y111">
        <v>0</v>
      </c>
      <c r="Z111">
        <v>6.816624714813932E-2</v>
      </c>
      <c r="AA111">
        <v>1.5459129840000001</v>
      </c>
      <c r="AB111">
        <v>1.838554050000001</v>
      </c>
      <c r="AC111">
        <v>0</v>
      </c>
      <c r="AD111" s="87">
        <v>8.9535067605633796E-3</v>
      </c>
      <c r="AE111">
        <v>4.5102908229615384</v>
      </c>
      <c r="AF111">
        <v>0.81200065057692294</v>
      </c>
      <c r="AG111">
        <v>0</v>
      </c>
      <c r="AH111">
        <v>13.364991552923071</v>
      </c>
      <c r="AI111">
        <v>4.6688216006551153</v>
      </c>
      <c r="AJ111">
        <v>2.299259676458314</v>
      </c>
      <c r="AK111">
        <v>0</v>
      </c>
      <c r="AL111">
        <v>3.1255971455640623E-2</v>
      </c>
      <c r="AM111">
        <v>5.0592462057368897</v>
      </c>
      <c r="AN111">
        <v>0.3659151044362734</v>
      </c>
      <c r="AO111">
        <v>0</v>
      </c>
      <c r="AP111">
        <v>1.3495749790767056E-2</v>
      </c>
      <c r="AQ111">
        <v>20.116523000000001</v>
      </c>
      <c r="AR111">
        <v>68.559280000000001</v>
      </c>
      <c r="AS111">
        <v>0</v>
      </c>
      <c r="AT111">
        <v>1.7776056338028161</v>
      </c>
      <c r="AU111">
        <v>1.320935</v>
      </c>
      <c r="AV111">
        <v>5.492718</v>
      </c>
      <c r="AW111">
        <v>0</v>
      </c>
      <c r="AX111">
        <v>6.7342957746478846E-2</v>
      </c>
      <c r="AY111">
        <v>4.7387819354838712</v>
      </c>
      <c r="AZ111">
        <v>0.68885870967741936</v>
      </c>
      <c r="BA111">
        <v>0</v>
      </c>
      <c r="BB111">
        <v>7.8074154929577463E-2</v>
      </c>
      <c r="BC111">
        <v>4.4891652389237731</v>
      </c>
      <c r="BD111">
        <v>1.9880640000000001</v>
      </c>
      <c r="BE111">
        <v>7.4880000000000002E-2</v>
      </c>
      <c r="BF111">
        <v>0</v>
      </c>
      <c r="BG111">
        <v>1.1299347692307691</v>
      </c>
      <c r="BH111">
        <v>0.59999384612307682</v>
      </c>
      <c r="BI111">
        <v>2.1481025643846151E-2</v>
      </c>
      <c r="BJ111">
        <v>0</v>
      </c>
      <c r="BK111">
        <v>1.2931159999999999</v>
      </c>
      <c r="BL111">
        <v>2.179135220504365</v>
      </c>
      <c r="BM111">
        <v>0</v>
      </c>
      <c r="BN111">
        <v>0</v>
      </c>
      <c r="BO111">
        <v>9.4939726311324986</v>
      </c>
      <c r="BP111">
        <v>5.8861780585833321</v>
      </c>
      <c r="BQ111">
        <v>0</v>
      </c>
      <c r="BR111">
        <v>1.4562983801253542</v>
      </c>
      <c r="BS111">
        <v>2.633534004084507</v>
      </c>
      <c r="BT111">
        <v>0.51935276563380273</v>
      </c>
      <c r="BU111">
        <v>0</v>
      </c>
      <c r="BV111">
        <v>3.9886292394366196E-2</v>
      </c>
      <c r="BW111">
        <v>4.5631344557142857</v>
      </c>
      <c r="BX111">
        <v>7.7972388799999992</v>
      </c>
      <c r="BY111">
        <v>0.64800000071428565</v>
      </c>
      <c r="BZ111">
        <v>0</v>
      </c>
    </row>
    <row r="112" spans="1:78" x14ac:dyDescent="0.25">
      <c r="A112" s="14">
        <v>2015</v>
      </c>
      <c r="B112" s="2">
        <v>2009</v>
      </c>
      <c r="C112">
        <v>34.9074993303173</v>
      </c>
      <c r="D112">
        <v>2.3065114719346438</v>
      </c>
      <c r="E112">
        <v>0</v>
      </c>
      <c r="F112">
        <v>7.962254136496778</v>
      </c>
      <c r="G112">
        <v>0.16363760363354421</v>
      </c>
      <c r="H112">
        <v>0.30351200159890668</v>
      </c>
      <c r="I112">
        <v>0</v>
      </c>
      <c r="J112">
        <v>3.3348664788732406E-2</v>
      </c>
      <c r="K112">
        <v>1.7857071239999991</v>
      </c>
      <c r="L112">
        <v>0.81426974079999925</v>
      </c>
      <c r="M112">
        <v>0</v>
      </c>
      <c r="N112">
        <v>0.23467751415198193</v>
      </c>
      <c r="O112">
        <v>18.824397142857141</v>
      </c>
      <c r="P112">
        <v>34.801585714285707</v>
      </c>
      <c r="Q112">
        <v>0</v>
      </c>
      <c r="R112">
        <v>46.658501142857141</v>
      </c>
      <c r="S112">
        <v>0.31915361531999997</v>
      </c>
      <c r="T112">
        <v>0.21827172542000001</v>
      </c>
      <c r="U112">
        <v>0</v>
      </c>
      <c r="V112">
        <v>0.48644274366197154</v>
      </c>
      <c r="W112">
        <v>16.556670876431941</v>
      </c>
      <c r="X112">
        <v>8.608432965362757E-2</v>
      </c>
      <c r="Y112">
        <v>0</v>
      </c>
      <c r="Z112">
        <v>6.816624714813932E-2</v>
      </c>
      <c r="AA112">
        <v>1.5459129840000001</v>
      </c>
      <c r="AB112">
        <v>1.838554050000001</v>
      </c>
      <c r="AC112">
        <v>0</v>
      </c>
      <c r="AD112" s="87">
        <v>8.9535067605633796E-3</v>
      </c>
      <c r="AE112">
        <v>4.5102908229615384</v>
      </c>
      <c r="AF112">
        <v>0.81200065057692294</v>
      </c>
      <c r="AG112">
        <v>0</v>
      </c>
      <c r="AH112">
        <v>13.364991552923071</v>
      </c>
      <c r="AI112">
        <v>4.6688216006551153</v>
      </c>
      <c r="AJ112">
        <v>2.299259676458314</v>
      </c>
      <c r="AK112">
        <v>0</v>
      </c>
      <c r="AL112">
        <v>3.1255971455640623E-2</v>
      </c>
      <c r="AM112">
        <v>5.0592462057368897</v>
      </c>
      <c r="AN112">
        <v>0.3659151044362734</v>
      </c>
      <c r="AO112">
        <v>0</v>
      </c>
      <c r="AP112">
        <v>1.3495749790767056E-2</v>
      </c>
      <c r="AQ112">
        <v>20.116523000000001</v>
      </c>
      <c r="AR112">
        <v>68.559280000000001</v>
      </c>
      <c r="AS112">
        <v>0</v>
      </c>
      <c r="AT112">
        <v>1.7776056338028161</v>
      </c>
      <c r="AU112">
        <v>1.787398333333333</v>
      </c>
      <c r="AV112">
        <v>7.4322674999999991</v>
      </c>
      <c r="AW112">
        <v>0</v>
      </c>
      <c r="AX112">
        <v>6.7342957746478846E-2</v>
      </c>
      <c r="AY112">
        <v>4.7387819354838712</v>
      </c>
      <c r="AZ112">
        <v>0.68885870967741936</v>
      </c>
      <c r="BA112">
        <v>0</v>
      </c>
      <c r="BB112">
        <v>7.8074154929577463E-2</v>
      </c>
      <c r="BC112">
        <v>4.4891652389237731</v>
      </c>
      <c r="BD112">
        <v>1.9880640000000001</v>
      </c>
      <c r="BE112">
        <v>7.4880000000000002E-2</v>
      </c>
      <c r="BF112">
        <v>0</v>
      </c>
      <c r="BG112">
        <v>1.1299347692307691</v>
      </c>
      <c r="BH112">
        <v>0.59999384612307682</v>
      </c>
      <c r="BI112">
        <v>2.1481025643846151E-2</v>
      </c>
      <c r="BJ112">
        <v>0</v>
      </c>
      <c r="BK112">
        <v>1.2931159999999999</v>
      </c>
      <c r="BL112">
        <v>2.179135220504365</v>
      </c>
      <c r="BM112">
        <v>0</v>
      </c>
      <c r="BN112">
        <v>0</v>
      </c>
      <c r="BO112">
        <v>9.4939726311324986</v>
      </c>
      <c r="BP112">
        <v>5.8861780585833321</v>
      </c>
      <c r="BQ112">
        <v>0</v>
      </c>
      <c r="BR112">
        <v>1.4562983801253542</v>
      </c>
      <c r="BS112">
        <v>2.633534004084507</v>
      </c>
      <c r="BT112">
        <v>0.51935276563380273</v>
      </c>
      <c r="BU112">
        <v>0</v>
      </c>
      <c r="BV112">
        <v>3.9886292394366196E-2</v>
      </c>
      <c r="BW112">
        <v>4.5631344557142857</v>
      </c>
      <c r="BX112">
        <v>7.7972388799999992</v>
      </c>
      <c r="BY112">
        <v>0.64800000071428565</v>
      </c>
      <c r="BZ112">
        <v>0</v>
      </c>
    </row>
    <row r="113" spans="1:82" x14ac:dyDescent="0.25">
      <c r="A113" s="14">
        <v>2015</v>
      </c>
      <c r="B113" s="2">
        <v>2010</v>
      </c>
      <c r="C113">
        <v>34.9074993303173</v>
      </c>
      <c r="D113">
        <v>2.3065114719346438</v>
      </c>
      <c r="E113">
        <v>0</v>
      </c>
      <c r="F113">
        <v>7.962254136496778</v>
      </c>
      <c r="G113">
        <v>0.16363760363354421</v>
      </c>
      <c r="H113">
        <v>0.30351200159890668</v>
      </c>
      <c r="I113">
        <v>0</v>
      </c>
      <c r="J113">
        <v>3.3348664788732406E-2</v>
      </c>
      <c r="K113">
        <v>1.7857071239999991</v>
      </c>
      <c r="L113">
        <v>0.81426974079999925</v>
      </c>
      <c r="M113">
        <v>0</v>
      </c>
      <c r="N113">
        <v>0.23467751415198193</v>
      </c>
      <c r="O113">
        <v>18.824397142857141</v>
      </c>
      <c r="P113">
        <v>34.801585714285707</v>
      </c>
      <c r="Q113">
        <v>0</v>
      </c>
      <c r="R113">
        <v>46.658501142857141</v>
      </c>
      <c r="S113">
        <v>0.31915361531999997</v>
      </c>
      <c r="T113">
        <v>0.21827172542000001</v>
      </c>
      <c r="U113">
        <v>0</v>
      </c>
      <c r="V113">
        <v>0.48644274366197154</v>
      </c>
      <c r="W113">
        <v>23.186623877166021</v>
      </c>
      <c r="X113">
        <v>0.120555937138178</v>
      </c>
      <c r="Y113">
        <v>0</v>
      </c>
      <c r="Z113">
        <v>6.816624714813932E-2</v>
      </c>
      <c r="AA113">
        <v>0.83975544000000002</v>
      </c>
      <c r="AB113">
        <v>3.3166615909090909</v>
      </c>
      <c r="AC113">
        <v>0</v>
      </c>
      <c r="AD113" s="87">
        <v>8.9535067605633796E-3</v>
      </c>
      <c r="AE113">
        <v>4.5102908229615384</v>
      </c>
      <c r="AF113">
        <v>0.81200065057692294</v>
      </c>
      <c r="AG113">
        <v>0</v>
      </c>
      <c r="AH113">
        <v>13.364991552923071</v>
      </c>
      <c r="AI113">
        <v>4.6688216006551153</v>
      </c>
      <c r="AJ113">
        <v>2.299259676458314</v>
      </c>
      <c r="AK113">
        <v>0</v>
      </c>
      <c r="AL113">
        <v>3.1255971455640623E-2</v>
      </c>
      <c r="AM113">
        <v>9.7317854446352374</v>
      </c>
      <c r="AN113">
        <v>0.70386123594600558</v>
      </c>
      <c r="AO113">
        <v>0</v>
      </c>
      <c r="AP113">
        <v>1.3495749790767056E-2</v>
      </c>
      <c r="AQ113">
        <v>3.685856363636363</v>
      </c>
      <c r="AR113">
        <v>88.730745454545456</v>
      </c>
      <c r="AS113">
        <v>0</v>
      </c>
      <c r="AT113">
        <v>1.7776056338028161</v>
      </c>
      <c r="AU113">
        <v>1.787398333333333</v>
      </c>
      <c r="AV113">
        <v>7.4322674999999991</v>
      </c>
      <c r="AW113">
        <v>0</v>
      </c>
      <c r="AX113">
        <v>6.7342957746478846E-2</v>
      </c>
      <c r="AY113">
        <v>4.7387819354838712</v>
      </c>
      <c r="AZ113">
        <v>0.68885870967741936</v>
      </c>
      <c r="BA113">
        <v>0</v>
      </c>
      <c r="BB113">
        <v>7.8074154929577463E-2</v>
      </c>
      <c r="BC113">
        <v>0.47785288056506092</v>
      </c>
      <c r="BD113">
        <v>0.21732000000000001</v>
      </c>
      <c r="BE113">
        <v>2.3400000000000001E-2</v>
      </c>
      <c r="BF113">
        <v>0</v>
      </c>
      <c r="BG113">
        <v>1.1299347692307691</v>
      </c>
      <c r="BH113">
        <v>0.59999384612307682</v>
      </c>
      <c r="BI113">
        <v>2.1481025643846151E-2</v>
      </c>
      <c r="BJ113">
        <v>0</v>
      </c>
      <c r="BK113">
        <v>1.985345454545455</v>
      </c>
      <c r="BL113">
        <v>3.2645863401801289</v>
      </c>
      <c r="BM113">
        <v>0</v>
      </c>
      <c r="BN113">
        <v>0</v>
      </c>
      <c r="BO113">
        <v>18.550157499724371</v>
      </c>
      <c r="BP113">
        <v>13.207812285525</v>
      </c>
      <c r="BQ113">
        <v>0</v>
      </c>
      <c r="BR113">
        <v>1.4562983801253542</v>
      </c>
      <c r="BS113">
        <v>2.633534004084507</v>
      </c>
      <c r="BT113">
        <v>0.51935276563380273</v>
      </c>
      <c r="BU113">
        <v>0</v>
      </c>
      <c r="BV113">
        <v>3.9886292394366196E-2</v>
      </c>
      <c r="BW113">
        <v>4.5631344557142857</v>
      </c>
      <c r="BX113">
        <v>7.7972388799999992</v>
      </c>
      <c r="BY113">
        <v>0.64800000071428565</v>
      </c>
      <c r="BZ113">
        <v>0</v>
      </c>
    </row>
    <row r="114" spans="1:82" x14ac:dyDescent="0.25">
      <c r="A114" s="14">
        <v>2015</v>
      </c>
      <c r="B114" s="2">
        <v>2011</v>
      </c>
      <c r="C114">
        <v>34.9074993303173</v>
      </c>
      <c r="D114">
        <v>2.3065114719346438</v>
      </c>
      <c r="E114">
        <v>0</v>
      </c>
      <c r="F114">
        <v>7.962254136496778</v>
      </c>
      <c r="G114">
        <v>0.16363760363354421</v>
      </c>
      <c r="H114">
        <v>0.30351200159890668</v>
      </c>
      <c r="I114">
        <v>0</v>
      </c>
      <c r="J114">
        <v>3.3348664788732406E-2</v>
      </c>
      <c r="K114">
        <v>1.7857071239999991</v>
      </c>
      <c r="L114">
        <v>0.81426974079999925</v>
      </c>
      <c r="M114">
        <v>0</v>
      </c>
      <c r="N114">
        <v>0.23467751415198193</v>
      </c>
      <c r="O114">
        <v>18.824397142857141</v>
      </c>
      <c r="P114">
        <v>34.801585714285707</v>
      </c>
      <c r="Q114">
        <v>0</v>
      </c>
      <c r="R114">
        <v>46.658501142857141</v>
      </c>
      <c r="S114">
        <v>0.31915361531999997</v>
      </c>
      <c r="T114">
        <v>0.21827172542000001</v>
      </c>
      <c r="U114">
        <v>0</v>
      </c>
      <c r="V114">
        <v>0.48644274366197154</v>
      </c>
      <c r="W114">
        <v>23.186623877166021</v>
      </c>
      <c r="X114">
        <v>0.120555937138178</v>
      </c>
      <c r="Y114">
        <v>0</v>
      </c>
      <c r="Z114">
        <v>6.816624714813932E-2</v>
      </c>
      <c r="AA114">
        <v>0.83975544000000002</v>
      </c>
      <c r="AB114">
        <v>3.3166615909090909</v>
      </c>
      <c r="AC114">
        <v>0</v>
      </c>
      <c r="AD114" s="87">
        <v>8.9535067605633796E-3</v>
      </c>
      <c r="AE114">
        <v>4.5102908229615384</v>
      </c>
      <c r="AF114">
        <v>0.81200065057692294</v>
      </c>
      <c r="AG114">
        <v>0</v>
      </c>
      <c r="AH114">
        <v>13.364991552923071</v>
      </c>
      <c r="AI114">
        <v>3.297902335102818</v>
      </c>
      <c r="AJ114">
        <v>1.624121567406996</v>
      </c>
      <c r="AK114">
        <v>0</v>
      </c>
      <c r="AL114">
        <v>2.207819232908801E-2</v>
      </c>
      <c r="AM114">
        <v>9.7317854446352374</v>
      </c>
      <c r="AN114">
        <v>0.70386123594600558</v>
      </c>
      <c r="AO114">
        <v>0</v>
      </c>
      <c r="AP114">
        <v>1.3495749790767056E-2</v>
      </c>
      <c r="AQ114">
        <v>3.685856363636363</v>
      </c>
      <c r="AR114">
        <v>88.730745454545456</v>
      </c>
      <c r="AS114">
        <v>0</v>
      </c>
      <c r="AT114">
        <v>1.7776056338028161</v>
      </c>
      <c r="AU114">
        <v>1.787398333333333</v>
      </c>
      <c r="AV114">
        <v>7.4322674999999991</v>
      </c>
      <c r="AW114">
        <v>0</v>
      </c>
      <c r="AX114">
        <v>6.7342957746478846E-2</v>
      </c>
      <c r="AY114">
        <v>4.7387819354838712</v>
      </c>
      <c r="AZ114">
        <v>0.68885870967741936</v>
      </c>
      <c r="BA114">
        <v>0</v>
      </c>
      <c r="BB114">
        <v>7.8074154929577463E-2</v>
      </c>
      <c r="BC114">
        <v>0.47785288056506092</v>
      </c>
      <c r="BD114">
        <v>0.21732000000000001</v>
      </c>
      <c r="BE114">
        <v>2.3400000000000001E-2</v>
      </c>
      <c r="BF114">
        <v>0</v>
      </c>
      <c r="BG114">
        <v>1.1299347692307691</v>
      </c>
      <c r="BH114">
        <v>0.59999384612307682</v>
      </c>
      <c r="BI114">
        <v>2.1481025643846151E-2</v>
      </c>
      <c r="BJ114">
        <v>0</v>
      </c>
      <c r="BK114">
        <v>1.985345454545455</v>
      </c>
      <c r="BL114">
        <v>3.2645863401801289</v>
      </c>
      <c r="BM114">
        <v>0</v>
      </c>
      <c r="BN114">
        <v>0</v>
      </c>
      <c r="BO114">
        <v>18.550157499724371</v>
      </c>
      <c r="BP114">
        <v>13.207812285525</v>
      </c>
      <c r="BQ114">
        <v>0</v>
      </c>
      <c r="BR114">
        <v>1.4562983801253542</v>
      </c>
      <c r="BS114">
        <v>2.633534004084507</v>
      </c>
      <c r="BT114">
        <v>0.51935276563380273</v>
      </c>
      <c r="BU114">
        <v>0</v>
      </c>
      <c r="BV114">
        <v>3.9886292394366196E-2</v>
      </c>
      <c r="BW114">
        <v>4.5631344557142857</v>
      </c>
      <c r="BX114">
        <v>7.7972388799999992</v>
      </c>
      <c r="BY114">
        <v>0.64800000071428565</v>
      </c>
      <c r="BZ114">
        <v>0</v>
      </c>
    </row>
    <row r="115" spans="1:82" x14ac:dyDescent="0.25">
      <c r="A115" s="14">
        <v>2015</v>
      </c>
      <c r="B115" s="2">
        <v>2012</v>
      </c>
      <c r="C115">
        <v>34.9074993303173</v>
      </c>
      <c r="D115">
        <v>2.3065114719346438</v>
      </c>
      <c r="E115">
        <v>0</v>
      </c>
      <c r="F115">
        <v>7.962254136496778</v>
      </c>
      <c r="G115">
        <v>0.16363760363354421</v>
      </c>
      <c r="H115">
        <v>0.30351200159890668</v>
      </c>
      <c r="I115">
        <v>0</v>
      </c>
      <c r="J115">
        <v>3.3348664788732406E-2</v>
      </c>
      <c r="K115">
        <v>1.7857071239999991</v>
      </c>
      <c r="L115">
        <v>0.81426974079999925</v>
      </c>
      <c r="M115">
        <v>0</v>
      </c>
      <c r="N115">
        <v>0.23467751415198193</v>
      </c>
      <c r="O115">
        <v>18.824397142857141</v>
      </c>
      <c r="P115">
        <v>34.801585714285707</v>
      </c>
      <c r="Q115">
        <v>0</v>
      </c>
      <c r="R115">
        <v>46.658501142857141</v>
      </c>
      <c r="S115">
        <v>0.31915361531999997</v>
      </c>
      <c r="T115">
        <v>0.21827172542000001</v>
      </c>
      <c r="U115">
        <v>0</v>
      </c>
      <c r="V115">
        <v>0.48644274366197154</v>
      </c>
      <c r="W115">
        <v>23.186623877166021</v>
      </c>
      <c r="X115">
        <v>0.120555937138178</v>
      </c>
      <c r="Y115">
        <v>0</v>
      </c>
      <c r="Z115">
        <v>6.816624714813932E-2</v>
      </c>
      <c r="AA115">
        <v>0.83975544000000002</v>
      </c>
      <c r="AB115">
        <v>3.3166615909090909</v>
      </c>
      <c r="AC115">
        <v>0</v>
      </c>
      <c r="AD115" s="87">
        <v>8.9535067605633796E-3</v>
      </c>
      <c r="AE115">
        <v>4.5102908229615384</v>
      </c>
      <c r="AF115">
        <v>0.81200065057692294</v>
      </c>
      <c r="AG115">
        <v>0</v>
      </c>
      <c r="AH115">
        <v>13.364991552923071</v>
      </c>
      <c r="AI115">
        <v>3.297902335102818</v>
      </c>
      <c r="AJ115">
        <v>1.624121567406996</v>
      </c>
      <c r="AK115">
        <v>0</v>
      </c>
      <c r="AL115">
        <v>2.207819232908801E-2</v>
      </c>
      <c r="AM115">
        <v>9.7317854446352374</v>
      </c>
      <c r="AN115">
        <v>0.70386123594600558</v>
      </c>
      <c r="AO115">
        <v>0</v>
      </c>
      <c r="AP115">
        <v>1.3495749790767056E-2</v>
      </c>
      <c r="AQ115">
        <v>3.685856363636363</v>
      </c>
      <c r="AR115">
        <v>88.730745454545456</v>
      </c>
      <c r="AS115">
        <v>0</v>
      </c>
      <c r="AT115">
        <v>1.7776056338028161</v>
      </c>
      <c r="AU115">
        <v>1.787398333333333</v>
      </c>
      <c r="AV115">
        <v>7.4322674999999991</v>
      </c>
      <c r="AW115">
        <v>0</v>
      </c>
      <c r="AX115">
        <v>6.7342957746478846E-2</v>
      </c>
      <c r="AY115">
        <v>4.7387819354838712</v>
      </c>
      <c r="AZ115">
        <v>0.68885870967741936</v>
      </c>
      <c r="BA115">
        <v>0</v>
      </c>
      <c r="BB115">
        <v>7.8074154929577463E-2</v>
      </c>
      <c r="BC115">
        <v>0.47785288056506092</v>
      </c>
      <c r="BD115">
        <v>0.21732000000000001</v>
      </c>
      <c r="BE115">
        <v>2.3400000000000001E-2</v>
      </c>
      <c r="BF115">
        <v>0</v>
      </c>
      <c r="BG115">
        <v>2.233527</v>
      </c>
      <c r="BH115">
        <v>2.0227599999999999</v>
      </c>
      <c r="BI115">
        <v>4.0245333333333327E-2</v>
      </c>
      <c r="BJ115">
        <v>0</v>
      </c>
      <c r="BK115">
        <v>1.985345454545455</v>
      </c>
      <c r="BL115">
        <v>3.2645863401801289</v>
      </c>
      <c r="BM115">
        <v>0</v>
      </c>
      <c r="BN115">
        <v>0</v>
      </c>
      <c r="BO115">
        <v>18.550157499724371</v>
      </c>
      <c r="BP115">
        <v>13.207812285525</v>
      </c>
      <c r="BQ115">
        <v>0</v>
      </c>
      <c r="BR115">
        <v>1.4562983801253542</v>
      </c>
      <c r="BS115">
        <v>2.633534004084507</v>
      </c>
      <c r="BT115">
        <v>0.51935276563380273</v>
      </c>
      <c r="BU115">
        <v>0</v>
      </c>
      <c r="BV115">
        <v>3.9886292394366196E-2</v>
      </c>
      <c r="BW115">
        <v>4.5631344557142857</v>
      </c>
      <c r="BX115">
        <v>7.7972388799999992</v>
      </c>
      <c r="BY115">
        <v>0.64800000071428565</v>
      </c>
      <c r="BZ115">
        <v>0</v>
      </c>
    </row>
    <row r="116" spans="1:82" x14ac:dyDescent="0.25">
      <c r="A116" s="14">
        <v>2015</v>
      </c>
      <c r="B116" s="2">
        <v>2013</v>
      </c>
      <c r="C116">
        <v>34.9074993303173</v>
      </c>
      <c r="D116">
        <v>2.3065114719346438</v>
      </c>
      <c r="E116">
        <v>0</v>
      </c>
      <c r="F116">
        <v>7.962254136496778</v>
      </c>
      <c r="G116">
        <v>0.16363760363354421</v>
      </c>
      <c r="H116">
        <v>0.30351200159890668</v>
      </c>
      <c r="I116">
        <v>0</v>
      </c>
      <c r="J116">
        <v>3.3348664788732406E-2</v>
      </c>
      <c r="K116">
        <v>1.7857071239999991</v>
      </c>
      <c r="L116">
        <v>0.81426974079999925</v>
      </c>
      <c r="M116">
        <v>0</v>
      </c>
      <c r="N116">
        <v>0.23467751415198193</v>
      </c>
      <c r="O116">
        <v>18.824397142857141</v>
      </c>
      <c r="P116">
        <v>34.801585714285707</v>
      </c>
      <c r="Q116">
        <v>0</v>
      </c>
      <c r="R116">
        <v>46.658501142857141</v>
      </c>
      <c r="S116">
        <v>0.31915361531999997</v>
      </c>
      <c r="T116">
        <v>0.21827172542000001</v>
      </c>
      <c r="U116">
        <v>0</v>
      </c>
      <c r="V116">
        <v>0.48644274366197154</v>
      </c>
      <c r="W116">
        <v>23.186623877166021</v>
      </c>
      <c r="X116">
        <v>0.120555937138178</v>
      </c>
      <c r="Y116">
        <v>0</v>
      </c>
      <c r="Z116">
        <v>6.816624714813932E-2</v>
      </c>
      <c r="AA116">
        <v>0.83975544000000002</v>
      </c>
      <c r="AB116">
        <v>3.3166615909090909</v>
      </c>
      <c r="AC116">
        <v>0</v>
      </c>
      <c r="AD116" s="87">
        <v>8.9535067605633796E-3</v>
      </c>
      <c r="AE116">
        <v>4.5102908229615384</v>
      </c>
      <c r="AF116">
        <v>0.81200065057692294</v>
      </c>
      <c r="AG116">
        <v>0</v>
      </c>
      <c r="AH116">
        <v>13.364991552923071</v>
      </c>
      <c r="AI116">
        <v>3.297902335102818</v>
      </c>
      <c r="AJ116">
        <v>1.624121567406996</v>
      </c>
      <c r="AK116">
        <v>0</v>
      </c>
      <c r="AL116">
        <v>2.207819232908801E-2</v>
      </c>
      <c r="AM116">
        <v>9.7317854446352374</v>
      </c>
      <c r="AN116">
        <v>0.70386123594600558</v>
      </c>
      <c r="AO116">
        <v>0</v>
      </c>
      <c r="AP116">
        <v>1.3495749790767056E-2</v>
      </c>
      <c r="AQ116">
        <v>3.685856363636363</v>
      </c>
      <c r="AR116">
        <v>88.730745454545456</v>
      </c>
      <c r="AS116">
        <v>0</v>
      </c>
      <c r="AT116">
        <v>1.7776056338028161</v>
      </c>
      <c r="AU116">
        <v>1.787398333333333</v>
      </c>
      <c r="AV116">
        <v>7.4322674999999991</v>
      </c>
      <c r="AW116">
        <v>0</v>
      </c>
      <c r="AX116">
        <v>6.7342957746478846E-2</v>
      </c>
      <c r="AY116">
        <v>4.7387819354838712</v>
      </c>
      <c r="AZ116">
        <v>0.68885870967741936</v>
      </c>
      <c r="BA116">
        <v>0</v>
      </c>
      <c r="BB116">
        <v>7.8074154929577463E-2</v>
      </c>
      <c r="BC116">
        <v>0.47785288056506092</v>
      </c>
      <c r="BD116">
        <v>0.21732000000000001</v>
      </c>
      <c r="BE116">
        <v>2.3400000000000001E-2</v>
      </c>
      <c r="BF116">
        <v>0</v>
      </c>
      <c r="BG116">
        <v>2.233527</v>
      </c>
      <c r="BH116">
        <v>2.0227599999999999</v>
      </c>
      <c r="BI116">
        <v>4.0245333333333327E-2</v>
      </c>
      <c r="BJ116">
        <v>0</v>
      </c>
      <c r="BK116">
        <v>1.985345454545455</v>
      </c>
      <c r="BL116">
        <v>3.2645863401801289</v>
      </c>
      <c r="BM116">
        <v>0</v>
      </c>
      <c r="BN116">
        <v>0</v>
      </c>
      <c r="BO116">
        <v>18.550157499724371</v>
      </c>
      <c r="BP116">
        <v>13.207812285525</v>
      </c>
      <c r="BQ116">
        <v>0</v>
      </c>
      <c r="BR116">
        <v>1.4562983801253542</v>
      </c>
      <c r="BS116">
        <v>2.633534004084507</v>
      </c>
      <c r="BT116">
        <v>0.51935276563380273</v>
      </c>
      <c r="BU116">
        <v>0</v>
      </c>
      <c r="BV116">
        <v>3.9886292394366196E-2</v>
      </c>
      <c r="BW116">
        <v>4.5631344557142857</v>
      </c>
      <c r="BX116">
        <v>7.7972388799999992</v>
      </c>
      <c r="BY116">
        <v>0.64800000071428565</v>
      </c>
      <c r="BZ116">
        <v>0</v>
      </c>
    </row>
    <row r="117" spans="1:82" x14ac:dyDescent="0.25">
      <c r="A117" s="14">
        <v>2015</v>
      </c>
      <c r="B117" s="2">
        <v>2014</v>
      </c>
      <c r="C117">
        <v>34.9074993303173</v>
      </c>
      <c r="D117">
        <v>2.3065114719346438</v>
      </c>
      <c r="E117">
        <v>0</v>
      </c>
      <c r="F117">
        <v>7.962254136496778</v>
      </c>
      <c r="G117">
        <v>0.16363760363354421</v>
      </c>
      <c r="H117">
        <v>0.30351200159890668</v>
      </c>
      <c r="I117">
        <v>0</v>
      </c>
      <c r="J117">
        <v>3.3348664788732406E-2</v>
      </c>
      <c r="K117">
        <v>1.7857071239999991</v>
      </c>
      <c r="L117">
        <v>0.81426974079999925</v>
      </c>
      <c r="M117">
        <v>0</v>
      </c>
      <c r="N117">
        <v>0.23467751415198193</v>
      </c>
      <c r="O117">
        <v>18.824397142857141</v>
      </c>
      <c r="P117">
        <v>34.801585714285707</v>
      </c>
      <c r="Q117">
        <v>0</v>
      </c>
      <c r="R117">
        <v>46.658501142857141</v>
      </c>
      <c r="S117">
        <v>0.31915361531999997</v>
      </c>
      <c r="T117">
        <v>0.21827172542000001</v>
      </c>
      <c r="U117">
        <v>0</v>
      </c>
      <c r="V117">
        <v>0.48644274366197154</v>
      </c>
      <c r="W117">
        <v>23.186623877166021</v>
      </c>
      <c r="X117">
        <v>0.120555937138178</v>
      </c>
      <c r="Y117">
        <v>0</v>
      </c>
      <c r="Z117">
        <v>6.816624714813932E-2</v>
      </c>
      <c r="AA117">
        <v>0.83975544000000002</v>
      </c>
      <c r="AB117">
        <v>3.3166615909090909</v>
      </c>
      <c r="AC117">
        <v>0</v>
      </c>
      <c r="AD117" s="87">
        <v>8.9535067605633796E-3</v>
      </c>
      <c r="AE117">
        <v>4.5102908229615384</v>
      </c>
      <c r="AF117">
        <v>0.81200065057692294</v>
      </c>
      <c r="AG117">
        <v>0</v>
      </c>
      <c r="AH117">
        <v>13.364991552923071</v>
      </c>
      <c r="AI117">
        <v>3.297902335102818</v>
      </c>
      <c r="AJ117">
        <v>1.624121567406996</v>
      </c>
      <c r="AK117">
        <v>0</v>
      </c>
      <c r="AL117">
        <v>2.207819232908801E-2</v>
      </c>
      <c r="AM117">
        <v>9.7317854446352374</v>
      </c>
      <c r="AN117">
        <v>0.70386123594600558</v>
      </c>
      <c r="AO117">
        <v>0</v>
      </c>
      <c r="AP117">
        <v>1.3495749790767056E-2</v>
      </c>
      <c r="AQ117">
        <v>3.685856363636363</v>
      </c>
      <c r="AR117">
        <v>88.730745454545456</v>
      </c>
      <c r="AS117">
        <v>0</v>
      </c>
      <c r="AT117">
        <v>1.7776056338028161</v>
      </c>
      <c r="AU117">
        <v>1.787398333333333</v>
      </c>
      <c r="AV117">
        <v>7.4322674999999991</v>
      </c>
      <c r="AW117">
        <v>0</v>
      </c>
      <c r="AX117">
        <v>6.7342957746478846E-2</v>
      </c>
      <c r="AY117">
        <v>4.7387819354838712</v>
      </c>
      <c r="AZ117">
        <v>0.68885870967741936</v>
      </c>
      <c r="BA117">
        <v>0</v>
      </c>
      <c r="BB117">
        <v>7.8074154929577463E-2</v>
      </c>
      <c r="BC117">
        <v>2.7765719973268901</v>
      </c>
      <c r="BD117">
        <v>1.3780285714285709</v>
      </c>
      <c r="BE117">
        <v>3.1199999999999999E-2</v>
      </c>
      <c r="BF117">
        <v>0</v>
      </c>
      <c r="BG117">
        <v>2.233527</v>
      </c>
      <c r="BH117">
        <v>2.0227599999999999</v>
      </c>
      <c r="BI117">
        <v>4.0245333333333327E-2</v>
      </c>
      <c r="BJ117">
        <v>0</v>
      </c>
      <c r="BK117">
        <v>1.985345454545455</v>
      </c>
      <c r="BL117">
        <v>3.2645863401801289</v>
      </c>
      <c r="BM117">
        <v>0</v>
      </c>
      <c r="BN117">
        <v>0</v>
      </c>
      <c r="BO117">
        <v>18.550157499724371</v>
      </c>
      <c r="BP117">
        <v>13.207812285525</v>
      </c>
      <c r="BQ117">
        <v>0</v>
      </c>
      <c r="BR117">
        <v>1.4562983801253542</v>
      </c>
      <c r="BS117">
        <v>2.633534004084507</v>
      </c>
      <c r="BT117">
        <v>0.51935276563380273</v>
      </c>
      <c r="BU117">
        <v>0</v>
      </c>
      <c r="BV117">
        <v>3.9886292394366196E-2</v>
      </c>
      <c r="BW117">
        <v>4.5631344557142857</v>
      </c>
      <c r="BX117">
        <v>7.7972388799999992</v>
      </c>
      <c r="BY117">
        <v>0.64800000071428565</v>
      </c>
      <c r="BZ117">
        <v>0</v>
      </c>
    </row>
    <row r="118" spans="1:82" s="87" customFormat="1" x14ac:dyDescent="0.25">
      <c r="A118" s="85">
        <v>2015</v>
      </c>
      <c r="B118" s="86">
        <v>2015</v>
      </c>
      <c r="C118" s="87">
        <v>34.9074993303173</v>
      </c>
      <c r="D118" s="87">
        <v>2.3065114719346438</v>
      </c>
      <c r="E118" s="87">
        <v>0</v>
      </c>
      <c r="F118" s="87">
        <v>7.962254136496778</v>
      </c>
      <c r="G118" s="87">
        <v>0.16363760363354421</v>
      </c>
      <c r="H118" s="87">
        <v>0.30351200159890668</v>
      </c>
      <c r="I118" s="87">
        <v>0</v>
      </c>
      <c r="J118">
        <v>3.3348664788732406E-2</v>
      </c>
      <c r="K118" s="87">
        <v>1.7857071239999991</v>
      </c>
      <c r="L118" s="87">
        <v>0.81426974079999925</v>
      </c>
      <c r="M118" s="87">
        <v>0</v>
      </c>
      <c r="N118">
        <v>0.23467751415198193</v>
      </c>
      <c r="O118" s="87">
        <v>18.824397142857141</v>
      </c>
      <c r="P118" s="87">
        <v>34.801585714285707</v>
      </c>
      <c r="Q118" s="87">
        <v>0</v>
      </c>
      <c r="R118" s="87">
        <v>46.658501142857141</v>
      </c>
      <c r="S118" s="87">
        <v>0.31915361531999997</v>
      </c>
      <c r="T118" s="87">
        <v>0.21827172542000001</v>
      </c>
      <c r="U118" s="87">
        <v>0</v>
      </c>
      <c r="V118">
        <v>0.48644274366197154</v>
      </c>
      <c r="W118" s="87">
        <v>23.186623877166021</v>
      </c>
      <c r="X118" s="87">
        <v>0.120555937138178</v>
      </c>
      <c r="Y118" s="87">
        <v>0</v>
      </c>
      <c r="Z118">
        <v>6.816624714813932E-2</v>
      </c>
      <c r="AA118" s="87">
        <v>0.83975544000000002</v>
      </c>
      <c r="AB118" s="87">
        <v>3.3166615909090909</v>
      </c>
      <c r="AC118" s="87">
        <v>0</v>
      </c>
      <c r="AD118" s="87">
        <v>8.9535067605633796E-3</v>
      </c>
      <c r="AE118" s="87">
        <v>3.6450971666666661</v>
      </c>
      <c r="AF118" s="87">
        <v>1.998514583333334</v>
      </c>
      <c r="AG118" s="87">
        <v>0</v>
      </c>
      <c r="AH118" s="87">
        <v>10.480993249999999</v>
      </c>
      <c r="AI118" s="87">
        <v>3.297902335102818</v>
      </c>
      <c r="AJ118" s="87">
        <v>1.624121567406996</v>
      </c>
      <c r="AK118" s="87">
        <v>0</v>
      </c>
      <c r="AL118" s="87">
        <v>2.207819232908801E-2</v>
      </c>
      <c r="AM118" s="87">
        <v>9.7317854446352374</v>
      </c>
      <c r="AN118" s="87">
        <v>0.70386123594600558</v>
      </c>
      <c r="AO118" s="87">
        <v>0</v>
      </c>
      <c r="AP118">
        <v>1.3495749790767056E-2</v>
      </c>
      <c r="AQ118" s="87">
        <v>3.685856363636363</v>
      </c>
      <c r="AR118" s="87">
        <v>88.730745454545456</v>
      </c>
      <c r="AS118" s="87">
        <v>0</v>
      </c>
      <c r="AT118">
        <v>1.7776056338028161</v>
      </c>
      <c r="AU118" s="87">
        <v>1.787398333333333</v>
      </c>
      <c r="AV118" s="87">
        <v>7.4322674999999991</v>
      </c>
      <c r="AW118" s="87">
        <v>0</v>
      </c>
      <c r="AX118">
        <v>6.7342957746478846E-2</v>
      </c>
      <c r="AY118" s="87">
        <v>4.7387819354838712</v>
      </c>
      <c r="AZ118" s="87">
        <v>0.68885870967741936</v>
      </c>
      <c r="BA118" s="87">
        <v>0</v>
      </c>
      <c r="BB118">
        <v>7.8074154929577463E-2</v>
      </c>
      <c r="BC118" s="87">
        <v>2.7765719973268901</v>
      </c>
      <c r="BD118" s="87">
        <v>1.3780285714285709</v>
      </c>
      <c r="BE118" s="87">
        <v>3.1199999999999999E-2</v>
      </c>
      <c r="BF118" s="87">
        <v>0</v>
      </c>
      <c r="BG118" s="87">
        <v>2.233527</v>
      </c>
      <c r="BH118" s="87">
        <v>2.0227599999999999</v>
      </c>
      <c r="BI118" s="87">
        <v>4.0245333333333327E-2</v>
      </c>
      <c r="BJ118" s="87">
        <v>0</v>
      </c>
      <c r="BK118" s="87">
        <v>1.985345454545455</v>
      </c>
      <c r="BL118" s="87">
        <v>3.2645863401801289</v>
      </c>
      <c r="BM118" s="87">
        <v>0</v>
      </c>
      <c r="BN118" s="87">
        <v>0</v>
      </c>
      <c r="BO118" s="87">
        <v>18.550157499724371</v>
      </c>
      <c r="BP118" s="87">
        <v>13.207812285525</v>
      </c>
      <c r="BQ118" s="87">
        <v>0</v>
      </c>
      <c r="BR118">
        <v>1.4562983801253542</v>
      </c>
      <c r="BS118" s="87">
        <v>2.633534004084507</v>
      </c>
      <c r="BT118" s="87">
        <v>0.51935276563380273</v>
      </c>
      <c r="BU118" s="87">
        <v>0</v>
      </c>
      <c r="BV118" s="87">
        <v>3.9886292394366196E-2</v>
      </c>
      <c r="BW118" s="87">
        <v>4.8350221549999999</v>
      </c>
      <c r="BX118" s="87">
        <v>4.6394977800000001</v>
      </c>
      <c r="BY118" s="87">
        <v>1.0799917233333334</v>
      </c>
      <c r="BZ118" s="87">
        <v>0</v>
      </c>
    </row>
    <row r="119" spans="1:82" s="87" customFormat="1" x14ac:dyDescent="0.25">
      <c r="A119" s="85">
        <v>2015</v>
      </c>
      <c r="B119" s="86">
        <v>2016</v>
      </c>
      <c r="C119" s="87">
        <v>34.9074993303173</v>
      </c>
      <c r="D119" s="87">
        <v>2.3065114719346438</v>
      </c>
      <c r="E119" s="87">
        <v>0</v>
      </c>
      <c r="F119" s="87">
        <v>7.962254136496778</v>
      </c>
      <c r="G119" s="87">
        <v>0.78332100000000005</v>
      </c>
      <c r="H119" s="87">
        <v>5.0284000000000002E-2</v>
      </c>
      <c r="I119" s="87">
        <v>0</v>
      </c>
      <c r="J119">
        <v>3.3348664788732406E-2</v>
      </c>
      <c r="K119" s="87">
        <v>1.7857071239999991</v>
      </c>
      <c r="L119" s="87">
        <v>0.81426974079999925</v>
      </c>
      <c r="M119" s="87">
        <v>0</v>
      </c>
      <c r="N119">
        <v>0.23467751415198193</v>
      </c>
      <c r="O119" s="87">
        <v>18.824397142857141</v>
      </c>
      <c r="P119" s="87">
        <v>34.801585714285707</v>
      </c>
      <c r="Q119" s="87">
        <v>0</v>
      </c>
      <c r="R119" s="87">
        <v>46.658501142857141</v>
      </c>
      <c r="S119" s="87">
        <v>0.31915361531999997</v>
      </c>
      <c r="T119" s="87">
        <v>0.21827172542000001</v>
      </c>
      <c r="U119" s="87">
        <v>0</v>
      </c>
      <c r="V119">
        <v>0.48644274366197154</v>
      </c>
      <c r="W119" s="87">
        <v>23.186623877166021</v>
      </c>
      <c r="X119" s="87">
        <v>0.120555937138178</v>
      </c>
      <c r="Y119" s="87">
        <v>0</v>
      </c>
      <c r="Z119">
        <v>6.816624714813932E-2</v>
      </c>
      <c r="AA119" s="87">
        <v>0.83975544000000002</v>
      </c>
      <c r="AB119" s="87">
        <v>3.3166615909090909</v>
      </c>
      <c r="AC119" s="87">
        <v>0</v>
      </c>
      <c r="AD119" s="87">
        <v>8.9535067605633796E-3</v>
      </c>
      <c r="AE119" s="87">
        <v>3.6450971666666661</v>
      </c>
      <c r="AF119" s="87">
        <v>1.998514583333334</v>
      </c>
      <c r="AG119" s="87">
        <v>0</v>
      </c>
      <c r="AH119" s="87">
        <v>10.480993249999999</v>
      </c>
      <c r="AI119" s="87">
        <v>3.297902335102818</v>
      </c>
      <c r="AJ119" s="87">
        <v>1.624121567406996</v>
      </c>
      <c r="AK119" s="87">
        <v>0</v>
      </c>
      <c r="AL119" s="87">
        <v>2.207819232908801E-2</v>
      </c>
      <c r="AM119" s="87">
        <v>9.7317854446352374</v>
      </c>
      <c r="AN119" s="87">
        <v>0.70386123594600558</v>
      </c>
      <c r="AO119" s="87">
        <v>0</v>
      </c>
      <c r="AP119">
        <v>1.3495749790767056E-2</v>
      </c>
      <c r="AQ119" s="87">
        <v>3.685856363636363</v>
      </c>
      <c r="AR119" s="87">
        <v>88.730745454545456</v>
      </c>
      <c r="AS119" s="87">
        <v>0</v>
      </c>
      <c r="AT119">
        <v>1.7776056338028161</v>
      </c>
      <c r="AU119" s="87">
        <v>1.787398333333333</v>
      </c>
      <c r="AV119" s="87">
        <v>7.4322674999999991</v>
      </c>
      <c r="AW119" s="87">
        <v>0</v>
      </c>
      <c r="AX119">
        <v>6.7342957746478846E-2</v>
      </c>
      <c r="AY119" s="87">
        <v>4.7387819354838712</v>
      </c>
      <c r="AZ119" s="87">
        <v>0.68885870967741936</v>
      </c>
      <c r="BA119" s="87">
        <v>0</v>
      </c>
      <c r="BB119">
        <v>7.8074154929577463E-2</v>
      </c>
      <c r="BC119" s="87">
        <v>2.7765719973268901</v>
      </c>
      <c r="BD119" s="87">
        <v>1.3780285714285709</v>
      </c>
      <c r="BE119" s="87">
        <v>3.1199999999999999E-2</v>
      </c>
      <c r="BF119" s="87">
        <v>0</v>
      </c>
      <c r="BG119" s="87">
        <v>2.233527</v>
      </c>
      <c r="BH119" s="87">
        <v>2.0227599999999999</v>
      </c>
      <c r="BI119" s="87">
        <v>4.0245333333333327E-2</v>
      </c>
      <c r="BJ119" s="87">
        <v>0</v>
      </c>
      <c r="BK119" s="87">
        <v>1.985345454545455</v>
      </c>
      <c r="BL119" s="87">
        <v>3.2645863401801289</v>
      </c>
      <c r="BM119" s="87">
        <v>0</v>
      </c>
      <c r="BN119" s="87">
        <v>0</v>
      </c>
      <c r="BO119" s="87">
        <v>18.550157499724371</v>
      </c>
      <c r="BP119" s="87">
        <v>13.207812285525</v>
      </c>
      <c r="BQ119" s="87">
        <v>0</v>
      </c>
      <c r="BR119">
        <v>1.4562983801253542</v>
      </c>
      <c r="BS119" s="87">
        <v>2.633534004084507</v>
      </c>
      <c r="BT119" s="87">
        <v>0.51935276563380273</v>
      </c>
      <c r="BU119" s="87">
        <v>0</v>
      </c>
      <c r="BV119" s="87">
        <v>3.9886292394366196E-2</v>
      </c>
      <c r="BW119" s="87">
        <v>4.8350221549999999</v>
      </c>
      <c r="BX119" s="87">
        <v>4.6394977800000001</v>
      </c>
      <c r="BY119" s="87">
        <v>1.0799917233333334</v>
      </c>
      <c r="BZ119" s="87">
        <v>0</v>
      </c>
    </row>
    <row r="120" spans="1:82" s="87" customFormat="1" x14ac:dyDescent="0.25">
      <c r="A120" s="85">
        <v>2015</v>
      </c>
      <c r="B120" s="86">
        <v>2017</v>
      </c>
      <c r="C120" s="87">
        <v>34.9074993303173</v>
      </c>
      <c r="D120" s="87">
        <v>2.3065114719346438</v>
      </c>
      <c r="E120" s="87">
        <v>0</v>
      </c>
      <c r="F120" s="87">
        <v>7.962254136496778</v>
      </c>
      <c r="G120" s="87">
        <v>0.78332100000000005</v>
      </c>
      <c r="H120" s="87">
        <v>5.0284000000000002E-2</v>
      </c>
      <c r="I120" s="87">
        <v>0</v>
      </c>
      <c r="J120">
        <v>3.3348664788732406E-2</v>
      </c>
      <c r="K120" s="87">
        <v>1.7857071239999991</v>
      </c>
      <c r="L120" s="87">
        <v>0.81426974079999925</v>
      </c>
      <c r="M120" s="87">
        <v>0</v>
      </c>
      <c r="N120">
        <v>0.23467751415198193</v>
      </c>
      <c r="O120" s="87">
        <v>18.824397142857141</v>
      </c>
      <c r="P120" s="87">
        <v>34.801585714285707</v>
      </c>
      <c r="Q120" s="87">
        <v>0</v>
      </c>
      <c r="R120" s="87">
        <v>46.658501142857141</v>
      </c>
      <c r="S120" s="87">
        <v>0.31915361531999997</v>
      </c>
      <c r="T120" s="87">
        <v>0.21827172542000001</v>
      </c>
      <c r="U120" s="87">
        <v>0</v>
      </c>
      <c r="V120">
        <v>0.48644274366197154</v>
      </c>
      <c r="W120" s="87">
        <v>23.186623877166021</v>
      </c>
      <c r="X120" s="87">
        <v>0.120555937138178</v>
      </c>
      <c r="Y120" s="87">
        <v>0</v>
      </c>
      <c r="Z120">
        <v>6.816624714813932E-2</v>
      </c>
      <c r="AA120" s="87">
        <v>0.83975544000000002</v>
      </c>
      <c r="AB120" s="87">
        <v>3.3166615909090909</v>
      </c>
      <c r="AC120" s="87">
        <v>0</v>
      </c>
      <c r="AD120" s="87">
        <v>8.9535067605633796E-3</v>
      </c>
      <c r="AE120" s="87">
        <v>3.6450971666666661</v>
      </c>
      <c r="AF120" s="87">
        <v>1.998514583333334</v>
      </c>
      <c r="AG120" s="87">
        <v>0</v>
      </c>
      <c r="AH120" s="87">
        <v>10.480993249999999</v>
      </c>
      <c r="AI120" s="87">
        <v>3.297902335102818</v>
      </c>
      <c r="AJ120" s="87">
        <v>1.624121567406996</v>
      </c>
      <c r="AK120" s="87">
        <v>0</v>
      </c>
      <c r="AL120" s="87">
        <v>2.207819232908801E-2</v>
      </c>
      <c r="AM120" s="87">
        <v>9.7317854446352374</v>
      </c>
      <c r="AN120" s="87">
        <v>0.70386123594600558</v>
      </c>
      <c r="AO120" s="87">
        <v>0</v>
      </c>
      <c r="AP120">
        <v>1.3495749790767056E-2</v>
      </c>
      <c r="AQ120" s="87">
        <v>3.685856363636363</v>
      </c>
      <c r="AR120" s="87">
        <v>88.730745454545456</v>
      </c>
      <c r="AS120" s="87">
        <v>0</v>
      </c>
      <c r="AT120">
        <v>1.7776056338028161</v>
      </c>
      <c r="AU120" s="87">
        <v>1.787398333333333</v>
      </c>
      <c r="AV120" s="87">
        <v>7.4322674999999991</v>
      </c>
      <c r="AW120" s="87">
        <v>0</v>
      </c>
      <c r="AX120">
        <v>6.7342957746478846E-2</v>
      </c>
      <c r="AY120" s="87">
        <v>4.7387819354838712</v>
      </c>
      <c r="AZ120" s="87">
        <v>0.68885870967741936</v>
      </c>
      <c r="BA120" s="87">
        <v>0</v>
      </c>
      <c r="BB120">
        <v>7.8074154929577463E-2</v>
      </c>
      <c r="BC120" s="87">
        <v>2.7765719973268901</v>
      </c>
      <c r="BD120" s="87">
        <v>1.3780285714285709</v>
      </c>
      <c r="BE120" s="87">
        <v>3.1199999999999999E-2</v>
      </c>
      <c r="BF120" s="87">
        <v>0</v>
      </c>
      <c r="BG120" s="87">
        <v>2.233527</v>
      </c>
      <c r="BH120" s="87">
        <v>2.0227599999999999</v>
      </c>
      <c r="BI120" s="87">
        <v>4.0245333333333327E-2</v>
      </c>
      <c r="BJ120" s="87">
        <v>0</v>
      </c>
      <c r="BK120" s="87">
        <v>1.985345454545455</v>
      </c>
      <c r="BL120" s="87">
        <v>3.2645863401801289</v>
      </c>
      <c r="BM120" s="87">
        <v>0</v>
      </c>
      <c r="BN120" s="87">
        <v>0</v>
      </c>
      <c r="BO120" s="87">
        <v>18.550157499724371</v>
      </c>
      <c r="BP120" s="87">
        <v>13.207812285525</v>
      </c>
      <c r="BQ120" s="87">
        <v>0</v>
      </c>
      <c r="BR120">
        <v>1.4562983801253542</v>
      </c>
      <c r="BS120" s="87">
        <v>2.633534004084507</v>
      </c>
      <c r="BT120" s="87">
        <v>0.51935276563380273</v>
      </c>
      <c r="BU120" s="87">
        <v>0</v>
      </c>
      <c r="BV120" s="87">
        <v>3.9886292394366196E-2</v>
      </c>
      <c r="BW120" s="87">
        <v>4.8350221549999999</v>
      </c>
      <c r="BX120" s="87">
        <v>4.6394977800000001</v>
      </c>
      <c r="BY120" s="87">
        <v>1.0799917233333334</v>
      </c>
      <c r="BZ120" s="87">
        <v>0</v>
      </c>
    </row>
    <row r="121" spans="1:82" s="87" customFormat="1" x14ac:dyDescent="0.25">
      <c r="A121" s="85">
        <v>2015</v>
      </c>
      <c r="B121" s="86">
        <v>2018</v>
      </c>
      <c r="C121" s="87">
        <v>34.9074993303173</v>
      </c>
      <c r="D121" s="87">
        <v>2.3065114719346438</v>
      </c>
      <c r="E121" s="87">
        <v>0</v>
      </c>
      <c r="F121" s="87">
        <v>7.962254136496778</v>
      </c>
      <c r="G121" s="87">
        <v>0.78332100000000005</v>
      </c>
      <c r="H121" s="87">
        <v>5.0284000000000002E-2</v>
      </c>
      <c r="I121" s="87">
        <v>0</v>
      </c>
      <c r="J121">
        <v>3.3348664788732406E-2</v>
      </c>
      <c r="K121" s="87">
        <v>1.7857071239999991</v>
      </c>
      <c r="L121" s="87">
        <v>0.81426974079999925</v>
      </c>
      <c r="M121" s="87">
        <v>0</v>
      </c>
      <c r="N121">
        <v>0.23467751415198193</v>
      </c>
      <c r="O121" s="87">
        <v>18.824397142857141</v>
      </c>
      <c r="P121" s="87">
        <v>34.801585714285707</v>
      </c>
      <c r="Q121" s="87">
        <v>0</v>
      </c>
      <c r="R121" s="87">
        <v>46.658501142857141</v>
      </c>
      <c r="S121" s="87">
        <v>0.31915361531999997</v>
      </c>
      <c r="T121" s="87">
        <v>0.21827172542000001</v>
      </c>
      <c r="U121" s="87">
        <v>0</v>
      </c>
      <c r="V121">
        <v>0.48644274366197154</v>
      </c>
      <c r="W121" s="87">
        <v>23.186623877166021</v>
      </c>
      <c r="X121" s="87">
        <v>0.120555937138178</v>
      </c>
      <c r="Y121" s="87">
        <v>0</v>
      </c>
      <c r="Z121">
        <v>6.816624714813932E-2</v>
      </c>
      <c r="AA121" s="87">
        <v>0.83975544000000002</v>
      </c>
      <c r="AB121" s="87">
        <v>3.3166615909090909</v>
      </c>
      <c r="AC121" s="87">
        <v>0</v>
      </c>
      <c r="AD121" s="87">
        <v>8.9535067605633796E-3</v>
      </c>
      <c r="AE121" s="87">
        <v>3.6450971666666661</v>
      </c>
      <c r="AF121" s="87">
        <v>1.998514583333334</v>
      </c>
      <c r="AG121" s="87">
        <v>0</v>
      </c>
      <c r="AH121" s="87">
        <v>10.480993249999999</v>
      </c>
      <c r="AI121" s="87">
        <v>3.297902335102818</v>
      </c>
      <c r="AJ121" s="87">
        <v>1.624121567406996</v>
      </c>
      <c r="AK121" s="87">
        <v>0</v>
      </c>
      <c r="AL121" s="87">
        <v>2.207819232908801E-2</v>
      </c>
      <c r="AM121" s="87">
        <v>9.7317854446352374</v>
      </c>
      <c r="AN121" s="87">
        <v>0.70386123594600558</v>
      </c>
      <c r="AO121" s="87">
        <v>0</v>
      </c>
      <c r="AP121">
        <v>1.3495749790767056E-2</v>
      </c>
      <c r="AQ121" s="87">
        <v>3.685856363636363</v>
      </c>
      <c r="AR121" s="87">
        <v>88.730745454545456</v>
      </c>
      <c r="AS121" s="87">
        <v>0</v>
      </c>
      <c r="AT121">
        <v>1.7776056338028161</v>
      </c>
      <c r="AU121" s="87">
        <v>1.787398333333333</v>
      </c>
      <c r="AV121" s="87">
        <v>7.4322674999999991</v>
      </c>
      <c r="AW121" s="87">
        <v>0</v>
      </c>
      <c r="AX121">
        <v>6.7342957746478846E-2</v>
      </c>
      <c r="AY121" s="87">
        <v>4.7387819354838712</v>
      </c>
      <c r="AZ121" s="87">
        <v>0.68885870967741936</v>
      </c>
      <c r="BA121" s="87">
        <v>0</v>
      </c>
      <c r="BB121">
        <v>7.8074154929577463E-2</v>
      </c>
      <c r="BC121" s="87">
        <v>2.7765719973268901</v>
      </c>
      <c r="BD121" s="87">
        <v>1.3780285714285709</v>
      </c>
      <c r="BE121" s="87">
        <v>3.1199999999999999E-2</v>
      </c>
      <c r="BF121" s="87">
        <v>0</v>
      </c>
      <c r="BG121" s="87">
        <v>1.489018</v>
      </c>
      <c r="BH121" s="87">
        <v>1.2983306668000001</v>
      </c>
      <c r="BI121" s="87">
        <v>7.282488887666666E-2</v>
      </c>
      <c r="BJ121" s="87">
        <v>0</v>
      </c>
      <c r="BK121" s="87">
        <v>1.985345454545455</v>
      </c>
      <c r="BL121" s="87">
        <v>3.2645863401801289</v>
      </c>
      <c r="BM121" s="87">
        <v>0</v>
      </c>
      <c r="BN121" s="87">
        <v>0</v>
      </c>
      <c r="BO121" s="87">
        <v>15.5804865824975</v>
      </c>
      <c r="BP121" s="87">
        <v>10.809209690933329</v>
      </c>
      <c r="BQ121" s="87">
        <v>0</v>
      </c>
      <c r="BR121">
        <v>1.4562983801253542</v>
      </c>
      <c r="BS121" s="87">
        <v>2.633534004084507</v>
      </c>
      <c r="BT121" s="87">
        <v>0.51935276563380273</v>
      </c>
      <c r="BU121" s="87">
        <v>0</v>
      </c>
      <c r="BV121" s="87">
        <v>3.9886292394366196E-2</v>
      </c>
      <c r="BW121" s="87">
        <v>4.8350221549999999</v>
      </c>
      <c r="BX121" s="87">
        <v>4.6394977800000001</v>
      </c>
      <c r="BY121" s="87">
        <v>1.0799917233333334</v>
      </c>
      <c r="BZ121" s="87">
        <v>0</v>
      </c>
    </row>
    <row r="122" spans="1:82" s="87" customFormat="1" x14ac:dyDescent="0.25">
      <c r="A122" s="85">
        <v>2015</v>
      </c>
      <c r="B122" s="86">
        <v>2019</v>
      </c>
      <c r="C122" s="87">
        <v>34.9074993303173</v>
      </c>
      <c r="D122" s="87">
        <v>2.3065114719346438</v>
      </c>
      <c r="E122" s="87">
        <v>0</v>
      </c>
      <c r="F122" s="87">
        <v>7.962254136496778</v>
      </c>
      <c r="G122" s="87">
        <v>0.78332100000000005</v>
      </c>
      <c r="H122" s="87">
        <v>5.0284000000000002E-2</v>
      </c>
      <c r="I122" s="87">
        <v>0</v>
      </c>
      <c r="J122">
        <v>3.3348664788732406E-2</v>
      </c>
      <c r="K122" s="87">
        <v>1.7857071239999991</v>
      </c>
      <c r="L122" s="87">
        <v>0.81426974079999925</v>
      </c>
      <c r="M122" s="87">
        <v>0</v>
      </c>
      <c r="N122">
        <v>0.23467751415198193</v>
      </c>
      <c r="O122" s="87">
        <v>18.824397142857141</v>
      </c>
      <c r="P122" s="87">
        <v>34.801585714285707</v>
      </c>
      <c r="Q122" s="87">
        <v>0</v>
      </c>
      <c r="R122" s="87">
        <v>46.658501142857141</v>
      </c>
      <c r="S122" s="87">
        <v>0.31915361531999997</v>
      </c>
      <c r="T122" s="87">
        <v>0.21827172542000001</v>
      </c>
      <c r="U122" s="87">
        <v>0</v>
      </c>
      <c r="V122">
        <v>0.48644274366197154</v>
      </c>
      <c r="W122" s="87">
        <v>23.186623877166021</v>
      </c>
      <c r="X122" s="87">
        <v>0.120555937138178</v>
      </c>
      <c r="Y122" s="87">
        <v>0</v>
      </c>
      <c r="Z122">
        <v>6.816624714813932E-2</v>
      </c>
      <c r="AA122" s="87">
        <v>0.83975544000000002</v>
      </c>
      <c r="AB122" s="87">
        <v>3.3166615909090909</v>
      </c>
      <c r="AC122" s="87">
        <v>0</v>
      </c>
      <c r="AD122" s="87">
        <v>8.9535067605633796E-3</v>
      </c>
      <c r="AE122" s="87">
        <v>3.6450971666666661</v>
      </c>
      <c r="AF122" s="87">
        <v>1.998514583333334</v>
      </c>
      <c r="AG122" s="87">
        <v>0</v>
      </c>
      <c r="AH122" s="87">
        <v>10.480993249999999</v>
      </c>
      <c r="AI122" s="87">
        <v>3.297902335102818</v>
      </c>
      <c r="AJ122" s="87">
        <v>1.624121567406996</v>
      </c>
      <c r="AK122" s="87">
        <v>0</v>
      </c>
      <c r="AL122" s="87">
        <v>2.207819232908801E-2</v>
      </c>
      <c r="AM122" s="87">
        <v>9.7317854446352374</v>
      </c>
      <c r="AN122" s="87">
        <v>0.70386123594600558</v>
      </c>
      <c r="AO122" s="87">
        <v>0</v>
      </c>
      <c r="AP122">
        <v>1.3495749790767056E-2</v>
      </c>
      <c r="AQ122" s="87">
        <v>3.685856363636363</v>
      </c>
      <c r="AR122" s="87">
        <v>88.730745454545456</v>
      </c>
      <c r="AS122" s="87">
        <v>0</v>
      </c>
      <c r="AT122">
        <v>1.7776056338028161</v>
      </c>
      <c r="AU122" s="87">
        <v>1.787398333333333</v>
      </c>
      <c r="AV122" s="87">
        <v>7.4322674999999991</v>
      </c>
      <c r="AW122" s="87">
        <v>0</v>
      </c>
      <c r="AX122">
        <v>6.7342957746478846E-2</v>
      </c>
      <c r="AY122" s="87">
        <v>4.7387819354838712</v>
      </c>
      <c r="AZ122" s="87">
        <v>0.68885870967741936</v>
      </c>
      <c r="BA122" s="87">
        <v>0</v>
      </c>
      <c r="BB122">
        <v>7.8074154929577463E-2</v>
      </c>
      <c r="BC122" s="87">
        <v>2.7765719973268901</v>
      </c>
      <c r="BD122" s="87">
        <v>1.3780285714285709</v>
      </c>
      <c r="BE122" s="87">
        <v>3.1199999999999999E-2</v>
      </c>
      <c r="BF122" s="87">
        <v>0</v>
      </c>
      <c r="BG122" s="87">
        <v>1.489018</v>
      </c>
      <c r="BH122" s="87">
        <v>1.2983306668000001</v>
      </c>
      <c r="BI122" s="87">
        <v>7.282488887666666E-2</v>
      </c>
      <c r="BJ122" s="87">
        <v>0</v>
      </c>
      <c r="BK122" s="87">
        <v>1.985345454545455</v>
      </c>
      <c r="BL122" s="87">
        <v>3.2645863401801289</v>
      </c>
      <c r="BM122" s="87">
        <v>0</v>
      </c>
      <c r="BN122" s="87">
        <v>0</v>
      </c>
      <c r="BO122" s="87">
        <v>15.5804865824975</v>
      </c>
      <c r="BP122" s="87">
        <v>10.809209690933329</v>
      </c>
      <c r="BQ122" s="87">
        <v>0</v>
      </c>
      <c r="BR122">
        <v>1.4562983801253542</v>
      </c>
      <c r="BS122" s="87">
        <v>2.633534004084507</v>
      </c>
      <c r="BT122" s="87">
        <v>0.51935276563380273</v>
      </c>
      <c r="BU122" s="87">
        <v>0</v>
      </c>
      <c r="BV122" s="87">
        <v>3.9886292394366196E-2</v>
      </c>
      <c r="BW122" s="87">
        <v>4.8350221549999999</v>
      </c>
      <c r="BX122" s="87">
        <v>4.6394977800000001</v>
      </c>
      <c r="BY122" s="87">
        <v>1.0799917233333334</v>
      </c>
      <c r="BZ122" s="87">
        <v>0</v>
      </c>
    </row>
    <row r="123" spans="1:82" s="87" customFormat="1" x14ac:dyDescent="0.25">
      <c r="A123" s="85">
        <v>2015</v>
      </c>
      <c r="B123" s="86">
        <v>2020</v>
      </c>
      <c r="C123" s="87">
        <v>34.9074993303173</v>
      </c>
      <c r="D123" s="87">
        <v>2.3065114719346438</v>
      </c>
      <c r="E123" s="87">
        <v>0</v>
      </c>
      <c r="F123" s="87">
        <v>7.962254136496778</v>
      </c>
      <c r="G123" s="87">
        <v>0.78332100000000005</v>
      </c>
      <c r="H123" s="87">
        <v>5.0284000000000002E-2</v>
      </c>
      <c r="I123" s="87">
        <v>0</v>
      </c>
      <c r="J123">
        <v>3.3348664788732406E-2</v>
      </c>
      <c r="K123" s="87">
        <v>1.7857071239999991</v>
      </c>
      <c r="L123" s="87">
        <v>0.81426974079999925</v>
      </c>
      <c r="M123" s="87">
        <v>0</v>
      </c>
      <c r="N123">
        <v>0.23467751415198193</v>
      </c>
      <c r="O123" s="87">
        <v>18.824397142857141</v>
      </c>
      <c r="P123" s="87">
        <v>34.801585714285707</v>
      </c>
      <c r="Q123" s="87">
        <v>0</v>
      </c>
      <c r="R123" s="87">
        <v>46.658501142857141</v>
      </c>
      <c r="S123" s="87">
        <v>0.31915361531999997</v>
      </c>
      <c r="T123" s="87">
        <v>0.21827172542000001</v>
      </c>
      <c r="U123" s="87">
        <v>0</v>
      </c>
      <c r="V123">
        <v>0.48644274366197154</v>
      </c>
      <c r="W123" s="87">
        <v>23.186623877166021</v>
      </c>
      <c r="X123" s="87">
        <v>0.120555937138178</v>
      </c>
      <c r="Y123" s="87">
        <v>0</v>
      </c>
      <c r="Z123">
        <v>6.816624714813932E-2</v>
      </c>
      <c r="AA123" s="87">
        <v>0.83975544000000002</v>
      </c>
      <c r="AB123" s="87">
        <v>3.3166615909090909</v>
      </c>
      <c r="AC123" s="87">
        <v>0</v>
      </c>
      <c r="AD123" s="87">
        <v>8.9535067605633796E-3</v>
      </c>
      <c r="AE123" s="87">
        <v>3.6450971666666661</v>
      </c>
      <c r="AF123" s="87">
        <v>1.998514583333334</v>
      </c>
      <c r="AG123" s="87">
        <v>0</v>
      </c>
      <c r="AH123" s="87">
        <v>10.480993249999999</v>
      </c>
      <c r="AI123" s="87">
        <v>3.297902335102818</v>
      </c>
      <c r="AJ123" s="87">
        <v>1.624121567406996</v>
      </c>
      <c r="AK123" s="87">
        <v>0</v>
      </c>
      <c r="AL123" s="87">
        <v>2.207819232908801E-2</v>
      </c>
      <c r="AM123" s="87">
        <v>9.7317854446352374</v>
      </c>
      <c r="AN123" s="87">
        <v>0.70386123594600558</v>
      </c>
      <c r="AO123" s="87">
        <v>0</v>
      </c>
      <c r="AP123">
        <v>1.3495749790767056E-2</v>
      </c>
      <c r="AQ123" s="87">
        <v>3.685856363636363</v>
      </c>
      <c r="AR123" s="87">
        <v>88.730745454545456</v>
      </c>
      <c r="AS123" s="87">
        <v>0</v>
      </c>
      <c r="AT123">
        <v>1.7776056338028161</v>
      </c>
      <c r="AU123" s="87">
        <v>1.787398333333333</v>
      </c>
      <c r="AV123" s="87">
        <v>7.4322674999999991</v>
      </c>
      <c r="AW123" s="87">
        <v>0</v>
      </c>
      <c r="AX123">
        <v>6.7342957746478846E-2</v>
      </c>
      <c r="AY123" s="87">
        <v>4.7387819354838712</v>
      </c>
      <c r="AZ123" s="87">
        <v>0.68885870967741936</v>
      </c>
      <c r="BA123" s="87">
        <v>0</v>
      </c>
      <c r="BB123">
        <v>7.8074154929577463E-2</v>
      </c>
      <c r="BC123" s="87">
        <v>2.7765719973268901</v>
      </c>
      <c r="BD123" s="87">
        <v>1.3780285714285709</v>
      </c>
      <c r="BE123" s="87">
        <v>3.1199999999999999E-2</v>
      </c>
      <c r="BF123" s="87">
        <v>0</v>
      </c>
      <c r="BG123" s="87">
        <v>1.489018</v>
      </c>
      <c r="BH123" s="87">
        <v>1.2983306668000001</v>
      </c>
      <c r="BI123" s="87">
        <v>7.282488887666666E-2</v>
      </c>
      <c r="BJ123" s="87">
        <v>0</v>
      </c>
      <c r="BK123" s="87">
        <v>1.985345454545455</v>
      </c>
      <c r="BL123" s="87">
        <v>3.2645863401801289</v>
      </c>
      <c r="BM123" s="87">
        <v>0</v>
      </c>
      <c r="BN123" s="87">
        <v>0</v>
      </c>
      <c r="BO123" s="87">
        <v>15.5804865824975</v>
      </c>
      <c r="BP123" s="87">
        <v>10.809209690933329</v>
      </c>
      <c r="BQ123" s="87">
        <v>0</v>
      </c>
      <c r="BR123">
        <v>1.4562983801253542</v>
      </c>
      <c r="BS123" s="87">
        <v>2.633534004084507</v>
      </c>
      <c r="BT123" s="87">
        <v>0.51935276563380273</v>
      </c>
      <c r="BU123" s="87">
        <v>0</v>
      </c>
      <c r="BV123" s="87">
        <v>3.9886292394366196E-2</v>
      </c>
      <c r="BW123" s="87">
        <v>4.8350221549999999</v>
      </c>
      <c r="BX123" s="87">
        <v>4.6394977800000001</v>
      </c>
      <c r="BY123" s="87">
        <v>1.0799917233333334</v>
      </c>
      <c r="BZ123" s="87">
        <v>0</v>
      </c>
    </row>
    <row r="124" spans="1:82" x14ac:dyDescent="0.25">
      <c r="A124" s="14"/>
      <c r="B124" s="2">
        <v>2015</v>
      </c>
      <c r="C124" s="7">
        <f>SUM(C47:C118)</f>
        <v>989.89067785587065</v>
      </c>
      <c r="D124" s="7">
        <f t="shared" ref="D124:F124" si="0">SUM(D47:D118)</f>
        <v>63.752135100002924</v>
      </c>
      <c r="E124" s="7">
        <f t="shared" si="0"/>
        <v>0</v>
      </c>
      <c r="F124" s="7">
        <f t="shared" si="0"/>
        <v>223.47450519933821</v>
      </c>
      <c r="G124" s="7">
        <f>SUM(G47:G118)</f>
        <v>55.170409800000044</v>
      </c>
      <c r="H124" s="7">
        <f t="shared" ref="H124:I124" si="1">SUM(H47:H118)</f>
        <v>28.703415000000007</v>
      </c>
      <c r="I124" s="7">
        <f t="shared" si="1"/>
        <v>0</v>
      </c>
      <c r="J124" s="7">
        <f>SUM(J47:J118)</f>
        <v>2.2010118760563389</v>
      </c>
      <c r="K124" s="7">
        <f>SUM(K47:K118)</f>
        <v>211.29957438000005</v>
      </c>
      <c r="L124" s="7">
        <f t="shared" ref="L124:N124" si="2">SUM(L47:L118)</f>
        <v>54.341679232000011</v>
      </c>
      <c r="M124" s="7">
        <f t="shared" si="2"/>
        <v>0</v>
      </c>
      <c r="N124" s="7">
        <f t="shared" si="2"/>
        <v>15.488715934030834</v>
      </c>
      <c r="O124" s="7">
        <f>SUM(O47:O118)</f>
        <v>833.72143428571462</v>
      </c>
      <c r="P124" s="7">
        <f t="shared" ref="P124:R124" si="3">SUM(P47:P118)</f>
        <v>585.42719142857118</v>
      </c>
      <c r="Q124" s="7">
        <f t="shared" si="3"/>
        <v>0</v>
      </c>
      <c r="R124" s="7">
        <f t="shared" si="3"/>
        <v>771.67555028571451</v>
      </c>
      <c r="S124" s="7">
        <f>SUM(S47:S118)</f>
        <v>57.144161123399925</v>
      </c>
      <c r="T124" s="7">
        <f t="shared" ref="T124:V124" si="4">SUM(T47:T118)</f>
        <v>31.169690764099979</v>
      </c>
      <c r="U124" s="7">
        <f t="shared" si="4"/>
        <v>0</v>
      </c>
      <c r="V124" s="7">
        <f t="shared" si="4"/>
        <v>32.105221081690118</v>
      </c>
      <c r="W124" s="7">
        <f>SUM(W47:W118)</f>
        <v>1026.2759284140657</v>
      </c>
      <c r="X124" s="7">
        <f t="shared" ref="X124:Z124" si="5">SUM(X47:X118)</f>
        <v>5.3359927244152798</v>
      </c>
      <c r="Y124" s="7">
        <f t="shared" si="5"/>
        <v>0</v>
      </c>
      <c r="Z124" s="7">
        <f t="shared" si="5"/>
        <v>4.4989723117771963</v>
      </c>
      <c r="AA124" s="7">
        <f>SUM(AA47:AA118)</f>
        <v>64.431952879999997</v>
      </c>
      <c r="AB124" s="7">
        <f t="shared" ref="AB124:AD124" si="6">SUM(AB47:AB118)</f>
        <v>109.76233617045462</v>
      </c>
      <c r="AC124" s="7">
        <f t="shared" si="6"/>
        <v>0</v>
      </c>
      <c r="AD124" s="7">
        <f t="shared" si="6"/>
        <v>0.59093144619718352</v>
      </c>
      <c r="AE124" s="7">
        <f>SUM(AE47:AE118)</f>
        <v>296.81400065916682</v>
      </c>
      <c r="AF124" s="7">
        <f t="shared" ref="AF124:AG124" si="7">SUM(AF47:AF118)</f>
        <v>54.778556870833249</v>
      </c>
      <c r="AG124" s="7">
        <f t="shared" si="7"/>
        <v>0</v>
      </c>
      <c r="AH124" s="7">
        <f>SUM(AH47:AH118)</f>
        <v>879.20544418999816</v>
      </c>
      <c r="AI124" s="7">
        <f>SUM(AI47:AI118)</f>
        <v>301.28762931547647</v>
      </c>
      <c r="AJ124" s="7">
        <f t="shared" ref="AJ124:AK124" si="8">SUM(AJ47:AJ118)</f>
        <v>148.37544810099232</v>
      </c>
      <c r="AK124" s="7">
        <f t="shared" si="8"/>
        <v>0</v>
      </c>
      <c r="AL124" s="7">
        <f>SUM(AL47:AL123)</f>
        <v>2.1273961820849574</v>
      </c>
      <c r="AM124" s="7">
        <f>SUM(AM47:AM118)</f>
        <v>361.94548501202462</v>
      </c>
      <c r="AN124" s="7">
        <f t="shared" ref="AN124:AP124" si="9">SUM(AN47:AN118)</f>
        <v>26.178073681852421</v>
      </c>
      <c r="AO124" s="7">
        <f t="shared" si="9"/>
        <v>0</v>
      </c>
      <c r="AP124" s="7">
        <f t="shared" si="9"/>
        <v>0.89071948619062613</v>
      </c>
      <c r="AQ124" s="7">
        <f>SUM(AQ47:AQ118)</f>
        <v>715.68849818181832</v>
      </c>
      <c r="AR124" s="7">
        <f t="shared" ref="AR124:AT124" si="10">SUM(AR47:AR118)</f>
        <v>2877.541072727272</v>
      </c>
      <c r="AS124" s="7">
        <f t="shared" si="10"/>
        <v>0</v>
      </c>
      <c r="AT124" s="7">
        <f t="shared" si="10"/>
        <v>117.32197183098599</v>
      </c>
      <c r="AU124" s="7">
        <f>SUM(AU47:AU118)</f>
        <v>44.596608333333343</v>
      </c>
      <c r="AV124" s="7">
        <f t="shared" ref="AV124:AX124" si="11">SUM(AV47:AV118)</f>
        <v>185.44244249999991</v>
      </c>
      <c r="AW124" s="7">
        <f t="shared" si="11"/>
        <v>0</v>
      </c>
      <c r="AX124" s="7">
        <f t="shared" si="11"/>
        <v>4.4446352112676069</v>
      </c>
      <c r="AY124" s="7">
        <f>SUM(AY47:AY118)</f>
        <v>185.54865032258067</v>
      </c>
      <c r="AZ124" s="7">
        <f t="shared" ref="AZ124:BB124" si="12">SUM(AZ47:AZ118)</f>
        <v>24.617166451612889</v>
      </c>
      <c r="BA124" s="7">
        <f t="shared" si="12"/>
        <v>0</v>
      </c>
      <c r="BB124" s="7">
        <f t="shared" si="12"/>
        <v>5.1528942253521164</v>
      </c>
      <c r="BC124" s="7">
        <f>SUM(BC47:BC118)</f>
        <v>40.069130013365559</v>
      </c>
      <c r="BD124" s="7">
        <f t="shared" ref="BD124:BF124" si="13">SUM(BD47:BD118)</f>
        <v>18.981017142857148</v>
      </c>
      <c r="BE124" s="7">
        <f t="shared" si="13"/>
        <v>0.53039999999999987</v>
      </c>
      <c r="BF124" s="7">
        <f t="shared" si="13"/>
        <v>0</v>
      </c>
      <c r="BG124" s="7">
        <f>SUM(BG47:BG118)</f>
        <v>41.698462000000028</v>
      </c>
      <c r="BH124" s="7">
        <f t="shared" ref="BH124:BJ124" si="14">SUM(BH47:BH118)</f>
        <v>20.287807999599998</v>
      </c>
      <c r="BI124" s="7">
        <f t="shared" si="14"/>
        <v>0.44023466670333333</v>
      </c>
      <c r="BJ124" s="7">
        <f t="shared" si="14"/>
        <v>0</v>
      </c>
      <c r="BK124" s="7">
        <f>SUM(BK47:BK118)</f>
        <v>69.50111272727267</v>
      </c>
      <c r="BL124" s="7">
        <f t="shared" ref="BL124:BN124" si="15">SUM(BL47:BL118)</f>
        <v>108.9683895296714</v>
      </c>
      <c r="BM124" s="7">
        <f t="shared" si="15"/>
        <v>0</v>
      </c>
      <c r="BN124" s="7">
        <f t="shared" si="15"/>
        <v>0</v>
      </c>
      <c r="BO124" s="7">
        <f>SUM(BO47:BO118)</f>
        <v>680.93930286629654</v>
      </c>
      <c r="BP124" s="7">
        <f t="shared" ref="BP124:BR124" si="16">SUM(BP47:BP118)</f>
        <v>432.41755722814969</v>
      </c>
      <c r="BQ124" s="7">
        <f t="shared" si="16"/>
        <v>0</v>
      </c>
      <c r="BR124" s="7">
        <f t="shared" si="16"/>
        <v>96.115693088273517</v>
      </c>
      <c r="BS124" s="7">
        <f>SUM(BS47:BS118)</f>
        <v>173.81324426957758</v>
      </c>
      <c r="BT124" s="7">
        <f t="shared" ref="BT124:BV124" si="17">SUM(BT47:BT118)</f>
        <v>34.277282531830949</v>
      </c>
      <c r="BU124" s="7">
        <f t="shared" si="17"/>
        <v>0</v>
      </c>
      <c r="BV124" s="7">
        <f t="shared" si="17"/>
        <v>2.6324952980281662</v>
      </c>
      <c r="BW124" s="7">
        <f>SUM(BW47:BW118)</f>
        <v>115.61907598500002</v>
      </c>
      <c r="BX124" s="7">
        <f t="shared" ref="BX124:BZ124" si="18">SUM(BX47:BX118)</f>
        <v>157.37383288999999</v>
      </c>
      <c r="BY124" s="7">
        <f t="shared" si="18"/>
        <v>10.151991733333329</v>
      </c>
      <c r="BZ124" s="7">
        <f t="shared" si="18"/>
        <v>0</v>
      </c>
      <c r="CA124" s="7"/>
      <c r="CB124" s="7"/>
      <c r="CC124" s="7"/>
      <c r="CD124" s="7"/>
    </row>
    <row r="125" spans="1:82" x14ac:dyDescent="0.25">
      <c r="A125" s="14"/>
      <c r="B125" s="7">
        <v>2016</v>
      </c>
      <c r="C125" s="7">
        <f t="shared" ref="C125:C129" si="19">SUM(C48:C119)</f>
        <v>1024.798177186188</v>
      </c>
      <c r="D125" s="7">
        <f t="shared" ref="D125:AK125" si="20">SUM(D48:D119)</f>
        <v>66.058646571937572</v>
      </c>
      <c r="E125" s="7">
        <f t="shared" si="20"/>
        <v>0</v>
      </c>
      <c r="F125" s="7">
        <f t="shared" si="20"/>
        <v>231.43675933583498</v>
      </c>
      <c r="G125" s="7">
        <f t="shared" si="20"/>
        <v>55.953730800000045</v>
      </c>
      <c r="H125" s="7">
        <f t="shared" si="20"/>
        <v>28.753699000000008</v>
      </c>
      <c r="I125" s="7">
        <f t="shared" si="20"/>
        <v>0</v>
      </c>
      <c r="J125" s="7">
        <f t="shared" si="20"/>
        <v>2.2343605408450711</v>
      </c>
      <c r="K125" s="7">
        <f t="shared" si="20"/>
        <v>213.08528150400005</v>
      </c>
      <c r="L125" s="7">
        <f t="shared" si="20"/>
        <v>55.155948972800012</v>
      </c>
      <c r="M125" s="7">
        <f t="shared" si="20"/>
        <v>0</v>
      </c>
      <c r="N125" s="7">
        <f t="shared" si="20"/>
        <v>15.723393448182817</v>
      </c>
      <c r="O125" s="7">
        <f t="shared" si="20"/>
        <v>852.54583142857177</v>
      </c>
      <c r="P125" s="7">
        <f t="shared" si="20"/>
        <v>620.22877714285687</v>
      </c>
      <c r="Q125" s="7">
        <f t="shared" si="20"/>
        <v>0</v>
      </c>
      <c r="R125" s="7">
        <f t="shared" si="20"/>
        <v>818.33405142857168</v>
      </c>
      <c r="S125" s="7">
        <f t="shared" si="20"/>
        <v>57.463314738719923</v>
      </c>
      <c r="T125" s="7">
        <f t="shared" si="20"/>
        <v>31.387962489519978</v>
      </c>
      <c r="U125" s="7">
        <f t="shared" si="20"/>
        <v>0</v>
      </c>
      <c r="V125" s="7">
        <f t="shared" si="20"/>
        <v>32.591663825352093</v>
      </c>
      <c r="W125" s="7">
        <f t="shared" si="20"/>
        <v>1049.4625522912318</v>
      </c>
      <c r="X125" s="7">
        <f t="shared" si="20"/>
        <v>5.456548661553458</v>
      </c>
      <c r="Y125" s="7">
        <f t="shared" si="20"/>
        <v>0</v>
      </c>
      <c r="Z125" s="7">
        <f t="shared" si="20"/>
        <v>4.5671385589253353</v>
      </c>
      <c r="AA125" s="7">
        <f t="shared" si="20"/>
        <v>65.271708320000002</v>
      </c>
      <c r="AB125" s="7">
        <f t="shared" si="20"/>
        <v>113.07899776136371</v>
      </c>
      <c r="AC125" s="7">
        <f t="shared" si="20"/>
        <v>0</v>
      </c>
      <c r="AD125" s="7">
        <f t="shared" si="20"/>
        <v>0.59988495295774691</v>
      </c>
      <c r="AE125" s="7">
        <f t="shared" si="20"/>
        <v>300.45909782583351</v>
      </c>
      <c r="AF125" s="7">
        <f t="shared" si="20"/>
        <v>56.777071454166581</v>
      </c>
      <c r="AG125" s="7">
        <f t="shared" si="20"/>
        <v>0</v>
      </c>
      <c r="AH125" s="7">
        <f t="shared" si="20"/>
        <v>889.68643743999814</v>
      </c>
      <c r="AI125" s="7">
        <f t="shared" si="20"/>
        <v>304.5855316505793</v>
      </c>
      <c r="AJ125" s="7">
        <f t="shared" si="20"/>
        <v>149.99956966839932</v>
      </c>
      <c r="AK125" s="7">
        <f t="shared" si="20"/>
        <v>0</v>
      </c>
      <c r="AL125" s="7">
        <f t="shared" ref="AL125:AL129" si="21">SUM(AL48:AL124)</f>
        <v>4.2547923641699148</v>
      </c>
      <c r="AM125" s="7">
        <f t="shared" ref="AM125:BZ125" si="22">SUM(AM48:AM119)</f>
        <v>371.67727045665987</v>
      </c>
      <c r="AN125" s="7">
        <f t="shared" si="22"/>
        <v>26.881934917798425</v>
      </c>
      <c r="AO125" s="7">
        <f t="shared" si="22"/>
        <v>0</v>
      </c>
      <c r="AP125" s="7">
        <f t="shared" si="22"/>
        <v>0.90421523598139319</v>
      </c>
      <c r="AQ125" s="7">
        <f t="shared" si="22"/>
        <v>719.37435454545471</v>
      </c>
      <c r="AR125" s="7">
        <f t="shared" si="22"/>
        <v>2966.2718181818173</v>
      </c>
      <c r="AS125" s="7">
        <f t="shared" si="22"/>
        <v>0</v>
      </c>
      <c r="AT125" s="7">
        <f t="shared" si="22"/>
        <v>119.09957746478881</v>
      </c>
      <c r="AU125" s="7">
        <f t="shared" si="22"/>
        <v>46.384006666666679</v>
      </c>
      <c r="AV125" s="7">
        <f t="shared" si="22"/>
        <v>192.87470999999991</v>
      </c>
      <c r="AW125" s="7">
        <f t="shared" si="22"/>
        <v>0</v>
      </c>
      <c r="AX125" s="7">
        <f t="shared" si="22"/>
        <v>4.5119781690140854</v>
      </c>
      <c r="AY125" s="7">
        <f t="shared" si="22"/>
        <v>190.28743225806454</v>
      </c>
      <c r="AZ125" s="7">
        <f t="shared" si="22"/>
        <v>25.306025161290307</v>
      </c>
      <c r="BA125" s="7">
        <f t="shared" si="22"/>
        <v>0</v>
      </c>
      <c r="BB125" s="7">
        <f t="shared" si="22"/>
        <v>5.230968380281694</v>
      </c>
      <c r="BC125" s="7">
        <f t="shared" si="22"/>
        <v>42.845702010692449</v>
      </c>
      <c r="BD125" s="7">
        <f t="shared" si="22"/>
        <v>20.35904571428572</v>
      </c>
      <c r="BE125" s="7">
        <f t="shared" si="22"/>
        <v>0.56159999999999988</v>
      </c>
      <c r="BF125" s="7">
        <f t="shared" si="22"/>
        <v>0</v>
      </c>
      <c r="BG125" s="7">
        <f t="shared" si="22"/>
        <v>43.93198900000003</v>
      </c>
      <c r="BH125" s="7">
        <f t="shared" si="22"/>
        <v>22.310567999599996</v>
      </c>
      <c r="BI125" s="7">
        <f t="shared" si="22"/>
        <v>0.48048000003666669</v>
      </c>
      <c r="BJ125" s="7">
        <f t="shared" si="22"/>
        <v>0</v>
      </c>
      <c r="BK125" s="7">
        <f t="shared" si="22"/>
        <v>71.486458181818122</v>
      </c>
      <c r="BL125" s="7">
        <f t="shared" si="22"/>
        <v>112.23297586985153</v>
      </c>
      <c r="BM125" s="7">
        <f t="shared" si="22"/>
        <v>0</v>
      </c>
      <c r="BN125" s="7">
        <f t="shared" si="22"/>
        <v>0</v>
      </c>
      <c r="BO125" s="7">
        <f t="shared" si="22"/>
        <v>699.48946036602092</v>
      </c>
      <c r="BP125" s="7">
        <f t="shared" si="22"/>
        <v>445.62536951367468</v>
      </c>
      <c r="BQ125" s="7">
        <f t="shared" si="22"/>
        <v>0</v>
      </c>
      <c r="BR125" s="7">
        <f t="shared" si="22"/>
        <v>97.571991468398878</v>
      </c>
      <c r="BS125" s="7">
        <f t="shared" si="22"/>
        <v>176.44677827366209</v>
      </c>
      <c r="BT125" s="7">
        <f t="shared" si="22"/>
        <v>34.796635297464753</v>
      </c>
      <c r="BU125" s="7">
        <f t="shared" si="22"/>
        <v>0</v>
      </c>
      <c r="BV125" s="7">
        <f t="shared" si="22"/>
        <v>2.6723815904225323</v>
      </c>
      <c r="BW125" s="7">
        <f t="shared" si="22"/>
        <v>120.45409814000003</v>
      </c>
      <c r="BX125" s="7">
        <f t="shared" si="22"/>
        <v>162.01333066999999</v>
      </c>
      <c r="BY125" s="7">
        <f t="shared" si="22"/>
        <v>11.231983456666661</v>
      </c>
      <c r="BZ125" s="7">
        <f t="shared" si="22"/>
        <v>0</v>
      </c>
    </row>
    <row r="126" spans="1:82" x14ac:dyDescent="0.25">
      <c r="A126" s="14"/>
      <c r="B126">
        <v>2017</v>
      </c>
      <c r="C126" s="7">
        <f t="shared" si="19"/>
        <v>1059.7056765165053</v>
      </c>
      <c r="D126" s="7">
        <f t="shared" ref="D126:AK126" si="23">SUM(D49:D120)</f>
        <v>68.365158043872214</v>
      </c>
      <c r="E126" s="7">
        <f t="shared" si="23"/>
        <v>0</v>
      </c>
      <c r="F126" s="7">
        <f t="shared" si="23"/>
        <v>239.39901347233175</v>
      </c>
      <c r="G126" s="7">
        <f t="shared" si="23"/>
        <v>56.737051800000046</v>
      </c>
      <c r="H126" s="7">
        <f t="shared" si="23"/>
        <v>28.803983000000009</v>
      </c>
      <c r="I126" s="7">
        <f t="shared" si="23"/>
        <v>0</v>
      </c>
      <c r="J126" s="7">
        <f t="shared" si="23"/>
        <v>2.2677092056338033</v>
      </c>
      <c r="K126" s="7">
        <f t="shared" si="23"/>
        <v>214.87098862800005</v>
      </c>
      <c r="L126" s="7">
        <f t="shared" si="23"/>
        <v>55.970218713600012</v>
      </c>
      <c r="M126" s="7">
        <f t="shared" si="23"/>
        <v>0</v>
      </c>
      <c r="N126" s="7">
        <f t="shared" si="23"/>
        <v>15.9580709623348</v>
      </c>
      <c r="O126" s="7">
        <f t="shared" si="23"/>
        <v>871.37022857142892</v>
      </c>
      <c r="P126" s="7">
        <f t="shared" si="23"/>
        <v>655.03036285714256</v>
      </c>
      <c r="Q126" s="7">
        <f t="shared" si="23"/>
        <v>0</v>
      </c>
      <c r="R126" s="7">
        <f t="shared" si="23"/>
        <v>864.99255257142886</v>
      </c>
      <c r="S126" s="7">
        <f t="shared" si="23"/>
        <v>57.782468354039921</v>
      </c>
      <c r="T126" s="7">
        <f t="shared" si="23"/>
        <v>31.606234214939978</v>
      </c>
      <c r="U126" s="7">
        <f t="shared" si="23"/>
        <v>0</v>
      </c>
      <c r="V126" s="7">
        <f t="shared" si="23"/>
        <v>33.078106569014068</v>
      </c>
      <c r="W126" s="7">
        <f t="shared" si="23"/>
        <v>1072.6491761683978</v>
      </c>
      <c r="X126" s="7">
        <f t="shared" si="23"/>
        <v>5.5771045986916361</v>
      </c>
      <c r="Y126" s="7">
        <f t="shared" si="23"/>
        <v>0</v>
      </c>
      <c r="Z126" s="7">
        <f t="shared" si="23"/>
        <v>4.6353048060734743</v>
      </c>
      <c r="AA126" s="7">
        <f t="shared" si="23"/>
        <v>66.111463760000007</v>
      </c>
      <c r="AB126" s="7">
        <f t="shared" si="23"/>
        <v>116.3956593522728</v>
      </c>
      <c r="AC126" s="7">
        <f t="shared" si="23"/>
        <v>0</v>
      </c>
      <c r="AD126" s="7">
        <f t="shared" si="23"/>
        <v>0.6088384597183103</v>
      </c>
      <c r="AE126" s="7">
        <f t="shared" si="23"/>
        <v>304.1041949925002</v>
      </c>
      <c r="AF126" s="7">
        <f t="shared" si="23"/>
        <v>58.775586037499913</v>
      </c>
      <c r="AG126" s="7">
        <f t="shared" si="23"/>
        <v>0</v>
      </c>
      <c r="AH126" s="7">
        <f t="shared" si="23"/>
        <v>900.16743068999813</v>
      </c>
      <c r="AI126" s="7">
        <f t="shared" si="23"/>
        <v>307.88343398568213</v>
      </c>
      <c r="AJ126" s="7">
        <f t="shared" si="23"/>
        <v>151.62369123580632</v>
      </c>
      <c r="AK126" s="7">
        <f t="shared" si="23"/>
        <v>0</v>
      </c>
      <c r="AL126" s="7">
        <f t="shared" si="21"/>
        <v>8.5095847283398296</v>
      </c>
      <c r="AM126" s="7">
        <f t="shared" ref="AM126:BZ126" si="24">SUM(AM49:AM120)</f>
        <v>381.40905590129512</v>
      </c>
      <c r="AN126" s="7">
        <f t="shared" si="24"/>
        <v>27.585796153744429</v>
      </c>
      <c r="AO126" s="7">
        <f t="shared" si="24"/>
        <v>0</v>
      </c>
      <c r="AP126" s="7">
        <f t="shared" si="24"/>
        <v>0.91771098577216026</v>
      </c>
      <c r="AQ126" s="7">
        <f t="shared" si="24"/>
        <v>723.0602109090911</v>
      </c>
      <c r="AR126" s="7">
        <f t="shared" si="24"/>
        <v>3055.0025636363625</v>
      </c>
      <c r="AS126" s="7">
        <f t="shared" si="24"/>
        <v>0</v>
      </c>
      <c r="AT126" s="7">
        <f t="shared" si="24"/>
        <v>120.87718309859163</v>
      </c>
      <c r="AU126" s="7">
        <f t="shared" si="24"/>
        <v>48.171405000000014</v>
      </c>
      <c r="AV126" s="7">
        <f t="shared" si="24"/>
        <v>200.3069774999999</v>
      </c>
      <c r="AW126" s="7">
        <f t="shared" si="24"/>
        <v>0</v>
      </c>
      <c r="AX126" s="7">
        <f t="shared" si="24"/>
        <v>4.579321126760564</v>
      </c>
      <c r="AY126" s="7">
        <f t="shared" si="24"/>
        <v>195.02621419354841</v>
      </c>
      <c r="AZ126" s="7">
        <f t="shared" si="24"/>
        <v>25.994883870967726</v>
      </c>
      <c r="BA126" s="7">
        <f t="shared" si="24"/>
        <v>0</v>
      </c>
      <c r="BB126" s="7">
        <f t="shared" si="24"/>
        <v>5.3090425352112716</v>
      </c>
      <c r="BC126" s="7">
        <f t="shared" si="24"/>
        <v>45.622274008019339</v>
      </c>
      <c r="BD126" s="7">
        <f t="shared" si="24"/>
        <v>21.737074285714293</v>
      </c>
      <c r="BE126" s="7">
        <f t="shared" si="24"/>
        <v>0.59279999999999988</v>
      </c>
      <c r="BF126" s="7">
        <f t="shared" si="24"/>
        <v>0</v>
      </c>
      <c r="BG126" s="7">
        <f t="shared" si="24"/>
        <v>46.165516000000032</v>
      </c>
      <c r="BH126" s="7">
        <f t="shared" si="24"/>
        <v>24.333327999599994</v>
      </c>
      <c r="BI126" s="7">
        <f t="shared" si="24"/>
        <v>0.52072533337000004</v>
      </c>
      <c r="BJ126" s="7">
        <f t="shared" si="24"/>
        <v>0</v>
      </c>
      <c r="BK126" s="7">
        <f t="shared" si="24"/>
        <v>73.471803636363575</v>
      </c>
      <c r="BL126" s="7">
        <f t="shared" si="24"/>
        <v>115.49756221003166</v>
      </c>
      <c r="BM126" s="7">
        <f t="shared" si="24"/>
        <v>0</v>
      </c>
      <c r="BN126" s="7">
        <f t="shared" si="24"/>
        <v>0</v>
      </c>
      <c r="BO126" s="7">
        <f t="shared" si="24"/>
        <v>718.0396178657453</v>
      </c>
      <c r="BP126" s="7">
        <f t="shared" si="24"/>
        <v>458.83318179919968</v>
      </c>
      <c r="BQ126" s="7">
        <f t="shared" si="24"/>
        <v>0</v>
      </c>
      <c r="BR126" s="7">
        <f t="shared" si="24"/>
        <v>99.028289848524238</v>
      </c>
      <c r="BS126" s="7">
        <f t="shared" si="24"/>
        <v>179.0803122777466</v>
      </c>
      <c r="BT126" s="7">
        <f t="shared" si="24"/>
        <v>35.315988063098558</v>
      </c>
      <c r="BU126" s="7">
        <f t="shared" si="24"/>
        <v>0</v>
      </c>
      <c r="BV126" s="7">
        <f t="shared" si="24"/>
        <v>2.7122678828168985</v>
      </c>
      <c r="BW126" s="7">
        <f t="shared" si="24"/>
        <v>125.28912029500003</v>
      </c>
      <c r="BX126" s="7">
        <f t="shared" si="24"/>
        <v>166.65282844999999</v>
      </c>
      <c r="BY126" s="7">
        <f t="shared" si="24"/>
        <v>12.311975179999994</v>
      </c>
      <c r="BZ126" s="7">
        <f t="shared" si="24"/>
        <v>0</v>
      </c>
    </row>
    <row r="127" spans="1:82" x14ac:dyDescent="0.25">
      <c r="A127" s="14"/>
      <c r="B127">
        <v>2018</v>
      </c>
      <c r="C127" s="7">
        <f t="shared" si="19"/>
        <v>1094.6131758468225</v>
      </c>
      <c r="D127" s="7">
        <f t="shared" ref="D127:AK127" si="25">SUM(D50:D121)</f>
        <v>70.671669515806855</v>
      </c>
      <c r="E127" s="7">
        <f t="shared" si="25"/>
        <v>0</v>
      </c>
      <c r="F127" s="7">
        <f t="shared" si="25"/>
        <v>247.36126760882851</v>
      </c>
      <c r="G127" s="7">
        <f t="shared" si="25"/>
        <v>57.520372800000047</v>
      </c>
      <c r="H127" s="7">
        <f t="shared" si="25"/>
        <v>28.854267000000011</v>
      </c>
      <c r="I127" s="7">
        <f t="shared" si="25"/>
        <v>0</v>
      </c>
      <c r="J127" s="7">
        <f t="shared" si="25"/>
        <v>2.3010578704225355</v>
      </c>
      <c r="K127" s="7">
        <f t="shared" si="25"/>
        <v>216.65669575200005</v>
      </c>
      <c r="L127" s="7">
        <f t="shared" si="25"/>
        <v>56.784488454400012</v>
      </c>
      <c r="M127" s="7">
        <f t="shared" si="25"/>
        <v>0</v>
      </c>
      <c r="N127" s="7">
        <f t="shared" si="25"/>
        <v>16.192748476486781</v>
      </c>
      <c r="O127" s="7">
        <f t="shared" si="25"/>
        <v>890.19462571428608</v>
      </c>
      <c r="P127" s="7">
        <f t="shared" si="25"/>
        <v>689.83194857142826</v>
      </c>
      <c r="Q127" s="7">
        <f t="shared" si="25"/>
        <v>0</v>
      </c>
      <c r="R127" s="7">
        <f t="shared" si="25"/>
        <v>911.65105371428604</v>
      </c>
      <c r="S127" s="7">
        <f t="shared" si="25"/>
        <v>58.101621969359918</v>
      </c>
      <c r="T127" s="7">
        <f t="shared" si="25"/>
        <v>31.824505940359977</v>
      </c>
      <c r="U127" s="7">
        <f t="shared" si="25"/>
        <v>0</v>
      </c>
      <c r="V127" s="7">
        <f t="shared" si="25"/>
        <v>33.564549312676043</v>
      </c>
      <c r="W127" s="7">
        <f t="shared" si="25"/>
        <v>1095.8358000455639</v>
      </c>
      <c r="X127" s="7">
        <f t="shared" si="25"/>
        <v>5.6976605358298142</v>
      </c>
      <c r="Y127" s="7">
        <f t="shared" si="25"/>
        <v>0</v>
      </c>
      <c r="Z127" s="7">
        <f t="shared" si="25"/>
        <v>4.7034710532216133</v>
      </c>
      <c r="AA127" s="7">
        <f t="shared" si="25"/>
        <v>66.951219200000011</v>
      </c>
      <c r="AB127" s="7">
        <f t="shared" si="25"/>
        <v>119.71232094318189</v>
      </c>
      <c r="AC127" s="7">
        <f t="shared" si="25"/>
        <v>0</v>
      </c>
      <c r="AD127" s="7">
        <f t="shared" si="25"/>
        <v>0.61779196647887369</v>
      </c>
      <c r="AE127" s="7">
        <f t="shared" si="25"/>
        <v>307.74929215916688</v>
      </c>
      <c r="AF127" s="7">
        <f t="shared" si="25"/>
        <v>60.774100620833245</v>
      </c>
      <c r="AG127" s="7">
        <f t="shared" si="25"/>
        <v>0</v>
      </c>
      <c r="AH127" s="7">
        <f t="shared" si="25"/>
        <v>910.64842393999811</v>
      </c>
      <c r="AI127" s="7">
        <f t="shared" si="25"/>
        <v>311.18133632078496</v>
      </c>
      <c r="AJ127" s="7">
        <f t="shared" si="25"/>
        <v>153.24781280321332</v>
      </c>
      <c r="AK127" s="7">
        <f t="shared" si="25"/>
        <v>0</v>
      </c>
      <c r="AL127" s="7">
        <f t="shared" si="21"/>
        <v>17.019169456679659</v>
      </c>
      <c r="AM127" s="7">
        <f t="shared" ref="AM127:BZ127" si="26">SUM(AM50:AM121)</f>
        <v>391.14084134593037</v>
      </c>
      <c r="AN127" s="7">
        <f t="shared" si="26"/>
        <v>28.289657389690433</v>
      </c>
      <c r="AO127" s="7">
        <f t="shared" si="26"/>
        <v>0</v>
      </c>
      <c r="AP127" s="7">
        <f t="shared" si="26"/>
        <v>0.93120673556292732</v>
      </c>
      <c r="AQ127" s="7">
        <f t="shared" si="26"/>
        <v>726.74606727272749</v>
      </c>
      <c r="AR127" s="7">
        <f t="shared" si="26"/>
        <v>3143.7333090909078</v>
      </c>
      <c r="AS127" s="7">
        <f t="shared" si="26"/>
        <v>0</v>
      </c>
      <c r="AT127" s="7">
        <f t="shared" si="26"/>
        <v>122.65478873239445</v>
      </c>
      <c r="AU127" s="7">
        <f t="shared" si="26"/>
        <v>49.95880333333335</v>
      </c>
      <c r="AV127" s="7">
        <f t="shared" si="26"/>
        <v>207.7392449999999</v>
      </c>
      <c r="AW127" s="7">
        <f t="shared" si="26"/>
        <v>0</v>
      </c>
      <c r="AX127" s="7">
        <f t="shared" si="26"/>
        <v>4.6466640845070426</v>
      </c>
      <c r="AY127" s="7">
        <f t="shared" si="26"/>
        <v>199.76499612903228</v>
      </c>
      <c r="AZ127" s="7">
        <f t="shared" si="26"/>
        <v>26.683742580645145</v>
      </c>
      <c r="BA127" s="7">
        <f t="shared" si="26"/>
        <v>0</v>
      </c>
      <c r="BB127" s="7">
        <f t="shared" si="26"/>
        <v>5.3871166901408492</v>
      </c>
      <c r="BC127" s="7">
        <f t="shared" si="26"/>
        <v>48.398846005346229</v>
      </c>
      <c r="BD127" s="7">
        <f t="shared" si="26"/>
        <v>23.115102857142865</v>
      </c>
      <c r="BE127" s="7">
        <f t="shared" si="26"/>
        <v>0.62399999999999989</v>
      </c>
      <c r="BF127" s="7">
        <f t="shared" si="26"/>
        <v>0</v>
      </c>
      <c r="BG127" s="7">
        <f t="shared" si="26"/>
        <v>47.654534000000034</v>
      </c>
      <c r="BH127" s="7">
        <f t="shared" si="26"/>
        <v>25.631658666399993</v>
      </c>
      <c r="BI127" s="7">
        <f t="shared" si="26"/>
        <v>0.59355022224666665</v>
      </c>
      <c r="BJ127" s="7">
        <f t="shared" si="26"/>
        <v>0</v>
      </c>
      <c r="BK127" s="7">
        <f t="shared" si="26"/>
        <v>75.457149090909027</v>
      </c>
      <c r="BL127" s="7">
        <f t="shared" si="26"/>
        <v>118.76214855021179</v>
      </c>
      <c r="BM127" s="7">
        <f t="shared" si="26"/>
        <v>0</v>
      </c>
      <c r="BN127" s="7">
        <f t="shared" si="26"/>
        <v>0</v>
      </c>
      <c r="BO127" s="7">
        <f t="shared" si="26"/>
        <v>733.62010444824284</v>
      </c>
      <c r="BP127" s="7">
        <f t="shared" si="26"/>
        <v>469.64239149013304</v>
      </c>
      <c r="BQ127" s="7">
        <f t="shared" si="26"/>
        <v>0</v>
      </c>
      <c r="BR127" s="7">
        <f t="shared" si="26"/>
        <v>100.4845882286496</v>
      </c>
      <c r="BS127" s="7">
        <f t="shared" si="26"/>
        <v>181.71384628183111</v>
      </c>
      <c r="BT127" s="7">
        <f t="shared" si="26"/>
        <v>35.835340828732363</v>
      </c>
      <c r="BU127" s="7">
        <f t="shared" si="26"/>
        <v>0</v>
      </c>
      <c r="BV127" s="7">
        <f t="shared" si="26"/>
        <v>2.7521541752112646</v>
      </c>
      <c r="BW127" s="7">
        <f t="shared" si="26"/>
        <v>130.12414245000002</v>
      </c>
      <c r="BX127" s="7">
        <f t="shared" si="26"/>
        <v>171.29232622999999</v>
      </c>
      <c r="BY127" s="7">
        <f t="shared" si="26"/>
        <v>13.391966903333326</v>
      </c>
      <c r="BZ127" s="7">
        <f t="shared" si="26"/>
        <v>0</v>
      </c>
    </row>
    <row r="128" spans="1:82" x14ac:dyDescent="0.25">
      <c r="A128" s="14"/>
      <c r="B128">
        <v>2019</v>
      </c>
      <c r="C128" s="7">
        <f t="shared" si="19"/>
        <v>1129.5206751771398</v>
      </c>
      <c r="D128" s="7">
        <f t="shared" ref="D128:AK128" si="27">SUM(D51:D122)</f>
        <v>72.978180987741496</v>
      </c>
      <c r="E128" s="7">
        <f t="shared" si="27"/>
        <v>0</v>
      </c>
      <c r="F128" s="7">
        <f t="shared" si="27"/>
        <v>255.32352174532528</v>
      </c>
      <c r="G128" s="7">
        <f t="shared" si="27"/>
        <v>58.303693800000048</v>
      </c>
      <c r="H128" s="7">
        <f t="shared" si="27"/>
        <v>28.904551000000012</v>
      </c>
      <c r="I128" s="7">
        <f t="shared" si="27"/>
        <v>0</v>
      </c>
      <c r="J128" s="7">
        <f t="shared" si="27"/>
        <v>2.3344065352112677</v>
      </c>
      <c r="K128" s="7">
        <f t="shared" si="27"/>
        <v>218.44240287600005</v>
      </c>
      <c r="L128" s="7">
        <f t="shared" si="27"/>
        <v>57.598758195200013</v>
      </c>
      <c r="M128" s="7">
        <f t="shared" si="27"/>
        <v>0</v>
      </c>
      <c r="N128" s="7">
        <f t="shared" si="27"/>
        <v>16.427425990638763</v>
      </c>
      <c r="O128" s="7">
        <f t="shared" si="27"/>
        <v>909.01902285714323</v>
      </c>
      <c r="P128" s="7">
        <f t="shared" si="27"/>
        <v>724.63353428571395</v>
      </c>
      <c r="Q128" s="7">
        <f t="shared" si="27"/>
        <v>0</v>
      </c>
      <c r="R128" s="7">
        <f t="shared" si="27"/>
        <v>958.30955485714321</v>
      </c>
      <c r="S128" s="7">
        <f t="shared" si="27"/>
        <v>58.420775584679916</v>
      </c>
      <c r="T128" s="7">
        <f t="shared" si="27"/>
        <v>32.04277766577998</v>
      </c>
      <c r="U128" s="7">
        <f t="shared" si="27"/>
        <v>0</v>
      </c>
      <c r="V128" s="7">
        <f t="shared" si="27"/>
        <v>34.050992056338018</v>
      </c>
      <c r="W128" s="7">
        <f t="shared" si="27"/>
        <v>1119.02242392273</v>
      </c>
      <c r="X128" s="7">
        <f t="shared" si="27"/>
        <v>5.8182164729679924</v>
      </c>
      <c r="Y128" s="7">
        <f t="shared" si="27"/>
        <v>0</v>
      </c>
      <c r="Z128" s="7">
        <f t="shared" si="27"/>
        <v>4.7716373003697523</v>
      </c>
      <c r="AA128" s="7">
        <f t="shared" si="27"/>
        <v>67.790974640000016</v>
      </c>
      <c r="AB128" s="7">
        <f t="shared" si="27"/>
        <v>123.02898253409099</v>
      </c>
      <c r="AC128" s="7">
        <f t="shared" si="27"/>
        <v>0</v>
      </c>
      <c r="AD128" s="7">
        <f t="shared" si="27"/>
        <v>0.62674547323943708</v>
      </c>
      <c r="AE128" s="7">
        <f t="shared" si="27"/>
        <v>311.39438932583357</v>
      </c>
      <c r="AF128" s="7">
        <f t="shared" si="27"/>
        <v>62.772615204166577</v>
      </c>
      <c r="AG128" s="7">
        <f t="shared" si="27"/>
        <v>0</v>
      </c>
      <c r="AH128" s="7">
        <f t="shared" si="27"/>
        <v>921.12941718999809</v>
      </c>
      <c r="AI128" s="7">
        <f t="shared" si="27"/>
        <v>314.4792386558878</v>
      </c>
      <c r="AJ128" s="7">
        <f t="shared" si="27"/>
        <v>154.87193437062032</v>
      </c>
      <c r="AK128" s="7">
        <f t="shared" si="27"/>
        <v>0</v>
      </c>
      <c r="AL128" s="7">
        <f t="shared" si="21"/>
        <v>34.038338913359318</v>
      </c>
      <c r="AM128" s="7">
        <f t="shared" ref="AM128:BZ128" si="28">SUM(AM51:AM122)</f>
        <v>400.87262679056562</v>
      </c>
      <c r="AN128" s="7">
        <f t="shared" si="28"/>
        <v>28.993518625636437</v>
      </c>
      <c r="AO128" s="7">
        <f t="shared" si="28"/>
        <v>0</v>
      </c>
      <c r="AP128" s="7">
        <f t="shared" si="28"/>
        <v>0.94470248535369439</v>
      </c>
      <c r="AQ128" s="7">
        <f t="shared" si="28"/>
        <v>730.43192363636388</v>
      </c>
      <c r="AR128" s="7">
        <f t="shared" si="28"/>
        <v>3232.4640545454531</v>
      </c>
      <c r="AS128" s="7">
        <f t="shared" si="28"/>
        <v>0</v>
      </c>
      <c r="AT128" s="7">
        <f t="shared" si="28"/>
        <v>124.43239436619727</v>
      </c>
      <c r="AU128" s="7">
        <f t="shared" si="28"/>
        <v>51.746201666666686</v>
      </c>
      <c r="AV128" s="7">
        <f t="shared" si="28"/>
        <v>215.17151249999989</v>
      </c>
      <c r="AW128" s="7">
        <f t="shared" si="28"/>
        <v>0</v>
      </c>
      <c r="AX128" s="7">
        <f t="shared" si="28"/>
        <v>4.7140070422535212</v>
      </c>
      <c r="AY128" s="7">
        <f t="shared" si="28"/>
        <v>204.50377806451615</v>
      </c>
      <c r="AZ128" s="7">
        <f t="shared" si="28"/>
        <v>27.372601290322564</v>
      </c>
      <c r="BA128" s="7">
        <f t="shared" si="28"/>
        <v>0</v>
      </c>
      <c r="BB128" s="7">
        <f t="shared" si="28"/>
        <v>5.4651908450704267</v>
      </c>
      <c r="BC128" s="7">
        <f t="shared" si="28"/>
        <v>51.175418002673119</v>
      </c>
      <c r="BD128" s="7">
        <f t="shared" si="28"/>
        <v>24.493131428571438</v>
      </c>
      <c r="BE128" s="7">
        <f t="shared" si="28"/>
        <v>0.65519999999999989</v>
      </c>
      <c r="BF128" s="7">
        <f t="shared" si="28"/>
        <v>0</v>
      </c>
      <c r="BG128" s="7">
        <f t="shared" si="28"/>
        <v>49.143552000000035</v>
      </c>
      <c r="BH128" s="7">
        <f t="shared" si="28"/>
        <v>26.929989333199991</v>
      </c>
      <c r="BI128" s="7">
        <f t="shared" si="28"/>
        <v>0.66637511112333336</v>
      </c>
      <c r="BJ128" s="7">
        <f t="shared" si="28"/>
        <v>0</v>
      </c>
      <c r="BK128" s="7">
        <f t="shared" si="28"/>
        <v>77.44249454545448</v>
      </c>
      <c r="BL128" s="7">
        <f t="shared" si="28"/>
        <v>122.02673489039192</v>
      </c>
      <c r="BM128" s="7">
        <f t="shared" si="28"/>
        <v>0</v>
      </c>
      <c r="BN128" s="7">
        <f t="shared" si="28"/>
        <v>0</v>
      </c>
      <c r="BO128" s="7">
        <f t="shared" si="28"/>
        <v>749.20059103074038</v>
      </c>
      <c r="BP128" s="7">
        <f t="shared" si="28"/>
        <v>480.45160118106639</v>
      </c>
      <c r="BQ128" s="7">
        <f t="shared" si="28"/>
        <v>0</v>
      </c>
      <c r="BR128" s="7">
        <f t="shared" si="28"/>
        <v>101.94088660877496</v>
      </c>
      <c r="BS128" s="7">
        <f t="shared" si="28"/>
        <v>184.34738028591562</v>
      </c>
      <c r="BT128" s="7">
        <f t="shared" si="28"/>
        <v>36.354693594366168</v>
      </c>
      <c r="BU128" s="7">
        <f t="shared" si="28"/>
        <v>0</v>
      </c>
      <c r="BV128" s="7">
        <f t="shared" si="28"/>
        <v>2.7920404676056307</v>
      </c>
      <c r="BW128" s="7">
        <f t="shared" si="28"/>
        <v>134.95916460500001</v>
      </c>
      <c r="BX128" s="7">
        <f t="shared" si="28"/>
        <v>175.93182400999999</v>
      </c>
      <c r="BY128" s="7">
        <f t="shared" si="28"/>
        <v>14.471958626666659</v>
      </c>
      <c r="BZ128" s="7">
        <f t="shared" si="28"/>
        <v>0</v>
      </c>
    </row>
    <row r="129" spans="1:78" x14ac:dyDescent="0.25">
      <c r="A129" s="14"/>
      <c r="B129">
        <v>2020</v>
      </c>
      <c r="C129" s="7">
        <f t="shared" si="19"/>
        <v>1164.428174507457</v>
      </c>
      <c r="D129" s="7">
        <f t="shared" ref="D129:AK129" si="29">SUM(D52:D123)</f>
        <v>75.284692459676137</v>
      </c>
      <c r="E129" s="7">
        <f t="shared" si="29"/>
        <v>0</v>
      </c>
      <c r="F129" s="7">
        <f t="shared" si="29"/>
        <v>263.28577588182208</v>
      </c>
      <c r="G129" s="7">
        <f t="shared" si="29"/>
        <v>59.087014800000048</v>
      </c>
      <c r="H129" s="7">
        <f t="shared" si="29"/>
        <v>28.954835000000013</v>
      </c>
      <c r="I129" s="7">
        <f t="shared" si="29"/>
        <v>0</v>
      </c>
      <c r="J129" s="7">
        <f t="shared" si="29"/>
        <v>2.3677551999999999</v>
      </c>
      <c r="K129" s="7">
        <f t="shared" si="29"/>
        <v>220.22811000000004</v>
      </c>
      <c r="L129" s="7">
        <f t="shared" si="29"/>
        <v>58.413027936000013</v>
      </c>
      <c r="M129" s="7">
        <f t="shared" si="29"/>
        <v>0</v>
      </c>
      <c r="N129" s="7">
        <f t="shared" si="29"/>
        <v>16.662103504790746</v>
      </c>
      <c r="O129" s="7">
        <f t="shared" si="29"/>
        <v>927.84342000000038</v>
      </c>
      <c r="P129" s="7">
        <f t="shared" si="29"/>
        <v>759.43511999999964</v>
      </c>
      <c r="Q129" s="7">
        <f t="shared" si="29"/>
        <v>0</v>
      </c>
      <c r="R129" s="7">
        <f t="shared" si="29"/>
        <v>1004.9680560000004</v>
      </c>
      <c r="S129" s="7">
        <f t="shared" si="29"/>
        <v>58.739929199999914</v>
      </c>
      <c r="T129" s="7">
        <f t="shared" si="29"/>
        <v>32.261049391199982</v>
      </c>
      <c r="U129" s="7">
        <f t="shared" si="29"/>
        <v>0</v>
      </c>
      <c r="V129" s="7">
        <f t="shared" si="29"/>
        <v>34.537434799999993</v>
      </c>
      <c r="W129" s="7">
        <f t="shared" si="29"/>
        <v>1142.2090477998961</v>
      </c>
      <c r="X129" s="7">
        <f t="shared" si="29"/>
        <v>5.9387724101061705</v>
      </c>
      <c r="Y129" s="7">
        <f t="shared" si="29"/>
        <v>0</v>
      </c>
      <c r="Z129" s="7">
        <f t="shared" si="29"/>
        <v>4.8398035475178913</v>
      </c>
      <c r="AA129" s="7">
        <f t="shared" si="29"/>
        <v>68.630730080000021</v>
      </c>
      <c r="AB129" s="7">
        <f t="shared" si="29"/>
        <v>126.34564412500008</v>
      </c>
      <c r="AC129" s="7">
        <f t="shared" si="29"/>
        <v>0</v>
      </c>
      <c r="AD129" s="7">
        <f t="shared" si="29"/>
        <v>0.63569898000000047</v>
      </c>
      <c r="AE129" s="7">
        <f t="shared" si="29"/>
        <v>315.03948649250026</v>
      </c>
      <c r="AF129" s="7">
        <f t="shared" si="29"/>
        <v>64.771129787499916</v>
      </c>
      <c r="AG129" s="7">
        <f t="shared" si="29"/>
        <v>0</v>
      </c>
      <c r="AH129" s="7">
        <f t="shared" si="29"/>
        <v>931.61041043999808</v>
      </c>
      <c r="AI129" s="7">
        <f t="shared" si="29"/>
        <v>317.77714099099063</v>
      </c>
      <c r="AJ129" s="7">
        <f t="shared" si="29"/>
        <v>156.49605593802733</v>
      </c>
      <c r="AK129" s="7">
        <f t="shared" si="29"/>
        <v>0</v>
      </c>
      <c r="AL129" s="7">
        <f t="shared" si="21"/>
        <v>68.076677826718637</v>
      </c>
      <c r="AM129" s="7">
        <f t="shared" ref="AM129:BZ129" si="30">SUM(AM52:AM123)</f>
        <v>410.60441223520087</v>
      </c>
      <c r="AN129" s="7">
        <f t="shared" si="30"/>
        <v>29.697379861582441</v>
      </c>
      <c r="AO129" s="7">
        <f t="shared" si="30"/>
        <v>0</v>
      </c>
      <c r="AP129" s="7">
        <f t="shared" si="30"/>
        <v>0.95819823514446145</v>
      </c>
      <c r="AQ129" s="7">
        <f t="shared" si="30"/>
        <v>734.11778000000027</v>
      </c>
      <c r="AR129" s="7">
        <f t="shared" si="30"/>
        <v>3321.1947999999984</v>
      </c>
      <c r="AS129" s="7">
        <f t="shared" si="30"/>
        <v>0</v>
      </c>
      <c r="AT129" s="7">
        <f t="shared" si="30"/>
        <v>126.21000000000009</v>
      </c>
      <c r="AU129" s="7">
        <f t="shared" si="30"/>
        <v>53.533600000000021</v>
      </c>
      <c r="AV129" s="7">
        <f t="shared" si="30"/>
        <v>222.60377999999989</v>
      </c>
      <c r="AW129" s="7">
        <f t="shared" si="30"/>
        <v>0</v>
      </c>
      <c r="AX129" s="7">
        <f t="shared" si="30"/>
        <v>4.7813499999999998</v>
      </c>
      <c r="AY129" s="7">
        <f t="shared" si="30"/>
        <v>209.24256000000003</v>
      </c>
      <c r="AZ129" s="7">
        <f t="shared" si="30"/>
        <v>28.061459999999983</v>
      </c>
      <c r="BA129" s="7">
        <f t="shared" si="30"/>
        <v>0</v>
      </c>
      <c r="BB129" s="7">
        <f t="shared" si="30"/>
        <v>5.5432650000000043</v>
      </c>
      <c r="BC129" s="7">
        <f t="shared" si="30"/>
        <v>53.951990000000009</v>
      </c>
      <c r="BD129" s="7">
        <f t="shared" si="30"/>
        <v>25.87116000000001</v>
      </c>
      <c r="BE129" s="7">
        <f t="shared" si="30"/>
        <v>0.6863999999999999</v>
      </c>
      <c r="BF129" s="7">
        <f t="shared" si="30"/>
        <v>0</v>
      </c>
      <c r="BG129" s="7">
        <f t="shared" si="30"/>
        <v>50.632570000000037</v>
      </c>
      <c r="BH129" s="7">
        <f t="shared" si="30"/>
        <v>28.228319999999989</v>
      </c>
      <c r="BI129" s="7">
        <f t="shared" si="30"/>
        <v>0.73920000000000008</v>
      </c>
      <c r="BJ129" s="7">
        <f t="shared" si="30"/>
        <v>0</v>
      </c>
      <c r="BK129" s="7">
        <f t="shared" si="30"/>
        <v>79.427839999999932</v>
      </c>
      <c r="BL129" s="7">
        <f t="shared" si="30"/>
        <v>125.29132123057205</v>
      </c>
      <c r="BM129" s="7">
        <f t="shared" si="30"/>
        <v>0</v>
      </c>
      <c r="BN129" s="7">
        <f t="shared" si="30"/>
        <v>0</v>
      </c>
      <c r="BO129" s="7">
        <f t="shared" si="30"/>
        <v>764.78107761323793</v>
      </c>
      <c r="BP129" s="7">
        <f t="shared" si="30"/>
        <v>491.26081087199975</v>
      </c>
      <c r="BQ129" s="7">
        <f t="shared" si="30"/>
        <v>0</v>
      </c>
      <c r="BR129" s="7">
        <f t="shared" si="30"/>
        <v>103.39718498890032</v>
      </c>
      <c r="BS129" s="7">
        <f t="shared" si="30"/>
        <v>186.98091429000013</v>
      </c>
      <c r="BT129" s="7">
        <f t="shared" si="30"/>
        <v>36.874046359999973</v>
      </c>
      <c r="BU129" s="7">
        <f t="shared" si="30"/>
        <v>0</v>
      </c>
      <c r="BV129" s="7">
        <f t="shared" si="30"/>
        <v>2.8319267599999969</v>
      </c>
      <c r="BW129" s="7">
        <f t="shared" si="30"/>
        <v>139.79418676</v>
      </c>
      <c r="BX129" s="7">
        <f t="shared" si="30"/>
        <v>180.57132178999998</v>
      </c>
      <c r="BY129" s="7">
        <f t="shared" si="30"/>
        <v>15.551950349999991</v>
      </c>
      <c r="BZ129" s="7">
        <f t="shared" si="30"/>
        <v>0</v>
      </c>
    </row>
    <row r="130" spans="1:78" x14ac:dyDescent="0.25">
      <c r="A130" s="14"/>
      <c r="J130" s="7">
        <f>SUM(J53:J123)/71</f>
        <v>3.3348664788732392E-2</v>
      </c>
      <c r="N130" s="7">
        <f>SUM(N53:N123)/71</f>
        <v>0.23467751415198235</v>
      </c>
      <c r="V130" s="7">
        <f>SUM(V53:V123)/71</f>
        <v>0.48644274366197171</v>
      </c>
      <c r="Z130" s="7">
        <f>SUM(Z53:Z123)/71</f>
        <v>6.816624714813932E-2</v>
      </c>
      <c r="AD130" s="7">
        <f>SUM(AD53:AD123)/71</f>
        <v>8.9535067605633865E-3</v>
      </c>
      <c r="AP130" s="7">
        <f>SUM(AP53:AP123)/71</f>
        <v>1.3495749790767063E-2</v>
      </c>
      <c r="AT130" s="7">
        <f>SUM(AT53:AT123)/71</f>
        <v>1.7776056338028181</v>
      </c>
      <c r="AX130" s="7">
        <f>SUM(AX53:AX123)/71</f>
        <v>6.7342957746478874E-2</v>
      </c>
      <c r="BR130" s="7">
        <f>SUM(BR53:BR123)/71</f>
        <v>1.4562983801253566</v>
      </c>
    </row>
    <row r="131" spans="1:78" x14ac:dyDescent="0.25">
      <c r="A131" s="14"/>
    </row>
    <row r="132" spans="1:78" x14ac:dyDescent="0.25">
      <c r="A132" s="14"/>
      <c r="E132" t="s">
        <v>500</v>
      </c>
      <c r="F132" t="s">
        <v>460</v>
      </c>
      <c r="G132" t="s">
        <v>467</v>
      </c>
      <c r="H132" t="s">
        <v>461</v>
      </c>
      <c r="I132" t="s">
        <v>473</v>
      </c>
      <c r="J132" t="s">
        <v>462</v>
      </c>
      <c r="K132" t="s">
        <v>463</v>
      </c>
      <c r="L132" t="s">
        <v>468</v>
      </c>
      <c r="M132" t="s">
        <v>470</v>
      </c>
      <c r="N132" t="s">
        <v>474</v>
      </c>
      <c r="O132" t="s">
        <v>469</v>
      </c>
      <c r="P132" t="s">
        <v>476</v>
      </c>
      <c r="Q132" t="s">
        <v>464</v>
      </c>
      <c r="R132" t="s">
        <v>471</v>
      </c>
      <c r="S132" t="s">
        <v>472</v>
      </c>
      <c r="T132" t="s">
        <v>475</v>
      </c>
      <c r="U132" t="s">
        <v>465</v>
      </c>
      <c r="V132" t="s">
        <v>466</v>
      </c>
      <c r="W132" t="s">
        <v>479</v>
      </c>
      <c r="X132" t="s">
        <v>477</v>
      </c>
    </row>
    <row r="133" spans="1:78" x14ac:dyDescent="0.25">
      <c r="A133" s="14"/>
      <c r="F133" t="s">
        <v>480</v>
      </c>
      <c r="G133" t="s">
        <v>481</v>
      </c>
      <c r="H133" t="s">
        <v>482</v>
      </c>
      <c r="I133" t="s">
        <v>483</v>
      </c>
      <c r="J133" t="s">
        <v>484</v>
      </c>
      <c r="K133" t="s">
        <v>485</v>
      </c>
      <c r="L133" t="s">
        <v>486</v>
      </c>
      <c r="M133" t="s">
        <v>487</v>
      </c>
      <c r="N133" t="s">
        <v>488</v>
      </c>
      <c r="O133" t="s">
        <v>489</v>
      </c>
      <c r="P133" t="s">
        <v>490</v>
      </c>
      <c r="Q133" t="s">
        <v>491</v>
      </c>
      <c r="R133" t="s">
        <v>492</v>
      </c>
      <c r="S133" t="s">
        <v>493</v>
      </c>
      <c r="T133" t="s">
        <v>494</v>
      </c>
      <c r="U133" t="s">
        <v>495</v>
      </c>
      <c r="V133" t="s">
        <v>496</v>
      </c>
      <c r="W133" t="s">
        <v>497</v>
      </c>
      <c r="X133" t="s">
        <v>498</v>
      </c>
    </row>
    <row r="134" spans="1:78" x14ac:dyDescent="0.25">
      <c r="A134" s="14"/>
      <c r="E134" s="2">
        <v>2015</v>
      </c>
      <c r="F134">
        <f>F143*1000000/F174</f>
        <v>32.296799546015265</v>
      </c>
      <c r="G134">
        <f t="shared" ref="G134:V134" si="31">G143*1000000/G174</f>
        <v>29.901683521320784</v>
      </c>
      <c r="H134">
        <f t="shared" si="31"/>
        <v>29.13462893953389</v>
      </c>
      <c r="I134">
        <f t="shared" si="31"/>
        <v>45.829659951975167</v>
      </c>
      <c r="J134">
        <f t="shared" si="31"/>
        <v>22.418532623767522</v>
      </c>
      <c r="K134">
        <f t="shared" si="31"/>
        <v>32.324872833365909</v>
      </c>
      <c r="L134">
        <f t="shared" si="31"/>
        <v>27.44096681262387</v>
      </c>
      <c r="M134">
        <f t="shared" si="31"/>
        <v>24.697452124644848</v>
      </c>
      <c r="N134">
        <f t="shared" si="31"/>
        <v>45.659052605132665</v>
      </c>
      <c r="O134">
        <f t="shared" si="31"/>
        <v>27.3147147022244</v>
      </c>
      <c r="P134">
        <f t="shared" si="31"/>
        <v>34.030204296096116</v>
      </c>
      <c r="Q134">
        <f t="shared" si="31"/>
        <v>35.48966976503015</v>
      </c>
      <c r="R134">
        <f t="shared" si="31"/>
        <v>51.366941124608211</v>
      </c>
      <c r="S134">
        <f t="shared" si="31"/>
        <v>24.67539691540604</v>
      </c>
      <c r="T134">
        <f t="shared" si="31"/>
        <v>36.930631042401167</v>
      </c>
      <c r="U134">
        <f t="shared" si="31"/>
        <v>23.524409594045615</v>
      </c>
      <c r="V134">
        <f t="shared" si="31"/>
        <v>33.658220855414143</v>
      </c>
      <c r="W134">
        <f>(W143*1000000)/W174</f>
        <v>46.587942270626925</v>
      </c>
      <c r="X134">
        <f>X143*1000000/X174</f>
        <v>31.753740914675983</v>
      </c>
    </row>
    <row r="135" spans="1:78" x14ac:dyDescent="0.25">
      <c r="A135" s="14"/>
      <c r="E135" s="7">
        <v>2016</v>
      </c>
      <c r="F135">
        <f t="shared" ref="F135:U137" si="32">F144*1000000/F175</f>
        <v>32.779265691156155</v>
      </c>
      <c r="G135">
        <f t="shared" si="32"/>
        <v>30.337332868376979</v>
      </c>
      <c r="H135">
        <f t="shared" si="32"/>
        <v>29.101259987893076</v>
      </c>
      <c r="I135">
        <f t="shared" si="32"/>
        <v>47.332682822066218</v>
      </c>
      <c r="J135">
        <f t="shared" si="32"/>
        <v>22.96067476929926</v>
      </c>
      <c r="K135">
        <f t="shared" si="32"/>
        <v>32.580222173703859</v>
      </c>
      <c r="L135">
        <f t="shared" si="32"/>
        <v>27.37836064081521</v>
      </c>
      <c r="M135">
        <f t="shared" si="32"/>
        <v>24.463533396002898</v>
      </c>
      <c r="N135">
        <f t="shared" si="32"/>
        <v>45.384282704456453</v>
      </c>
      <c r="O135">
        <f t="shared" si="32"/>
        <v>28.592664137938652</v>
      </c>
      <c r="P135">
        <f t="shared" si="32"/>
        <v>34.051117660376939</v>
      </c>
      <c r="Q135">
        <f t="shared" si="32"/>
        <v>35.517510185926142</v>
      </c>
      <c r="R135">
        <f t="shared" si="32"/>
        <v>50.209393165555923</v>
      </c>
      <c r="S135">
        <f t="shared" si="32"/>
        <v>24.571201890352359</v>
      </c>
      <c r="T135">
        <f t="shared" si="32"/>
        <v>37.188076986093741</v>
      </c>
      <c r="U135">
        <f t="shared" si="32"/>
        <v>24.194990326175194</v>
      </c>
      <c r="V135">
        <f t="shared" ref="V135:V139" si="33">V144*1000000/V175</f>
        <v>34.184049623392461</v>
      </c>
      <c r="W135">
        <f t="shared" ref="W135:W139" si="34">(W144*1000000)/W175</f>
        <v>46.960925802432698</v>
      </c>
      <c r="X135">
        <f t="shared" ref="X135:X139" si="35">X144*1000000/X175</f>
        <v>32.654083193549788</v>
      </c>
    </row>
    <row r="136" spans="1:78" x14ac:dyDescent="0.25">
      <c r="A136" s="14"/>
      <c r="D136" t="s">
        <v>480</v>
      </c>
      <c r="E136">
        <v>2017</v>
      </c>
      <c r="F136">
        <f t="shared" si="32"/>
        <v>33.24221357895992</v>
      </c>
      <c r="G136">
        <f t="shared" si="32"/>
        <v>30.789310933581962</v>
      </c>
      <c r="H136">
        <f t="shared" si="32"/>
        <v>29.104761299656172</v>
      </c>
      <c r="I136">
        <f t="shared" si="32"/>
        <v>48.749253060383012</v>
      </c>
      <c r="J136">
        <f t="shared" si="32"/>
        <v>23.493541301054712</v>
      </c>
      <c r="K136">
        <f t="shared" si="32"/>
        <v>32.850503684543789</v>
      </c>
      <c r="L136">
        <f t="shared" si="32"/>
        <v>27.330384342921668</v>
      </c>
      <c r="M136">
        <f t="shared" si="32"/>
        <v>24.772223730740976</v>
      </c>
      <c r="N136">
        <f t="shared" si="32"/>
        <v>45.811821522730035</v>
      </c>
      <c r="O136">
        <f t="shared" si="32"/>
        <v>29.973548573866509</v>
      </c>
      <c r="P136">
        <f t="shared" si="32"/>
        <v>34.038834131068342</v>
      </c>
      <c r="Q136">
        <f t="shared" si="32"/>
        <v>35.55063959120821</v>
      </c>
      <c r="R136">
        <f t="shared" si="32"/>
        <v>49.83210393811148</v>
      </c>
      <c r="S136">
        <f t="shared" si="32"/>
        <v>25.058365631752732</v>
      </c>
      <c r="T136">
        <f t="shared" si="32"/>
        <v>37.314553772348404</v>
      </c>
      <c r="U136">
        <f t="shared" si="32"/>
        <v>24.654033292704526</v>
      </c>
      <c r="V136">
        <f t="shared" si="33"/>
        <v>34.704698066172917</v>
      </c>
      <c r="W136">
        <f t="shared" si="34"/>
        <v>47.496019270939179</v>
      </c>
      <c r="X136">
        <f t="shared" si="35"/>
        <v>33.551388698053081</v>
      </c>
    </row>
    <row r="137" spans="1:78" x14ac:dyDescent="0.25">
      <c r="A137" s="14"/>
      <c r="D137" t="s">
        <v>481</v>
      </c>
      <c r="E137">
        <v>2018</v>
      </c>
      <c r="F137">
        <f t="shared" si="32"/>
        <v>33.692987266452327</v>
      </c>
      <c r="G137">
        <f t="shared" si="32"/>
        <v>31.261736559646994</v>
      </c>
      <c r="H137">
        <f t="shared" si="32"/>
        <v>29.138893912433883</v>
      </c>
      <c r="I137">
        <f t="shared" si="32"/>
        <v>49.672396956073726</v>
      </c>
      <c r="J137">
        <f t="shared" si="32"/>
        <v>24.018307827207565</v>
      </c>
      <c r="K137">
        <f t="shared" si="32"/>
        <v>33.138079553601997</v>
      </c>
      <c r="L137">
        <f t="shared" si="32"/>
        <v>27.253457852035453</v>
      </c>
      <c r="M137">
        <f t="shared" si="32"/>
        <v>25.08108014948953</v>
      </c>
      <c r="N137">
        <f t="shared" si="32"/>
        <v>44.987485512230961</v>
      </c>
      <c r="O137">
        <f t="shared" si="32"/>
        <v>31.471416401899088</v>
      </c>
      <c r="P137">
        <f t="shared" si="32"/>
        <v>34.008703471348156</v>
      </c>
      <c r="Q137">
        <f t="shared" si="32"/>
        <v>35.604242573887134</v>
      </c>
      <c r="R137">
        <f t="shared" si="32"/>
        <v>50.3864257185352</v>
      </c>
      <c r="S137">
        <f t="shared" si="32"/>
        <v>26.073341712348391</v>
      </c>
      <c r="T137">
        <f t="shared" si="32"/>
        <v>37.230628033968152</v>
      </c>
      <c r="U137">
        <f t="shared" si="32"/>
        <v>24.902332219565523</v>
      </c>
      <c r="V137">
        <f t="shared" si="33"/>
        <v>35.226704196456183</v>
      </c>
      <c r="W137">
        <f t="shared" si="34"/>
        <v>48.220839594256582</v>
      </c>
      <c r="X137">
        <f t="shared" si="35"/>
        <v>34.442299216057528</v>
      </c>
    </row>
    <row r="138" spans="1:78" x14ac:dyDescent="0.25">
      <c r="A138" s="14"/>
      <c r="D138" t="s">
        <v>482</v>
      </c>
      <c r="E138">
        <v>2019</v>
      </c>
      <c r="F138">
        <f>F147*1000000/F178</f>
        <v>34.136747818452392</v>
      </c>
      <c r="G138">
        <f t="shared" ref="G138:U138" si="36">G147*1000000/G178</f>
        <v>31.745936270062682</v>
      </c>
      <c r="H138">
        <f t="shared" si="36"/>
        <v>29.176010599644762</v>
      </c>
      <c r="I138">
        <f t="shared" si="36"/>
        <v>51.358943081006778</v>
      </c>
      <c r="J138">
        <f t="shared" si="36"/>
        <v>24.540756737982434</v>
      </c>
      <c r="K138">
        <f t="shared" si="36"/>
        <v>33.470203388186128</v>
      </c>
      <c r="L138">
        <f t="shared" si="36"/>
        <v>27.177974283604176</v>
      </c>
      <c r="M138">
        <f t="shared" si="36"/>
        <v>25.389267184467482</v>
      </c>
      <c r="N138">
        <f t="shared" si="36"/>
        <v>44.914374690019677</v>
      </c>
      <c r="O138">
        <f t="shared" si="36"/>
        <v>33.111342442438186</v>
      </c>
      <c r="P138">
        <f t="shared" si="36"/>
        <v>34.022091704036754</v>
      </c>
      <c r="Q138">
        <f t="shared" si="36"/>
        <v>35.678764455269409</v>
      </c>
      <c r="R138">
        <f t="shared" si="36"/>
        <v>51.564964864600853</v>
      </c>
      <c r="S138">
        <f t="shared" si="36"/>
        <v>27.188229496727047</v>
      </c>
      <c r="T138">
        <f t="shared" si="36"/>
        <v>37.166930649836338</v>
      </c>
      <c r="U138">
        <f t="shared" si="36"/>
        <v>25.046433738929199</v>
      </c>
      <c r="V138">
        <f t="shared" si="33"/>
        <v>35.753973039590115</v>
      </c>
      <c r="W138">
        <f t="shared" si="34"/>
        <v>48.960780098159198</v>
      </c>
      <c r="X138">
        <f t="shared" si="35"/>
        <v>35.320784006793417</v>
      </c>
    </row>
    <row r="139" spans="1:78" x14ac:dyDescent="0.25">
      <c r="A139" s="14"/>
      <c r="D139" t="s">
        <v>483</v>
      </c>
      <c r="E139">
        <v>2020</v>
      </c>
      <c r="F139">
        <f>F148*1000000/F179</f>
        <v>34.590126943555056</v>
      </c>
      <c r="G139">
        <f t="shared" ref="G139:U139" si="37">G148*1000000/G179</f>
        <v>32.224603365830177</v>
      </c>
      <c r="H139">
        <f t="shared" si="37"/>
        <v>29.257871915019233</v>
      </c>
      <c r="I139">
        <f t="shared" si="37"/>
        <v>53.875979800591438</v>
      </c>
      <c r="J139">
        <f t="shared" si="37"/>
        <v>25.052279709621917</v>
      </c>
      <c r="K139">
        <f t="shared" si="37"/>
        <v>33.722264441123066</v>
      </c>
      <c r="L139">
        <f t="shared" si="37"/>
        <v>27.092794540081133</v>
      </c>
      <c r="M139">
        <f t="shared" si="37"/>
        <v>25.704630029442594</v>
      </c>
      <c r="N139">
        <f t="shared" si="37"/>
        <v>46.949155001319141</v>
      </c>
      <c r="O139">
        <f t="shared" si="37"/>
        <v>34.542598086712481</v>
      </c>
      <c r="P139">
        <f t="shared" si="37"/>
        <v>34.068058815360892</v>
      </c>
      <c r="Q139">
        <f t="shared" si="37"/>
        <v>35.744478630137813</v>
      </c>
      <c r="R139">
        <f t="shared" si="37"/>
        <v>53.450574118627927</v>
      </c>
      <c r="S139">
        <f t="shared" si="37"/>
        <v>29.16605835780155</v>
      </c>
      <c r="T139">
        <f t="shared" si="37"/>
        <v>37.765231341344681</v>
      </c>
      <c r="U139">
        <f t="shared" si="37"/>
        <v>26.108912957468078</v>
      </c>
      <c r="V139">
        <f t="shared" si="33"/>
        <v>36.282687110364847</v>
      </c>
      <c r="W139">
        <f t="shared" si="34"/>
        <v>49.699902637923209</v>
      </c>
      <c r="X139">
        <f t="shared" si="35"/>
        <v>36.169592536637971</v>
      </c>
    </row>
    <row r="140" spans="1:78" x14ac:dyDescent="0.25">
      <c r="A140" s="14"/>
      <c r="D140" t="s">
        <v>484</v>
      </c>
    </row>
    <row r="141" spans="1:78" x14ac:dyDescent="0.25">
      <c r="A141" s="14"/>
      <c r="D141" t="s">
        <v>485</v>
      </c>
    </row>
    <row r="142" spans="1:78" x14ac:dyDescent="0.25">
      <c r="A142" s="14"/>
      <c r="D142" t="s">
        <v>486</v>
      </c>
      <c r="E142" t="s">
        <v>293</v>
      </c>
    </row>
    <row r="143" spans="1:78" x14ac:dyDescent="0.25">
      <c r="A143" s="14"/>
      <c r="D143" t="s">
        <v>487</v>
      </c>
      <c r="E143" s="2">
        <v>2015</v>
      </c>
      <c r="F143">
        <f>F161</f>
        <v>1277.1173181552117</v>
      </c>
      <c r="G143">
        <f>J161</f>
        <v>86.074836676056393</v>
      </c>
      <c r="H143">
        <f>N161</f>
        <v>281.12996954603091</v>
      </c>
      <c r="I143">
        <f>BJ161</f>
        <v>62.426504666303359</v>
      </c>
      <c r="J143">
        <f>R161</f>
        <v>2190.8241760000001</v>
      </c>
      <c r="K143">
        <f>V161</f>
        <v>120.41907296919003</v>
      </c>
      <c r="L143">
        <f>Z161</f>
        <v>1036.1108934502581</v>
      </c>
      <c r="M143">
        <f>AX161</f>
        <v>234.48368604460086</v>
      </c>
      <c r="N143">
        <f>BN161</f>
        <v>178.46950225694405</v>
      </c>
      <c r="O143">
        <f>AD161</f>
        <v>174.78522049665179</v>
      </c>
      <c r="P143">
        <f>BV161</f>
        <v>210.72302209943672</v>
      </c>
      <c r="Q143">
        <f>AH161</f>
        <v>1230.7980017199982</v>
      </c>
      <c r="R143">
        <f>BB161</f>
        <v>215.31871099954569</v>
      </c>
      <c r="S143">
        <f>BF161</f>
        <v>59.580547156222707</v>
      </c>
      <c r="T143">
        <f>BR161</f>
        <v>1209.4725531827198</v>
      </c>
      <c r="U143">
        <f>AL161</f>
        <v>451.79047359855377</v>
      </c>
      <c r="V143">
        <f>AP161</f>
        <v>389.01427818006766</v>
      </c>
      <c r="W143">
        <f>AT161</f>
        <v>3710.5515427400765</v>
      </c>
      <c r="X143">
        <f>BZ161</f>
        <v>283.14490060833333</v>
      </c>
    </row>
    <row r="144" spans="1:78" x14ac:dyDescent="0.25">
      <c r="A144" s="14"/>
      <c r="B144" s="2"/>
      <c r="D144" t="s">
        <v>488</v>
      </c>
      <c r="E144" s="7">
        <v>2016</v>
      </c>
      <c r="F144">
        <f t="shared" ref="F144:F148" si="38">F162</f>
        <v>1322.2935830939605</v>
      </c>
      <c r="G144">
        <f t="shared" ref="G144:G148" si="39">J162</f>
        <v>86.941790340845131</v>
      </c>
      <c r="H144">
        <f t="shared" ref="H144:H148" si="40">N162</f>
        <v>283.9646239249829</v>
      </c>
      <c r="I144">
        <f t="shared" ref="I144:I148" si="41">BJ162</f>
        <v>66.72303699963669</v>
      </c>
      <c r="J144">
        <f t="shared" ref="J144:J148" si="42">R162</f>
        <v>2291.1086600000003</v>
      </c>
      <c r="K144">
        <f t="shared" ref="K144:K148" si="43">V162</f>
        <v>121.44294105359199</v>
      </c>
      <c r="L144">
        <f t="shared" ref="L144:L148" si="44">Z162</f>
        <v>1059.4862395117104</v>
      </c>
      <c r="M144">
        <f t="shared" ref="M144:M148" si="45">AX162</f>
        <v>243.77069483568067</v>
      </c>
      <c r="N144">
        <f t="shared" ref="N144:N148" si="46">BN162</f>
        <v>183.71943405166965</v>
      </c>
      <c r="O144">
        <f t="shared" ref="O144:O148" si="47">AD162</f>
        <v>178.95059103432146</v>
      </c>
      <c r="P144">
        <f t="shared" ref="P144:P148" si="48">BV162</f>
        <v>213.91579516154937</v>
      </c>
      <c r="Q144">
        <f t="shared" ref="Q144:Q148" si="49">AH162</f>
        <v>1246.9226067199982</v>
      </c>
      <c r="R144">
        <f t="shared" ref="R144:R148" si="50">BB162</f>
        <v>220.82442579963654</v>
      </c>
      <c r="S144">
        <f t="shared" ref="S144:S148" si="51">BF162</f>
        <v>63.766347724978168</v>
      </c>
      <c r="T144">
        <f t="shared" ref="T144:T148" si="52">BR162</f>
        <v>1242.6868213480946</v>
      </c>
      <c r="U144">
        <f t="shared" ref="U144:U148" si="53">AL162</f>
        <v>458.83989368314855</v>
      </c>
      <c r="V144">
        <f t="shared" ref="V144:V148" si="54">AP162</f>
        <v>399.4634206104397</v>
      </c>
      <c r="W144">
        <f t="shared" ref="W144:W148" si="55">AT162</f>
        <v>3804.7457501920608</v>
      </c>
      <c r="X144">
        <f t="shared" ref="X144:X148" si="56">BZ162</f>
        <v>293.69941226666668</v>
      </c>
    </row>
    <row r="145" spans="1:24" x14ac:dyDescent="0.25">
      <c r="A145" s="14"/>
      <c r="B145" s="2"/>
      <c r="D145" t="s">
        <v>489</v>
      </c>
      <c r="E145">
        <v>2017</v>
      </c>
      <c r="F145">
        <f t="shared" si="38"/>
        <v>1367.4698480327093</v>
      </c>
      <c r="G145">
        <f t="shared" si="39"/>
        <v>87.808744005633869</v>
      </c>
      <c r="H145">
        <f t="shared" si="40"/>
        <v>286.79927830393484</v>
      </c>
      <c r="I145">
        <f t="shared" si="41"/>
        <v>71.019569332970022</v>
      </c>
      <c r="J145">
        <f t="shared" si="42"/>
        <v>2391.3931440000006</v>
      </c>
      <c r="K145">
        <f t="shared" si="43"/>
        <v>122.46680913799396</v>
      </c>
      <c r="L145">
        <f t="shared" si="44"/>
        <v>1082.861585573163</v>
      </c>
      <c r="M145">
        <f t="shared" si="45"/>
        <v>253.05770362676049</v>
      </c>
      <c r="N145">
        <f t="shared" si="46"/>
        <v>188.96936584639525</v>
      </c>
      <c r="O145">
        <f t="shared" si="47"/>
        <v>183.11596157199111</v>
      </c>
      <c r="P145">
        <f t="shared" si="48"/>
        <v>217.10856822366205</v>
      </c>
      <c r="Q145">
        <f t="shared" si="49"/>
        <v>1263.0472117199984</v>
      </c>
      <c r="R145">
        <f t="shared" si="50"/>
        <v>226.3301405997274</v>
      </c>
      <c r="S145">
        <f t="shared" si="51"/>
        <v>67.952148293733629</v>
      </c>
      <c r="T145">
        <f t="shared" si="52"/>
        <v>1275.9010895134693</v>
      </c>
      <c r="U145">
        <f t="shared" si="53"/>
        <v>468.01670994982823</v>
      </c>
      <c r="V145">
        <f t="shared" si="54"/>
        <v>409.91256304081168</v>
      </c>
      <c r="W145">
        <f t="shared" si="55"/>
        <v>3898.9399576440451</v>
      </c>
      <c r="X145">
        <f t="shared" si="56"/>
        <v>304.25392392499998</v>
      </c>
    </row>
    <row r="146" spans="1:24" x14ac:dyDescent="0.25">
      <c r="A146" s="14"/>
      <c r="B146" s="2"/>
      <c r="D146" t="s">
        <v>490</v>
      </c>
      <c r="E146">
        <v>2018</v>
      </c>
      <c r="F146">
        <f t="shared" si="38"/>
        <v>1412.6461129714578</v>
      </c>
      <c r="G146">
        <f t="shared" si="39"/>
        <v>88.675697670422593</v>
      </c>
      <c r="H146">
        <f t="shared" si="40"/>
        <v>289.63393268288684</v>
      </c>
      <c r="I146">
        <f t="shared" si="41"/>
        <v>73.879742888646689</v>
      </c>
      <c r="J146">
        <f t="shared" si="42"/>
        <v>2491.6776280000004</v>
      </c>
      <c r="K146">
        <f t="shared" si="43"/>
        <v>123.49067722239593</v>
      </c>
      <c r="L146">
        <f t="shared" si="44"/>
        <v>1106.2369316346153</v>
      </c>
      <c r="M146">
        <f t="shared" si="45"/>
        <v>262.3447124178403</v>
      </c>
      <c r="N146">
        <f t="shared" si="46"/>
        <v>194.21929764112082</v>
      </c>
      <c r="O146">
        <f t="shared" si="47"/>
        <v>187.28133210966078</v>
      </c>
      <c r="P146">
        <f t="shared" si="48"/>
        <v>220.30134128577475</v>
      </c>
      <c r="Q146">
        <f t="shared" si="49"/>
        <v>1279.1718167199983</v>
      </c>
      <c r="R146">
        <f t="shared" si="50"/>
        <v>231.83585539981829</v>
      </c>
      <c r="S146">
        <f t="shared" si="51"/>
        <v>72.137948862489083</v>
      </c>
      <c r="T146">
        <f t="shared" si="52"/>
        <v>1303.7470841670254</v>
      </c>
      <c r="U146">
        <f t="shared" si="53"/>
        <v>481.44831858067795</v>
      </c>
      <c r="V146">
        <f t="shared" si="54"/>
        <v>420.36170547118371</v>
      </c>
      <c r="W146">
        <f t="shared" si="55"/>
        <v>3993.1341650960298</v>
      </c>
      <c r="X146">
        <f t="shared" si="56"/>
        <v>314.80843558333333</v>
      </c>
    </row>
    <row r="147" spans="1:24" x14ac:dyDescent="0.25">
      <c r="A147" s="14"/>
      <c r="B147" s="2"/>
      <c r="D147" t="s">
        <v>491</v>
      </c>
      <c r="E147">
        <v>2019</v>
      </c>
      <c r="F147">
        <f t="shared" si="38"/>
        <v>1457.8223779102066</v>
      </c>
      <c r="G147">
        <f t="shared" si="39"/>
        <v>89.542651335211332</v>
      </c>
      <c r="H147">
        <f t="shared" si="40"/>
        <v>292.46858706183883</v>
      </c>
      <c r="I147">
        <f t="shared" si="41"/>
        <v>76.739916444323356</v>
      </c>
      <c r="J147">
        <f t="shared" si="42"/>
        <v>2591.9621120000002</v>
      </c>
      <c r="K147">
        <f t="shared" si="43"/>
        <v>124.51454530679791</v>
      </c>
      <c r="L147">
        <f t="shared" si="44"/>
        <v>1129.6122776960678</v>
      </c>
      <c r="M147">
        <f t="shared" si="45"/>
        <v>271.63172120892011</v>
      </c>
      <c r="N147">
        <f t="shared" si="46"/>
        <v>199.46922943584639</v>
      </c>
      <c r="O147">
        <f t="shared" si="47"/>
        <v>191.44670264733043</v>
      </c>
      <c r="P147">
        <f t="shared" si="48"/>
        <v>223.4941143478874</v>
      </c>
      <c r="Q147">
        <f t="shared" si="49"/>
        <v>1295.2964217199983</v>
      </c>
      <c r="R147">
        <f t="shared" si="50"/>
        <v>237.34157019990914</v>
      </c>
      <c r="S147">
        <f t="shared" si="51"/>
        <v>76.323749431244551</v>
      </c>
      <c r="T147">
        <f t="shared" si="52"/>
        <v>1331.5930788205817</v>
      </c>
      <c r="U147">
        <f t="shared" si="53"/>
        <v>503.38951193986748</v>
      </c>
      <c r="V147">
        <f t="shared" si="54"/>
        <v>430.81084790155575</v>
      </c>
      <c r="W147">
        <f t="shared" si="55"/>
        <v>4087.3283725480142</v>
      </c>
      <c r="X147">
        <f t="shared" si="56"/>
        <v>325.36294724166663</v>
      </c>
    </row>
    <row r="148" spans="1:24" x14ac:dyDescent="0.25">
      <c r="A148" s="14"/>
      <c r="B148" s="2"/>
      <c r="D148" t="s">
        <v>492</v>
      </c>
      <c r="E148">
        <v>2020</v>
      </c>
      <c r="F148">
        <f t="shared" si="38"/>
        <v>1502.9986428489551</v>
      </c>
      <c r="G148">
        <f t="shared" si="39"/>
        <v>90.40960500000007</v>
      </c>
      <c r="H148">
        <f t="shared" si="40"/>
        <v>295.30324144079083</v>
      </c>
      <c r="I148">
        <f t="shared" si="41"/>
        <v>79.600090000000023</v>
      </c>
      <c r="J148">
        <f t="shared" si="42"/>
        <v>2692.2465960000004</v>
      </c>
      <c r="K148">
        <f t="shared" si="43"/>
        <v>125.5384133911999</v>
      </c>
      <c r="L148">
        <f t="shared" si="44"/>
        <v>1152.9876237575202</v>
      </c>
      <c r="M148">
        <f t="shared" si="45"/>
        <v>280.91872999999987</v>
      </c>
      <c r="N148">
        <f t="shared" si="46"/>
        <v>204.71916123057198</v>
      </c>
      <c r="O148">
        <f t="shared" si="47"/>
        <v>195.6120731850001</v>
      </c>
      <c r="P148">
        <f t="shared" si="48"/>
        <v>226.68688741000008</v>
      </c>
      <c r="Q148">
        <f t="shared" si="49"/>
        <v>1311.4210267199983</v>
      </c>
      <c r="R148">
        <f t="shared" si="50"/>
        <v>242.847285</v>
      </c>
      <c r="S148">
        <f t="shared" si="51"/>
        <v>80.509550000000033</v>
      </c>
      <c r="T148">
        <f t="shared" si="52"/>
        <v>1359.439073474138</v>
      </c>
      <c r="U148">
        <f t="shared" si="53"/>
        <v>542.34987475573655</v>
      </c>
      <c r="V148">
        <f t="shared" si="54"/>
        <v>441.25999033192772</v>
      </c>
      <c r="W148">
        <f t="shared" si="55"/>
        <v>4181.5225799999989</v>
      </c>
      <c r="X148">
        <f t="shared" si="56"/>
        <v>335.91745889999993</v>
      </c>
    </row>
    <row r="149" spans="1:24" x14ac:dyDescent="0.25">
      <c r="A149" s="14"/>
      <c r="B149" s="2"/>
      <c r="D149" t="s">
        <v>493</v>
      </c>
    </row>
    <row r="150" spans="1:24" x14ac:dyDescent="0.25">
      <c r="A150" s="14"/>
      <c r="B150" s="2"/>
      <c r="D150" t="s">
        <v>494</v>
      </c>
    </row>
    <row r="151" spans="1:24" x14ac:dyDescent="0.25">
      <c r="A151" s="14"/>
      <c r="B151" s="2"/>
      <c r="D151" t="s">
        <v>495</v>
      </c>
    </row>
    <row r="152" spans="1:24" x14ac:dyDescent="0.25">
      <c r="A152" s="14"/>
      <c r="B152" s="2"/>
      <c r="D152" t="s">
        <v>496</v>
      </c>
    </row>
    <row r="153" spans="1:24" x14ac:dyDescent="0.25">
      <c r="A153" s="14"/>
      <c r="B153" s="2"/>
      <c r="D153" t="s">
        <v>497</v>
      </c>
    </row>
    <row r="154" spans="1:24" x14ac:dyDescent="0.25">
      <c r="A154" s="14"/>
      <c r="B154" s="2"/>
      <c r="D154" t="s">
        <v>498</v>
      </c>
    </row>
    <row r="155" spans="1:24" x14ac:dyDescent="0.25">
      <c r="A155" s="14"/>
      <c r="B155" s="2"/>
    </row>
    <row r="156" spans="1:24" x14ac:dyDescent="0.25">
      <c r="A156" s="14"/>
      <c r="B156" s="2"/>
    </row>
    <row r="157" spans="1:24" x14ac:dyDescent="0.25">
      <c r="A157" s="14"/>
      <c r="B157" s="2"/>
    </row>
    <row r="158" spans="1:24" x14ac:dyDescent="0.25">
      <c r="A158" s="14"/>
      <c r="B158" s="2"/>
    </row>
    <row r="159" spans="1:24" x14ac:dyDescent="0.25">
      <c r="A159" s="14"/>
      <c r="B159" s="2"/>
    </row>
    <row r="160" spans="1:24" x14ac:dyDescent="0.25">
      <c r="A160" s="14"/>
      <c r="B160" s="2"/>
    </row>
    <row r="161" spans="1:78" x14ac:dyDescent="0.25">
      <c r="A161" s="14"/>
      <c r="B161" s="2"/>
      <c r="E161" s="2">
        <v>2015</v>
      </c>
      <c r="F161">
        <f>SUM(C124:F124)</f>
        <v>1277.1173181552117</v>
      </c>
      <c r="J161">
        <f>SUM(G124:J124)</f>
        <v>86.074836676056393</v>
      </c>
      <c r="N161">
        <f>SUM(K124:N124)</f>
        <v>281.12996954603091</v>
      </c>
      <c r="R161">
        <f>SUM(O124:R124)</f>
        <v>2190.8241760000001</v>
      </c>
      <c r="V161">
        <f>SUM(S124:V124)</f>
        <v>120.41907296919003</v>
      </c>
      <c r="Z161">
        <f>SUM(W124:Z124)</f>
        <v>1036.1108934502581</v>
      </c>
      <c r="AD161">
        <f>SUM(AA124:AD124)</f>
        <v>174.78522049665179</v>
      </c>
      <c r="AH161">
        <f>SUM(AE124:AH124)</f>
        <v>1230.7980017199982</v>
      </c>
      <c r="AL161">
        <f>SUM(AI124:AL124)</f>
        <v>451.79047359855377</v>
      </c>
      <c r="AP161">
        <f>SUM(AM124:AP124)</f>
        <v>389.01427818006766</v>
      </c>
      <c r="AT161">
        <f>SUM(AQ124:AT124)</f>
        <v>3710.5515427400765</v>
      </c>
      <c r="AX161">
        <f>SUM(AU124:AX124)</f>
        <v>234.48368604460086</v>
      </c>
      <c r="BB161">
        <f>SUM(AY124:BB124)</f>
        <v>215.31871099954569</v>
      </c>
      <c r="BF161">
        <f>SUM(BC124:BF124)</f>
        <v>59.580547156222707</v>
      </c>
      <c r="BJ161">
        <f>SUM(BG124:BJ124)</f>
        <v>62.426504666303359</v>
      </c>
      <c r="BN161">
        <f>SUM(BK124:BN124)</f>
        <v>178.46950225694405</v>
      </c>
      <c r="BR161">
        <f>SUM(BO124:BR124)</f>
        <v>1209.4725531827198</v>
      </c>
      <c r="BV161">
        <f>SUM(BS124:BV124)</f>
        <v>210.72302209943672</v>
      </c>
      <c r="BZ161">
        <f>SUM(BW124:BZ124)</f>
        <v>283.14490060833333</v>
      </c>
    </row>
    <row r="162" spans="1:78" x14ac:dyDescent="0.25">
      <c r="A162" s="14"/>
      <c r="B162" s="2"/>
      <c r="E162" s="7">
        <v>2016</v>
      </c>
      <c r="F162">
        <f t="shared" ref="F162:F166" si="57">SUM(C125:F125)</f>
        <v>1322.2935830939605</v>
      </c>
      <c r="J162">
        <f t="shared" ref="J162:J166" si="58">SUM(G125:J125)</f>
        <v>86.941790340845131</v>
      </c>
      <c r="N162">
        <f t="shared" ref="N162:N166" si="59">SUM(K125:N125)</f>
        <v>283.9646239249829</v>
      </c>
      <c r="R162">
        <f t="shared" ref="R162:R166" si="60">SUM(O125:R125)</f>
        <v>2291.1086600000003</v>
      </c>
      <c r="V162">
        <f t="shared" ref="V162:V166" si="61">SUM(S125:V125)</f>
        <v>121.44294105359199</v>
      </c>
      <c r="Z162">
        <f t="shared" ref="Z162:Z166" si="62">SUM(W125:Z125)</f>
        <v>1059.4862395117104</v>
      </c>
      <c r="AD162">
        <f t="shared" ref="AD162:AD166" si="63">SUM(AA125:AD125)</f>
        <v>178.95059103432146</v>
      </c>
      <c r="AH162">
        <f t="shared" ref="AH162:AH166" si="64">SUM(AE125:AH125)</f>
        <v>1246.9226067199982</v>
      </c>
      <c r="AL162">
        <f t="shared" ref="AL162:AL166" si="65">SUM(AI125:AL125)</f>
        <v>458.83989368314855</v>
      </c>
      <c r="AP162">
        <f t="shared" ref="AP162:AP166" si="66">SUM(AM125:AP125)</f>
        <v>399.4634206104397</v>
      </c>
      <c r="AT162">
        <f t="shared" ref="AT162:AT166" si="67">SUM(AQ125:AT125)</f>
        <v>3804.7457501920608</v>
      </c>
      <c r="AX162">
        <f t="shared" ref="AX162:AX166" si="68">SUM(AU125:AX125)</f>
        <v>243.77069483568067</v>
      </c>
      <c r="BB162">
        <f t="shared" ref="BB162:BB166" si="69">SUM(AY125:BB125)</f>
        <v>220.82442579963654</v>
      </c>
      <c r="BF162">
        <f t="shared" ref="BF162:BF166" si="70">SUM(BC125:BF125)</f>
        <v>63.766347724978168</v>
      </c>
      <c r="BJ162">
        <f t="shared" ref="BJ162:BJ166" si="71">SUM(BG125:BJ125)</f>
        <v>66.72303699963669</v>
      </c>
      <c r="BN162">
        <f t="shared" ref="BN162:BN166" si="72">SUM(BK125:BN125)</f>
        <v>183.71943405166965</v>
      </c>
      <c r="BR162">
        <f t="shared" ref="BR162:BR166" si="73">SUM(BO125:BR125)</f>
        <v>1242.6868213480946</v>
      </c>
      <c r="BV162">
        <f t="shared" ref="BV162:BV166" si="74">SUM(BS125:BV125)</f>
        <v>213.91579516154937</v>
      </c>
      <c r="BZ162">
        <f t="shared" ref="BZ162:BZ166" si="75">SUM(BW125:BZ125)</f>
        <v>293.69941226666668</v>
      </c>
    </row>
    <row r="163" spans="1:78" x14ac:dyDescent="0.25">
      <c r="A163" s="14"/>
      <c r="B163" s="2"/>
      <c r="E163">
        <v>2017</v>
      </c>
      <c r="F163">
        <f t="shared" si="57"/>
        <v>1367.4698480327093</v>
      </c>
      <c r="J163">
        <f t="shared" si="58"/>
        <v>87.808744005633869</v>
      </c>
      <c r="N163">
        <f t="shared" si="59"/>
        <v>286.79927830393484</v>
      </c>
      <c r="R163">
        <f t="shared" si="60"/>
        <v>2391.3931440000006</v>
      </c>
      <c r="V163">
        <f t="shared" si="61"/>
        <v>122.46680913799396</v>
      </c>
      <c r="Z163">
        <f t="shared" si="62"/>
        <v>1082.861585573163</v>
      </c>
      <c r="AD163">
        <f t="shared" si="63"/>
        <v>183.11596157199111</v>
      </c>
      <c r="AH163">
        <f t="shared" si="64"/>
        <v>1263.0472117199984</v>
      </c>
      <c r="AL163">
        <f t="shared" si="65"/>
        <v>468.01670994982823</v>
      </c>
      <c r="AP163">
        <f t="shared" si="66"/>
        <v>409.91256304081168</v>
      </c>
      <c r="AT163">
        <f t="shared" si="67"/>
        <v>3898.9399576440451</v>
      </c>
      <c r="AX163">
        <f t="shared" si="68"/>
        <v>253.05770362676049</v>
      </c>
      <c r="BB163">
        <f t="shared" si="69"/>
        <v>226.3301405997274</v>
      </c>
      <c r="BF163">
        <f t="shared" si="70"/>
        <v>67.952148293733629</v>
      </c>
      <c r="BJ163">
        <f t="shared" si="71"/>
        <v>71.019569332970022</v>
      </c>
      <c r="BN163">
        <f t="shared" si="72"/>
        <v>188.96936584639525</v>
      </c>
      <c r="BR163">
        <f t="shared" si="73"/>
        <v>1275.9010895134693</v>
      </c>
      <c r="BV163">
        <f t="shared" si="74"/>
        <v>217.10856822366205</v>
      </c>
      <c r="BZ163">
        <f t="shared" si="75"/>
        <v>304.25392392499998</v>
      </c>
    </row>
    <row r="164" spans="1:78" x14ac:dyDescent="0.25">
      <c r="A164" s="14"/>
      <c r="B164" s="2"/>
      <c r="E164">
        <v>2018</v>
      </c>
      <c r="F164">
        <f t="shared" si="57"/>
        <v>1412.6461129714578</v>
      </c>
      <c r="J164">
        <f t="shared" si="58"/>
        <v>88.675697670422593</v>
      </c>
      <c r="N164">
        <f t="shared" si="59"/>
        <v>289.63393268288684</v>
      </c>
      <c r="R164">
        <f t="shared" si="60"/>
        <v>2491.6776280000004</v>
      </c>
      <c r="V164">
        <f t="shared" si="61"/>
        <v>123.49067722239593</v>
      </c>
      <c r="Z164">
        <f t="shared" si="62"/>
        <v>1106.2369316346153</v>
      </c>
      <c r="AD164">
        <f t="shared" si="63"/>
        <v>187.28133210966078</v>
      </c>
      <c r="AH164">
        <f t="shared" si="64"/>
        <v>1279.1718167199983</v>
      </c>
      <c r="AL164">
        <f t="shared" si="65"/>
        <v>481.44831858067795</v>
      </c>
      <c r="AP164">
        <f t="shared" si="66"/>
        <v>420.36170547118371</v>
      </c>
      <c r="AT164">
        <f t="shared" si="67"/>
        <v>3993.1341650960298</v>
      </c>
      <c r="AX164">
        <f t="shared" si="68"/>
        <v>262.3447124178403</v>
      </c>
      <c r="BB164">
        <f t="shared" si="69"/>
        <v>231.83585539981829</v>
      </c>
      <c r="BF164">
        <f t="shared" si="70"/>
        <v>72.137948862489083</v>
      </c>
      <c r="BJ164">
        <f t="shared" si="71"/>
        <v>73.879742888646689</v>
      </c>
      <c r="BN164">
        <f t="shared" si="72"/>
        <v>194.21929764112082</v>
      </c>
      <c r="BR164">
        <f t="shared" si="73"/>
        <v>1303.7470841670254</v>
      </c>
      <c r="BV164">
        <f t="shared" si="74"/>
        <v>220.30134128577475</v>
      </c>
      <c r="BZ164">
        <f t="shared" si="75"/>
        <v>314.80843558333333</v>
      </c>
    </row>
    <row r="165" spans="1:78" x14ac:dyDescent="0.25">
      <c r="A165" s="14"/>
      <c r="B165" s="2"/>
      <c r="E165">
        <v>2019</v>
      </c>
      <c r="F165">
        <f t="shared" si="57"/>
        <v>1457.8223779102066</v>
      </c>
      <c r="J165">
        <f t="shared" si="58"/>
        <v>89.542651335211332</v>
      </c>
      <c r="N165">
        <f t="shared" si="59"/>
        <v>292.46858706183883</v>
      </c>
      <c r="R165">
        <f t="shared" si="60"/>
        <v>2591.9621120000002</v>
      </c>
      <c r="V165">
        <f t="shared" si="61"/>
        <v>124.51454530679791</v>
      </c>
      <c r="Z165">
        <f t="shared" si="62"/>
        <v>1129.6122776960678</v>
      </c>
      <c r="AD165">
        <f t="shared" si="63"/>
        <v>191.44670264733043</v>
      </c>
      <c r="AH165">
        <f t="shared" si="64"/>
        <v>1295.2964217199983</v>
      </c>
      <c r="AL165">
        <f t="shared" si="65"/>
        <v>503.38951193986748</v>
      </c>
      <c r="AP165">
        <f t="shared" si="66"/>
        <v>430.81084790155575</v>
      </c>
      <c r="AT165">
        <f t="shared" si="67"/>
        <v>4087.3283725480142</v>
      </c>
      <c r="AX165">
        <f t="shared" si="68"/>
        <v>271.63172120892011</v>
      </c>
      <c r="BB165">
        <f t="shared" si="69"/>
        <v>237.34157019990914</v>
      </c>
      <c r="BF165">
        <f t="shared" si="70"/>
        <v>76.323749431244551</v>
      </c>
      <c r="BJ165">
        <f t="shared" si="71"/>
        <v>76.739916444323356</v>
      </c>
      <c r="BN165">
        <f t="shared" si="72"/>
        <v>199.46922943584639</v>
      </c>
      <c r="BR165">
        <f t="shared" si="73"/>
        <v>1331.5930788205817</v>
      </c>
      <c r="BV165">
        <f t="shared" si="74"/>
        <v>223.4941143478874</v>
      </c>
      <c r="BZ165">
        <f t="shared" si="75"/>
        <v>325.36294724166663</v>
      </c>
    </row>
    <row r="166" spans="1:78" x14ac:dyDescent="0.25">
      <c r="A166" s="14"/>
      <c r="B166" s="2"/>
      <c r="E166">
        <v>2020</v>
      </c>
      <c r="F166">
        <f t="shared" si="57"/>
        <v>1502.9986428489551</v>
      </c>
      <c r="J166">
        <f t="shared" si="58"/>
        <v>90.40960500000007</v>
      </c>
      <c r="N166">
        <f t="shared" si="59"/>
        <v>295.30324144079083</v>
      </c>
      <c r="R166">
        <f t="shared" si="60"/>
        <v>2692.2465960000004</v>
      </c>
      <c r="V166">
        <f t="shared" si="61"/>
        <v>125.5384133911999</v>
      </c>
      <c r="Z166">
        <f t="shared" si="62"/>
        <v>1152.9876237575202</v>
      </c>
      <c r="AD166">
        <f t="shared" si="63"/>
        <v>195.6120731850001</v>
      </c>
      <c r="AH166">
        <f t="shared" si="64"/>
        <v>1311.4210267199983</v>
      </c>
      <c r="AL166">
        <f t="shared" si="65"/>
        <v>542.34987475573655</v>
      </c>
      <c r="AP166">
        <f t="shared" si="66"/>
        <v>441.25999033192772</v>
      </c>
      <c r="AT166">
        <f t="shared" si="67"/>
        <v>4181.5225799999989</v>
      </c>
      <c r="AX166">
        <f t="shared" si="68"/>
        <v>280.91872999999987</v>
      </c>
      <c r="BB166">
        <f t="shared" si="69"/>
        <v>242.847285</v>
      </c>
      <c r="BF166">
        <f t="shared" si="70"/>
        <v>80.509550000000033</v>
      </c>
      <c r="BJ166">
        <f t="shared" si="71"/>
        <v>79.600090000000023</v>
      </c>
      <c r="BN166">
        <f t="shared" si="72"/>
        <v>204.71916123057198</v>
      </c>
      <c r="BR166">
        <f t="shared" si="73"/>
        <v>1359.439073474138</v>
      </c>
      <c r="BV166">
        <f t="shared" si="74"/>
        <v>226.68688741000008</v>
      </c>
      <c r="BZ166">
        <f t="shared" si="75"/>
        <v>335.91745889999993</v>
      </c>
    </row>
    <row r="167" spans="1:78" x14ac:dyDescent="0.25">
      <c r="A167" s="14"/>
      <c r="B167" s="2"/>
    </row>
    <row r="168" spans="1:78" x14ac:dyDescent="0.25">
      <c r="A168" s="14"/>
      <c r="B168" s="2"/>
    </row>
    <row r="169" spans="1:78" x14ac:dyDescent="0.25">
      <c r="A169" s="14"/>
      <c r="B169" s="2"/>
    </row>
    <row r="170" spans="1:78" x14ac:dyDescent="0.25">
      <c r="A170" s="14"/>
      <c r="B170" s="2"/>
    </row>
    <row r="171" spans="1:78" x14ac:dyDescent="0.25">
      <c r="A171" s="14"/>
      <c r="B171" s="2"/>
    </row>
    <row r="172" spans="1:78" x14ac:dyDescent="0.25">
      <c r="A172" s="14"/>
      <c r="B172" s="2"/>
      <c r="E172" t="s">
        <v>499</v>
      </c>
    </row>
    <row r="173" spans="1:78" x14ac:dyDescent="0.25">
      <c r="A173" s="14"/>
      <c r="B173" s="2"/>
      <c r="F173" t="s">
        <v>460</v>
      </c>
      <c r="G173" t="s">
        <v>467</v>
      </c>
      <c r="H173" t="s">
        <v>461</v>
      </c>
      <c r="I173" t="s">
        <v>473</v>
      </c>
      <c r="J173" t="s">
        <v>462</v>
      </c>
      <c r="K173" t="s">
        <v>463</v>
      </c>
      <c r="L173" t="s">
        <v>468</v>
      </c>
      <c r="M173" t="s">
        <v>470</v>
      </c>
      <c r="N173" t="s">
        <v>474</v>
      </c>
      <c r="O173" t="s">
        <v>469</v>
      </c>
      <c r="P173" t="s">
        <v>476</v>
      </c>
      <c r="Q173" t="s">
        <v>464</v>
      </c>
      <c r="R173" t="s">
        <v>471</v>
      </c>
      <c r="S173" t="s">
        <v>472</v>
      </c>
      <c r="T173" t="s">
        <v>475</v>
      </c>
      <c r="U173" t="s">
        <v>465</v>
      </c>
      <c r="V173" t="s">
        <v>466</v>
      </c>
      <c r="W173" t="s">
        <v>479</v>
      </c>
      <c r="X173" t="s">
        <v>477</v>
      </c>
    </row>
    <row r="174" spans="1:78" x14ac:dyDescent="0.25">
      <c r="A174" s="14"/>
      <c r="B174" s="2"/>
      <c r="E174" s="2">
        <v>2015</v>
      </c>
      <c r="F174" s="7">
        <v>39543154</v>
      </c>
      <c r="G174">
        <v>2878595</v>
      </c>
      <c r="H174">
        <v>9649341</v>
      </c>
      <c r="I174">
        <v>1362142</v>
      </c>
      <c r="J174">
        <v>97723799</v>
      </c>
      <c r="K174">
        <v>3725276</v>
      </c>
      <c r="L174">
        <v>37757813</v>
      </c>
      <c r="M174">
        <v>9494246</v>
      </c>
      <c r="N174">
        <v>3908743</v>
      </c>
      <c r="O174">
        <v>6398940</v>
      </c>
      <c r="P174">
        <v>6192235</v>
      </c>
      <c r="Q174">
        <v>34680458</v>
      </c>
      <c r="R174">
        <v>4191776</v>
      </c>
      <c r="S174">
        <v>2414573</v>
      </c>
      <c r="T174">
        <v>32749848</v>
      </c>
      <c r="U174">
        <v>19205178</v>
      </c>
      <c r="V174">
        <v>11557779</v>
      </c>
      <c r="W174">
        <v>79646178</v>
      </c>
      <c r="X174">
        <v>8916899</v>
      </c>
    </row>
    <row r="175" spans="1:78" x14ac:dyDescent="0.25">
      <c r="A175" s="14"/>
      <c r="B175" s="2"/>
      <c r="E175" s="7">
        <v>2016</v>
      </c>
      <c r="F175">
        <v>40339329</v>
      </c>
      <c r="G175">
        <v>2865835</v>
      </c>
      <c r="H175">
        <v>9757812</v>
      </c>
      <c r="I175">
        <v>1409661</v>
      </c>
      <c r="J175">
        <v>99784030</v>
      </c>
      <c r="K175">
        <v>3727505</v>
      </c>
      <c r="L175">
        <v>38697943</v>
      </c>
      <c r="M175">
        <v>9964656</v>
      </c>
      <c r="N175">
        <v>4048085.0000000014</v>
      </c>
      <c r="O175">
        <v>6258619</v>
      </c>
      <c r="P175">
        <v>6282196</v>
      </c>
      <c r="Q175">
        <v>35107264</v>
      </c>
      <c r="R175">
        <v>4398070</v>
      </c>
      <c r="S175">
        <v>2595166</v>
      </c>
      <c r="T175">
        <v>33416269.999999996</v>
      </c>
      <c r="U175">
        <v>18964252</v>
      </c>
      <c r="V175">
        <v>11685667</v>
      </c>
      <c r="W175">
        <v>81019394</v>
      </c>
      <c r="X175">
        <v>8994263</v>
      </c>
    </row>
    <row r="176" spans="1:78" x14ac:dyDescent="0.25">
      <c r="A176" s="14"/>
      <c r="B176" s="2"/>
      <c r="E176">
        <v>2017</v>
      </c>
      <c r="F176">
        <v>41136546</v>
      </c>
      <c r="G176">
        <v>2851923</v>
      </c>
      <c r="H176">
        <v>9854033</v>
      </c>
      <c r="I176">
        <v>1456834</v>
      </c>
      <c r="J176">
        <v>101789386</v>
      </c>
      <c r="K176">
        <v>3728003.9999999991</v>
      </c>
      <c r="L176">
        <v>39621162</v>
      </c>
      <c r="M176">
        <v>10215381</v>
      </c>
      <c r="N176">
        <v>4124904.0000000009</v>
      </c>
      <c r="O176">
        <v>6109252</v>
      </c>
      <c r="P176">
        <v>6378260.9999999991</v>
      </c>
      <c r="Q176">
        <v>35528115</v>
      </c>
      <c r="R176">
        <v>4541854</v>
      </c>
      <c r="S176">
        <v>2711755</v>
      </c>
      <c r="T176">
        <v>34193122</v>
      </c>
      <c r="U176">
        <v>18983373</v>
      </c>
      <c r="V176">
        <v>11811443</v>
      </c>
      <c r="W176">
        <v>82089826.000000015</v>
      </c>
      <c r="X176">
        <v>9068296</v>
      </c>
    </row>
    <row r="177" spans="1:24" x14ac:dyDescent="0.25">
      <c r="A177" s="14"/>
      <c r="B177" s="2"/>
      <c r="E177">
        <v>2018</v>
      </c>
      <c r="F177">
        <v>41927007</v>
      </c>
      <c r="G177">
        <v>2836557</v>
      </c>
      <c r="H177">
        <v>9939771</v>
      </c>
      <c r="I177">
        <v>1487340</v>
      </c>
      <c r="J177">
        <v>103740765</v>
      </c>
      <c r="K177">
        <v>3726548.9999999991</v>
      </c>
      <c r="L177">
        <v>40590700</v>
      </c>
      <c r="M177">
        <v>10459865</v>
      </c>
      <c r="N177">
        <v>4317185</v>
      </c>
      <c r="O177">
        <v>5950839</v>
      </c>
      <c r="P177">
        <v>6477793</v>
      </c>
      <c r="Q177">
        <v>35927511</v>
      </c>
      <c r="R177">
        <v>4601157</v>
      </c>
      <c r="S177">
        <v>2766732</v>
      </c>
      <c r="T177">
        <v>35018133</v>
      </c>
      <c r="U177">
        <v>19333463</v>
      </c>
      <c r="V177">
        <v>11933041</v>
      </c>
      <c r="W177">
        <v>82809304</v>
      </c>
      <c r="X177">
        <v>9140169</v>
      </c>
    </row>
    <row r="178" spans="1:24" x14ac:dyDescent="0.25">
      <c r="A178" s="14"/>
      <c r="B178" s="2"/>
      <c r="E178">
        <v>2019</v>
      </c>
      <c r="F178">
        <v>42705368</v>
      </c>
      <c r="G178">
        <v>2820602</v>
      </c>
      <c r="H178">
        <v>10024283</v>
      </c>
      <c r="I178">
        <v>1494188</v>
      </c>
      <c r="J178">
        <v>105618671</v>
      </c>
      <c r="K178">
        <v>3720161</v>
      </c>
      <c r="L178">
        <v>41563520</v>
      </c>
      <c r="M178">
        <v>10698683</v>
      </c>
      <c r="N178">
        <v>4441100</v>
      </c>
      <c r="O178">
        <v>5781907</v>
      </c>
      <c r="P178">
        <v>6569088</v>
      </c>
      <c r="Q178">
        <v>36304408</v>
      </c>
      <c r="R178">
        <v>4602768</v>
      </c>
      <c r="S178">
        <v>2807235</v>
      </c>
      <c r="T178">
        <v>35827362</v>
      </c>
      <c r="U178">
        <v>20098251</v>
      </c>
      <c r="V178">
        <v>12049314</v>
      </c>
      <c r="W178">
        <v>83481683.999999985</v>
      </c>
      <c r="X178">
        <v>9211657</v>
      </c>
    </row>
    <row r="179" spans="1:24" x14ac:dyDescent="0.25">
      <c r="A179" s="14"/>
      <c r="B179" s="2"/>
      <c r="E179">
        <v>2020</v>
      </c>
      <c r="F179">
        <v>43451666</v>
      </c>
      <c r="G179">
        <v>2805608</v>
      </c>
      <c r="H179">
        <v>10093121</v>
      </c>
      <c r="I179">
        <v>1477469</v>
      </c>
      <c r="J179">
        <v>107465134</v>
      </c>
      <c r="K179">
        <v>3722716</v>
      </c>
      <c r="L179">
        <v>42556984</v>
      </c>
      <c r="M179">
        <v>10928721</v>
      </c>
      <c r="N179">
        <v>4360443.9999999991</v>
      </c>
      <c r="O179">
        <v>5662923</v>
      </c>
      <c r="P179">
        <v>6653942</v>
      </c>
      <c r="Q179">
        <v>36688771.999999993</v>
      </c>
      <c r="R179">
        <v>4543399</v>
      </c>
      <c r="S179">
        <v>2760385</v>
      </c>
      <c r="T179">
        <v>35997107</v>
      </c>
      <c r="U179">
        <v>20772595</v>
      </c>
      <c r="V179">
        <v>12161723</v>
      </c>
      <c r="W179">
        <v>84135428.000000015</v>
      </c>
      <c r="X179">
        <v>9287289</v>
      </c>
    </row>
    <row r="180" spans="1:24" x14ac:dyDescent="0.25">
      <c r="A180" s="14"/>
      <c r="B180" s="2"/>
    </row>
    <row r="181" spans="1:24" x14ac:dyDescent="0.25">
      <c r="A181" s="14"/>
      <c r="B181" s="2"/>
    </row>
    <row r="182" spans="1:24" x14ac:dyDescent="0.25">
      <c r="A182" s="14"/>
      <c r="B182" s="2"/>
    </row>
    <row r="183" spans="1:24" x14ac:dyDescent="0.25">
      <c r="A183" s="14"/>
      <c r="B183" s="2"/>
    </row>
    <row r="184" spans="1:24" x14ac:dyDescent="0.25">
      <c r="A184" s="14"/>
      <c r="B184" s="2"/>
    </row>
    <row r="185" spans="1:24" x14ac:dyDescent="0.25">
      <c r="A185" s="14"/>
      <c r="B185" s="2"/>
    </row>
    <row r="186" spans="1:24" x14ac:dyDescent="0.25">
      <c r="A186" s="14"/>
      <c r="B186" s="2"/>
    </row>
    <row r="188" spans="1:24" x14ac:dyDescent="0.25">
      <c r="F188" t="s">
        <v>480</v>
      </c>
      <c r="G188" t="s">
        <v>481</v>
      </c>
      <c r="H188" t="s">
        <v>482</v>
      </c>
      <c r="I188" t="s">
        <v>483</v>
      </c>
      <c r="J188" t="s">
        <v>484</v>
      </c>
      <c r="K188" t="s">
        <v>485</v>
      </c>
      <c r="L188" t="s">
        <v>486</v>
      </c>
      <c r="M188" t="s">
        <v>487</v>
      </c>
      <c r="N188" t="s">
        <v>488</v>
      </c>
      <c r="O188" t="s">
        <v>489</v>
      </c>
      <c r="P188" t="s">
        <v>490</v>
      </c>
      <c r="Q188" t="s">
        <v>491</v>
      </c>
      <c r="R188" t="s">
        <v>492</v>
      </c>
      <c r="S188" t="s">
        <v>493</v>
      </c>
      <c r="T188" t="s">
        <v>494</v>
      </c>
      <c r="U188" t="s">
        <v>495</v>
      </c>
      <c r="V188" t="s">
        <v>496</v>
      </c>
      <c r="W188" t="s">
        <v>497</v>
      </c>
      <c r="X188" t="s">
        <v>498</v>
      </c>
    </row>
    <row r="189" spans="1:24" x14ac:dyDescent="0.25">
      <c r="E189" s="2">
        <v>2015</v>
      </c>
      <c r="F189">
        <v>32.296799546015265</v>
      </c>
      <c r="G189">
        <v>29.901683521320784</v>
      </c>
      <c r="H189">
        <v>29.13462893953389</v>
      </c>
      <c r="I189">
        <v>45.829659951975167</v>
      </c>
      <c r="J189">
        <v>22.418532623767522</v>
      </c>
      <c r="K189">
        <v>32.324872833365909</v>
      </c>
      <c r="L189">
        <v>27.44096681262387</v>
      </c>
      <c r="M189">
        <v>24.697452124644848</v>
      </c>
      <c r="N189">
        <v>45.659052605132665</v>
      </c>
      <c r="O189">
        <v>27.3147147022244</v>
      </c>
      <c r="P189">
        <v>34.030204296096116</v>
      </c>
      <c r="Q189">
        <v>35.48966976503015</v>
      </c>
      <c r="R189">
        <v>51.366941124608211</v>
      </c>
      <c r="S189">
        <v>24.67539691540604</v>
      </c>
      <c r="T189">
        <v>36.930631042401167</v>
      </c>
      <c r="U189">
        <v>23.524409594045615</v>
      </c>
      <c r="V189">
        <v>33.658220855414143</v>
      </c>
      <c r="W189">
        <v>46.587942270626925</v>
      </c>
      <c r="X189">
        <v>31.753740914675983</v>
      </c>
    </row>
    <row r="190" spans="1:24" x14ac:dyDescent="0.25">
      <c r="E190" s="7">
        <v>2016</v>
      </c>
      <c r="F190">
        <v>32.779265691156155</v>
      </c>
      <c r="G190">
        <v>30.337332868376979</v>
      </c>
      <c r="H190">
        <v>29.101259987893076</v>
      </c>
      <c r="I190">
        <v>47.332682822066218</v>
      </c>
      <c r="J190">
        <v>22.96067476929926</v>
      </c>
      <c r="K190">
        <v>32.580222173703859</v>
      </c>
      <c r="L190">
        <v>27.37836064081521</v>
      </c>
      <c r="M190">
        <v>24.463533396002898</v>
      </c>
      <c r="N190">
        <v>45.384282704456453</v>
      </c>
      <c r="O190">
        <v>28.592664137938652</v>
      </c>
      <c r="P190">
        <v>34.051117660376939</v>
      </c>
      <c r="Q190">
        <v>35.517510185926142</v>
      </c>
      <c r="R190">
        <v>50.209393165555923</v>
      </c>
      <c r="S190">
        <v>24.571201890352359</v>
      </c>
      <c r="T190">
        <v>37.188076986093741</v>
      </c>
      <c r="U190">
        <v>24.194990326175194</v>
      </c>
      <c r="V190">
        <v>34.184049623392461</v>
      </c>
      <c r="W190">
        <v>46.960925802432698</v>
      </c>
      <c r="X190">
        <v>32.654083193549788</v>
      </c>
    </row>
    <row r="191" spans="1:24" x14ac:dyDescent="0.25">
      <c r="E191">
        <v>2017</v>
      </c>
      <c r="F191">
        <v>33.24221357895992</v>
      </c>
      <c r="G191">
        <v>30.789310933581962</v>
      </c>
      <c r="H191">
        <v>29.104761299656172</v>
      </c>
      <c r="I191">
        <v>48.749253060383012</v>
      </c>
      <c r="J191">
        <v>23.493541301054712</v>
      </c>
      <c r="K191">
        <v>32.850503684543789</v>
      </c>
      <c r="L191">
        <v>27.330384342921668</v>
      </c>
      <c r="M191">
        <v>24.772223730740976</v>
      </c>
      <c r="N191">
        <v>45.811821522730035</v>
      </c>
      <c r="O191">
        <v>29.973548573866509</v>
      </c>
      <c r="P191">
        <v>34.038834131068342</v>
      </c>
      <c r="Q191">
        <v>35.55063959120821</v>
      </c>
      <c r="R191">
        <v>49.83210393811148</v>
      </c>
      <c r="S191">
        <v>25.058365631752732</v>
      </c>
      <c r="T191">
        <v>37.314553772348404</v>
      </c>
      <c r="U191">
        <v>24.654033292704526</v>
      </c>
      <c r="V191">
        <v>34.704698066172917</v>
      </c>
      <c r="W191">
        <v>47.496019270939179</v>
      </c>
      <c r="X191">
        <v>33.551388698053081</v>
      </c>
    </row>
    <row r="192" spans="1:24" x14ac:dyDescent="0.25">
      <c r="E192">
        <v>2018</v>
      </c>
      <c r="F192">
        <v>33.692987266452327</v>
      </c>
      <c r="G192">
        <v>31.261736559646994</v>
      </c>
      <c r="H192">
        <v>29.138893912433883</v>
      </c>
      <c r="I192">
        <v>49.672396956073726</v>
      </c>
      <c r="J192">
        <v>24.018307827207565</v>
      </c>
      <c r="K192">
        <v>33.138079553601997</v>
      </c>
      <c r="L192">
        <v>27.253457852035453</v>
      </c>
      <c r="M192">
        <v>25.08108014948953</v>
      </c>
      <c r="N192">
        <v>44.987485512230961</v>
      </c>
      <c r="O192">
        <v>31.471416401899088</v>
      </c>
      <c r="P192">
        <v>34.008703471348156</v>
      </c>
      <c r="Q192">
        <v>35.604242573887134</v>
      </c>
      <c r="R192">
        <v>50.3864257185352</v>
      </c>
      <c r="S192">
        <v>26.073341712348391</v>
      </c>
      <c r="T192">
        <v>37.230628033968152</v>
      </c>
      <c r="U192">
        <v>24.902332219565523</v>
      </c>
      <c r="V192">
        <v>35.226704196456183</v>
      </c>
      <c r="W192">
        <v>48.220839594256582</v>
      </c>
      <c r="X192">
        <v>34.442299216057528</v>
      </c>
    </row>
    <row r="193" spans="3:79" x14ac:dyDescent="0.25">
      <c r="E193">
        <v>2019</v>
      </c>
      <c r="F193">
        <v>34.136747818452392</v>
      </c>
      <c r="G193">
        <v>31.745936270062682</v>
      </c>
      <c r="H193">
        <v>29.176010599644762</v>
      </c>
      <c r="I193">
        <v>51.358943081006778</v>
      </c>
      <c r="J193">
        <v>24.540756737982434</v>
      </c>
      <c r="K193">
        <v>33.470203388186128</v>
      </c>
      <c r="L193">
        <v>27.177974283604176</v>
      </c>
      <c r="M193">
        <v>25.389267184467482</v>
      </c>
      <c r="N193">
        <v>44.914374690019677</v>
      </c>
      <c r="O193">
        <v>33.111342442438186</v>
      </c>
      <c r="P193">
        <v>34.022091704036754</v>
      </c>
      <c r="Q193">
        <v>35.678764455269409</v>
      </c>
      <c r="R193">
        <v>51.564964864600853</v>
      </c>
      <c r="S193">
        <v>27.188229496727047</v>
      </c>
      <c r="T193">
        <v>37.166930649836338</v>
      </c>
      <c r="U193">
        <v>25.046433738929199</v>
      </c>
      <c r="V193">
        <v>35.753973039590115</v>
      </c>
      <c r="W193">
        <v>48.960780098159198</v>
      </c>
      <c r="X193">
        <v>35.320784006793417</v>
      </c>
    </row>
    <row r="194" spans="3:79" x14ac:dyDescent="0.25">
      <c r="E194">
        <v>2020</v>
      </c>
      <c r="F194">
        <v>34.590126943555056</v>
      </c>
      <c r="G194">
        <v>32.224603365830177</v>
      </c>
      <c r="H194">
        <v>29.257871915019233</v>
      </c>
      <c r="I194">
        <v>53.875979800591438</v>
      </c>
      <c r="J194">
        <v>25.052279709621917</v>
      </c>
      <c r="K194">
        <v>33.722264441123066</v>
      </c>
      <c r="L194">
        <v>27.092794540081133</v>
      </c>
      <c r="M194">
        <v>25.704630029442594</v>
      </c>
      <c r="N194">
        <v>46.949155001319141</v>
      </c>
      <c r="O194">
        <v>34.542598086712481</v>
      </c>
      <c r="P194">
        <v>34.068058815360892</v>
      </c>
      <c r="Q194">
        <v>35.744478630137813</v>
      </c>
      <c r="R194">
        <v>53.450574118627927</v>
      </c>
      <c r="S194">
        <v>29.16605835780155</v>
      </c>
      <c r="T194">
        <v>37.765231341344681</v>
      </c>
      <c r="U194">
        <v>26.108912957468078</v>
      </c>
      <c r="V194">
        <v>36.282687110364847</v>
      </c>
      <c r="W194">
        <v>49.699902637923209</v>
      </c>
      <c r="X194">
        <v>36.169592536637971</v>
      </c>
    </row>
    <row r="206" spans="3:79" x14ac:dyDescent="0.25">
      <c r="C206">
        <v>2020</v>
      </c>
      <c r="D206">
        <v>1164.428174507457</v>
      </c>
      <c r="E206">
        <v>75.284692459676137</v>
      </c>
      <c r="F206">
        <v>0</v>
      </c>
      <c r="G206">
        <v>263.28577588182208</v>
      </c>
      <c r="H206">
        <v>59.087014800000048</v>
      </c>
      <c r="I206">
        <v>28.954835000000013</v>
      </c>
      <c r="J206">
        <v>0</v>
      </c>
      <c r="K206">
        <v>2.3677551999999999</v>
      </c>
      <c r="L206">
        <v>220.22811000000004</v>
      </c>
      <c r="M206">
        <v>58.413027936000013</v>
      </c>
      <c r="N206">
        <v>0</v>
      </c>
      <c r="O206">
        <v>16.662103504790746</v>
      </c>
      <c r="P206">
        <v>927.84342000000038</v>
      </c>
      <c r="Q206">
        <v>759.43511999999964</v>
      </c>
      <c r="R206">
        <v>0</v>
      </c>
      <c r="S206">
        <v>1004.9680560000004</v>
      </c>
      <c r="T206">
        <v>58.739929199999914</v>
      </c>
      <c r="U206">
        <v>32.261049391199982</v>
      </c>
      <c r="V206">
        <v>0</v>
      </c>
      <c r="W206">
        <v>34.537434799999993</v>
      </c>
      <c r="X206">
        <v>1142.2090477998961</v>
      </c>
      <c r="Y206">
        <v>5.9387724101061705</v>
      </c>
      <c r="Z206">
        <v>0</v>
      </c>
      <c r="AA206">
        <v>4.8398035475178913</v>
      </c>
      <c r="AB206">
        <v>68.630730080000021</v>
      </c>
      <c r="AC206">
        <v>126.34564412500008</v>
      </c>
      <c r="AD206">
        <v>0</v>
      </c>
      <c r="AE206">
        <v>0.63569898000000047</v>
      </c>
      <c r="AF206">
        <v>315.03948649250026</v>
      </c>
      <c r="AG206">
        <v>64.771129787499916</v>
      </c>
      <c r="AH206">
        <v>0</v>
      </c>
      <c r="AI206">
        <v>931.61041043999808</v>
      </c>
      <c r="AJ206">
        <v>317.77714099099063</v>
      </c>
      <c r="AK206">
        <v>156.49605593802733</v>
      </c>
      <c r="AL206">
        <v>0</v>
      </c>
      <c r="AM206">
        <v>68.076677826718637</v>
      </c>
      <c r="AN206">
        <v>410.60441223520087</v>
      </c>
      <c r="AO206">
        <v>29.697379861582441</v>
      </c>
      <c r="AP206">
        <v>0</v>
      </c>
      <c r="AQ206">
        <v>0.95819823514446145</v>
      </c>
      <c r="AR206">
        <v>734.11778000000027</v>
      </c>
      <c r="AS206">
        <v>3321.1947999999984</v>
      </c>
      <c r="AT206">
        <v>0</v>
      </c>
      <c r="AU206">
        <v>126.21000000000009</v>
      </c>
      <c r="AV206">
        <v>53.533600000000021</v>
      </c>
      <c r="AW206">
        <v>222.60377999999989</v>
      </c>
      <c r="AX206">
        <v>0</v>
      </c>
      <c r="AY206">
        <v>4.7813499999999998</v>
      </c>
      <c r="AZ206">
        <v>209.24256000000003</v>
      </c>
      <c r="BA206">
        <v>28.061459999999983</v>
      </c>
      <c r="BB206">
        <v>0</v>
      </c>
      <c r="BC206">
        <v>5.5432650000000043</v>
      </c>
      <c r="BD206">
        <v>53.951990000000009</v>
      </c>
      <c r="BE206">
        <v>25.87116000000001</v>
      </c>
      <c r="BF206">
        <v>0.6863999999999999</v>
      </c>
      <c r="BG206">
        <v>0</v>
      </c>
      <c r="BH206">
        <v>50.632570000000037</v>
      </c>
      <c r="BI206">
        <v>28.228319999999989</v>
      </c>
      <c r="BJ206">
        <v>0.73920000000000008</v>
      </c>
      <c r="BK206">
        <v>0</v>
      </c>
      <c r="BL206">
        <v>79.427839999999932</v>
      </c>
      <c r="BM206">
        <v>125.29132123057205</v>
      </c>
      <c r="BN206">
        <v>0</v>
      </c>
      <c r="BO206">
        <v>0</v>
      </c>
      <c r="BP206">
        <v>764.78107761323793</v>
      </c>
      <c r="BQ206">
        <v>491.26081087199975</v>
      </c>
      <c r="BR206">
        <v>0</v>
      </c>
      <c r="BS206">
        <v>103.39718498890032</v>
      </c>
      <c r="BT206">
        <v>186.98091429000013</v>
      </c>
      <c r="BU206">
        <v>36.874046359999973</v>
      </c>
      <c r="BV206">
        <v>0</v>
      </c>
      <c r="BW206">
        <v>2.8319267599999969</v>
      </c>
      <c r="BX206">
        <v>139.79418676</v>
      </c>
      <c r="BY206">
        <v>180.57132178999998</v>
      </c>
      <c r="BZ206">
        <v>15.551950349999991</v>
      </c>
      <c r="CA206">
        <v>0</v>
      </c>
    </row>
    <row r="207" spans="3:79" s="88" customFormat="1" x14ac:dyDescent="0.25">
      <c r="D207" s="88">
        <f>D206/SUM(D206:G206)</f>
        <v>0.77473667727355167</v>
      </c>
      <c r="E207" s="88">
        <f>E206/SUM(D206:G206)</f>
        <v>5.0089660970666576E-2</v>
      </c>
      <c r="F207" s="88">
        <f>F206/SUM(D206:G206)</f>
        <v>0</v>
      </c>
      <c r="G207" s="88">
        <f>G206/SUM(D206:G206)</f>
        <v>0.17517366175578189</v>
      </c>
      <c r="H207" s="88">
        <f>H206/SUM(H206:K206)</f>
        <v>0.65354798088101373</v>
      </c>
      <c r="I207" s="88">
        <f>I206/SUM(H206:K206)</f>
        <v>0.32026281942056922</v>
      </c>
      <c r="J207" s="88">
        <f>J206/SUM(H206:K206)</f>
        <v>0</v>
      </c>
      <c r="K207" s="88">
        <f>K206/SUM(H206:K206)</f>
        <v>2.6189199698416977E-2</v>
      </c>
      <c r="L207" s="88">
        <f>L206/SUM(L206:O206)</f>
        <v>0.74576936211570988</v>
      </c>
      <c r="M207" s="88">
        <f>M206/SUM(L206:O206)</f>
        <v>0.1978069311091934</v>
      </c>
      <c r="N207" s="88">
        <f>N206/SUM(L206:O206)</f>
        <v>0</v>
      </c>
      <c r="O207" s="88">
        <f>O206/SUM(L206:O206)</f>
        <v>5.642370677509663E-2</v>
      </c>
      <c r="P207" s="88">
        <f>P206/SUM(P206:S206)</f>
        <v>0.34463537678106521</v>
      </c>
      <c r="Q207" s="88">
        <f>Q206/SUM(P206:S206)</f>
        <v>0.28208230298380865</v>
      </c>
      <c r="R207" s="88">
        <f>R206/SUM(P206:S206)</f>
        <v>0</v>
      </c>
      <c r="S207" s="88">
        <f>S206/SUM(P206:S206)</f>
        <v>0.37328232023512614</v>
      </c>
      <c r="T207" s="88">
        <f>T206/SUM(T206:W206)</f>
        <v>0.4679040272474681</v>
      </c>
      <c r="U207" s="88">
        <f>U206/SUM(T206:W206)</f>
        <v>0.25698149689584532</v>
      </c>
      <c r="V207" s="88">
        <f>V206/SUM(T206:W206)</f>
        <v>0</v>
      </c>
      <c r="W207" s="88">
        <f>W206/SUM(T206:W206)</f>
        <v>0.27511447585668652</v>
      </c>
      <c r="X207" s="88">
        <f>X206/SUM(X206:AA206)</f>
        <v>0.99065161174714322</v>
      </c>
      <c r="Y207" s="88">
        <f>Y206/SUM(X206:AA206)</f>
        <v>5.1507685665801457E-3</v>
      </c>
      <c r="Z207" s="88">
        <f>Z206/SUM(X206:AA206)</f>
        <v>0</v>
      </c>
      <c r="AA207" s="88">
        <f>AA206/SUM(X206:AA206)</f>
        <v>4.1976196862766411E-3</v>
      </c>
      <c r="AB207" s="88">
        <f>AB206/SUM(AB206:AE206)</f>
        <v>0.35085119728316827</v>
      </c>
      <c r="AC207" s="88">
        <f>AC206/SUM(AB206:AE206)</f>
        <v>0.64589900852136406</v>
      </c>
      <c r="AD207" s="88">
        <f>AD206/SUM(AB206:AE206)</f>
        <v>0</v>
      </c>
      <c r="AE207" s="88">
        <f>AE206/SUM(AB206:AE206)</f>
        <v>3.2497941954676194E-3</v>
      </c>
      <c r="AF207" s="88">
        <f>AF206/SUM(AF206:AI206)</f>
        <v>0.24022756999744552</v>
      </c>
      <c r="AG207" s="88">
        <f>AG206/SUM(AF206:AI206)</f>
        <v>4.9390034525753572E-2</v>
      </c>
      <c r="AH207" s="88">
        <f>AH206/SUM(AF206:AI206)</f>
        <v>0</v>
      </c>
      <c r="AI207" s="88">
        <f>AI206/SUM(AF206:AI206)</f>
        <v>0.71038239547680093</v>
      </c>
      <c r="AJ207" s="88">
        <f>AJ206/SUM(AJ206:AM206)</f>
        <v>0.58592645777619301</v>
      </c>
      <c r="AK207" s="88">
        <f>AK206/SUM(AJ206:AM206)</f>
        <v>0.28855184304875148</v>
      </c>
      <c r="AL207" s="88">
        <f>AL206/SUM(AJ206:AM206)</f>
        <v>0</v>
      </c>
      <c r="AM207" s="88">
        <f>AM206/SUM(AJ206:AM206)</f>
        <v>0.1255216991750556</v>
      </c>
      <c r="AN207" s="88">
        <f>AN206/SUM(AN206:AQ206)</f>
        <v>0.9305271749798415</v>
      </c>
      <c r="AO207" s="88">
        <f>AO206/SUM(AN206:AQ206)</f>
        <v>6.730132011117361E-2</v>
      </c>
      <c r="AP207" s="88">
        <f>AP206/SUM(AN206:AQ206)</f>
        <v>0</v>
      </c>
      <c r="AQ207" s="88">
        <f>AQ206/SUM(AN206:AQ206)</f>
        <v>2.1715049089850152E-3</v>
      </c>
      <c r="AR207" s="88">
        <f>AR206/SUM(AR206:AU206)</f>
        <v>0.17556231395502842</v>
      </c>
      <c r="AS207" s="88">
        <f>AS206/SUM(AR206:AU206)</f>
        <v>0.79425490032867385</v>
      </c>
      <c r="AT207" s="88">
        <f>AT206/SUM(AR206:AU206)</f>
        <v>0</v>
      </c>
      <c r="AU207" s="88">
        <f>AU206/SUM(AR206:AU206)</f>
        <v>3.0182785716297657E-2</v>
      </c>
      <c r="AV207" s="88">
        <f>AV206/SUM(AV206:AY206)</f>
        <v>0.19056614701340863</v>
      </c>
      <c r="AW207" s="88">
        <f>AW206/SUM(AV206:AY206)</f>
        <v>0.79241344996825236</v>
      </c>
      <c r="AX207" s="88">
        <f>AX206/SUM(AV206:AY206)</f>
        <v>0</v>
      </c>
      <c r="AY207" s="88">
        <f>AY206/SUM(AV206:AY206)</f>
        <v>1.7020403018339153E-2</v>
      </c>
      <c r="AZ207" s="88">
        <f>AZ206/SUM(AZ206:BC206)</f>
        <v>0.86162198601479123</v>
      </c>
      <c r="BA207" s="88">
        <f>BA206/SUM(AZ206:BC206)</f>
        <v>0.11555187862199071</v>
      </c>
      <c r="BB207" s="88">
        <f>BB206/SUM(AZ206:BC206)</f>
        <v>0</v>
      </c>
      <c r="BC207" s="88">
        <f>BC206/SUM(AZ206:BC206)</f>
        <v>2.2826135363218099E-2</v>
      </c>
      <c r="BD207" s="88">
        <f>BD206/SUM(BD206:BG206)</f>
        <v>0.67013155582163841</v>
      </c>
      <c r="BE207" s="88">
        <f>BE206/SUM(BD206:BG206)</f>
        <v>0.32134274753740394</v>
      </c>
      <c r="BF207" s="88">
        <f>BF206/SUM(BD206:BG206)</f>
        <v>8.5256966409574964E-3</v>
      </c>
      <c r="BG207" s="88">
        <f>BG206/SUM(BD206:BG206)</f>
        <v>0</v>
      </c>
      <c r="BH207" s="88">
        <f>BH206/SUM(BH206:BK206)</f>
        <v>0.63608684362040324</v>
      </c>
      <c r="BI207" s="88">
        <f>BI206/SUM(BH206:BK206)</f>
        <v>0.3546267347185158</v>
      </c>
      <c r="BJ207" s="88">
        <f>BJ206/SUM(BH206:BK206)</f>
        <v>9.286421661081035E-3</v>
      </c>
      <c r="BK207" s="88">
        <f>BK206/SUM(BH206:BK206)</f>
        <v>0</v>
      </c>
      <c r="BL207" s="88">
        <f>BL206/SUM(BL206:BO206)</f>
        <v>0.38798439541544233</v>
      </c>
      <c r="BM207" s="88">
        <f>BM206/SUM(BL206:BO206)</f>
        <v>0.61201560458455762</v>
      </c>
      <c r="BN207" s="88">
        <f>BN206/SUM(BL206:BO206)</f>
        <v>0</v>
      </c>
      <c r="BO207" s="88">
        <f>BO206/SUM(BL206:BO206)</f>
        <v>0</v>
      </c>
      <c r="BP207" s="88">
        <f>BP206/SUM(BP206:BS206)</f>
        <v>0.56257105782518702</v>
      </c>
      <c r="BQ207" s="88">
        <f>BQ206/SUM(BP206:BS206)</f>
        <v>0.36137023016158398</v>
      </c>
      <c r="BR207" s="88">
        <f>BR206/SUM(BP206:BS206)</f>
        <v>0</v>
      </c>
      <c r="BS207" s="88">
        <f>BS206/SUM(BP206:BS206)</f>
        <v>7.6058712013229002E-2</v>
      </c>
      <c r="BT207" s="88">
        <f>BT206/SUM(BT206:BW206)</f>
        <v>0.82484221485566012</v>
      </c>
      <c r="BU207" s="88">
        <f>BU206/SUM(BT206:BW206)</f>
        <v>0.16266510507644524</v>
      </c>
      <c r="BV207" s="88">
        <f>BV206/SUM(BT206:BW206)</f>
        <v>0</v>
      </c>
      <c r="BW207" s="88">
        <f>BW206/SUM(BT206:BW206)</f>
        <v>1.2492680067894694E-2</v>
      </c>
      <c r="BX207" s="88">
        <f>BX206/SUM(BX206:CA206)</f>
        <v>0.41615635941570894</v>
      </c>
      <c r="BY207" s="88">
        <f>BY206/SUM(BX206:CA206)</f>
        <v>0.53754670085115963</v>
      </c>
      <c r="BZ207" s="88">
        <f>BZ206/SUM(BX206:CA206)</f>
        <v>4.6296939733131551E-2</v>
      </c>
      <c r="CA207" s="88">
        <f>CA206/SUM(BX206:CA206)</f>
        <v>0</v>
      </c>
    </row>
    <row r="208" spans="3:79" x14ac:dyDescent="0.25">
      <c r="D208" t="s">
        <v>98</v>
      </c>
      <c r="E208" t="s">
        <v>102</v>
      </c>
      <c r="F208" t="s">
        <v>501</v>
      </c>
      <c r="G208" t="s">
        <v>106</v>
      </c>
      <c r="H208" t="s">
        <v>98</v>
      </c>
      <c r="I208" t="s">
        <v>102</v>
      </c>
      <c r="J208" t="s">
        <v>501</v>
      </c>
      <c r="K208" t="s">
        <v>106</v>
      </c>
      <c r="L208" t="s">
        <v>98</v>
      </c>
      <c r="M208" t="s">
        <v>102</v>
      </c>
      <c r="N208" t="s">
        <v>501</v>
      </c>
      <c r="O208" t="s">
        <v>106</v>
      </c>
      <c r="P208" t="s">
        <v>98</v>
      </c>
      <c r="Q208" t="s">
        <v>102</v>
      </c>
      <c r="R208" t="s">
        <v>501</v>
      </c>
      <c r="S208" t="s">
        <v>106</v>
      </c>
      <c r="T208" t="s">
        <v>98</v>
      </c>
      <c r="U208" t="s">
        <v>102</v>
      </c>
      <c r="V208" t="s">
        <v>501</v>
      </c>
      <c r="W208" t="s">
        <v>106</v>
      </c>
      <c r="X208" t="s">
        <v>98</v>
      </c>
      <c r="Y208" t="s">
        <v>102</v>
      </c>
      <c r="Z208" t="s">
        <v>501</v>
      </c>
      <c r="AA208" t="s">
        <v>106</v>
      </c>
      <c r="AB208" t="s">
        <v>98</v>
      </c>
      <c r="AC208" t="s">
        <v>102</v>
      </c>
      <c r="AD208" t="s">
        <v>501</v>
      </c>
      <c r="AE208" t="s">
        <v>106</v>
      </c>
      <c r="AF208" t="s">
        <v>98</v>
      </c>
      <c r="AG208" t="s">
        <v>102</v>
      </c>
      <c r="AH208" t="s">
        <v>501</v>
      </c>
      <c r="AI208" t="s">
        <v>106</v>
      </c>
      <c r="AJ208" t="s">
        <v>98</v>
      </c>
      <c r="AK208" t="s">
        <v>102</v>
      </c>
      <c r="AL208" t="s">
        <v>501</v>
      </c>
      <c r="AM208" t="s">
        <v>106</v>
      </c>
      <c r="AN208" t="s">
        <v>98</v>
      </c>
      <c r="AO208" t="s">
        <v>102</v>
      </c>
      <c r="AP208" t="s">
        <v>501</v>
      </c>
      <c r="AQ208" t="s">
        <v>106</v>
      </c>
      <c r="AR208" t="s">
        <v>98</v>
      </c>
      <c r="AS208" t="s">
        <v>102</v>
      </c>
      <c r="AT208" t="s">
        <v>501</v>
      </c>
      <c r="AU208" t="s">
        <v>106</v>
      </c>
      <c r="AV208" t="s">
        <v>98</v>
      </c>
      <c r="AW208" t="s">
        <v>102</v>
      </c>
      <c r="AX208" t="s">
        <v>501</v>
      </c>
      <c r="AY208" t="s">
        <v>106</v>
      </c>
      <c r="AZ208" t="s">
        <v>98</v>
      </c>
      <c r="BA208" t="s">
        <v>102</v>
      </c>
      <c r="BB208" t="s">
        <v>501</v>
      </c>
      <c r="BC208" t="s">
        <v>106</v>
      </c>
      <c r="BD208" t="s">
        <v>98</v>
      </c>
      <c r="BE208" t="s">
        <v>102</v>
      </c>
      <c r="BF208" t="s">
        <v>501</v>
      </c>
      <c r="BG208" t="s">
        <v>106</v>
      </c>
      <c r="BH208" t="s">
        <v>98</v>
      </c>
      <c r="BI208" t="s">
        <v>102</v>
      </c>
      <c r="BJ208" t="s">
        <v>501</v>
      </c>
      <c r="BK208" t="s">
        <v>106</v>
      </c>
      <c r="BL208" t="s">
        <v>98</v>
      </c>
      <c r="BM208" t="s">
        <v>102</v>
      </c>
      <c r="BN208" t="s">
        <v>501</v>
      </c>
      <c r="BO208" t="s">
        <v>106</v>
      </c>
      <c r="BP208" t="s">
        <v>98</v>
      </c>
      <c r="BQ208" t="s">
        <v>102</v>
      </c>
      <c r="BR208" t="s">
        <v>501</v>
      </c>
      <c r="BS208" t="s">
        <v>106</v>
      </c>
      <c r="BT208" t="s">
        <v>98</v>
      </c>
      <c r="BU208" t="s">
        <v>102</v>
      </c>
      <c r="BV208" t="s">
        <v>501</v>
      </c>
      <c r="BW208" t="s">
        <v>106</v>
      </c>
      <c r="BX208" t="s">
        <v>98</v>
      </c>
      <c r="BY208" t="s">
        <v>102</v>
      </c>
      <c r="BZ208" t="s">
        <v>501</v>
      </c>
      <c r="CA208" t="s">
        <v>106</v>
      </c>
    </row>
    <row r="209" spans="4:79" x14ac:dyDescent="0.25">
      <c r="D209" t="s">
        <v>460</v>
      </c>
      <c r="E209" t="s">
        <v>460</v>
      </c>
      <c r="F209" t="s">
        <v>460</v>
      </c>
      <c r="G209" t="s">
        <v>460</v>
      </c>
      <c r="H209" t="s">
        <v>467</v>
      </c>
      <c r="I209" t="s">
        <v>467</v>
      </c>
      <c r="J209" t="s">
        <v>467</v>
      </c>
      <c r="K209" t="s">
        <v>467</v>
      </c>
      <c r="L209" t="s">
        <v>461</v>
      </c>
      <c r="M209" t="s">
        <v>461</v>
      </c>
      <c r="N209" t="s">
        <v>461</v>
      </c>
      <c r="O209" t="s">
        <v>461</v>
      </c>
      <c r="P209" t="s">
        <v>462</v>
      </c>
      <c r="Q209" t="s">
        <v>462</v>
      </c>
      <c r="R209" t="s">
        <v>462</v>
      </c>
      <c r="S209" t="s">
        <v>462</v>
      </c>
      <c r="T209" t="s">
        <v>463</v>
      </c>
      <c r="U209" t="s">
        <v>463</v>
      </c>
      <c r="V209" t="s">
        <v>463</v>
      </c>
      <c r="W209" t="s">
        <v>463</v>
      </c>
      <c r="X209" t="s">
        <v>468</v>
      </c>
      <c r="Y209" t="s">
        <v>468</v>
      </c>
      <c r="Z209" t="s">
        <v>468</v>
      </c>
      <c r="AA209" t="s">
        <v>468</v>
      </c>
      <c r="AB209" t="s">
        <v>469</v>
      </c>
      <c r="AC209" t="s">
        <v>469</v>
      </c>
      <c r="AD209" t="s">
        <v>469</v>
      </c>
      <c r="AE209" t="s">
        <v>469</v>
      </c>
      <c r="AF209" t="s">
        <v>464</v>
      </c>
      <c r="AG209" t="s">
        <v>464</v>
      </c>
      <c r="AH209" t="s">
        <v>464</v>
      </c>
      <c r="AI209" t="s">
        <v>464</v>
      </c>
      <c r="AJ209" t="s">
        <v>465</v>
      </c>
      <c r="AK209" t="s">
        <v>465</v>
      </c>
      <c r="AL209" t="s">
        <v>465</v>
      </c>
      <c r="AM209" t="s">
        <v>465</v>
      </c>
      <c r="AN209" t="s">
        <v>466</v>
      </c>
      <c r="AO209" t="s">
        <v>466</v>
      </c>
      <c r="AP209" t="s">
        <v>466</v>
      </c>
      <c r="AQ209" t="s">
        <v>466</v>
      </c>
      <c r="AR209" t="s">
        <v>479</v>
      </c>
      <c r="AS209" t="s">
        <v>479</v>
      </c>
      <c r="AT209" t="s">
        <v>479</v>
      </c>
      <c r="AU209" t="s">
        <v>479</v>
      </c>
      <c r="AV209" t="s">
        <v>470</v>
      </c>
      <c r="AW209" t="s">
        <v>470</v>
      </c>
      <c r="AX209" t="s">
        <v>470</v>
      </c>
      <c r="AY209" t="s">
        <v>470</v>
      </c>
      <c r="AZ209" t="s">
        <v>471</v>
      </c>
      <c r="BA209" t="s">
        <v>471</v>
      </c>
      <c r="BB209" t="s">
        <v>471</v>
      </c>
      <c r="BC209" t="s">
        <v>471</v>
      </c>
      <c r="BD209" t="s">
        <v>472</v>
      </c>
      <c r="BE209" t="s">
        <v>472</v>
      </c>
      <c r="BF209" t="s">
        <v>472</v>
      </c>
      <c r="BG209" t="s">
        <v>472</v>
      </c>
      <c r="BH209" t="s">
        <v>473</v>
      </c>
      <c r="BI209" t="s">
        <v>473</v>
      </c>
      <c r="BJ209" t="s">
        <v>473</v>
      </c>
      <c r="BK209" t="s">
        <v>473</v>
      </c>
      <c r="BL209" t="s">
        <v>474</v>
      </c>
      <c r="BM209" t="s">
        <v>474</v>
      </c>
      <c r="BN209" t="s">
        <v>474</v>
      </c>
      <c r="BO209" t="s">
        <v>474</v>
      </c>
      <c r="BP209" t="s">
        <v>475</v>
      </c>
      <c r="BQ209" t="s">
        <v>475</v>
      </c>
      <c r="BR209" t="s">
        <v>475</v>
      </c>
      <c r="BS209" t="s">
        <v>475</v>
      </c>
      <c r="BT209" t="s">
        <v>476</v>
      </c>
      <c r="BU209" t="s">
        <v>476</v>
      </c>
      <c r="BV209" t="s">
        <v>476</v>
      </c>
      <c r="BW209" t="s">
        <v>476</v>
      </c>
      <c r="BX209" t="s">
        <v>477</v>
      </c>
      <c r="BY209" t="s">
        <v>477</v>
      </c>
      <c r="BZ209" t="s">
        <v>477</v>
      </c>
      <c r="CA209" t="s">
        <v>477</v>
      </c>
    </row>
    <row r="215" spans="4:79" x14ac:dyDescent="0.25">
      <c r="D215">
        <v>0.77473667727355167</v>
      </c>
      <c r="E215">
        <v>5.0089660970666576E-2</v>
      </c>
      <c r="F215">
        <v>0</v>
      </c>
      <c r="G215">
        <v>0.17517366175578189</v>
      </c>
      <c r="H215">
        <v>0.65354798088101373</v>
      </c>
      <c r="I215">
        <v>0.32026281942056922</v>
      </c>
      <c r="J215">
        <v>0</v>
      </c>
      <c r="K215">
        <v>2.6189199698416977E-2</v>
      </c>
      <c r="L215">
        <v>0.74576936211570988</v>
      </c>
      <c r="M215">
        <v>0.1978069311091934</v>
      </c>
      <c r="N215">
        <v>0</v>
      </c>
      <c r="O215">
        <v>5.642370677509663E-2</v>
      </c>
      <c r="P215">
        <v>0.34463537678106521</v>
      </c>
      <c r="Q215">
        <v>0.28208230298380865</v>
      </c>
      <c r="R215">
        <v>0</v>
      </c>
      <c r="S215">
        <v>0.37328232023512614</v>
      </c>
      <c r="T215">
        <v>0.4679040272474681</v>
      </c>
      <c r="U215">
        <v>0.25698149689584532</v>
      </c>
      <c r="V215">
        <v>0</v>
      </c>
      <c r="W215">
        <v>0.27511447585668652</v>
      </c>
      <c r="X215">
        <v>0.99065161174714322</v>
      </c>
      <c r="Y215">
        <v>5.1507685665801457E-3</v>
      </c>
      <c r="Z215">
        <v>0</v>
      </c>
      <c r="AA215">
        <v>4.1976196862766411E-3</v>
      </c>
      <c r="AB215">
        <v>0.35085119728316827</v>
      </c>
      <c r="AC215">
        <v>0.64589900852136406</v>
      </c>
      <c r="AD215">
        <v>0</v>
      </c>
      <c r="AE215">
        <v>3.2497941954676194E-3</v>
      </c>
      <c r="AF215">
        <v>0.24022756999744552</v>
      </c>
      <c r="AG215">
        <v>4.9390034525753572E-2</v>
      </c>
      <c r="AH215">
        <v>0</v>
      </c>
      <c r="AI215">
        <v>0.71038239547680093</v>
      </c>
      <c r="AJ215">
        <v>0.58592645777619301</v>
      </c>
      <c r="AK215">
        <v>0.28855184304875148</v>
      </c>
      <c r="AL215">
        <v>0</v>
      </c>
      <c r="AM215">
        <v>0.1255216991750556</v>
      </c>
      <c r="AN215">
        <v>0.9305271749798415</v>
      </c>
      <c r="AO215">
        <v>6.730132011117361E-2</v>
      </c>
      <c r="AP215">
        <v>0</v>
      </c>
      <c r="AQ215">
        <v>2.1715049089850152E-3</v>
      </c>
      <c r="AR215">
        <v>0.17556231395502842</v>
      </c>
      <c r="AS215">
        <v>0.79425490032867385</v>
      </c>
      <c r="AT215">
        <v>0</v>
      </c>
      <c r="AU215">
        <v>3.0182785716297657E-2</v>
      </c>
      <c r="AV215">
        <v>0.19056614701340863</v>
      </c>
      <c r="AW215">
        <v>0.79241344996825236</v>
      </c>
      <c r="AX215">
        <v>0</v>
      </c>
      <c r="AY215">
        <v>1.7020403018339153E-2</v>
      </c>
      <c r="AZ215">
        <v>0.86162198601479123</v>
      </c>
      <c r="BA215">
        <v>0.11555187862199071</v>
      </c>
      <c r="BB215">
        <v>0</v>
      </c>
      <c r="BC215">
        <v>2.2826135363218099E-2</v>
      </c>
      <c r="BD215">
        <v>0.67013155582163841</v>
      </c>
      <c r="BE215">
        <v>0.32134274753740394</v>
      </c>
      <c r="BF215">
        <v>8.5256966409574964E-3</v>
      </c>
      <c r="BG215">
        <v>0</v>
      </c>
      <c r="BH215">
        <v>0.63608684362040324</v>
      </c>
      <c r="BI215">
        <v>0.3546267347185158</v>
      </c>
      <c r="BJ215">
        <v>9.286421661081035E-3</v>
      </c>
      <c r="BK215">
        <v>0</v>
      </c>
      <c r="BL215">
        <v>0.38798439541544233</v>
      </c>
      <c r="BM215">
        <v>0.61201560458455762</v>
      </c>
      <c r="BN215">
        <v>0</v>
      </c>
      <c r="BO215">
        <v>0</v>
      </c>
      <c r="BP215">
        <v>0.56257105782518702</v>
      </c>
      <c r="BQ215">
        <v>0.36137023016158398</v>
      </c>
      <c r="BR215">
        <v>0</v>
      </c>
      <c r="BS215">
        <v>7.6058712013229002E-2</v>
      </c>
      <c r="BT215">
        <v>0.82484221485566012</v>
      </c>
      <c r="BU215">
        <v>0.16266510507644524</v>
      </c>
      <c r="BV215">
        <v>0</v>
      </c>
      <c r="BW215">
        <v>1.2492680067894694E-2</v>
      </c>
      <c r="BX215">
        <v>0.41615635941570894</v>
      </c>
      <c r="BY215">
        <v>0.53754670085115963</v>
      </c>
      <c r="BZ215">
        <v>4.6296939733131551E-2</v>
      </c>
      <c r="CA215">
        <v>0</v>
      </c>
    </row>
    <row r="216" spans="4:79" x14ac:dyDescent="0.25">
      <c r="D216" t="s">
        <v>98</v>
      </c>
      <c r="E216" t="s">
        <v>102</v>
      </c>
      <c r="F216" t="s">
        <v>501</v>
      </c>
      <c r="G216" t="s">
        <v>106</v>
      </c>
      <c r="H216" t="s">
        <v>98</v>
      </c>
      <c r="I216" t="s">
        <v>102</v>
      </c>
      <c r="J216" t="s">
        <v>501</v>
      </c>
      <c r="K216" t="s">
        <v>106</v>
      </c>
      <c r="L216" t="s">
        <v>98</v>
      </c>
      <c r="M216" t="s">
        <v>102</v>
      </c>
      <c r="N216" t="s">
        <v>501</v>
      </c>
      <c r="O216" t="s">
        <v>106</v>
      </c>
      <c r="P216" t="s">
        <v>98</v>
      </c>
      <c r="Q216" t="s">
        <v>102</v>
      </c>
      <c r="R216" t="s">
        <v>501</v>
      </c>
      <c r="S216" t="s">
        <v>106</v>
      </c>
      <c r="T216" t="s">
        <v>98</v>
      </c>
      <c r="U216" t="s">
        <v>102</v>
      </c>
      <c r="V216" t="s">
        <v>501</v>
      </c>
      <c r="W216" t="s">
        <v>106</v>
      </c>
      <c r="X216" t="s">
        <v>98</v>
      </c>
      <c r="Y216" t="s">
        <v>102</v>
      </c>
      <c r="Z216" t="s">
        <v>501</v>
      </c>
      <c r="AA216" t="s">
        <v>106</v>
      </c>
      <c r="AB216" t="s">
        <v>98</v>
      </c>
      <c r="AC216" t="s">
        <v>102</v>
      </c>
      <c r="AD216" t="s">
        <v>501</v>
      </c>
      <c r="AE216" t="s">
        <v>106</v>
      </c>
      <c r="AF216" t="s">
        <v>98</v>
      </c>
      <c r="AG216" t="s">
        <v>102</v>
      </c>
      <c r="AH216" t="s">
        <v>501</v>
      </c>
      <c r="AI216" t="s">
        <v>106</v>
      </c>
      <c r="AJ216" t="s">
        <v>98</v>
      </c>
      <c r="AK216" t="s">
        <v>102</v>
      </c>
      <c r="AL216" t="s">
        <v>501</v>
      </c>
      <c r="AM216" t="s">
        <v>106</v>
      </c>
      <c r="AN216" t="s">
        <v>98</v>
      </c>
      <c r="AO216" t="s">
        <v>102</v>
      </c>
      <c r="AP216" t="s">
        <v>501</v>
      </c>
      <c r="AQ216" t="s">
        <v>106</v>
      </c>
      <c r="AR216" t="s">
        <v>98</v>
      </c>
      <c r="AS216" t="s">
        <v>102</v>
      </c>
      <c r="AT216" t="s">
        <v>501</v>
      </c>
      <c r="AU216" t="s">
        <v>106</v>
      </c>
      <c r="AV216" t="s">
        <v>98</v>
      </c>
      <c r="AW216" t="s">
        <v>102</v>
      </c>
      <c r="AX216" t="s">
        <v>501</v>
      </c>
      <c r="AY216" t="s">
        <v>106</v>
      </c>
      <c r="AZ216" t="s">
        <v>98</v>
      </c>
      <c r="BA216" t="s">
        <v>102</v>
      </c>
      <c r="BB216" t="s">
        <v>501</v>
      </c>
      <c r="BC216" t="s">
        <v>106</v>
      </c>
      <c r="BD216" t="s">
        <v>98</v>
      </c>
      <c r="BE216" t="s">
        <v>102</v>
      </c>
      <c r="BF216" t="s">
        <v>501</v>
      </c>
      <c r="BG216" t="s">
        <v>106</v>
      </c>
      <c r="BH216" t="s">
        <v>98</v>
      </c>
      <c r="BI216" t="s">
        <v>102</v>
      </c>
      <c r="BJ216" t="s">
        <v>501</v>
      </c>
      <c r="BK216" t="s">
        <v>106</v>
      </c>
      <c r="BL216" t="s">
        <v>98</v>
      </c>
      <c r="BM216" t="s">
        <v>102</v>
      </c>
      <c r="BN216" t="s">
        <v>501</v>
      </c>
      <c r="BO216" t="s">
        <v>106</v>
      </c>
      <c r="BP216" t="s">
        <v>98</v>
      </c>
      <c r="BQ216" t="s">
        <v>102</v>
      </c>
      <c r="BR216" t="s">
        <v>501</v>
      </c>
      <c r="BS216" t="s">
        <v>106</v>
      </c>
      <c r="BT216" t="s">
        <v>98</v>
      </c>
      <c r="BU216" t="s">
        <v>102</v>
      </c>
      <c r="BV216" t="s">
        <v>501</v>
      </c>
      <c r="BW216" t="s">
        <v>106</v>
      </c>
      <c r="BX216" t="s">
        <v>98</v>
      </c>
      <c r="BY216" t="s">
        <v>102</v>
      </c>
      <c r="BZ216" t="s">
        <v>501</v>
      </c>
      <c r="CA216" t="s">
        <v>106</v>
      </c>
    </row>
    <row r="217" spans="4:79" x14ac:dyDescent="0.25">
      <c r="D217" t="s">
        <v>460</v>
      </c>
      <c r="E217" t="s">
        <v>460</v>
      </c>
      <c r="F217" t="s">
        <v>460</v>
      </c>
      <c r="G217" t="s">
        <v>460</v>
      </c>
      <c r="H217" t="s">
        <v>467</v>
      </c>
      <c r="I217" t="s">
        <v>467</v>
      </c>
      <c r="J217" t="s">
        <v>467</v>
      </c>
      <c r="K217" t="s">
        <v>467</v>
      </c>
      <c r="L217" t="s">
        <v>461</v>
      </c>
      <c r="M217" t="s">
        <v>461</v>
      </c>
      <c r="N217" t="s">
        <v>461</v>
      </c>
      <c r="O217" t="s">
        <v>461</v>
      </c>
      <c r="P217" t="s">
        <v>462</v>
      </c>
      <c r="Q217" t="s">
        <v>462</v>
      </c>
      <c r="R217" t="s">
        <v>462</v>
      </c>
      <c r="S217" t="s">
        <v>462</v>
      </c>
      <c r="T217" t="s">
        <v>463</v>
      </c>
      <c r="U217" t="s">
        <v>463</v>
      </c>
      <c r="V217" t="s">
        <v>463</v>
      </c>
      <c r="W217" t="s">
        <v>463</v>
      </c>
      <c r="X217" t="s">
        <v>468</v>
      </c>
      <c r="Y217" t="s">
        <v>468</v>
      </c>
      <c r="Z217" t="s">
        <v>468</v>
      </c>
      <c r="AA217" t="s">
        <v>468</v>
      </c>
      <c r="AB217" t="s">
        <v>469</v>
      </c>
      <c r="AC217" t="s">
        <v>469</v>
      </c>
      <c r="AD217" t="s">
        <v>469</v>
      </c>
      <c r="AE217" t="s">
        <v>469</v>
      </c>
      <c r="AF217" t="s">
        <v>464</v>
      </c>
      <c r="AG217" t="s">
        <v>464</v>
      </c>
      <c r="AH217" t="s">
        <v>464</v>
      </c>
      <c r="AI217" t="s">
        <v>464</v>
      </c>
      <c r="AJ217" t="s">
        <v>465</v>
      </c>
      <c r="AK217" t="s">
        <v>465</v>
      </c>
      <c r="AL217" t="s">
        <v>465</v>
      </c>
      <c r="AM217" t="s">
        <v>465</v>
      </c>
      <c r="AN217" t="s">
        <v>466</v>
      </c>
      <c r="AO217" t="s">
        <v>466</v>
      </c>
      <c r="AP217" t="s">
        <v>466</v>
      </c>
      <c r="AQ217" t="s">
        <v>466</v>
      </c>
      <c r="AR217" t="s">
        <v>479</v>
      </c>
      <c r="AS217" t="s">
        <v>479</v>
      </c>
      <c r="AT217" t="s">
        <v>479</v>
      </c>
      <c r="AU217" t="s">
        <v>479</v>
      </c>
      <c r="AV217" t="s">
        <v>470</v>
      </c>
      <c r="AW217" t="s">
        <v>470</v>
      </c>
      <c r="AX217" t="s">
        <v>470</v>
      </c>
      <c r="AY217" t="s">
        <v>470</v>
      </c>
      <c r="AZ217" t="s">
        <v>471</v>
      </c>
      <c r="BA217" t="s">
        <v>471</v>
      </c>
      <c r="BB217" t="s">
        <v>471</v>
      </c>
      <c r="BC217" t="s">
        <v>471</v>
      </c>
      <c r="BD217" t="s">
        <v>472</v>
      </c>
      <c r="BE217" t="s">
        <v>472</v>
      </c>
      <c r="BF217" t="s">
        <v>472</v>
      </c>
      <c r="BG217" t="s">
        <v>472</v>
      </c>
      <c r="BH217" t="s">
        <v>473</v>
      </c>
      <c r="BI217" t="s">
        <v>473</v>
      </c>
      <c r="BJ217" t="s">
        <v>473</v>
      </c>
      <c r="BK217" t="s">
        <v>473</v>
      </c>
      <c r="BL217" t="s">
        <v>474</v>
      </c>
      <c r="BM217" t="s">
        <v>474</v>
      </c>
      <c r="BN217" t="s">
        <v>474</v>
      </c>
      <c r="BO217" t="s">
        <v>474</v>
      </c>
      <c r="BP217" t="s">
        <v>475</v>
      </c>
      <c r="BQ217" t="s">
        <v>475</v>
      </c>
      <c r="BR217" t="s">
        <v>475</v>
      </c>
      <c r="BS217" t="s">
        <v>475</v>
      </c>
      <c r="BT217" t="s">
        <v>476</v>
      </c>
      <c r="BU217" t="s">
        <v>476</v>
      </c>
      <c r="BV217" t="s">
        <v>476</v>
      </c>
      <c r="BW217" t="s">
        <v>476</v>
      </c>
      <c r="BX217" t="s">
        <v>477</v>
      </c>
      <c r="BY217" t="s">
        <v>477</v>
      </c>
      <c r="BZ217" t="s">
        <v>477</v>
      </c>
      <c r="CA217" t="s">
        <v>477</v>
      </c>
    </row>
    <row r="221" spans="4:79" x14ac:dyDescent="0.25">
      <c r="D221">
        <v>0.77473667727355167</v>
      </c>
      <c r="E221" t="s">
        <v>98</v>
      </c>
      <c r="F221" t="s">
        <v>460</v>
      </c>
    </row>
    <row r="222" spans="4:79" x14ac:dyDescent="0.25">
      <c r="D222">
        <v>5.0089660970666576E-2</v>
      </c>
      <c r="E222" t="s">
        <v>102</v>
      </c>
      <c r="F222" t="s">
        <v>460</v>
      </c>
    </row>
    <row r="223" spans="4:79" x14ac:dyDescent="0.25">
      <c r="D223">
        <v>0</v>
      </c>
      <c r="E223" t="s">
        <v>501</v>
      </c>
      <c r="F223" t="s">
        <v>460</v>
      </c>
    </row>
    <row r="224" spans="4:79" x14ac:dyDescent="0.25">
      <c r="D224">
        <v>0.17517366175578189</v>
      </c>
      <c r="E224" t="s">
        <v>106</v>
      </c>
      <c r="F224" t="s">
        <v>460</v>
      </c>
    </row>
    <row r="225" spans="4:6" x14ac:dyDescent="0.25">
      <c r="D225">
        <v>0.65354798088101373</v>
      </c>
      <c r="E225" t="s">
        <v>98</v>
      </c>
      <c r="F225" t="s">
        <v>467</v>
      </c>
    </row>
    <row r="226" spans="4:6" x14ac:dyDescent="0.25">
      <c r="D226">
        <v>0.32026281942056922</v>
      </c>
      <c r="E226" t="s">
        <v>102</v>
      </c>
      <c r="F226" t="s">
        <v>467</v>
      </c>
    </row>
    <row r="227" spans="4:6" x14ac:dyDescent="0.25">
      <c r="D227">
        <v>0</v>
      </c>
      <c r="E227" t="s">
        <v>501</v>
      </c>
      <c r="F227" t="s">
        <v>467</v>
      </c>
    </row>
    <row r="228" spans="4:6" x14ac:dyDescent="0.25">
      <c r="D228">
        <v>2.6189199698416977E-2</v>
      </c>
      <c r="E228" t="s">
        <v>106</v>
      </c>
      <c r="F228" t="s">
        <v>467</v>
      </c>
    </row>
    <row r="229" spans="4:6" x14ac:dyDescent="0.25">
      <c r="D229">
        <v>0.74576936211570988</v>
      </c>
      <c r="E229" t="s">
        <v>98</v>
      </c>
      <c r="F229" t="s">
        <v>461</v>
      </c>
    </row>
    <row r="230" spans="4:6" x14ac:dyDescent="0.25">
      <c r="D230">
        <v>0.1978069311091934</v>
      </c>
      <c r="E230" t="s">
        <v>102</v>
      </c>
      <c r="F230" t="s">
        <v>461</v>
      </c>
    </row>
    <row r="231" spans="4:6" x14ac:dyDescent="0.25">
      <c r="D231">
        <v>0</v>
      </c>
      <c r="E231" t="s">
        <v>501</v>
      </c>
      <c r="F231" t="s">
        <v>461</v>
      </c>
    </row>
    <row r="232" spans="4:6" x14ac:dyDescent="0.25">
      <c r="D232">
        <v>5.642370677509663E-2</v>
      </c>
      <c r="E232" t="s">
        <v>106</v>
      </c>
      <c r="F232" t="s">
        <v>461</v>
      </c>
    </row>
    <row r="233" spans="4:6" x14ac:dyDescent="0.25">
      <c r="D233">
        <v>0.34463537678106521</v>
      </c>
      <c r="E233" t="s">
        <v>98</v>
      </c>
      <c r="F233" t="s">
        <v>462</v>
      </c>
    </row>
    <row r="234" spans="4:6" x14ac:dyDescent="0.25">
      <c r="D234">
        <v>0.28208230298380865</v>
      </c>
      <c r="E234" t="s">
        <v>102</v>
      </c>
      <c r="F234" t="s">
        <v>462</v>
      </c>
    </row>
    <row r="235" spans="4:6" x14ac:dyDescent="0.25">
      <c r="D235">
        <v>0</v>
      </c>
      <c r="E235" t="s">
        <v>501</v>
      </c>
      <c r="F235" t="s">
        <v>462</v>
      </c>
    </row>
    <row r="236" spans="4:6" x14ac:dyDescent="0.25">
      <c r="D236">
        <v>0.37328232023512614</v>
      </c>
      <c r="E236" t="s">
        <v>106</v>
      </c>
      <c r="F236" t="s">
        <v>462</v>
      </c>
    </row>
    <row r="237" spans="4:6" x14ac:dyDescent="0.25">
      <c r="D237">
        <v>0.4679040272474681</v>
      </c>
      <c r="E237" t="s">
        <v>98</v>
      </c>
      <c r="F237" t="s">
        <v>463</v>
      </c>
    </row>
    <row r="238" spans="4:6" x14ac:dyDescent="0.25">
      <c r="D238">
        <v>0.25698149689584532</v>
      </c>
      <c r="E238" t="s">
        <v>102</v>
      </c>
      <c r="F238" t="s">
        <v>463</v>
      </c>
    </row>
    <row r="239" spans="4:6" x14ac:dyDescent="0.25">
      <c r="D239">
        <v>0</v>
      </c>
      <c r="E239" t="s">
        <v>501</v>
      </c>
      <c r="F239" t="s">
        <v>463</v>
      </c>
    </row>
    <row r="240" spans="4:6" x14ac:dyDescent="0.25">
      <c r="D240">
        <v>0.27511447585668652</v>
      </c>
      <c r="E240" t="s">
        <v>106</v>
      </c>
      <c r="F240" t="s">
        <v>463</v>
      </c>
    </row>
    <row r="241" spans="4:6" x14ac:dyDescent="0.25">
      <c r="D241">
        <v>0.99065161174714322</v>
      </c>
      <c r="E241" t="s">
        <v>98</v>
      </c>
      <c r="F241" t="s">
        <v>468</v>
      </c>
    </row>
    <row r="242" spans="4:6" x14ac:dyDescent="0.25">
      <c r="D242">
        <v>5.1507685665801457E-3</v>
      </c>
      <c r="E242" t="s">
        <v>102</v>
      </c>
      <c r="F242" t="s">
        <v>468</v>
      </c>
    </row>
    <row r="243" spans="4:6" x14ac:dyDescent="0.25">
      <c r="D243">
        <v>0</v>
      </c>
      <c r="E243" t="s">
        <v>501</v>
      </c>
      <c r="F243" t="s">
        <v>468</v>
      </c>
    </row>
    <row r="244" spans="4:6" x14ac:dyDescent="0.25">
      <c r="D244">
        <v>4.1976196862766411E-3</v>
      </c>
      <c r="E244" t="s">
        <v>106</v>
      </c>
      <c r="F244" t="s">
        <v>468</v>
      </c>
    </row>
    <row r="245" spans="4:6" x14ac:dyDescent="0.25">
      <c r="D245">
        <v>0.35085119728316827</v>
      </c>
      <c r="E245" t="s">
        <v>98</v>
      </c>
      <c r="F245" t="s">
        <v>469</v>
      </c>
    </row>
    <row r="246" spans="4:6" x14ac:dyDescent="0.25">
      <c r="D246">
        <v>0.64589900852136406</v>
      </c>
      <c r="E246" t="s">
        <v>102</v>
      </c>
      <c r="F246" t="s">
        <v>469</v>
      </c>
    </row>
    <row r="247" spans="4:6" x14ac:dyDescent="0.25">
      <c r="D247">
        <v>0</v>
      </c>
      <c r="E247" t="s">
        <v>501</v>
      </c>
      <c r="F247" t="s">
        <v>469</v>
      </c>
    </row>
    <row r="248" spans="4:6" x14ac:dyDescent="0.25">
      <c r="D248">
        <v>3.2497941954676194E-3</v>
      </c>
      <c r="E248" t="s">
        <v>106</v>
      </c>
      <c r="F248" t="s">
        <v>469</v>
      </c>
    </row>
    <row r="249" spans="4:6" x14ac:dyDescent="0.25">
      <c r="D249">
        <v>0.24022756999744552</v>
      </c>
      <c r="E249" t="s">
        <v>98</v>
      </c>
      <c r="F249" t="s">
        <v>464</v>
      </c>
    </row>
    <row r="250" spans="4:6" x14ac:dyDescent="0.25">
      <c r="D250">
        <v>4.9390034525753572E-2</v>
      </c>
      <c r="E250" t="s">
        <v>102</v>
      </c>
      <c r="F250" t="s">
        <v>464</v>
      </c>
    </row>
    <row r="251" spans="4:6" x14ac:dyDescent="0.25">
      <c r="D251">
        <v>0</v>
      </c>
      <c r="E251" t="s">
        <v>501</v>
      </c>
      <c r="F251" t="s">
        <v>464</v>
      </c>
    </row>
    <row r="252" spans="4:6" x14ac:dyDescent="0.25">
      <c r="D252">
        <v>0.71038239547680093</v>
      </c>
      <c r="E252" t="s">
        <v>106</v>
      </c>
      <c r="F252" t="s">
        <v>464</v>
      </c>
    </row>
    <row r="253" spans="4:6" x14ac:dyDescent="0.25">
      <c r="D253">
        <v>0.58592645777619301</v>
      </c>
      <c r="E253" t="s">
        <v>98</v>
      </c>
      <c r="F253" t="s">
        <v>465</v>
      </c>
    </row>
    <row r="254" spans="4:6" x14ac:dyDescent="0.25">
      <c r="D254">
        <v>0.28855184304875148</v>
      </c>
      <c r="E254" t="s">
        <v>102</v>
      </c>
      <c r="F254" t="s">
        <v>465</v>
      </c>
    </row>
    <row r="255" spans="4:6" x14ac:dyDescent="0.25">
      <c r="D255">
        <v>0</v>
      </c>
      <c r="E255" t="s">
        <v>501</v>
      </c>
      <c r="F255" t="s">
        <v>465</v>
      </c>
    </row>
    <row r="256" spans="4:6" x14ac:dyDescent="0.25">
      <c r="D256">
        <v>0.1255216991750556</v>
      </c>
      <c r="E256" t="s">
        <v>106</v>
      </c>
      <c r="F256" t="s">
        <v>465</v>
      </c>
    </row>
    <row r="257" spans="4:6" x14ac:dyDescent="0.25">
      <c r="D257">
        <v>0.9305271749798415</v>
      </c>
      <c r="E257" t="s">
        <v>98</v>
      </c>
      <c r="F257" t="s">
        <v>466</v>
      </c>
    </row>
    <row r="258" spans="4:6" x14ac:dyDescent="0.25">
      <c r="D258">
        <v>6.730132011117361E-2</v>
      </c>
      <c r="E258" t="s">
        <v>102</v>
      </c>
      <c r="F258" t="s">
        <v>466</v>
      </c>
    </row>
    <row r="259" spans="4:6" x14ac:dyDescent="0.25">
      <c r="D259">
        <v>0</v>
      </c>
      <c r="E259" t="s">
        <v>501</v>
      </c>
      <c r="F259" t="s">
        <v>466</v>
      </c>
    </row>
    <row r="260" spans="4:6" x14ac:dyDescent="0.25">
      <c r="D260">
        <v>2.1715049089850152E-3</v>
      </c>
      <c r="E260" t="s">
        <v>106</v>
      </c>
      <c r="F260" t="s">
        <v>466</v>
      </c>
    </row>
    <row r="261" spans="4:6" x14ac:dyDescent="0.25">
      <c r="D261">
        <v>0.17556231395502842</v>
      </c>
      <c r="E261" t="s">
        <v>98</v>
      </c>
      <c r="F261" t="s">
        <v>479</v>
      </c>
    </row>
    <row r="262" spans="4:6" x14ac:dyDescent="0.25">
      <c r="D262">
        <v>0.79425490032867385</v>
      </c>
      <c r="E262" t="s">
        <v>102</v>
      </c>
      <c r="F262" t="s">
        <v>479</v>
      </c>
    </row>
    <row r="263" spans="4:6" x14ac:dyDescent="0.25">
      <c r="D263">
        <v>0</v>
      </c>
      <c r="E263" t="s">
        <v>501</v>
      </c>
      <c r="F263" t="s">
        <v>479</v>
      </c>
    </row>
    <row r="264" spans="4:6" x14ac:dyDescent="0.25">
      <c r="D264">
        <v>3.0182785716297657E-2</v>
      </c>
      <c r="E264" t="s">
        <v>106</v>
      </c>
      <c r="F264" t="s">
        <v>479</v>
      </c>
    </row>
    <row r="265" spans="4:6" x14ac:dyDescent="0.25">
      <c r="D265">
        <v>0.19056614701340863</v>
      </c>
      <c r="E265" t="s">
        <v>98</v>
      </c>
      <c r="F265" t="s">
        <v>470</v>
      </c>
    </row>
    <row r="266" spans="4:6" x14ac:dyDescent="0.25">
      <c r="D266">
        <v>0.79241344996825236</v>
      </c>
      <c r="E266" t="s">
        <v>102</v>
      </c>
      <c r="F266" t="s">
        <v>470</v>
      </c>
    </row>
    <row r="267" spans="4:6" x14ac:dyDescent="0.25">
      <c r="D267">
        <v>0</v>
      </c>
      <c r="E267" t="s">
        <v>501</v>
      </c>
      <c r="F267" t="s">
        <v>470</v>
      </c>
    </row>
    <row r="268" spans="4:6" x14ac:dyDescent="0.25">
      <c r="D268">
        <v>1.7020403018339153E-2</v>
      </c>
      <c r="E268" t="s">
        <v>106</v>
      </c>
      <c r="F268" t="s">
        <v>470</v>
      </c>
    </row>
    <row r="269" spans="4:6" x14ac:dyDescent="0.25">
      <c r="D269">
        <v>0.86162198601479123</v>
      </c>
      <c r="E269" t="s">
        <v>98</v>
      </c>
      <c r="F269" t="s">
        <v>471</v>
      </c>
    </row>
    <row r="270" spans="4:6" x14ac:dyDescent="0.25">
      <c r="D270">
        <v>0.11555187862199071</v>
      </c>
      <c r="E270" t="s">
        <v>102</v>
      </c>
      <c r="F270" t="s">
        <v>471</v>
      </c>
    </row>
    <row r="271" spans="4:6" x14ac:dyDescent="0.25">
      <c r="D271">
        <v>0</v>
      </c>
      <c r="E271" t="s">
        <v>501</v>
      </c>
      <c r="F271" t="s">
        <v>471</v>
      </c>
    </row>
    <row r="272" spans="4:6" x14ac:dyDescent="0.25">
      <c r="D272">
        <v>2.2826135363218099E-2</v>
      </c>
      <c r="E272" t="s">
        <v>106</v>
      </c>
      <c r="F272" t="s">
        <v>471</v>
      </c>
    </row>
    <row r="273" spans="4:6" x14ac:dyDescent="0.25">
      <c r="D273">
        <v>0.67013155582163841</v>
      </c>
      <c r="E273" t="s">
        <v>98</v>
      </c>
      <c r="F273" t="s">
        <v>472</v>
      </c>
    </row>
    <row r="274" spans="4:6" x14ac:dyDescent="0.25">
      <c r="D274">
        <v>0.32134274753740394</v>
      </c>
      <c r="E274" t="s">
        <v>102</v>
      </c>
      <c r="F274" t="s">
        <v>472</v>
      </c>
    </row>
    <row r="275" spans="4:6" x14ac:dyDescent="0.25">
      <c r="D275">
        <v>8.5256966409574964E-3</v>
      </c>
      <c r="E275" t="s">
        <v>501</v>
      </c>
      <c r="F275" t="s">
        <v>472</v>
      </c>
    </row>
    <row r="276" spans="4:6" x14ac:dyDescent="0.25">
      <c r="D276">
        <v>0</v>
      </c>
      <c r="E276" t="s">
        <v>106</v>
      </c>
      <c r="F276" t="s">
        <v>472</v>
      </c>
    </row>
    <row r="277" spans="4:6" x14ac:dyDescent="0.25">
      <c r="D277">
        <v>0.63608684362040324</v>
      </c>
      <c r="E277" t="s">
        <v>98</v>
      </c>
      <c r="F277" t="s">
        <v>473</v>
      </c>
    </row>
    <row r="278" spans="4:6" x14ac:dyDescent="0.25">
      <c r="D278">
        <v>0.3546267347185158</v>
      </c>
      <c r="E278" t="s">
        <v>102</v>
      </c>
      <c r="F278" t="s">
        <v>473</v>
      </c>
    </row>
    <row r="279" spans="4:6" x14ac:dyDescent="0.25">
      <c r="D279">
        <v>9.286421661081035E-3</v>
      </c>
      <c r="E279" t="s">
        <v>501</v>
      </c>
      <c r="F279" t="s">
        <v>473</v>
      </c>
    </row>
    <row r="280" spans="4:6" x14ac:dyDescent="0.25">
      <c r="D280">
        <v>0</v>
      </c>
      <c r="E280" t="s">
        <v>106</v>
      </c>
      <c r="F280" t="s">
        <v>473</v>
      </c>
    </row>
    <row r="281" spans="4:6" x14ac:dyDescent="0.25">
      <c r="D281">
        <v>0.38798439541544233</v>
      </c>
      <c r="E281" t="s">
        <v>98</v>
      </c>
      <c r="F281" t="s">
        <v>474</v>
      </c>
    </row>
    <row r="282" spans="4:6" x14ac:dyDescent="0.25">
      <c r="D282">
        <v>0.61201560458455762</v>
      </c>
      <c r="E282" t="s">
        <v>102</v>
      </c>
      <c r="F282" t="s">
        <v>474</v>
      </c>
    </row>
    <row r="283" spans="4:6" x14ac:dyDescent="0.25">
      <c r="D283">
        <v>0</v>
      </c>
      <c r="E283" t="s">
        <v>501</v>
      </c>
      <c r="F283" t="s">
        <v>474</v>
      </c>
    </row>
    <row r="284" spans="4:6" x14ac:dyDescent="0.25">
      <c r="D284">
        <v>0</v>
      </c>
      <c r="E284" t="s">
        <v>106</v>
      </c>
      <c r="F284" t="s">
        <v>474</v>
      </c>
    </row>
    <row r="285" spans="4:6" x14ac:dyDescent="0.25">
      <c r="D285">
        <v>0.56257105782518702</v>
      </c>
      <c r="E285" t="s">
        <v>98</v>
      </c>
      <c r="F285" t="s">
        <v>475</v>
      </c>
    </row>
    <row r="286" spans="4:6" x14ac:dyDescent="0.25">
      <c r="D286">
        <v>0.36137023016158398</v>
      </c>
      <c r="E286" t="s">
        <v>102</v>
      </c>
      <c r="F286" t="s">
        <v>475</v>
      </c>
    </row>
    <row r="287" spans="4:6" x14ac:dyDescent="0.25">
      <c r="D287">
        <v>0</v>
      </c>
      <c r="E287" t="s">
        <v>501</v>
      </c>
      <c r="F287" t="s">
        <v>475</v>
      </c>
    </row>
    <row r="288" spans="4:6" x14ac:dyDescent="0.25">
      <c r="D288">
        <v>7.6058712013229002E-2</v>
      </c>
      <c r="E288" t="s">
        <v>106</v>
      </c>
      <c r="F288" t="s">
        <v>475</v>
      </c>
    </row>
    <row r="289" spans="4:6" x14ac:dyDescent="0.25">
      <c r="D289">
        <v>0.82484221485566012</v>
      </c>
      <c r="E289" t="s">
        <v>98</v>
      </c>
      <c r="F289" t="s">
        <v>476</v>
      </c>
    </row>
    <row r="290" spans="4:6" x14ac:dyDescent="0.25">
      <c r="D290">
        <v>0.16266510507644524</v>
      </c>
      <c r="E290" t="s">
        <v>102</v>
      </c>
      <c r="F290" t="s">
        <v>476</v>
      </c>
    </row>
    <row r="291" spans="4:6" x14ac:dyDescent="0.25">
      <c r="D291">
        <v>0</v>
      </c>
      <c r="E291" t="s">
        <v>501</v>
      </c>
      <c r="F291" t="s">
        <v>476</v>
      </c>
    </row>
    <row r="292" spans="4:6" x14ac:dyDescent="0.25">
      <c r="D292">
        <v>1.2492680067894694E-2</v>
      </c>
      <c r="E292" t="s">
        <v>106</v>
      </c>
      <c r="F292" t="s">
        <v>476</v>
      </c>
    </row>
    <row r="293" spans="4:6" x14ac:dyDescent="0.25">
      <c r="D293">
        <v>0.41615635941570894</v>
      </c>
      <c r="E293" t="s">
        <v>98</v>
      </c>
      <c r="F293" t="s">
        <v>477</v>
      </c>
    </row>
    <row r="294" spans="4:6" x14ac:dyDescent="0.25">
      <c r="D294">
        <v>0.53754670085115963</v>
      </c>
      <c r="E294" t="s">
        <v>102</v>
      </c>
      <c r="F294" t="s">
        <v>477</v>
      </c>
    </row>
    <row r="295" spans="4:6" x14ac:dyDescent="0.25">
      <c r="D295">
        <v>4.6296939733131551E-2</v>
      </c>
      <c r="E295" t="s">
        <v>501</v>
      </c>
      <c r="F295" t="s">
        <v>477</v>
      </c>
    </row>
    <row r="296" spans="4:6" x14ac:dyDescent="0.25">
      <c r="D296">
        <v>0</v>
      </c>
      <c r="E296" t="s">
        <v>106</v>
      </c>
      <c r="F296" t="s">
        <v>477</v>
      </c>
    </row>
  </sheetData>
  <pageMargins left="0.7" right="0.7" top="0.78740157499999996" bottom="0.78740157499999996"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J187"/>
  <sheetViews>
    <sheetView zoomScale="96" zoomScaleNormal="70" workbookViewId="0">
      <pane xSplit="2" ySplit="2" topLeftCell="C69" activePane="bottomRight" state="frozen"/>
      <selection pane="topRight" activeCell="C1" sqref="C1"/>
      <selection pane="bottomLeft" activeCell="A3" sqref="A3"/>
      <selection pane="bottomRight" activeCell="H31" sqref="H31"/>
    </sheetView>
  </sheetViews>
  <sheetFormatPr defaultColWidth="11.42578125" defaultRowHeight="15" x14ac:dyDescent="0.25"/>
  <cols>
    <col min="2" max="2" width="32.7109375" bestFit="1" customWidth="1"/>
    <col min="3" max="4" width="10.7109375"/>
    <col min="5" max="5" width="10.85546875"/>
    <col min="6" max="6" width="10.7109375"/>
  </cols>
  <sheetData>
    <row r="1" spans="1:88" ht="18" x14ac:dyDescent="0.25">
      <c r="A1" s="13" t="s">
        <v>248</v>
      </c>
      <c r="C1" s="2" t="s">
        <v>98</v>
      </c>
      <c r="D1" s="2" t="s">
        <v>102</v>
      </c>
      <c r="E1" s="2" t="s">
        <v>390</v>
      </c>
      <c r="F1" s="2" t="s">
        <v>106</v>
      </c>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row>
    <row r="2" spans="1:88" x14ac:dyDescent="0.25">
      <c r="C2" s="2" t="s">
        <v>394</v>
      </c>
      <c r="D2" s="2" t="s">
        <v>394</v>
      </c>
      <c r="E2" s="2" t="s">
        <v>394</v>
      </c>
      <c r="F2" s="2" t="s">
        <v>394</v>
      </c>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row>
    <row r="3" spans="1:88" x14ac:dyDescent="0.25">
      <c r="A3" s="14">
        <v>2015</v>
      </c>
      <c r="B3" s="2">
        <v>1900</v>
      </c>
      <c r="C3">
        <f>OLD_values_no_RT!BL3</f>
        <v>0</v>
      </c>
      <c r="D3">
        <f>OLD_values_no_RT!BM3*(1-high_rise_MFH)</f>
        <v>0</v>
      </c>
      <c r="E3">
        <f>OLD_values_no_RT!BM3*high_rise_MFH</f>
        <v>0</v>
      </c>
      <c r="F3">
        <f>OLD_values_no_RT!BN3</f>
        <v>0</v>
      </c>
    </row>
    <row r="4" spans="1:88" x14ac:dyDescent="0.25">
      <c r="A4" s="14">
        <v>2015</v>
      </c>
      <c r="B4" s="2">
        <v>1901</v>
      </c>
      <c r="C4">
        <f>OLD_values_no_RT!BL4</f>
        <v>0</v>
      </c>
      <c r="D4">
        <f>OLD_values_no_RT!BM4*(1-high_rise_MFH)</f>
        <v>0</v>
      </c>
      <c r="E4">
        <f>OLD_values_no_RT!BM4*high_rise_MFH</f>
        <v>0</v>
      </c>
      <c r="F4">
        <f>OLD_values_no_RT!BN4</f>
        <v>0</v>
      </c>
    </row>
    <row r="5" spans="1:88" x14ac:dyDescent="0.25">
      <c r="A5" s="14">
        <v>2015</v>
      </c>
      <c r="B5" s="2">
        <v>1902</v>
      </c>
      <c r="C5">
        <f>OLD_values_no_RT!BL5</f>
        <v>0</v>
      </c>
      <c r="D5">
        <f>OLD_values_no_RT!BM5*(1-high_rise_MFH)</f>
        <v>0</v>
      </c>
      <c r="E5">
        <f>OLD_values_no_RT!BM5*high_rise_MFH</f>
        <v>0</v>
      </c>
      <c r="F5">
        <f>OLD_values_no_RT!BN5</f>
        <v>0</v>
      </c>
    </row>
    <row r="6" spans="1:88" x14ac:dyDescent="0.25">
      <c r="A6" s="14">
        <v>2015</v>
      </c>
      <c r="B6" s="2">
        <v>1903</v>
      </c>
      <c r="C6">
        <f>OLD_values_no_RT!BL6</f>
        <v>0</v>
      </c>
      <c r="D6">
        <f>OLD_values_no_RT!BM6*(1-high_rise_MFH)</f>
        <v>0</v>
      </c>
      <c r="E6">
        <f>OLD_values_no_RT!BM6*high_rise_MFH</f>
        <v>0</v>
      </c>
      <c r="F6">
        <f>OLD_values_no_RT!BN6</f>
        <v>0</v>
      </c>
    </row>
    <row r="7" spans="1:88" x14ac:dyDescent="0.25">
      <c r="A7" s="14">
        <v>2015</v>
      </c>
      <c r="B7" s="2">
        <v>1904</v>
      </c>
      <c r="C7">
        <f>OLD_values_no_RT!BL7</f>
        <v>0</v>
      </c>
      <c r="D7">
        <f>OLD_values_no_RT!BM7*(1-high_rise_MFH)</f>
        <v>0</v>
      </c>
      <c r="E7">
        <f>OLD_values_no_RT!BM7*high_rise_MFH</f>
        <v>0</v>
      </c>
      <c r="F7">
        <f>OLD_values_no_RT!BN7</f>
        <v>0</v>
      </c>
    </row>
    <row r="8" spans="1:88" x14ac:dyDescent="0.25">
      <c r="A8" s="14">
        <v>2015</v>
      </c>
      <c r="B8" s="2">
        <v>1905</v>
      </c>
      <c r="C8">
        <f>OLD_values_no_RT!BL8</f>
        <v>0</v>
      </c>
      <c r="D8">
        <f>OLD_values_no_RT!BM8*(1-high_rise_MFH)</f>
        <v>0</v>
      </c>
      <c r="E8">
        <f>OLD_values_no_RT!BM8*high_rise_MFH</f>
        <v>0</v>
      </c>
      <c r="F8">
        <f>OLD_values_no_RT!BN8</f>
        <v>0</v>
      </c>
    </row>
    <row r="9" spans="1:88" x14ac:dyDescent="0.25">
      <c r="A9" s="14">
        <v>2015</v>
      </c>
      <c r="B9" s="2">
        <v>1906</v>
      </c>
      <c r="C9">
        <f>OLD_values_no_RT!BL9</f>
        <v>0</v>
      </c>
      <c r="D9">
        <f>OLD_values_no_RT!BM9*(1-high_rise_MFH)</f>
        <v>0</v>
      </c>
      <c r="E9">
        <f>OLD_values_no_RT!BM9*high_rise_MFH</f>
        <v>0</v>
      </c>
      <c r="F9">
        <f>OLD_values_no_RT!BN9</f>
        <v>0</v>
      </c>
    </row>
    <row r="10" spans="1:88" x14ac:dyDescent="0.25">
      <c r="A10" s="14">
        <v>2015</v>
      </c>
      <c r="B10" s="2">
        <v>1907</v>
      </c>
      <c r="C10">
        <f>OLD_values_no_RT!BL10</f>
        <v>0</v>
      </c>
      <c r="D10">
        <f>OLD_values_no_RT!BM10*(1-high_rise_MFH)</f>
        <v>0</v>
      </c>
      <c r="E10">
        <f>OLD_values_no_RT!BM10*high_rise_MFH</f>
        <v>0</v>
      </c>
      <c r="F10">
        <f>OLD_values_no_RT!BN10</f>
        <v>0</v>
      </c>
    </row>
    <row r="11" spans="1:88" x14ac:dyDescent="0.25">
      <c r="A11" s="14">
        <v>2015</v>
      </c>
      <c r="B11" s="2">
        <v>1908</v>
      </c>
      <c r="C11">
        <f>OLD_values_no_RT!BL11</f>
        <v>0</v>
      </c>
      <c r="D11">
        <f>OLD_values_no_RT!BM11*(1-high_rise_MFH)</f>
        <v>0</v>
      </c>
      <c r="E11">
        <f>OLD_values_no_RT!BM11*high_rise_MFH</f>
        <v>0</v>
      </c>
      <c r="F11">
        <f>OLD_values_no_RT!BN11</f>
        <v>0</v>
      </c>
    </row>
    <row r="12" spans="1:88" x14ac:dyDescent="0.25">
      <c r="A12" s="14">
        <v>2015</v>
      </c>
      <c r="B12" s="2">
        <v>1909</v>
      </c>
      <c r="C12">
        <f>OLD_values_no_RT!BL12</f>
        <v>0</v>
      </c>
      <c r="D12">
        <f>OLD_values_no_RT!BM12*(1-high_rise_MFH)</f>
        <v>0</v>
      </c>
      <c r="E12">
        <f>OLD_values_no_RT!BM12*high_rise_MFH</f>
        <v>0</v>
      </c>
      <c r="F12">
        <f>OLD_values_no_RT!BN12</f>
        <v>0</v>
      </c>
    </row>
    <row r="13" spans="1:88" x14ac:dyDescent="0.25">
      <c r="A13" s="14">
        <v>2015</v>
      </c>
      <c r="B13" s="2">
        <v>1910</v>
      </c>
      <c r="C13">
        <f>OLD_values_no_RT!BL13</f>
        <v>0</v>
      </c>
      <c r="D13">
        <f>OLD_values_no_RT!BM13*(1-high_rise_MFH)</f>
        <v>0</v>
      </c>
      <c r="E13">
        <f>OLD_values_no_RT!BM13*high_rise_MFH</f>
        <v>0</v>
      </c>
      <c r="F13">
        <f>OLD_values_no_RT!BN13</f>
        <v>0</v>
      </c>
    </row>
    <row r="14" spans="1:88" x14ac:dyDescent="0.25">
      <c r="A14" s="14">
        <v>2015</v>
      </c>
      <c r="B14" s="2">
        <v>1911</v>
      </c>
      <c r="C14">
        <f>OLD_values_no_RT!BL14</f>
        <v>0</v>
      </c>
      <c r="D14">
        <f>OLD_values_no_RT!BM14*(1-high_rise_MFH)</f>
        <v>0</v>
      </c>
      <c r="E14">
        <f>OLD_values_no_RT!BM14*high_rise_MFH</f>
        <v>0</v>
      </c>
      <c r="F14">
        <f>OLD_values_no_RT!BN14</f>
        <v>0</v>
      </c>
    </row>
    <row r="15" spans="1:88" x14ac:dyDescent="0.25">
      <c r="A15" s="14">
        <v>2015</v>
      </c>
      <c r="B15" s="2">
        <v>1912</v>
      </c>
      <c r="C15">
        <f>OLD_values_no_RT!BL15</f>
        <v>0</v>
      </c>
      <c r="D15">
        <f>OLD_values_no_RT!BM15*(1-high_rise_MFH)</f>
        <v>0</v>
      </c>
      <c r="E15">
        <f>OLD_values_no_RT!BM15*high_rise_MFH</f>
        <v>0</v>
      </c>
      <c r="F15">
        <f>OLD_values_no_RT!BN15</f>
        <v>0</v>
      </c>
    </row>
    <row r="16" spans="1:88" x14ac:dyDescent="0.25">
      <c r="A16" s="14">
        <v>2015</v>
      </c>
      <c r="B16" s="2">
        <v>1913</v>
      </c>
      <c r="C16">
        <f>OLD_values_no_RT!BL16</f>
        <v>0</v>
      </c>
      <c r="D16">
        <f>OLD_values_no_RT!BM16*(1-high_rise_MFH)</f>
        <v>0</v>
      </c>
      <c r="E16">
        <f>OLD_values_no_RT!BM16*high_rise_MFH</f>
        <v>0</v>
      </c>
      <c r="F16">
        <f>OLD_values_no_RT!BN16</f>
        <v>0</v>
      </c>
    </row>
    <row r="17" spans="1:6" x14ac:dyDescent="0.25">
      <c r="A17" s="14">
        <v>2015</v>
      </c>
      <c r="B17" s="2">
        <v>1914</v>
      </c>
      <c r="C17">
        <f>OLD_values_no_RT!BL17</f>
        <v>0</v>
      </c>
      <c r="D17">
        <f>OLD_values_no_RT!BM17*(1-high_rise_MFH)</f>
        <v>0</v>
      </c>
      <c r="E17">
        <f>OLD_values_no_RT!BM17*high_rise_MFH</f>
        <v>0</v>
      </c>
      <c r="F17">
        <f>OLD_values_no_RT!BN17</f>
        <v>0</v>
      </c>
    </row>
    <row r="18" spans="1:6" x14ac:dyDescent="0.25">
      <c r="A18" s="14">
        <v>2015</v>
      </c>
      <c r="B18" s="2">
        <v>1915</v>
      </c>
      <c r="C18">
        <f>OLD_values_no_RT!BL18</f>
        <v>0</v>
      </c>
      <c r="D18">
        <f>OLD_values_no_RT!BM18*(1-high_rise_MFH)</f>
        <v>0</v>
      </c>
      <c r="E18">
        <f>OLD_values_no_RT!BM18*high_rise_MFH</f>
        <v>0</v>
      </c>
      <c r="F18">
        <f>OLD_values_no_RT!BN18</f>
        <v>0</v>
      </c>
    </row>
    <row r="19" spans="1:6" x14ac:dyDescent="0.25">
      <c r="A19" s="14">
        <v>2015</v>
      </c>
      <c r="B19" s="2">
        <v>1916</v>
      </c>
      <c r="C19">
        <f>OLD_values_no_RT!BL19</f>
        <v>0</v>
      </c>
      <c r="D19">
        <f>OLD_values_no_RT!BM19*(1-high_rise_MFH)</f>
        <v>0</v>
      </c>
      <c r="E19">
        <f>OLD_values_no_RT!BM19*high_rise_MFH</f>
        <v>0</v>
      </c>
      <c r="F19">
        <f>OLD_values_no_RT!BN19</f>
        <v>0</v>
      </c>
    </row>
    <row r="20" spans="1:6" x14ac:dyDescent="0.25">
      <c r="A20" s="14">
        <v>2015</v>
      </c>
      <c r="B20" s="2">
        <v>1917</v>
      </c>
      <c r="C20">
        <f>OLD_values_no_RT!BL20</f>
        <v>0</v>
      </c>
      <c r="D20">
        <f>OLD_values_no_RT!BM20*(1-high_rise_MFH)</f>
        <v>0</v>
      </c>
      <c r="E20">
        <f>OLD_values_no_RT!BM20*high_rise_MFH</f>
        <v>0</v>
      </c>
      <c r="F20">
        <f>OLD_values_no_RT!BN20</f>
        <v>0</v>
      </c>
    </row>
    <row r="21" spans="1:6" x14ac:dyDescent="0.25">
      <c r="A21" s="14">
        <v>2015</v>
      </c>
      <c r="B21" s="2">
        <v>1918</v>
      </c>
      <c r="C21">
        <f>OLD_values_no_RT!BL21</f>
        <v>0</v>
      </c>
      <c r="D21">
        <f>OLD_values_no_RT!BM21*(1-high_rise_MFH)</f>
        <v>0</v>
      </c>
      <c r="E21">
        <f>OLD_values_no_RT!BM21*high_rise_MFH</f>
        <v>0</v>
      </c>
      <c r="F21">
        <f>OLD_values_no_RT!BN21</f>
        <v>0</v>
      </c>
    </row>
    <row r="22" spans="1:6" x14ac:dyDescent="0.25">
      <c r="A22" s="14">
        <v>2015</v>
      </c>
      <c r="B22" s="2">
        <v>1919</v>
      </c>
      <c r="C22">
        <f>OLD_values_no_RT!BL22</f>
        <v>0</v>
      </c>
      <c r="D22">
        <f>OLD_values_no_RT!BM22*(1-high_rise_MFH)</f>
        <v>0</v>
      </c>
      <c r="E22">
        <f>OLD_values_no_RT!BM22*high_rise_MFH</f>
        <v>0</v>
      </c>
      <c r="F22">
        <f>OLD_values_no_RT!BN22</f>
        <v>0</v>
      </c>
    </row>
    <row r="23" spans="1:6" x14ac:dyDescent="0.25">
      <c r="A23" s="14">
        <v>2015</v>
      </c>
      <c r="B23" s="2">
        <v>1920</v>
      </c>
      <c r="C23">
        <f>OLD_values_no_RT!BL23</f>
        <v>0</v>
      </c>
      <c r="D23">
        <f>OLD_values_no_RT!BM23*(1-high_rise_MFH)</f>
        <v>0</v>
      </c>
      <c r="E23">
        <f>OLD_values_no_RT!BM23*high_rise_MFH</f>
        <v>0</v>
      </c>
      <c r="F23">
        <f>OLD_values_no_RT!BN23</f>
        <v>0</v>
      </c>
    </row>
    <row r="24" spans="1:6" x14ac:dyDescent="0.25">
      <c r="A24" s="14">
        <v>2015</v>
      </c>
      <c r="B24" s="2">
        <v>1921</v>
      </c>
      <c r="C24">
        <f>OLD_values_no_RT!BL24</f>
        <v>0</v>
      </c>
      <c r="D24">
        <f>OLD_values_no_RT!BM24*(1-high_rise_MFH)</f>
        <v>0</v>
      </c>
      <c r="E24">
        <f>OLD_values_no_RT!BM24*high_rise_MFH</f>
        <v>0</v>
      </c>
      <c r="F24">
        <f>OLD_values_no_RT!BN24</f>
        <v>0</v>
      </c>
    </row>
    <row r="25" spans="1:6" x14ac:dyDescent="0.25">
      <c r="A25" s="14">
        <v>2015</v>
      </c>
      <c r="B25" s="2">
        <v>1922</v>
      </c>
      <c r="C25">
        <f>OLD_values_no_RT!BL25</f>
        <v>0</v>
      </c>
      <c r="D25">
        <f>OLD_values_no_RT!BM25*(1-high_rise_MFH)</f>
        <v>0</v>
      </c>
      <c r="E25">
        <f>OLD_values_no_RT!BM25*high_rise_MFH</f>
        <v>0</v>
      </c>
      <c r="F25">
        <f>OLD_values_no_RT!BN25</f>
        <v>0</v>
      </c>
    </row>
    <row r="26" spans="1:6" x14ac:dyDescent="0.25">
      <c r="A26" s="14">
        <v>2015</v>
      </c>
      <c r="B26" s="2">
        <v>1923</v>
      </c>
      <c r="C26">
        <f>OLD_values_no_RT!BL26</f>
        <v>0</v>
      </c>
      <c r="D26">
        <f>OLD_values_no_RT!BM26*(1-high_rise_MFH)</f>
        <v>0</v>
      </c>
      <c r="E26">
        <f>OLD_values_no_RT!BM26*high_rise_MFH</f>
        <v>0</v>
      </c>
      <c r="F26">
        <f>OLD_values_no_RT!BN26</f>
        <v>0</v>
      </c>
    </row>
    <row r="27" spans="1:6" x14ac:dyDescent="0.25">
      <c r="A27" s="14">
        <v>2015</v>
      </c>
      <c r="B27" s="2">
        <v>1924</v>
      </c>
      <c r="C27">
        <f>OLD_values_no_RT!BL27</f>
        <v>0</v>
      </c>
      <c r="D27">
        <f>OLD_values_no_RT!BM27*(1-high_rise_MFH)</f>
        <v>0</v>
      </c>
      <c r="E27">
        <f>OLD_values_no_RT!BM27*high_rise_MFH</f>
        <v>0</v>
      </c>
      <c r="F27">
        <f>OLD_values_no_RT!BN27</f>
        <v>0</v>
      </c>
    </row>
    <row r="28" spans="1:6" x14ac:dyDescent="0.25">
      <c r="A28" s="14">
        <v>2015</v>
      </c>
      <c r="B28" s="2">
        <v>1925</v>
      </c>
      <c r="C28">
        <f>OLD_values_no_RT!BL28</f>
        <v>0</v>
      </c>
      <c r="D28">
        <f>OLD_values_no_RT!BM28*(1-high_rise_MFH)</f>
        <v>0</v>
      </c>
      <c r="E28">
        <f>OLD_values_no_RT!BM28*high_rise_MFH</f>
        <v>0</v>
      </c>
      <c r="F28">
        <f>OLD_values_no_RT!BN28</f>
        <v>0</v>
      </c>
    </row>
    <row r="29" spans="1:6" x14ac:dyDescent="0.25">
      <c r="A29" s="14">
        <v>2015</v>
      </c>
      <c r="B29" s="2">
        <v>1926</v>
      </c>
      <c r="C29">
        <f>OLD_values_no_RT!BL29</f>
        <v>0</v>
      </c>
      <c r="D29">
        <f>OLD_values_no_RT!BM29*(1-high_rise_MFH)</f>
        <v>0</v>
      </c>
      <c r="E29">
        <f>OLD_values_no_RT!BM29*high_rise_MFH</f>
        <v>0</v>
      </c>
      <c r="F29">
        <f>OLD_values_no_RT!BN29</f>
        <v>0</v>
      </c>
    </row>
    <row r="30" spans="1:6" x14ac:dyDescent="0.25">
      <c r="A30" s="14">
        <v>2015</v>
      </c>
      <c r="B30" s="2">
        <v>1927</v>
      </c>
      <c r="C30">
        <f>OLD_values_no_RT!BL30</f>
        <v>0</v>
      </c>
      <c r="D30">
        <f>OLD_values_no_RT!BM30*(1-high_rise_MFH)</f>
        <v>0</v>
      </c>
      <c r="E30">
        <f>OLD_values_no_RT!BM30*high_rise_MFH</f>
        <v>0</v>
      </c>
      <c r="F30">
        <f>OLD_values_no_RT!BN30</f>
        <v>0</v>
      </c>
    </row>
    <row r="31" spans="1:6" x14ac:dyDescent="0.25">
      <c r="A31" s="14">
        <v>2015</v>
      </c>
      <c r="B31" s="2">
        <v>1928</v>
      </c>
      <c r="C31">
        <f>OLD_values_no_RT!BL31</f>
        <v>0</v>
      </c>
      <c r="D31">
        <f>OLD_values_no_RT!BM31*(1-high_rise_MFH)</f>
        <v>0</v>
      </c>
      <c r="E31">
        <f>OLD_values_no_RT!BM31*high_rise_MFH</f>
        <v>0</v>
      </c>
      <c r="F31">
        <f>OLD_values_no_RT!BN31</f>
        <v>0</v>
      </c>
    </row>
    <row r="32" spans="1:6" x14ac:dyDescent="0.25">
      <c r="A32" s="14">
        <v>2015</v>
      </c>
      <c r="B32" s="2">
        <v>1929</v>
      </c>
      <c r="C32">
        <f>OLD_values_no_RT!BL32</f>
        <v>0</v>
      </c>
      <c r="D32">
        <f>OLD_values_no_RT!BM32*(1-high_rise_MFH)</f>
        <v>0</v>
      </c>
      <c r="E32">
        <f>OLD_values_no_RT!BM32*high_rise_MFH</f>
        <v>0</v>
      </c>
      <c r="F32">
        <f>OLD_values_no_RT!BN32</f>
        <v>0</v>
      </c>
    </row>
    <row r="33" spans="1:6" x14ac:dyDescent="0.25">
      <c r="A33" s="14">
        <v>2015</v>
      </c>
      <c r="B33" s="2">
        <v>1930</v>
      </c>
      <c r="C33">
        <f>OLD_values_no_RT!BL33</f>
        <v>0</v>
      </c>
      <c r="D33">
        <f>OLD_values_no_RT!BM33*(1-high_rise_MFH)</f>
        <v>0</v>
      </c>
      <c r="E33">
        <f>OLD_values_no_RT!BM33*high_rise_MFH</f>
        <v>0</v>
      </c>
      <c r="F33">
        <f>OLD_values_no_RT!BN33</f>
        <v>0</v>
      </c>
    </row>
    <row r="34" spans="1:6" x14ac:dyDescent="0.25">
      <c r="A34" s="14">
        <v>2015</v>
      </c>
      <c r="B34" s="2">
        <v>1931</v>
      </c>
      <c r="C34">
        <f>OLD_values_no_RT!BL34</f>
        <v>0</v>
      </c>
      <c r="D34">
        <f>OLD_values_no_RT!BM34*(1-high_rise_MFH)</f>
        <v>0</v>
      </c>
      <c r="E34">
        <f>OLD_values_no_RT!BM34*high_rise_MFH</f>
        <v>0</v>
      </c>
      <c r="F34">
        <f>OLD_values_no_RT!BN34</f>
        <v>0</v>
      </c>
    </row>
    <row r="35" spans="1:6" x14ac:dyDescent="0.25">
      <c r="A35" s="14">
        <v>2015</v>
      </c>
      <c r="B35" s="2">
        <v>1932</v>
      </c>
      <c r="C35">
        <f>OLD_values_no_RT!BL35</f>
        <v>0</v>
      </c>
      <c r="D35">
        <f>OLD_values_no_RT!BM35*(1-high_rise_MFH)</f>
        <v>0</v>
      </c>
      <c r="E35">
        <f>OLD_values_no_RT!BM35*high_rise_MFH</f>
        <v>0</v>
      </c>
      <c r="F35">
        <f>OLD_values_no_RT!BN35</f>
        <v>0</v>
      </c>
    </row>
    <row r="36" spans="1:6" x14ac:dyDescent="0.25">
      <c r="A36" s="14">
        <v>2015</v>
      </c>
      <c r="B36" s="2">
        <v>1933</v>
      </c>
      <c r="C36">
        <f>OLD_values_no_RT!BL36</f>
        <v>0</v>
      </c>
      <c r="D36">
        <f>OLD_values_no_RT!BM36*(1-high_rise_MFH)</f>
        <v>0</v>
      </c>
      <c r="E36">
        <f>OLD_values_no_RT!BM36*high_rise_MFH</f>
        <v>0</v>
      </c>
      <c r="F36">
        <f>OLD_values_no_RT!BN36</f>
        <v>0</v>
      </c>
    </row>
    <row r="37" spans="1:6" x14ac:dyDescent="0.25">
      <c r="A37" s="14">
        <v>2015</v>
      </c>
      <c r="B37" s="2">
        <v>1934</v>
      </c>
      <c r="C37">
        <f>OLD_values_no_RT!BL37</f>
        <v>0</v>
      </c>
      <c r="D37">
        <f>OLD_values_no_RT!BM37*(1-high_rise_MFH)</f>
        <v>0</v>
      </c>
      <c r="E37">
        <f>OLD_values_no_RT!BM37*high_rise_MFH</f>
        <v>0</v>
      </c>
      <c r="F37">
        <f>OLD_values_no_RT!BN37</f>
        <v>0</v>
      </c>
    </row>
    <row r="38" spans="1:6" x14ac:dyDescent="0.25">
      <c r="A38" s="14">
        <v>2015</v>
      </c>
      <c r="B38" s="2">
        <v>1935</v>
      </c>
      <c r="C38">
        <f>OLD_values_no_RT!BL38</f>
        <v>0</v>
      </c>
      <c r="D38">
        <f>OLD_values_no_RT!BM38*(1-high_rise_MFH)</f>
        <v>0</v>
      </c>
      <c r="E38">
        <f>OLD_values_no_RT!BM38*high_rise_MFH</f>
        <v>0</v>
      </c>
      <c r="F38">
        <f>OLD_values_no_RT!BN38</f>
        <v>0</v>
      </c>
    </row>
    <row r="39" spans="1:6" x14ac:dyDescent="0.25">
      <c r="A39" s="14">
        <v>2015</v>
      </c>
      <c r="B39" s="2">
        <v>1936</v>
      </c>
      <c r="C39">
        <f>OLD_values_no_RT!BL39</f>
        <v>0</v>
      </c>
      <c r="D39">
        <f>OLD_values_no_RT!BM39*(1-high_rise_MFH)</f>
        <v>0</v>
      </c>
      <c r="E39">
        <f>OLD_values_no_RT!BM39*high_rise_MFH</f>
        <v>0</v>
      </c>
      <c r="F39">
        <f>OLD_values_no_RT!BN39</f>
        <v>0</v>
      </c>
    </row>
    <row r="40" spans="1:6" x14ac:dyDescent="0.25">
      <c r="A40" s="14">
        <v>2015</v>
      </c>
      <c r="B40" s="2">
        <v>1937</v>
      </c>
      <c r="C40">
        <f>OLD_values_no_RT!BL40</f>
        <v>0</v>
      </c>
      <c r="D40">
        <f>OLD_values_no_RT!BM40*(1-high_rise_MFH)</f>
        <v>0</v>
      </c>
      <c r="E40">
        <f>OLD_values_no_RT!BM40*high_rise_MFH</f>
        <v>0</v>
      </c>
      <c r="F40">
        <f>OLD_values_no_RT!BN40</f>
        <v>0</v>
      </c>
    </row>
    <row r="41" spans="1:6" x14ac:dyDescent="0.25">
      <c r="A41" s="14">
        <v>2015</v>
      </c>
      <c r="B41" s="2">
        <v>1938</v>
      </c>
      <c r="C41">
        <f>OLD_values_no_RT!BL41</f>
        <v>0</v>
      </c>
      <c r="D41">
        <f>OLD_values_no_RT!BM41*(1-high_rise_MFH)</f>
        <v>0</v>
      </c>
      <c r="E41">
        <f>OLD_values_no_RT!BM41*high_rise_MFH</f>
        <v>0</v>
      </c>
      <c r="F41">
        <f>OLD_values_no_RT!BN41</f>
        <v>0</v>
      </c>
    </row>
    <row r="42" spans="1:6" x14ac:dyDescent="0.25">
      <c r="A42" s="14">
        <v>2015</v>
      </c>
      <c r="B42" s="2">
        <v>1939</v>
      </c>
      <c r="C42">
        <f>OLD_values_no_RT!BL42</f>
        <v>0</v>
      </c>
      <c r="D42">
        <f>OLD_values_no_RT!BM42*(1-high_rise_MFH)</f>
        <v>0</v>
      </c>
      <c r="E42">
        <f>OLD_values_no_RT!BM42*high_rise_MFH</f>
        <v>0</v>
      </c>
      <c r="F42">
        <f>OLD_values_no_RT!BN42</f>
        <v>0</v>
      </c>
    </row>
    <row r="43" spans="1:6" x14ac:dyDescent="0.25">
      <c r="A43" s="14">
        <v>2015</v>
      </c>
      <c r="B43" s="2">
        <v>1940</v>
      </c>
      <c r="C43">
        <f>OLD_values_no_RT!BL43</f>
        <v>0</v>
      </c>
      <c r="D43">
        <f>OLD_values_no_RT!BM43*(1-high_rise_MFH)</f>
        <v>0</v>
      </c>
      <c r="E43">
        <f>OLD_values_no_RT!BM43*high_rise_MFH</f>
        <v>0</v>
      </c>
      <c r="F43">
        <f>OLD_values_no_RT!BN43</f>
        <v>0</v>
      </c>
    </row>
    <row r="44" spans="1:6" x14ac:dyDescent="0.25">
      <c r="A44" s="14">
        <v>2015</v>
      </c>
      <c r="B44" s="2">
        <v>1941</v>
      </c>
      <c r="C44">
        <f>OLD_values_no_RT!BL44</f>
        <v>0</v>
      </c>
      <c r="D44">
        <f>OLD_values_no_RT!BM44*(1-high_rise_MFH)</f>
        <v>0</v>
      </c>
      <c r="E44">
        <f>OLD_values_no_RT!BM44*high_rise_MFH</f>
        <v>0</v>
      </c>
      <c r="F44">
        <f>OLD_values_no_RT!BN44</f>
        <v>0</v>
      </c>
    </row>
    <row r="45" spans="1:6" x14ac:dyDescent="0.25">
      <c r="A45" s="14">
        <v>2015</v>
      </c>
      <c r="B45" s="2">
        <v>1942</v>
      </c>
      <c r="C45">
        <f>OLD_values_no_RT!BL45</f>
        <v>0</v>
      </c>
      <c r="D45">
        <f>OLD_values_no_RT!BM45*(1-high_rise_MFH)</f>
        <v>0</v>
      </c>
      <c r="E45">
        <f>OLD_values_no_RT!BM45*high_rise_MFH</f>
        <v>0</v>
      </c>
      <c r="F45">
        <f>OLD_values_no_RT!BN45</f>
        <v>0</v>
      </c>
    </row>
    <row r="46" spans="1:6" x14ac:dyDescent="0.25">
      <c r="A46" s="14">
        <v>2015</v>
      </c>
      <c r="B46" s="2">
        <v>1943</v>
      </c>
      <c r="C46">
        <f>OLD_values_no_RT!BL46</f>
        <v>0</v>
      </c>
      <c r="D46">
        <f>OLD_values_no_RT!BM46*(1-high_rise_MFH)</f>
        <v>0</v>
      </c>
      <c r="E46">
        <f>OLD_values_no_RT!BM46*high_rise_MFH</f>
        <v>0</v>
      </c>
      <c r="F46">
        <f>OLD_values_no_RT!BN46</f>
        <v>0</v>
      </c>
    </row>
    <row r="47" spans="1:6" x14ac:dyDescent="0.25">
      <c r="A47" s="14">
        <v>2015</v>
      </c>
      <c r="B47" s="2">
        <v>1944</v>
      </c>
      <c r="C47">
        <f>OLD_values_no_RT!BL47</f>
        <v>0</v>
      </c>
      <c r="D47">
        <f>OLD_values_no_RT!BM47*(1-high_rise_MFH)</f>
        <v>0</v>
      </c>
      <c r="E47">
        <f>OLD_values_no_RT!BM47*high_rise_MFH</f>
        <v>0</v>
      </c>
      <c r="F47">
        <f>OLD_values_no_RT!BN47</f>
        <v>0</v>
      </c>
    </row>
    <row r="48" spans="1:6" x14ac:dyDescent="0.25">
      <c r="A48" s="14">
        <v>2015</v>
      </c>
      <c r="B48" s="2">
        <v>1945</v>
      </c>
      <c r="C48">
        <f>OLD_values_no_RT!BL48</f>
        <v>0</v>
      </c>
      <c r="D48">
        <f>OLD_values_no_RT!BM48*(1-high_rise_MFH)</f>
        <v>0</v>
      </c>
      <c r="E48">
        <f>OLD_values_no_RT!BM48*high_rise_MFH</f>
        <v>0</v>
      </c>
      <c r="F48">
        <f>OLD_values_no_RT!BN48</f>
        <v>0</v>
      </c>
    </row>
    <row r="49" spans="1:6" x14ac:dyDescent="0.25">
      <c r="A49" s="14">
        <v>2015</v>
      </c>
      <c r="B49" s="2">
        <v>1946</v>
      </c>
      <c r="C49">
        <f>OLD_values_no_RT!BL49</f>
        <v>0</v>
      </c>
      <c r="D49">
        <f>OLD_values_no_RT!BM49*(1-high_rise_MFH)</f>
        <v>0</v>
      </c>
      <c r="E49">
        <f>OLD_values_no_RT!BM49*high_rise_MFH</f>
        <v>0</v>
      </c>
      <c r="F49">
        <f>OLD_values_no_RT!BN49</f>
        <v>0</v>
      </c>
    </row>
    <row r="50" spans="1:6" x14ac:dyDescent="0.25">
      <c r="A50" s="14">
        <v>2015</v>
      </c>
      <c r="B50" s="2">
        <v>1947</v>
      </c>
      <c r="C50">
        <f>OLD_values_no_RT!BL50</f>
        <v>0</v>
      </c>
      <c r="D50">
        <f>OLD_values_no_RT!BM50*(1-high_rise_MFH)</f>
        <v>0</v>
      </c>
      <c r="E50">
        <f>OLD_values_no_RT!BM50*high_rise_MFH</f>
        <v>0</v>
      </c>
      <c r="F50">
        <f>OLD_values_no_RT!BN50</f>
        <v>0</v>
      </c>
    </row>
    <row r="51" spans="1:6" x14ac:dyDescent="0.25">
      <c r="A51" s="14">
        <v>2015</v>
      </c>
      <c r="B51" s="2">
        <v>1948</v>
      </c>
      <c r="C51">
        <f>OLD_values_no_RT!BL51</f>
        <v>0</v>
      </c>
      <c r="D51">
        <f>OLD_values_no_RT!BM51*(1-high_rise_MFH)</f>
        <v>0</v>
      </c>
      <c r="E51">
        <f>OLD_values_no_RT!BM51*high_rise_MFH</f>
        <v>0</v>
      </c>
      <c r="F51">
        <f>OLD_values_no_RT!BN51</f>
        <v>0</v>
      </c>
    </row>
    <row r="52" spans="1:6" x14ac:dyDescent="0.25">
      <c r="A52" s="14">
        <v>2015</v>
      </c>
      <c r="B52" s="2">
        <v>1949</v>
      </c>
      <c r="C52">
        <f>OLD_values_no_RT!BL52</f>
        <v>0</v>
      </c>
      <c r="D52">
        <f>OLD_values_no_RT!BM52*(1-high_rise_MFH)</f>
        <v>0</v>
      </c>
      <c r="E52">
        <f>OLD_values_no_RT!BM52*high_rise_MFH</f>
        <v>0</v>
      </c>
      <c r="F52">
        <f>OLD_values_no_RT!BN52</f>
        <v>0</v>
      </c>
    </row>
    <row r="53" spans="1:6" x14ac:dyDescent="0.25">
      <c r="A53" s="14">
        <v>2015</v>
      </c>
      <c r="B53" s="2">
        <v>1950</v>
      </c>
      <c r="C53">
        <f>OLD_values_no_RT!BL53</f>
        <v>0</v>
      </c>
      <c r="D53">
        <f>OLD_values_no_RT!BM53*(1-high_rise_MFH)</f>
        <v>0</v>
      </c>
      <c r="E53">
        <f>OLD_values_no_RT!BM53*high_rise_MFH</f>
        <v>0</v>
      </c>
      <c r="F53">
        <f>OLD_values_no_RT!BN53</f>
        <v>0</v>
      </c>
    </row>
    <row r="54" spans="1:6" x14ac:dyDescent="0.25">
      <c r="A54" s="14">
        <v>2015</v>
      </c>
      <c r="B54" s="2">
        <v>1951</v>
      </c>
      <c r="C54">
        <f>OLD_values_no_RT!BL54</f>
        <v>0</v>
      </c>
      <c r="D54">
        <f>OLD_values_no_RT!BM54*(1-high_rise_MFH)</f>
        <v>0</v>
      </c>
      <c r="E54">
        <f>OLD_values_no_RT!BM54*high_rise_MFH</f>
        <v>0</v>
      </c>
      <c r="F54">
        <f>OLD_values_no_RT!BN54</f>
        <v>0</v>
      </c>
    </row>
    <row r="55" spans="1:6" x14ac:dyDescent="0.25">
      <c r="A55" s="14">
        <v>2015</v>
      </c>
      <c r="B55" s="2">
        <v>1952</v>
      </c>
      <c r="C55">
        <f>OLD_values_no_RT!BL55</f>
        <v>0</v>
      </c>
      <c r="D55">
        <f>OLD_values_no_RT!BM55*(1-high_rise_MFH)</f>
        <v>0</v>
      </c>
      <c r="E55">
        <f>OLD_values_no_RT!BM55*high_rise_MFH</f>
        <v>0</v>
      </c>
      <c r="F55">
        <f>OLD_values_no_RT!BN55</f>
        <v>0</v>
      </c>
    </row>
    <row r="56" spans="1:6" x14ac:dyDescent="0.25">
      <c r="A56" s="14">
        <v>2015</v>
      </c>
      <c r="B56" s="2">
        <v>1953</v>
      </c>
      <c r="C56">
        <f>OLD_values_no_RT!BL56</f>
        <v>0</v>
      </c>
      <c r="D56">
        <f>OLD_values_no_RT!BM56*(1-high_rise_MFH)</f>
        <v>0</v>
      </c>
      <c r="E56">
        <f>OLD_values_no_RT!BM56*high_rise_MFH</f>
        <v>0</v>
      </c>
      <c r="F56">
        <f>OLD_values_no_RT!BN56</f>
        <v>0</v>
      </c>
    </row>
    <row r="57" spans="1:6" x14ac:dyDescent="0.25">
      <c r="A57" s="14">
        <v>2015</v>
      </c>
      <c r="B57" s="2">
        <v>1954</v>
      </c>
      <c r="C57">
        <f>OLD_values_no_RT!BL57</f>
        <v>0</v>
      </c>
      <c r="D57">
        <f>OLD_values_no_RT!BM57*(1-high_rise_MFH)</f>
        <v>0</v>
      </c>
      <c r="E57">
        <f>OLD_values_no_RT!BM57*high_rise_MFH</f>
        <v>0</v>
      </c>
      <c r="F57">
        <f>OLD_values_no_RT!BN57</f>
        <v>0</v>
      </c>
    </row>
    <row r="58" spans="1:6" x14ac:dyDescent="0.25">
      <c r="A58" s="14">
        <v>2015</v>
      </c>
      <c r="B58" s="2">
        <v>1955</v>
      </c>
      <c r="C58">
        <f>OLD_values_no_RT!BL58</f>
        <v>0</v>
      </c>
      <c r="D58">
        <f>OLD_values_no_RT!BM58*(1-high_rise_MFH)</f>
        <v>0</v>
      </c>
      <c r="E58">
        <f>OLD_values_no_RT!BM58*high_rise_MFH</f>
        <v>0</v>
      </c>
      <c r="F58">
        <f>OLD_values_no_RT!BN58</f>
        <v>0</v>
      </c>
    </row>
    <row r="59" spans="1:6" x14ac:dyDescent="0.25">
      <c r="A59" s="14">
        <v>2015</v>
      </c>
      <c r="B59" s="2">
        <v>1956</v>
      </c>
      <c r="C59">
        <f>OLD_values_no_RT!BL59</f>
        <v>0</v>
      </c>
      <c r="D59">
        <f>OLD_values_no_RT!BM59*(1-high_rise_MFH)</f>
        <v>0</v>
      </c>
      <c r="E59">
        <f>OLD_values_no_RT!BM59*high_rise_MFH</f>
        <v>0</v>
      </c>
      <c r="F59">
        <f>OLD_values_no_RT!BN59</f>
        <v>0</v>
      </c>
    </row>
    <row r="60" spans="1:6" x14ac:dyDescent="0.25">
      <c r="A60" s="14">
        <v>2015</v>
      </c>
      <c r="B60" s="2">
        <v>1957</v>
      </c>
      <c r="C60">
        <f>OLD_values_no_RT!BL60</f>
        <v>0</v>
      </c>
      <c r="D60">
        <f>OLD_values_no_RT!BM60*(1-high_rise_MFH)</f>
        <v>0</v>
      </c>
      <c r="E60">
        <f>OLD_values_no_RT!BM60*high_rise_MFH</f>
        <v>0</v>
      </c>
      <c r="F60">
        <f>OLD_values_no_RT!BN60</f>
        <v>0</v>
      </c>
    </row>
    <row r="61" spans="1:6" x14ac:dyDescent="0.25">
      <c r="A61" s="14">
        <v>2015</v>
      </c>
      <c r="B61" s="2">
        <v>1958</v>
      </c>
      <c r="C61">
        <f>OLD_values_no_RT!BL61</f>
        <v>0</v>
      </c>
      <c r="D61">
        <f>OLD_values_no_RT!BM61*(1-high_rise_MFH)</f>
        <v>0</v>
      </c>
      <c r="E61">
        <f>OLD_values_no_RT!BM61*high_rise_MFH</f>
        <v>0</v>
      </c>
      <c r="F61">
        <f>OLD_values_no_RT!BN61</f>
        <v>0</v>
      </c>
    </row>
    <row r="62" spans="1:6" x14ac:dyDescent="0.25">
      <c r="A62" s="14">
        <v>2015</v>
      </c>
      <c r="B62" s="2">
        <v>1959</v>
      </c>
      <c r="C62">
        <f>OLD_values_no_RT!BL62</f>
        <v>0</v>
      </c>
      <c r="D62">
        <f>OLD_values_no_RT!BM62*(1-high_rise_MFH)</f>
        <v>0</v>
      </c>
      <c r="E62">
        <f>OLD_values_no_RT!BM62*high_rise_MFH</f>
        <v>0</v>
      </c>
      <c r="F62">
        <f>OLD_values_no_RT!BN62</f>
        <v>0</v>
      </c>
    </row>
    <row r="63" spans="1:6" x14ac:dyDescent="0.25">
      <c r="A63" s="14">
        <v>2015</v>
      </c>
      <c r="B63" s="2">
        <v>1960</v>
      </c>
      <c r="C63">
        <v>3.0024033731992708</v>
      </c>
      <c r="D63">
        <v>2.9423553057352851</v>
      </c>
      <c r="E63">
        <v>6.004806746398561E-2</v>
      </c>
      <c r="F63">
        <f>OLD_values_no_RT!BN63</f>
        <v>0</v>
      </c>
    </row>
    <row r="64" spans="1:6" x14ac:dyDescent="0.25">
      <c r="A64" s="14">
        <v>2015</v>
      </c>
      <c r="B64" s="2">
        <v>1961</v>
      </c>
      <c r="C64">
        <v>6.0048067463985415</v>
      </c>
      <c r="D64">
        <v>5.8847106114705703</v>
      </c>
      <c r="E64">
        <v>0.12009613492797122</v>
      </c>
      <c r="F64">
        <f>OLD_values_no_RT!BN64</f>
        <v>0</v>
      </c>
    </row>
    <row r="65" spans="1:6" x14ac:dyDescent="0.25">
      <c r="A65" s="14">
        <v>2015</v>
      </c>
      <c r="B65" s="2">
        <v>1962</v>
      </c>
      <c r="C65">
        <v>9.0072101195978114</v>
      </c>
      <c r="D65">
        <v>8.8270659172058554</v>
      </c>
      <c r="E65">
        <v>0.18014420239195594</v>
      </c>
      <c r="F65">
        <f>OLD_values_no_RT!BN65</f>
        <v>0</v>
      </c>
    </row>
    <row r="66" spans="1:6" x14ac:dyDescent="0.25">
      <c r="A66" s="14">
        <v>2015</v>
      </c>
      <c r="B66" s="2">
        <v>1963</v>
      </c>
      <c r="C66">
        <v>12.009613492797083</v>
      </c>
      <c r="D66">
        <v>11.769421222941141</v>
      </c>
      <c r="E66">
        <v>0.24019226985594244</v>
      </c>
      <c r="F66">
        <f>OLD_values_no_RT!BN66</f>
        <v>0</v>
      </c>
    </row>
    <row r="67" spans="1:6" x14ac:dyDescent="0.25">
      <c r="A67" s="14">
        <v>2015</v>
      </c>
      <c r="B67" s="2">
        <v>1964</v>
      </c>
      <c r="C67">
        <v>15.012016865996355</v>
      </c>
      <c r="D67">
        <v>14.711776528676427</v>
      </c>
      <c r="E67">
        <v>0.30024033731992716</v>
      </c>
      <c r="F67">
        <f>OLD_values_no_RT!BN67</f>
        <v>0</v>
      </c>
    </row>
    <row r="68" spans="1:6" x14ac:dyDescent="0.25">
      <c r="A68" s="14">
        <v>2015</v>
      </c>
      <c r="B68" s="2">
        <v>1965</v>
      </c>
      <c r="C68" s="7">
        <v>18.014420239195626</v>
      </c>
      <c r="D68" s="7">
        <v>17.654131834411714</v>
      </c>
      <c r="E68" s="7">
        <v>0.36028840478391189</v>
      </c>
      <c r="F68" s="7">
        <f>OLD_values_no_RT!BN68</f>
        <v>0</v>
      </c>
    </row>
    <row r="69" spans="1:6" x14ac:dyDescent="0.25">
      <c r="A69" s="14">
        <v>2015</v>
      </c>
      <c r="B69" s="2">
        <v>1966</v>
      </c>
      <c r="C69" s="7">
        <v>21.016823612394898</v>
      </c>
      <c r="D69" s="7">
        <v>20.596487140147001</v>
      </c>
      <c r="E69" s="7">
        <v>0.42033647224789661</v>
      </c>
      <c r="F69" s="7">
        <f>OLD_values_no_RT!BN69</f>
        <v>0</v>
      </c>
    </row>
    <row r="70" spans="1:6" x14ac:dyDescent="0.25">
      <c r="A70" s="14">
        <v>2015</v>
      </c>
      <c r="B70" s="2">
        <v>1967</v>
      </c>
      <c r="C70" s="7">
        <v>24.01922698559417</v>
      </c>
      <c r="D70" s="7">
        <v>23.538842445882285</v>
      </c>
      <c r="E70" s="7">
        <v>0.48038453971188488</v>
      </c>
      <c r="F70" s="7">
        <f>OLD_values_no_RT!BN70</f>
        <v>0</v>
      </c>
    </row>
    <row r="71" spans="1:6" x14ac:dyDescent="0.25">
      <c r="A71" s="14">
        <v>2015</v>
      </c>
      <c r="B71" s="2">
        <v>1968</v>
      </c>
      <c r="C71" s="7">
        <v>27.021630358793441</v>
      </c>
      <c r="D71" s="7">
        <v>26.481197751617572</v>
      </c>
      <c r="E71" s="7">
        <v>0.54043260717586961</v>
      </c>
      <c r="F71" s="7">
        <f>OLD_values_no_RT!BN71</f>
        <v>0</v>
      </c>
    </row>
    <row r="72" spans="1:6" x14ac:dyDescent="0.25">
      <c r="A72" s="14">
        <v>2015</v>
      </c>
      <c r="B72" s="2">
        <v>1969</v>
      </c>
      <c r="C72" s="7">
        <v>30.024033731992713</v>
      </c>
      <c r="D72" s="7">
        <v>29.423553057352859</v>
      </c>
      <c r="E72" s="7">
        <v>0.60048067463985433</v>
      </c>
      <c r="F72" s="7">
        <f>OLD_values_no_RT!BN72</f>
        <v>0</v>
      </c>
    </row>
    <row r="73" spans="1:6" x14ac:dyDescent="0.25">
      <c r="A73" s="14">
        <v>2015</v>
      </c>
      <c r="B73" s="2">
        <v>1970</v>
      </c>
      <c r="C73" s="7">
        <v>33.026437105191981</v>
      </c>
      <c r="D73" s="7">
        <v>32.365908363088138</v>
      </c>
      <c r="E73" s="7">
        <v>0.6605287421038426</v>
      </c>
      <c r="F73" s="7">
        <f>OLD_values_no_RT!BN73</f>
        <v>0</v>
      </c>
    </row>
    <row r="74" spans="1:6" x14ac:dyDescent="0.25">
      <c r="A74" s="14">
        <v>2015</v>
      </c>
      <c r="B74" s="2">
        <v>1971</v>
      </c>
      <c r="C74" s="7">
        <v>36.028840478391253</v>
      </c>
      <c r="D74" s="7">
        <v>35.308263668823429</v>
      </c>
      <c r="E74" s="7">
        <v>0.72057680956782377</v>
      </c>
      <c r="F74" s="7">
        <f>OLD_values_no_RT!BN74</f>
        <v>0</v>
      </c>
    </row>
    <row r="75" spans="1:6" x14ac:dyDescent="0.25">
      <c r="A75" s="14">
        <v>2015</v>
      </c>
      <c r="B75" s="2">
        <v>1972</v>
      </c>
      <c r="C75" s="7">
        <v>39.031243851590524</v>
      </c>
      <c r="D75" s="7">
        <v>38.250618974558712</v>
      </c>
      <c r="E75" s="7">
        <v>0.78062487703181205</v>
      </c>
      <c r="F75" s="7">
        <f>OLD_values_no_RT!BN75</f>
        <v>0</v>
      </c>
    </row>
    <row r="76" spans="1:6" x14ac:dyDescent="0.25">
      <c r="A76" s="14">
        <v>2015</v>
      </c>
      <c r="B76" s="2">
        <v>1973</v>
      </c>
      <c r="C76" s="7">
        <v>42.033647224789796</v>
      </c>
      <c r="D76" s="7">
        <v>41.192974280294003</v>
      </c>
      <c r="E76" s="7">
        <v>0.84067294449579322</v>
      </c>
      <c r="F76" s="7">
        <f>OLD_values_no_RT!BN76</f>
        <v>0</v>
      </c>
    </row>
    <row r="77" spans="1:6" x14ac:dyDescent="0.25">
      <c r="A77" s="14">
        <v>2015</v>
      </c>
      <c r="B77" s="2">
        <v>1974</v>
      </c>
      <c r="C77" s="7">
        <v>45.036050597989068</v>
      </c>
      <c r="D77" s="7">
        <v>44.135329586029286</v>
      </c>
      <c r="E77" s="7">
        <v>0.90072101195978149</v>
      </c>
      <c r="F77" s="7">
        <f>OLD_values_no_RT!BN77</f>
        <v>0</v>
      </c>
    </row>
    <row r="78" spans="1:6" x14ac:dyDescent="0.25">
      <c r="A78" s="14">
        <v>2015</v>
      </c>
      <c r="B78" s="2">
        <v>1975</v>
      </c>
      <c r="C78" s="7">
        <v>48.038453971188339</v>
      </c>
      <c r="D78" s="7">
        <v>47.077684891764569</v>
      </c>
      <c r="E78" s="7">
        <v>0.96076907942376977</v>
      </c>
      <c r="F78" s="7">
        <f>OLD_values_no_RT!BN78</f>
        <v>0</v>
      </c>
    </row>
    <row r="79" spans="1:6" x14ac:dyDescent="0.25">
      <c r="A79" s="14">
        <v>2015</v>
      </c>
      <c r="B79" s="2">
        <v>1976</v>
      </c>
      <c r="C79" s="7">
        <v>51.040857344387611</v>
      </c>
      <c r="D79" s="7">
        <v>50.02004019749986</v>
      </c>
      <c r="E79" s="7">
        <v>1.0208171468877509</v>
      </c>
      <c r="F79" s="7">
        <f>OLD_values_no_RT!BN79</f>
        <v>0</v>
      </c>
    </row>
    <row r="80" spans="1:6" x14ac:dyDescent="0.25">
      <c r="A80" s="14">
        <v>2015</v>
      </c>
      <c r="B80" s="2">
        <v>1977</v>
      </c>
      <c r="C80" s="7">
        <v>54.043260717586882</v>
      </c>
      <c r="D80" s="7">
        <v>52.962395503235143</v>
      </c>
      <c r="E80" s="7">
        <v>1.0808652143517392</v>
      </c>
      <c r="F80" s="7">
        <f>OLD_values_no_RT!BN80</f>
        <v>0</v>
      </c>
    </row>
    <row r="81" spans="1:6" x14ac:dyDescent="0.25">
      <c r="A81" s="14">
        <v>2015</v>
      </c>
      <c r="B81" s="2">
        <v>1978</v>
      </c>
      <c r="C81" s="7">
        <v>57.045664090786154</v>
      </c>
      <c r="D81" s="7">
        <v>55.904750808970427</v>
      </c>
      <c r="E81" s="7">
        <v>1.1409132818157275</v>
      </c>
      <c r="F81" s="7">
        <f>OLD_values_no_RT!BN81</f>
        <v>0</v>
      </c>
    </row>
    <row r="82" spans="1:6" x14ac:dyDescent="0.25">
      <c r="A82" s="14">
        <v>2015</v>
      </c>
      <c r="B82" s="2">
        <v>1979</v>
      </c>
      <c r="C82" s="7">
        <v>60.048067463985426</v>
      </c>
      <c r="D82" s="7">
        <v>58.847106114705717</v>
      </c>
      <c r="E82" s="7">
        <v>1.2009613492797087</v>
      </c>
      <c r="F82" s="7">
        <f>OLD_values_no_RT!BN82</f>
        <v>0</v>
      </c>
    </row>
    <row r="83" spans="1:6" x14ac:dyDescent="0.25">
      <c r="A83" s="14">
        <v>2015</v>
      </c>
      <c r="B83" s="2">
        <v>1980</v>
      </c>
      <c r="C83" s="7">
        <v>63.050470837184697</v>
      </c>
      <c r="D83" s="7">
        <v>61.789461420441</v>
      </c>
      <c r="E83" s="7">
        <v>1.2610094167436969</v>
      </c>
      <c r="F83" s="7">
        <f>OLD_values_no_RT!BN83</f>
        <v>0</v>
      </c>
    </row>
    <row r="84" spans="1:6" x14ac:dyDescent="0.25">
      <c r="A84" s="14">
        <v>2015</v>
      </c>
      <c r="B84" s="2">
        <v>1981</v>
      </c>
      <c r="C84" s="7">
        <v>66.052874210383962</v>
      </c>
      <c r="D84" s="7">
        <v>64.731816726176277</v>
      </c>
      <c r="E84" s="7">
        <v>1.3210574842076852</v>
      </c>
      <c r="F84" s="7">
        <f>OLD_values_no_RT!BN84</f>
        <v>0</v>
      </c>
    </row>
    <row r="85" spans="1:6" x14ac:dyDescent="0.25">
      <c r="A85" s="14">
        <v>2015</v>
      </c>
      <c r="B85" s="2">
        <v>1982</v>
      </c>
      <c r="C85" s="7">
        <v>69.055277583583234</v>
      </c>
      <c r="D85" s="7">
        <v>67.674172031911567</v>
      </c>
      <c r="E85" s="7">
        <v>1.3811055516716664</v>
      </c>
      <c r="F85" s="7">
        <f>OLD_values_no_RT!BN85</f>
        <v>0</v>
      </c>
    </row>
    <row r="86" spans="1:6" x14ac:dyDescent="0.25">
      <c r="A86" s="14">
        <v>2015</v>
      </c>
      <c r="B86" s="2">
        <v>1983</v>
      </c>
      <c r="C86" s="7">
        <v>72.057680956782505</v>
      </c>
      <c r="D86" s="7">
        <v>70.616527337646858</v>
      </c>
      <c r="E86" s="7">
        <v>1.4411536191356475</v>
      </c>
      <c r="F86" s="7">
        <f>OLD_values_no_RT!BN86</f>
        <v>0</v>
      </c>
    </row>
    <row r="87" spans="1:6" x14ac:dyDescent="0.25">
      <c r="A87" s="14">
        <v>2015</v>
      </c>
      <c r="B87" s="2">
        <v>1984</v>
      </c>
      <c r="C87" s="7">
        <v>75.060084329981777</v>
      </c>
      <c r="D87" s="7">
        <v>73.558882643382134</v>
      </c>
      <c r="E87" s="7">
        <v>1.5012016865996429</v>
      </c>
      <c r="F87" s="7">
        <f>OLD_values_no_RT!BN87</f>
        <v>0</v>
      </c>
    </row>
    <row r="88" spans="1:6" x14ac:dyDescent="0.25">
      <c r="A88" s="14">
        <v>2015</v>
      </c>
      <c r="B88" s="2">
        <v>1985</v>
      </c>
      <c r="C88" s="7">
        <v>78.062487703181048</v>
      </c>
      <c r="D88" s="7">
        <v>76.501237949117424</v>
      </c>
      <c r="E88" s="7">
        <v>1.5612497540636241</v>
      </c>
      <c r="F88" s="7">
        <f>OLD_values_no_RT!BN88</f>
        <v>0</v>
      </c>
    </row>
    <row r="89" spans="1:6" x14ac:dyDescent="0.25">
      <c r="A89" s="14">
        <v>2015</v>
      </c>
      <c r="B89" s="2">
        <v>1986</v>
      </c>
      <c r="C89" s="7">
        <v>81.06489107638032</v>
      </c>
      <c r="D89" s="7">
        <v>79.443593254852715</v>
      </c>
      <c r="E89" s="7">
        <v>1.6212978215276053</v>
      </c>
      <c r="F89" s="7">
        <f>OLD_values_no_RT!BN89</f>
        <v>0</v>
      </c>
    </row>
    <row r="90" spans="1:6" x14ac:dyDescent="0.25">
      <c r="A90" s="14">
        <v>2015</v>
      </c>
      <c r="B90" s="2">
        <v>1987</v>
      </c>
      <c r="C90" s="7">
        <v>84.067294449579592</v>
      </c>
      <c r="D90" s="7">
        <v>82.385948560588005</v>
      </c>
      <c r="E90" s="7">
        <v>1.6813458889915864</v>
      </c>
      <c r="F90" s="7">
        <f>OLD_values_no_RT!BN90</f>
        <v>0</v>
      </c>
    </row>
    <row r="91" spans="1:6" x14ac:dyDescent="0.25">
      <c r="A91" s="14">
        <v>2015</v>
      </c>
      <c r="B91" s="2">
        <v>1988</v>
      </c>
      <c r="C91" s="7">
        <v>87.069697822778863</v>
      </c>
      <c r="D91" s="7">
        <v>85.328303866323282</v>
      </c>
      <c r="E91" s="7">
        <v>1.7413939564555818</v>
      </c>
      <c r="F91" s="7">
        <f>OLD_values_no_RT!BN91</f>
        <v>0</v>
      </c>
    </row>
    <row r="92" spans="1:6" x14ac:dyDescent="0.25">
      <c r="A92" s="14">
        <v>2015</v>
      </c>
      <c r="B92" s="2">
        <v>1989</v>
      </c>
      <c r="C92" s="7">
        <v>90.072101195978135</v>
      </c>
      <c r="D92" s="7">
        <v>88.270659172058572</v>
      </c>
      <c r="E92" s="7">
        <v>1.801442023919563</v>
      </c>
      <c r="F92" s="7">
        <f>OLD_values_no_RT!BN92</f>
        <v>0</v>
      </c>
    </row>
    <row r="93" spans="1:6" x14ac:dyDescent="0.25">
      <c r="A93" s="14">
        <v>2015</v>
      </c>
      <c r="B93" s="2">
        <v>1990</v>
      </c>
      <c r="C93" s="7">
        <v>93.074504569177407</v>
      </c>
      <c r="D93" s="7">
        <v>91.213014477793863</v>
      </c>
      <c r="E93" s="7">
        <v>1.8614900913835442</v>
      </c>
      <c r="F93" s="7">
        <f>OLD_values_no_RT!BN93</f>
        <v>0</v>
      </c>
    </row>
    <row r="94" spans="1:6" x14ac:dyDescent="0.25">
      <c r="A94" s="14">
        <v>2015</v>
      </c>
      <c r="B94" s="2">
        <v>1991</v>
      </c>
      <c r="C94" s="7">
        <v>96.076907942376678</v>
      </c>
      <c r="D94" s="7">
        <v>94.155369783529139</v>
      </c>
      <c r="E94" s="7">
        <v>1.9215381588475395</v>
      </c>
      <c r="F94" s="7">
        <f>OLD_values_no_RT!BN94</f>
        <v>0</v>
      </c>
    </row>
    <row r="95" spans="1:6" x14ac:dyDescent="0.25">
      <c r="A95" s="14">
        <v>2015</v>
      </c>
      <c r="B95" s="2">
        <v>1992</v>
      </c>
      <c r="C95" s="7">
        <v>99.07931131557595</v>
      </c>
      <c r="D95" s="7">
        <v>97.097725089264429</v>
      </c>
      <c r="E95" s="7">
        <v>1.9815862263115207</v>
      </c>
      <c r="F95" s="7">
        <f>OLD_values_no_RT!BN95</f>
        <v>0</v>
      </c>
    </row>
    <row r="96" spans="1:6" x14ac:dyDescent="0.25">
      <c r="A96" s="14">
        <v>2015</v>
      </c>
      <c r="B96" s="2">
        <v>1993</v>
      </c>
      <c r="C96" s="7">
        <v>102.08171468877522</v>
      </c>
      <c r="D96" s="7">
        <v>100.04008039499972</v>
      </c>
      <c r="E96" s="7">
        <v>2.0416342937755019</v>
      </c>
      <c r="F96" s="7">
        <f>OLD_values_no_RT!BN96</f>
        <v>0</v>
      </c>
    </row>
    <row r="97" spans="1:6" x14ac:dyDescent="0.25">
      <c r="A97" s="14">
        <v>2015</v>
      </c>
      <c r="B97" s="2">
        <v>1994</v>
      </c>
      <c r="C97" s="7">
        <v>105.08411806197449</v>
      </c>
      <c r="D97" s="7">
        <v>102.982435700735</v>
      </c>
      <c r="E97" s="7">
        <v>2.1016823612394973</v>
      </c>
      <c r="F97" s="7">
        <f>OLD_values_no_RT!BN97</f>
        <v>0</v>
      </c>
    </row>
    <row r="98" spans="1:6" x14ac:dyDescent="0.25">
      <c r="A98" s="14">
        <v>2015</v>
      </c>
      <c r="B98" s="2">
        <v>1995</v>
      </c>
      <c r="C98" s="7">
        <v>108.08652143517376</v>
      </c>
      <c r="D98" s="7">
        <v>105.92479100647029</v>
      </c>
      <c r="E98" s="7">
        <v>2.1617304287034784</v>
      </c>
      <c r="F98" s="7">
        <f>OLD_values_no_RT!BN98</f>
        <v>0</v>
      </c>
    </row>
    <row r="99" spans="1:6" x14ac:dyDescent="0.25">
      <c r="A99" s="14">
        <v>2015</v>
      </c>
      <c r="B99" s="2">
        <v>1996</v>
      </c>
      <c r="C99" s="7">
        <v>111.08892480837304</v>
      </c>
      <c r="D99" s="7">
        <v>108.86714631220558</v>
      </c>
      <c r="E99" s="7">
        <v>2.2217784961674596</v>
      </c>
      <c r="F99" s="7">
        <f>OLD_values_no_RT!BN99</f>
        <v>0</v>
      </c>
    </row>
    <row r="100" spans="1:6" x14ac:dyDescent="0.25">
      <c r="A100" s="14">
        <v>2015</v>
      </c>
      <c r="B100" s="2">
        <v>1997</v>
      </c>
      <c r="C100" s="7">
        <v>114.09132818157231</v>
      </c>
      <c r="D100" s="7">
        <v>111.80950161794085</v>
      </c>
      <c r="E100" s="7">
        <v>2.281826563631455</v>
      </c>
      <c r="F100" s="7">
        <f>OLD_values_no_RT!BN100</f>
        <v>0</v>
      </c>
    </row>
    <row r="101" spans="1:6" x14ac:dyDescent="0.25">
      <c r="A101" s="14">
        <v>2015</v>
      </c>
      <c r="B101" s="2">
        <v>1998</v>
      </c>
      <c r="C101" s="7">
        <v>117.09373155477158</v>
      </c>
      <c r="D101" s="7">
        <v>114.75185692367614</v>
      </c>
      <c r="E101" s="7">
        <v>2.3418746310954361</v>
      </c>
      <c r="F101" s="7">
        <f>OLD_values_no_RT!BN101</f>
        <v>0</v>
      </c>
    </row>
    <row r="102" spans="1:6" x14ac:dyDescent="0.25">
      <c r="A102" s="14">
        <v>2015</v>
      </c>
      <c r="B102" s="2">
        <v>1999</v>
      </c>
      <c r="C102" s="7">
        <v>120.09613492797085</v>
      </c>
      <c r="D102" s="7">
        <v>117.69421222941143</v>
      </c>
      <c r="E102" s="7">
        <v>2.4019226985594173</v>
      </c>
      <c r="F102" s="7">
        <f>OLD_values_no_RT!BN102</f>
        <v>0</v>
      </c>
    </row>
    <row r="103" spans="1:6" x14ac:dyDescent="0.25">
      <c r="A103" s="14">
        <v>2015</v>
      </c>
      <c r="B103" s="2">
        <v>2000</v>
      </c>
      <c r="C103" s="7">
        <v>123.09853830117012</v>
      </c>
      <c r="D103" s="7">
        <v>120.63656753514672</v>
      </c>
      <c r="E103" s="7">
        <v>2.4619707660233985</v>
      </c>
      <c r="F103" s="7">
        <f>OLD_values_no_RT!BN103</f>
        <v>0</v>
      </c>
    </row>
    <row r="104" spans="1:6" x14ac:dyDescent="0.25">
      <c r="A104" s="14">
        <v>2015</v>
      </c>
      <c r="B104" s="2">
        <v>2001</v>
      </c>
      <c r="C104" s="7">
        <v>126.10094167436939</v>
      </c>
      <c r="D104" s="7">
        <v>123.578922840882</v>
      </c>
      <c r="E104" s="7">
        <v>2.5220188334873939</v>
      </c>
      <c r="F104" s="7">
        <f>OLD_values_no_RT!BN104</f>
        <v>0</v>
      </c>
    </row>
    <row r="105" spans="1:6" x14ac:dyDescent="0.25">
      <c r="A105" s="14">
        <v>2015</v>
      </c>
      <c r="B105" s="2">
        <v>2002</v>
      </c>
      <c r="C105" s="7">
        <v>129.10334504756867</v>
      </c>
      <c r="D105" s="7">
        <v>126.52127814661729</v>
      </c>
      <c r="E105" s="7">
        <v>2.582066900951375</v>
      </c>
      <c r="F105" s="7">
        <f>OLD_values_no_RT!BN105</f>
        <v>0</v>
      </c>
    </row>
    <row r="106" spans="1:6" x14ac:dyDescent="0.25">
      <c r="A106" s="14">
        <v>2015</v>
      </c>
      <c r="B106" s="2">
        <v>2003</v>
      </c>
      <c r="C106" s="7">
        <v>132.10574842076792</v>
      </c>
      <c r="D106" s="7">
        <v>129.46363345235255</v>
      </c>
      <c r="E106" s="7">
        <v>2.6421149684153704</v>
      </c>
      <c r="F106" s="7">
        <f>OLD_values_no_RT!BN106</f>
        <v>0</v>
      </c>
    </row>
    <row r="107" spans="1:6" x14ac:dyDescent="0.25">
      <c r="A107" s="14">
        <v>2015</v>
      </c>
      <c r="B107" s="2">
        <v>2004</v>
      </c>
      <c r="C107" s="7">
        <v>135.10815179396718</v>
      </c>
      <c r="D107" s="7">
        <v>132.40598875808783</v>
      </c>
      <c r="E107" s="7">
        <v>2.7021630358793516</v>
      </c>
      <c r="F107" s="7">
        <f>OLD_values_no_RT!BN107</f>
        <v>0</v>
      </c>
    </row>
    <row r="108" spans="1:6" x14ac:dyDescent="0.25">
      <c r="A108" s="14">
        <v>2015</v>
      </c>
      <c r="B108" s="2">
        <v>2005</v>
      </c>
      <c r="C108" s="7">
        <v>138.11055516716644</v>
      </c>
      <c r="D108" s="7">
        <v>135.34834406382311</v>
      </c>
      <c r="E108" s="7">
        <v>2.7622111033433328</v>
      </c>
      <c r="F108" s="7">
        <f>OLD_values_no_RT!BN108</f>
        <v>0</v>
      </c>
    </row>
    <row r="109" spans="1:6" x14ac:dyDescent="0.25">
      <c r="A109" s="14">
        <v>2015</v>
      </c>
      <c r="B109" s="2">
        <v>2006</v>
      </c>
      <c r="C109" s="7">
        <v>141.1129585403657</v>
      </c>
      <c r="D109" s="7">
        <v>138.29069936955838</v>
      </c>
      <c r="E109" s="7">
        <v>2.8222591708073139</v>
      </c>
      <c r="F109" s="7">
        <f>OLD_values_no_RT!BN109</f>
        <v>0</v>
      </c>
    </row>
    <row r="110" spans="1:6" x14ac:dyDescent="0.25">
      <c r="A110" s="14">
        <v>2015</v>
      </c>
      <c r="B110" s="2">
        <v>2007</v>
      </c>
      <c r="C110" s="7">
        <v>144.11536191356495</v>
      </c>
      <c r="D110" s="7">
        <v>141.23305467529366</v>
      </c>
      <c r="E110" s="7">
        <v>2.8823072382712951</v>
      </c>
      <c r="F110" s="7">
        <f>OLD_values_no_RT!BN110</f>
        <v>0</v>
      </c>
    </row>
    <row r="111" spans="1:6" x14ac:dyDescent="0.25">
      <c r="A111" s="14">
        <v>2015</v>
      </c>
      <c r="B111" s="2">
        <v>2008</v>
      </c>
      <c r="C111" s="7">
        <v>147.11776528676421</v>
      </c>
      <c r="D111" s="7">
        <v>144.17540998102893</v>
      </c>
      <c r="E111" s="7">
        <v>2.9423553057352763</v>
      </c>
      <c r="F111" s="7">
        <f>OLD_values_no_RT!BN111</f>
        <v>0</v>
      </c>
    </row>
    <row r="112" spans="1:6" x14ac:dyDescent="0.25">
      <c r="A112" s="14">
        <v>2015</v>
      </c>
      <c r="B112" s="2">
        <v>2009</v>
      </c>
      <c r="C112" s="7">
        <v>150.12016865996347</v>
      </c>
      <c r="D112" s="7">
        <v>147.11776528676418</v>
      </c>
      <c r="E112" s="7">
        <v>3.0024033731992859</v>
      </c>
      <c r="F112" s="7">
        <f>OLD_values_no_RT!BN112</f>
        <v>0</v>
      </c>
    </row>
    <row r="113" spans="1:6" x14ac:dyDescent="0.25">
      <c r="A113" s="14">
        <v>2015</v>
      </c>
      <c r="B113" s="2">
        <v>2010</v>
      </c>
      <c r="C113" s="7">
        <v>153.12257203316273</v>
      </c>
      <c r="D113" s="7">
        <v>150.06012059249946</v>
      </c>
      <c r="E113" s="7">
        <v>3.062451440663267</v>
      </c>
      <c r="F113" s="7">
        <f>OLD_values_no_RT!BN113</f>
        <v>0</v>
      </c>
    </row>
    <row r="114" spans="1:6" x14ac:dyDescent="0.25">
      <c r="A114" s="14">
        <v>2015</v>
      </c>
      <c r="B114" s="2">
        <v>2011</v>
      </c>
      <c r="C114" s="7">
        <v>156.12497540636198</v>
      </c>
      <c r="D114" s="7">
        <v>153.00247589823474</v>
      </c>
      <c r="E114" s="7">
        <v>3.1224995081272482</v>
      </c>
      <c r="F114" s="7">
        <f>OLD_values_no_RT!BN114</f>
        <v>0</v>
      </c>
    </row>
    <row r="115" spans="1:6" x14ac:dyDescent="0.25">
      <c r="A115" s="14">
        <v>2015</v>
      </c>
      <c r="B115" s="2">
        <v>2012</v>
      </c>
      <c r="C115" s="7">
        <v>159.12737877956124</v>
      </c>
      <c r="D115" s="7">
        <v>155.94483120397001</v>
      </c>
      <c r="E115" s="7">
        <v>3.1825475755912294</v>
      </c>
      <c r="F115" s="7">
        <f>OLD_values_no_RT!BN115</f>
        <v>0</v>
      </c>
    </row>
    <row r="116" spans="1:6" x14ac:dyDescent="0.25">
      <c r="A116" s="14">
        <v>2015</v>
      </c>
      <c r="B116" s="2">
        <v>2013</v>
      </c>
      <c r="C116" s="7">
        <v>162.1297821527605</v>
      </c>
      <c r="D116" s="7">
        <v>158.88718650970529</v>
      </c>
      <c r="E116" s="7">
        <v>3.2425956430552105</v>
      </c>
      <c r="F116" s="7">
        <f>OLD_values_no_RT!BN116</f>
        <v>0</v>
      </c>
    </row>
    <row r="117" spans="1:6" x14ac:dyDescent="0.25">
      <c r="A117" s="14">
        <v>2015</v>
      </c>
      <c r="B117" s="2">
        <v>2014</v>
      </c>
      <c r="C117" s="7">
        <v>165.13218552595976</v>
      </c>
      <c r="D117" s="7">
        <v>161.82954181544056</v>
      </c>
      <c r="E117" s="7">
        <v>3.3026437105191917</v>
      </c>
      <c r="F117" s="7">
        <f>OLD_values_no_RT!BN117</f>
        <v>0</v>
      </c>
    </row>
    <row r="118" spans="1:6" x14ac:dyDescent="0.25">
      <c r="A118" s="14">
        <v>2015</v>
      </c>
      <c r="B118" s="2">
        <v>2015</v>
      </c>
      <c r="C118" s="7">
        <v>168.13458889915901</v>
      </c>
      <c r="D118" s="7">
        <v>164.77189712117584</v>
      </c>
      <c r="E118" s="7">
        <v>3.3626917779831729</v>
      </c>
      <c r="F118" s="7">
        <f>OLD_values_no_RT!BN118</f>
        <v>0</v>
      </c>
    </row>
    <row r="119" spans="1:6" x14ac:dyDescent="0.25">
      <c r="A119" s="14"/>
      <c r="B119" s="2"/>
      <c r="C119" s="7"/>
      <c r="D119" s="7"/>
      <c r="E119" s="7"/>
      <c r="F119" s="7"/>
    </row>
    <row r="120" spans="1:6" x14ac:dyDescent="0.25">
      <c r="A120" s="14"/>
      <c r="B120" s="2"/>
      <c r="C120" s="7"/>
      <c r="D120" s="7"/>
      <c r="E120" s="7"/>
      <c r="F120" s="7"/>
    </row>
    <row r="121" spans="1:6" x14ac:dyDescent="0.25">
      <c r="A121" s="14"/>
      <c r="B121" s="2"/>
      <c r="C121" s="7"/>
      <c r="D121" s="7"/>
      <c r="E121" s="7"/>
      <c r="F121" s="7"/>
    </row>
    <row r="122" spans="1:6" x14ac:dyDescent="0.25">
      <c r="A122" s="14"/>
      <c r="B122" s="2"/>
      <c r="C122" s="7"/>
      <c r="D122" s="7"/>
      <c r="E122" s="7"/>
      <c r="F122" s="7"/>
    </row>
    <row r="123" spans="1:6" x14ac:dyDescent="0.25">
      <c r="A123" s="14"/>
      <c r="B123" s="2"/>
      <c r="C123" s="7"/>
      <c r="D123" s="7"/>
      <c r="E123" s="7"/>
      <c r="F123" s="7"/>
    </row>
    <row r="124" spans="1:6" x14ac:dyDescent="0.25">
      <c r="A124" s="14"/>
      <c r="B124" s="2"/>
      <c r="C124" s="7"/>
      <c r="D124" s="7"/>
      <c r="E124" s="7"/>
      <c r="F124" s="7"/>
    </row>
    <row r="125" spans="1:6" x14ac:dyDescent="0.25">
      <c r="A125" s="14"/>
      <c r="B125" s="2"/>
      <c r="C125" s="7"/>
      <c r="D125" s="7"/>
      <c r="E125" s="7"/>
      <c r="F125" s="7"/>
    </row>
    <row r="126" spans="1:6" x14ac:dyDescent="0.25">
      <c r="A126" s="14"/>
      <c r="B126" s="2"/>
      <c r="C126" s="7"/>
      <c r="D126" s="7"/>
      <c r="E126" s="7"/>
      <c r="F126" s="7"/>
    </row>
    <row r="127" spans="1:6" x14ac:dyDescent="0.25">
      <c r="A127" s="14"/>
      <c r="B127" s="2"/>
    </row>
    <row r="128" spans="1:6" x14ac:dyDescent="0.25">
      <c r="A128" s="14"/>
      <c r="B128" s="2"/>
    </row>
    <row r="129" spans="1:2" x14ac:dyDescent="0.25">
      <c r="A129" s="14"/>
      <c r="B129" s="2"/>
    </row>
    <row r="130" spans="1:2" x14ac:dyDescent="0.25">
      <c r="A130" s="14"/>
      <c r="B130" s="2"/>
    </row>
    <row r="131" spans="1:2" x14ac:dyDescent="0.25">
      <c r="A131" s="14"/>
      <c r="B131" s="2"/>
    </row>
    <row r="132" spans="1:2" x14ac:dyDescent="0.25">
      <c r="A132" s="14"/>
      <c r="B132" s="2"/>
    </row>
    <row r="133" spans="1:2" x14ac:dyDescent="0.25">
      <c r="A133" s="14"/>
      <c r="B133" s="2"/>
    </row>
    <row r="134" spans="1:2" x14ac:dyDescent="0.25">
      <c r="A134" s="14"/>
      <c r="B134" s="2"/>
    </row>
    <row r="135" spans="1:2" x14ac:dyDescent="0.25">
      <c r="A135" s="14"/>
      <c r="B135" s="2"/>
    </row>
    <row r="136" spans="1:2" x14ac:dyDescent="0.25">
      <c r="A136" s="14"/>
      <c r="B136" s="2"/>
    </row>
    <row r="137" spans="1:2" x14ac:dyDescent="0.25">
      <c r="A137" s="14"/>
      <c r="B137" s="2"/>
    </row>
    <row r="138" spans="1:2" x14ac:dyDescent="0.25">
      <c r="A138" s="14"/>
      <c r="B138" s="2"/>
    </row>
    <row r="139" spans="1:2" x14ac:dyDescent="0.25">
      <c r="A139" s="14"/>
      <c r="B139" s="2"/>
    </row>
    <row r="140" spans="1:2" x14ac:dyDescent="0.25">
      <c r="A140" s="14"/>
      <c r="B140" s="2"/>
    </row>
    <row r="141" spans="1:2" x14ac:dyDescent="0.25">
      <c r="A141" s="14"/>
      <c r="B141" s="2"/>
    </row>
    <row r="142" spans="1:2" x14ac:dyDescent="0.25">
      <c r="A142" s="14"/>
      <c r="B142" s="2"/>
    </row>
    <row r="143" spans="1:2" x14ac:dyDescent="0.25">
      <c r="A143" s="14"/>
      <c r="B143" s="2"/>
    </row>
    <row r="144" spans="1:2" x14ac:dyDescent="0.25">
      <c r="A144" s="14"/>
      <c r="B144" s="2"/>
    </row>
    <row r="145" spans="1:2" x14ac:dyDescent="0.25">
      <c r="A145" s="14"/>
      <c r="B145" s="2"/>
    </row>
    <row r="146" spans="1:2" x14ac:dyDescent="0.25">
      <c r="A146" s="14"/>
      <c r="B146" s="2"/>
    </row>
    <row r="147" spans="1:2" x14ac:dyDescent="0.25">
      <c r="A147" s="14"/>
      <c r="B147" s="2"/>
    </row>
    <row r="148" spans="1:2" x14ac:dyDescent="0.25">
      <c r="A148" s="14"/>
      <c r="B148" s="2"/>
    </row>
    <row r="149" spans="1:2" x14ac:dyDescent="0.25">
      <c r="A149" s="14"/>
      <c r="B149" s="2"/>
    </row>
    <row r="150" spans="1:2" x14ac:dyDescent="0.25">
      <c r="A150" s="14"/>
      <c r="B150" s="2"/>
    </row>
    <row r="151" spans="1:2" x14ac:dyDescent="0.25">
      <c r="A151" s="14"/>
      <c r="B151" s="2"/>
    </row>
    <row r="152" spans="1:2" x14ac:dyDescent="0.25">
      <c r="A152" s="14"/>
      <c r="B152" s="2"/>
    </row>
    <row r="153" spans="1:2" x14ac:dyDescent="0.25">
      <c r="A153" s="14"/>
      <c r="B153" s="2"/>
    </row>
    <row r="154" spans="1:2" x14ac:dyDescent="0.25">
      <c r="A154" s="14"/>
      <c r="B154" s="2"/>
    </row>
    <row r="155" spans="1:2" x14ac:dyDescent="0.25">
      <c r="A155" s="14"/>
      <c r="B155" s="2"/>
    </row>
    <row r="156" spans="1:2" x14ac:dyDescent="0.25">
      <c r="A156" s="14"/>
      <c r="B156" s="2"/>
    </row>
    <row r="157" spans="1:2" x14ac:dyDescent="0.25">
      <c r="A157" s="14"/>
      <c r="B157" s="2"/>
    </row>
    <row r="158" spans="1:2" x14ac:dyDescent="0.25">
      <c r="A158" s="14"/>
      <c r="B158" s="2"/>
    </row>
    <row r="159" spans="1:2" x14ac:dyDescent="0.25">
      <c r="A159" s="14"/>
      <c r="B159" s="2"/>
    </row>
    <row r="160" spans="1:2" x14ac:dyDescent="0.25">
      <c r="A160" s="14"/>
      <c r="B160" s="2"/>
    </row>
    <row r="161" spans="1:2" x14ac:dyDescent="0.25">
      <c r="A161" s="14"/>
      <c r="B161" s="2"/>
    </row>
    <row r="162" spans="1:2" x14ac:dyDescent="0.25">
      <c r="A162" s="14"/>
      <c r="B162" s="2"/>
    </row>
    <row r="163" spans="1:2" x14ac:dyDescent="0.25">
      <c r="A163" s="14"/>
      <c r="B163" s="2"/>
    </row>
    <row r="164" spans="1:2" x14ac:dyDescent="0.25">
      <c r="A164" s="14"/>
      <c r="B164" s="2"/>
    </row>
    <row r="165" spans="1:2" x14ac:dyDescent="0.25">
      <c r="A165" s="14"/>
      <c r="B165" s="2"/>
    </row>
    <row r="166" spans="1:2" x14ac:dyDescent="0.25">
      <c r="A166" s="14"/>
      <c r="B166" s="2"/>
    </row>
    <row r="167" spans="1:2" x14ac:dyDescent="0.25">
      <c r="A167" s="14"/>
      <c r="B167" s="2"/>
    </row>
    <row r="168" spans="1:2" x14ac:dyDescent="0.25">
      <c r="A168" s="14"/>
      <c r="B168" s="2"/>
    </row>
    <row r="169" spans="1:2" x14ac:dyDescent="0.25">
      <c r="A169" s="14"/>
      <c r="B169" s="2"/>
    </row>
    <row r="170" spans="1:2" x14ac:dyDescent="0.25">
      <c r="A170" s="14"/>
      <c r="B170" s="2"/>
    </row>
    <row r="171" spans="1:2" x14ac:dyDescent="0.25">
      <c r="A171" s="14"/>
      <c r="B171" s="2"/>
    </row>
    <row r="172" spans="1:2" x14ac:dyDescent="0.25">
      <c r="A172" s="14"/>
      <c r="B172" s="2"/>
    </row>
    <row r="173" spans="1:2" x14ac:dyDescent="0.25">
      <c r="A173" s="14"/>
      <c r="B173" s="2"/>
    </row>
    <row r="174" spans="1:2" x14ac:dyDescent="0.25">
      <c r="A174" s="14"/>
      <c r="B174" s="2"/>
    </row>
    <row r="175" spans="1:2" x14ac:dyDescent="0.25">
      <c r="A175" s="14"/>
      <c r="B175" s="2"/>
    </row>
    <row r="176" spans="1:2" x14ac:dyDescent="0.25">
      <c r="A176" s="14"/>
      <c r="B176" s="2"/>
    </row>
    <row r="177" spans="1:2" x14ac:dyDescent="0.25">
      <c r="A177" s="14"/>
      <c r="B177" s="2"/>
    </row>
    <row r="178" spans="1:2" x14ac:dyDescent="0.25">
      <c r="A178" s="14"/>
      <c r="B178" s="2"/>
    </row>
    <row r="179" spans="1:2" x14ac:dyDescent="0.25">
      <c r="A179" s="14"/>
      <c r="B179" s="2"/>
    </row>
    <row r="180" spans="1:2" x14ac:dyDescent="0.25">
      <c r="A180" s="14"/>
      <c r="B180" s="2"/>
    </row>
    <row r="181" spans="1:2" x14ac:dyDescent="0.25">
      <c r="A181" s="14"/>
      <c r="B181" s="2"/>
    </row>
    <row r="182" spans="1:2" x14ac:dyDescent="0.25">
      <c r="A182" s="14"/>
      <c r="B182" s="2"/>
    </row>
    <row r="183" spans="1:2" x14ac:dyDescent="0.25">
      <c r="A183" s="14"/>
      <c r="B183" s="2"/>
    </row>
    <row r="184" spans="1:2" x14ac:dyDescent="0.25">
      <c r="A184" s="14"/>
      <c r="B184" s="2"/>
    </row>
    <row r="185" spans="1:2" x14ac:dyDescent="0.25">
      <c r="A185" s="14"/>
      <c r="B185" s="2"/>
    </row>
    <row r="186" spans="1:2" x14ac:dyDescent="0.25">
      <c r="A186" s="14"/>
      <c r="B186" s="2"/>
    </row>
    <row r="187" spans="1:2" x14ac:dyDescent="0.25">
      <c r="A187" s="14"/>
      <c r="B187" s="2"/>
    </row>
  </sheetData>
  <pageMargins left="0.7" right="0.7" top="0.78740157499999996" bottom="0.78740157499999996"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L187"/>
  <sheetViews>
    <sheetView zoomScale="60" zoomScaleNormal="60" workbookViewId="0">
      <pane xSplit="2" ySplit="2" topLeftCell="AS81" activePane="bottomRight" state="frozen"/>
      <selection pane="topRight" activeCell="C1" sqref="C1"/>
      <selection pane="bottomLeft" activeCell="A3" sqref="A3"/>
      <selection pane="bottomRight" activeCell="AX101" sqref="AX101"/>
    </sheetView>
  </sheetViews>
  <sheetFormatPr defaultColWidth="11.42578125" defaultRowHeight="15" x14ac:dyDescent="0.25"/>
  <cols>
    <col min="2" max="2" width="32.7109375" bestFit="1" customWidth="1"/>
    <col min="19" max="21" width="10.85546875"/>
    <col min="49" max="72" width="10.85546875"/>
  </cols>
  <sheetData>
    <row r="1" spans="1:246" ht="18" x14ac:dyDescent="0.25">
      <c r="A1" s="13" t="s">
        <v>248</v>
      </c>
      <c r="C1" s="2" t="s">
        <v>98</v>
      </c>
      <c r="D1" s="2" t="s">
        <v>99</v>
      </c>
      <c r="E1" s="2" t="s">
        <v>100</v>
      </c>
      <c r="F1" s="2" t="s">
        <v>101</v>
      </c>
      <c r="G1" s="2" t="s">
        <v>102</v>
      </c>
      <c r="H1" s="2" t="s">
        <v>103</v>
      </c>
      <c r="I1" s="2" t="s">
        <v>104</v>
      </c>
      <c r="J1" s="2" t="s">
        <v>105</v>
      </c>
      <c r="K1" s="2" t="s">
        <v>106</v>
      </c>
      <c r="L1" s="2" t="s">
        <v>107</v>
      </c>
      <c r="M1" s="2" t="s">
        <v>108</v>
      </c>
      <c r="N1" s="2" t="s">
        <v>110</v>
      </c>
      <c r="O1" s="2" t="s">
        <v>109</v>
      </c>
      <c r="P1" s="2" t="s">
        <v>99</v>
      </c>
      <c r="Q1" s="2" t="s">
        <v>103</v>
      </c>
      <c r="R1" s="2" t="s">
        <v>106</v>
      </c>
      <c r="S1" s="2" t="s">
        <v>99</v>
      </c>
      <c r="T1" s="2" t="s">
        <v>103</v>
      </c>
      <c r="U1" s="2" t="s">
        <v>106</v>
      </c>
      <c r="V1" s="2" t="s">
        <v>99</v>
      </c>
      <c r="W1" s="2" t="s">
        <v>103</v>
      </c>
      <c r="X1" s="2" t="s">
        <v>106</v>
      </c>
      <c r="Y1" s="2" t="s">
        <v>99</v>
      </c>
      <c r="Z1" s="2" t="s">
        <v>103</v>
      </c>
      <c r="AA1" s="2" t="s">
        <v>106</v>
      </c>
      <c r="AB1" s="2" t="s">
        <v>99</v>
      </c>
      <c r="AC1" s="2" t="s">
        <v>103</v>
      </c>
      <c r="AD1" s="2" t="s">
        <v>106</v>
      </c>
      <c r="AE1" s="2" t="s">
        <v>99</v>
      </c>
      <c r="AF1" s="2" t="s">
        <v>103</v>
      </c>
      <c r="AG1" s="2" t="s">
        <v>106</v>
      </c>
      <c r="AH1" s="2" t="s">
        <v>99</v>
      </c>
      <c r="AI1" s="2" t="s">
        <v>103</v>
      </c>
      <c r="AJ1" s="2" t="s">
        <v>106</v>
      </c>
      <c r="AK1" s="2" t="s">
        <v>99</v>
      </c>
      <c r="AL1" s="2" t="s">
        <v>103</v>
      </c>
      <c r="AM1" s="2" t="s">
        <v>106</v>
      </c>
      <c r="AN1" s="2" t="s">
        <v>99</v>
      </c>
      <c r="AO1" s="2" t="s">
        <v>103</v>
      </c>
      <c r="AP1" s="2" t="s">
        <v>106</v>
      </c>
      <c r="AQ1" s="2" t="s">
        <v>99</v>
      </c>
      <c r="AR1" s="2" t="s">
        <v>103</v>
      </c>
      <c r="AS1" s="2" t="s">
        <v>106</v>
      </c>
      <c r="AT1" s="2" t="s">
        <v>99</v>
      </c>
      <c r="AU1" s="2" t="s">
        <v>103</v>
      </c>
      <c r="AV1" s="2" t="s">
        <v>106</v>
      </c>
      <c r="AW1" s="2" t="s">
        <v>99</v>
      </c>
      <c r="AX1" s="2" t="s">
        <v>103</v>
      </c>
      <c r="AY1" s="2" t="s">
        <v>106</v>
      </c>
      <c r="AZ1" s="2" t="s">
        <v>99</v>
      </c>
      <c r="BA1" s="2" t="s">
        <v>103</v>
      </c>
      <c r="BB1" s="2" t="s">
        <v>106</v>
      </c>
      <c r="BC1" s="2" t="s">
        <v>99</v>
      </c>
      <c r="BD1" s="2" t="s">
        <v>103</v>
      </c>
      <c r="BE1" s="2" t="s">
        <v>106</v>
      </c>
      <c r="BF1" s="2" t="s">
        <v>99</v>
      </c>
      <c r="BG1" s="2" t="s">
        <v>103</v>
      </c>
      <c r="BH1" s="2" t="s">
        <v>106</v>
      </c>
      <c r="BI1" s="2" t="s">
        <v>98</v>
      </c>
      <c r="BJ1" s="2" t="s">
        <v>102</v>
      </c>
      <c r="BK1" s="2" t="s">
        <v>106</v>
      </c>
      <c r="BL1" s="2" t="s">
        <v>98</v>
      </c>
      <c r="BM1" s="2" t="s">
        <v>102</v>
      </c>
      <c r="BN1" s="2" t="s">
        <v>106</v>
      </c>
      <c r="BO1" s="2" t="s">
        <v>98</v>
      </c>
      <c r="BP1" s="2" t="s">
        <v>102</v>
      </c>
      <c r="BQ1" s="2" t="s">
        <v>106</v>
      </c>
      <c r="BR1" s="2" t="s">
        <v>99</v>
      </c>
      <c r="BS1" s="2" t="s">
        <v>103</v>
      </c>
      <c r="BT1" s="2" t="s">
        <v>106</v>
      </c>
      <c r="BU1" s="2" t="s">
        <v>99</v>
      </c>
      <c r="BV1" s="2" t="s">
        <v>103</v>
      </c>
      <c r="BW1" s="2" t="s">
        <v>106</v>
      </c>
      <c r="BX1" s="2" t="s">
        <v>99</v>
      </c>
      <c r="BY1" s="2" t="s">
        <v>103</v>
      </c>
      <c r="BZ1" s="2" t="s">
        <v>106</v>
      </c>
      <c r="CA1" s="2" t="s">
        <v>99</v>
      </c>
      <c r="CB1" s="2" t="s">
        <v>103</v>
      </c>
      <c r="CC1" s="2" t="s">
        <v>106</v>
      </c>
      <c r="CD1" s="2" t="s">
        <v>99</v>
      </c>
      <c r="CE1" s="2" t="s">
        <v>103</v>
      </c>
      <c r="CF1" s="2" t="s">
        <v>106</v>
      </c>
      <c r="CG1" s="2" t="s">
        <v>99</v>
      </c>
      <c r="CH1" s="2" t="s">
        <v>103</v>
      </c>
      <c r="CI1" s="2" t="s">
        <v>106</v>
      </c>
      <c r="CJ1" s="2" t="s">
        <v>99</v>
      </c>
      <c r="CK1" s="2" t="s">
        <v>103</v>
      </c>
      <c r="CL1" s="2" t="s">
        <v>106</v>
      </c>
      <c r="CM1" s="2" t="s">
        <v>99</v>
      </c>
      <c r="CN1" s="2" t="s">
        <v>103</v>
      </c>
      <c r="CO1" s="2" t="s">
        <v>106</v>
      </c>
      <c r="CP1" s="2" t="s">
        <v>99</v>
      </c>
      <c r="CQ1" s="2" t="s">
        <v>103</v>
      </c>
      <c r="CR1" s="2" t="s">
        <v>106</v>
      </c>
      <c r="CS1" s="2" t="s">
        <v>99</v>
      </c>
      <c r="CT1" s="2" t="s">
        <v>103</v>
      </c>
      <c r="CU1" s="2" t="s">
        <v>106</v>
      </c>
      <c r="CV1" s="2" t="s">
        <v>99</v>
      </c>
      <c r="CW1" s="2" t="s">
        <v>103</v>
      </c>
      <c r="CX1" s="2" t="s">
        <v>106</v>
      </c>
      <c r="CY1" s="2" t="s">
        <v>99</v>
      </c>
      <c r="CZ1" s="2" t="s">
        <v>103</v>
      </c>
      <c r="DA1" s="2" t="s">
        <v>106</v>
      </c>
      <c r="DB1" s="2" t="s">
        <v>99</v>
      </c>
      <c r="DC1" s="2" t="s">
        <v>103</v>
      </c>
      <c r="DD1" s="2" t="s">
        <v>106</v>
      </c>
      <c r="DE1" s="2" t="s">
        <v>99</v>
      </c>
      <c r="DF1" s="2" t="s">
        <v>103</v>
      </c>
      <c r="DG1" s="2" t="s">
        <v>106</v>
      </c>
      <c r="DH1" s="2" t="s">
        <v>99</v>
      </c>
      <c r="DI1" s="2" t="s">
        <v>103</v>
      </c>
      <c r="DJ1" s="2" t="s">
        <v>106</v>
      </c>
      <c r="DK1" s="2" t="s">
        <v>99</v>
      </c>
      <c r="DL1" s="2" t="s">
        <v>103</v>
      </c>
      <c r="DM1" s="2" t="s">
        <v>106</v>
      </c>
      <c r="DN1" s="2" t="s">
        <v>99</v>
      </c>
      <c r="DO1" s="2" t="s">
        <v>103</v>
      </c>
      <c r="DP1" s="2" t="s">
        <v>106</v>
      </c>
      <c r="DQ1" s="2" t="s">
        <v>99</v>
      </c>
      <c r="DR1" s="2" t="s">
        <v>103</v>
      </c>
      <c r="DS1" s="2" t="s">
        <v>106</v>
      </c>
      <c r="DT1" s="2" t="s">
        <v>99</v>
      </c>
      <c r="DU1" s="2" t="s">
        <v>103</v>
      </c>
      <c r="DV1" s="2" t="s">
        <v>106</v>
      </c>
      <c r="DW1" s="2" t="s">
        <v>99</v>
      </c>
      <c r="DX1" s="2" t="s">
        <v>103</v>
      </c>
      <c r="DY1" s="2" t="s">
        <v>106</v>
      </c>
      <c r="DZ1" s="2" t="s">
        <v>99</v>
      </c>
      <c r="EA1" s="2" t="s">
        <v>103</v>
      </c>
      <c r="EB1" s="2" t="s">
        <v>106</v>
      </c>
      <c r="EC1" s="2" t="s">
        <v>99</v>
      </c>
      <c r="ED1" s="2" t="s">
        <v>103</v>
      </c>
      <c r="EE1" s="2" t="s">
        <v>106</v>
      </c>
      <c r="EF1" s="2" t="s">
        <v>99</v>
      </c>
      <c r="EG1" s="2" t="s">
        <v>103</v>
      </c>
      <c r="EH1" s="2" t="s">
        <v>106</v>
      </c>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row>
    <row r="2" spans="1:246" x14ac:dyDescent="0.25">
      <c r="C2" s="2" t="s">
        <v>27</v>
      </c>
      <c r="D2" s="2" t="s">
        <v>27</v>
      </c>
      <c r="E2" s="2" t="s">
        <v>27</v>
      </c>
      <c r="F2" s="2" t="s">
        <v>27</v>
      </c>
      <c r="G2" s="2" t="s">
        <v>27</v>
      </c>
      <c r="H2" s="2" t="s">
        <v>27</v>
      </c>
      <c r="I2" s="2" t="s">
        <v>27</v>
      </c>
      <c r="J2" s="2" t="s">
        <v>27</v>
      </c>
      <c r="K2" s="2" t="s">
        <v>27</v>
      </c>
      <c r="L2" s="2" t="s">
        <v>27</v>
      </c>
      <c r="M2" s="2" t="s">
        <v>27</v>
      </c>
      <c r="N2" s="2" t="s">
        <v>27</v>
      </c>
      <c r="O2" s="2" t="s">
        <v>27</v>
      </c>
      <c r="P2" s="2" t="s">
        <v>263</v>
      </c>
      <c r="Q2" s="2" t="s">
        <v>263</v>
      </c>
      <c r="R2" s="2" t="s">
        <v>263</v>
      </c>
      <c r="S2" s="2" t="s">
        <v>264</v>
      </c>
      <c r="T2" s="2" t="s">
        <v>264</v>
      </c>
      <c r="U2" s="2" t="s">
        <v>264</v>
      </c>
      <c r="V2" s="2" t="s">
        <v>262</v>
      </c>
      <c r="W2" s="2" t="s">
        <v>262</v>
      </c>
      <c r="X2" s="2" t="s">
        <v>262</v>
      </c>
      <c r="Y2" s="2" t="s">
        <v>265</v>
      </c>
      <c r="Z2" s="2" t="s">
        <v>265</v>
      </c>
      <c r="AA2" s="2" t="s">
        <v>265</v>
      </c>
      <c r="AB2" s="2" t="s">
        <v>266</v>
      </c>
      <c r="AC2" s="2" t="s">
        <v>266</v>
      </c>
      <c r="AD2" s="2" t="s">
        <v>266</v>
      </c>
      <c r="AE2" s="2" t="s">
        <v>267</v>
      </c>
      <c r="AF2" s="2" t="s">
        <v>267</v>
      </c>
      <c r="AG2" s="2" t="s">
        <v>267</v>
      </c>
      <c r="AH2" s="2" t="s">
        <v>268</v>
      </c>
      <c r="AI2" s="2" t="s">
        <v>268</v>
      </c>
      <c r="AJ2" s="2" t="s">
        <v>268</v>
      </c>
      <c r="AK2" s="2" t="s">
        <v>269</v>
      </c>
      <c r="AL2" s="2" t="s">
        <v>269</v>
      </c>
      <c r="AM2" s="2" t="s">
        <v>269</v>
      </c>
      <c r="AN2" s="2" t="s">
        <v>270</v>
      </c>
      <c r="AO2" s="2" t="s">
        <v>270</v>
      </c>
      <c r="AP2" s="2" t="s">
        <v>270</v>
      </c>
      <c r="AQ2" s="2" t="s">
        <v>271</v>
      </c>
      <c r="AR2" s="2" t="s">
        <v>271</v>
      </c>
      <c r="AS2" s="2" t="s">
        <v>271</v>
      </c>
      <c r="AT2" s="2" t="s">
        <v>272</v>
      </c>
      <c r="AU2" s="2" t="s">
        <v>272</v>
      </c>
      <c r="AV2" s="2" t="s">
        <v>272</v>
      </c>
      <c r="AW2" s="2" t="s">
        <v>273</v>
      </c>
      <c r="AX2" s="2" t="s">
        <v>273</v>
      </c>
      <c r="AY2" s="2" t="s">
        <v>273</v>
      </c>
      <c r="AZ2" s="2" t="s">
        <v>274</v>
      </c>
      <c r="BA2" s="2" t="s">
        <v>274</v>
      </c>
      <c r="BB2" s="2" t="s">
        <v>274</v>
      </c>
      <c r="BC2" s="2" t="s">
        <v>380</v>
      </c>
      <c r="BD2" s="2" t="s">
        <v>380</v>
      </c>
      <c r="BE2" s="2" t="s">
        <v>380</v>
      </c>
      <c r="BF2" s="2" t="s">
        <v>381</v>
      </c>
      <c r="BG2" s="2" t="s">
        <v>381</v>
      </c>
      <c r="BH2" s="2" t="s">
        <v>381</v>
      </c>
      <c r="BI2" s="2" t="s">
        <v>382</v>
      </c>
      <c r="BJ2" s="2" t="s">
        <v>382</v>
      </c>
      <c r="BK2" s="2" t="s">
        <v>382</v>
      </c>
      <c r="BL2" s="2" t="s">
        <v>383</v>
      </c>
      <c r="BM2" s="2" t="s">
        <v>383</v>
      </c>
      <c r="BN2" s="2" t="s">
        <v>383</v>
      </c>
      <c r="BO2" s="2" t="s">
        <v>384</v>
      </c>
      <c r="BP2" s="2" t="s">
        <v>384</v>
      </c>
      <c r="BQ2" s="2" t="s">
        <v>384</v>
      </c>
      <c r="BR2" s="2" t="s">
        <v>385</v>
      </c>
      <c r="BS2" s="2" t="s">
        <v>385</v>
      </c>
      <c r="BT2" s="2" t="s">
        <v>385</v>
      </c>
      <c r="BU2" s="2" t="s">
        <v>408</v>
      </c>
      <c r="BV2" s="2" t="s">
        <v>408</v>
      </c>
      <c r="BW2" s="2" t="s">
        <v>408</v>
      </c>
      <c r="BX2" s="2" t="s">
        <v>409</v>
      </c>
      <c r="BY2" s="2" t="s">
        <v>409</v>
      </c>
      <c r="BZ2" s="2" t="s">
        <v>409</v>
      </c>
      <c r="CA2" s="2" t="s">
        <v>410</v>
      </c>
      <c r="CB2" s="2" t="s">
        <v>410</v>
      </c>
      <c r="CC2" s="2" t="s">
        <v>410</v>
      </c>
      <c r="CD2" s="2" t="s">
        <v>411</v>
      </c>
      <c r="CE2" s="2" t="s">
        <v>411</v>
      </c>
      <c r="CF2" s="2" t="s">
        <v>411</v>
      </c>
      <c r="CG2" s="2" t="s">
        <v>412</v>
      </c>
      <c r="CH2" s="2" t="s">
        <v>412</v>
      </c>
      <c r="CI2" s="2" t="s">
        <v>412</v>
      </c>
      <c r="CJ2" s="2" t="s">
        <v>413</v>
      </c>
      <c r="CK2" s="2" t="s">
        <v>413</v>
      </c>
      <c r="CL2" s="2" t="s">
        <v>413</v>
      </c>
      <c r="CM2" s="2" t="s">
        <v>414</v>
      </c>
      <c r="CN2" s="2" t="s">
        <v>414</v>
      </c>
      <c r="CO2" s="2" t="s">
        <v>414</v>
      </c>
      <c r="CP2" s="2" t="s">
        <v>415</v>
      </c>
      <c r="CQ2" s="2" t="s">
        <v>415</v>
      </c>
      <c r="CR2" s="2" t="s">
        <v>415</v>
      </c>
      <c r="CS2" s="2" t="s">
        <v>416</v>
      </c>
      <c r="CT2" s="2" t="s">
        <v>416</v>
      </c>
      <c r="CU2" s="2" t="s">
        <v>416</v>
      </c>
      <c r="CV2" s="2" t="s">
        <v>417</v>
      </c>
      <c r="CW2" s="2" t="s">
        <v>417</v>
      </c>
      <c r="CX2" s="2" t="s">
        <v>417</v>
      </c>
      <c r="CY2" s="2" t="s">
        <v>418</v>
      </c>
      <c r="CZ2" s="2" t="s">
        <v>418</v>
      </c>
      <c r="DA2" s="2" t="s">
        <v>418</v>
      </c>
      <c r="DB2" s="2" t="s">
        <v>419</v>
      </c>
      <c r="DC2" s="2" t="s">
        <v>419</v>
      </c>
      <c r="DD2" s="2" t="s">
        <v>419</v>
      </c>
      <c r="DE2" s="2" t="s">
        <v>420</v>
      </c>
      <c r="DF2" s="2" t="s">
        <v>420</v>
      </c>
      <c r="DG2" s="2" t="s">
        <v>420</v>
      </c>
      <c r="DH2" s="2" t="s">
        <v>421</v>
      </c>
      <c r="DI2" s="2" t="s">
        <v>421</v>
      </c>
      <c r="DJ2" s="2" t="s">
        <v>421</v>
      </c>
      <c r="DK2" s="2" t="s">
        <v>422</v>
      </c>
      <c r="DL2" s="2" t="s">
        <v>422</v>
      </c>
      <c r="DM2" s="2" t="s">
        <v>422</v>
      </c>
      <c r="DN2" s="2" t="s">
        <v>423</v>
      </c>
      <c r="DO2" s="2" t="s">
        <v>423</v>
      </c>
      <c r="DP2" s="2" t="s">
        <v>423</v>
      </c>
      <c r="DQ2" s="2" t="s">
        <v>424</v>
      </c>
      <c r="DR2" s="2" t="s">
        <v>424</v>
      </c>
      <c r="DS2" s="2" t="s">
        <v>424</v>
      </c>
      <c r="DT2" s="2" t="s">
        <v>425</v>
      </c>
      <c r="DU2" s="2" t="s">
        <v>425</v>
      </c>
      <c r="DV2" s="2" t="s">
        <v>425</v>
      </c>
      <c r="DW2" s="2" t="s">
        <v>426</v>
      </c>
      <c r="DX2" s="2" t="s">
        <v>426</v>
      </c>
      <c r="DY2" s="2" t="s">
        <v>426</v>
      </c>
      <c r="DZ2" s="2" t="s">
        <v>427</v>
      </c>
      <c r="EA2" s="2" t="s">
        <v>427</v>
      </c>
      <c r="EB2" s="2" t="s">
        <v>427</v>
      </c>
      <c r="EC2" s="2" t="s">
        <v>428</v>
      </c>
      <c r="ED2" s="2" t="s">
        <v>428</v>
      </c>
      <c r="EE2" s="2" t="s">
        <v>428</v>
      </c>
      <c r="EF2" s="2" t="s">
        <v>429</v>
      </c>
      <c r="EG2" s="2" t="s">
        <v>429</v>
      </c>
      <c r="EH2" s="2" t="s">
        <v>429</v>
      </c>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row>
    <row r="3" spans="1:246" x14ac:dyDescent="0.25">
      <c r="A3" s="14">
        <v>2015</v>
      </c>
      <c r="B3" s="2">
        <v>1900</v>
      </c>
      <c r="C3">
        <f>0.02*'Ancillary calculations'!D$23</f>
        <v>0</v>
      </c>
      <c r="D3">
        <f>0.02*'Ancillary calculations'!E$23</f>
        <v>65.758446627801177</v>
      </c>
      <c r="E3">
        <f>0.02*'Ancillary calculations'!F$23</f>
        <v>0</v>
      </c>
      <c r="F3">
        <f>0.02*'Ancillary calculations'!G$23</f>
        <v>0</v>
      </c>
      <c r="G3">
        <f>0.02*'Ancillary calculations'!H$23</f>
        <v>0</v>
      </c>
      <c r="H3">
        <f>0.02*'Ancillary calculations'!I$23</f>
        <v>9.2585275600336985</v>
      </c>
      <c r="I3">
        <f>0.02*'Ancillary calculations'!J$23</f>
        <v>0</v>
      </c>
      <c r="J3">
        <f>0.02*'Ancillary calculations'!K$23</f>
        <v>0</v>
      </c>
      <c r="K3">
        <f>0.02*'Ancillary calculations'!L$23</f>
        <v>2.6499672521651219</v>
      </c>
      <c r="L3">
        <v>0</v>
      </c>
      <c r="M3">
        <v>0</v>
      </c>
      <c r="N3">
        <v>0</v>
      </c>
      <c r="O3">
        <v>0</v>
      </c>
      <c r="P3">
        <f>38.85*56/22055*D3</f>
        <v>6.4866958278596343</v>
      </c>
      <c r="Q3">
        <f>38.85*56/22055*H3</f>
        <v>0.91330095486779928</v>
      </c>
      <c r="R3">
        <f>38.85*56/22055*K3</f>
        <v>0.26140416022717927</v>
      </c>
      <c r="S3">
        <v>0</v>
      </c>
      <c r="T3">
        <v>0</v>
      </c>
      <c r="U3">
        <v>0</v>
      </c>
      <c r="V3">
        <v>6.6713095514457423</v>
      </c>
      <c r="W3">
        <v>3.9615844274205343</v>
      </c>
      <c r="X3">
        <v>0</v>
      </c>
      <c r="Y3">
        <v>10.824026752476497</v>
      </c>
      <c r="Z3">
        <v>5.3187372494584304</v>
      </c>
      <c r="AA3">
        <v>0</v>
      </c>
      <c r="AB3">
        <v>2.4522078481206036</v>
      </c>
      <c r="AC3">
        <v>6.5612565881299094</v>
      </c>
      <c r="AD3">
        <v>0</v>
      </c>
      <c r="AE3">
        <v>1.8791111111111112</v>
      </c>
      <c r="AF3">
        <v>1.4788888888888887</v>
      </c>
      <c r="AG3">
        <v>0</v>
      </c>
      <c r="AH3">
        <v>3.1000000000000005</v>
      </c>
      <c r="AI3">
        <v>2.9365066666666668</v>
      </c>
      <c r="AJ3">
        <v>0</v>
      </c>
      <c r="AK3">
        <v>12.025673467891247</v>
      </c>
      <c r="AL3">
        <v>3.0988652404260391</v>
      </c>
      <c r="AM3">
        <v>0</v>
      </c>
      <c r="AN3" s="69">
        <v>2.2206651196381348</v>
      </c>
      <c r="AO3" s="69">
        <v>0.94577627686105314</v>
      </c>
      <c r="AP3">
        <v>0</v>
      </c>
      <c r="AQ3" s="69">
        <v>3.2531332405018665</v>
      </c>
      <c r="AR3" s="69">
        <v>1.3854648675981589</v>
      </c>
      <c r="AS3">
        <v>0</v>
      </c>
      <c r="AT3" s="69">
        <v>8.0617663581419947</v>
      </c>
      <c r="AU3" s="69">
        <v>4.6594829410118557</v>
      </c>
      <c r="AV3">
        <v>0</v>
      </c>
      <c r="AW3">
        <v>0</v>
      </c>
      <c r="AX3">
        <v>4.4288300000000003E-2</v>
      </c>
      <c r="AY3">
        <v>0</v>
      </c>
      <c r="AZ3">
        <v>0</v>
      </c>
      <c r="BA3">
        <v>0</v>
      </c>
      <c r="BB3">
        <v>0</v>
      </c>
      <c r="BC3">
        <v>3.6621858516904364</v>
      </c>
      <c r="BD3">
        <v>5.4932787775356537</v>
      </c>
      <c r="BE3">
        <v>0</v>
      </c>
      <c r="BF3">
        <v>0</v>
      </c>
      <c r="BG3">
        <v>0</v>
      </c>
      <c r="BH3">
        <v>0</v>
      </c>
      <c r="BI3">
        <v>0</v>
      </c>
      <c r="BJ3">
        <v>0</v>
      </c>
      <c r="BK3">
        <v>0</v>
      </c>
      <c r="BL3">
        <v>0</v>
      </c>
      <c r="BM3">
        <v>0</v>
      </c>
      <c r="BN3">
        <v>0</v>
      </c>
      <c r="BO3">
        <v>0</v>
      </c>
      <c r="BP3">
        <v>0</v>
      </c>
      <c r="BQ3">
        <v>0</v>
      </c>
      <c r="BR3">
        <v>0</v>
      </c>
      <c r="BS3">
        <v>0</v>
      </c>
      <c r="BT3">
        <v>0</v>
      </c>
      <c r="BU3">
        <v>0.99091555555555566</v>
      </c>
      <c r="BV3">
        <v>0.75872677333333349</v>
      </c>
      <c r="BW3">
        <v>0</v>
      </c>
      <c r="BX3">
        <v>0.29888281222222218</v>
      </c>
      <c r="BY3">
        <v>0.84466666666666668</v>
      </c>
      <c r="BZ3">
        <v>0</v>
      </c>
      <c r="CA3">
        <v>0.78836449333333325</v>
      </c>
      <c r="CB3">
        <v>0.31836449333333328</v>
      </c>
      <c r="CC3">
        <v>0</v>
      </c>
      <c r="CD3">
        <v>0.26111111111111113</v>
      </c>
      <c r="CE3">
        <v>0.13200000000000001</v>
      </c>
      <c r="CF3">
        <v>0</v>
      </c>
      <c r="CG3">
        <v>4.9403456790123569E-2</v>
      </c>
      <c r="CH3">
        <v>1.331111111111111E-2</v>
      </c>
      <c r="CI3">
        <v>0</v>
      </c>
      <c r="CJ3">
        <v>0.92066666666666674</v>
      </c>
      <c r="CK3">
        <v>0.38862875555555559</v>
      </c>
      <c r="CL3">
        <v>0</v>
      </c>
      <c r="CM3">
        <v>0.80629921259842519</v>
      </c>
      <c r="CN3">
        <v>0.57830271216097984</v>
      </c>
      <c r="CO3">
        <v>0</v>
      </c>
      <c r="CP3">
        <v>0.2264019505398816</v>
      </c>
      <c r="CQ3">
        <v>5.0596711213771108E-2</v>
      </c>
      <c r="CR3">
        <v>0</v>
      </c>
      <c r="CS3">
        <v>0.49313898232687281</v>
      </c>
      <c r="CT3">
        <v>0.1407661594318971</v>
      </c>
      <c r="CU3">
        <v>0</v>
      </c>
      <c r="CV3">
        <v>0.35711111111111121</v>
      </c>
      <c r="CW3">
        <v>0.27933333333333332</v>
      </c>
      <c r="CX3">
        <v>0</v>
      </c>
      <c r="CY3">
        <v>1.163893207424042</v>
      </c>
      <c r="CZ3">
        <v>0.39482570545670909</v>
      </c>
      <c r="DA3">
        <v>0</v>
      </c>
      <c r="DB3">
        <v>0.26969276969276967</v>
      </c>
      <c r="DC3">
        <v>0.32073363500519758</v>
      </c>
      <c r="DD3">
        <v>0</v>
      </c>
      <c r="DE3">
        <v>0.19763395963813499</v>
      </c>
      <c r="DF3">
        <v>0.14252289463883089</v>
      </c>
      <c r="DG3">
        <v>0</v>
      </c>
      <c r="DH3">
        <v>0.26844444444444437</v>
      </c>
      <c r="DI3">
        <v>8.511111111111111E-2</v>
      </c>
      <c r="DJ3">
        <v>0</v>
      </c>
      <c r="DK3">
        <v>0.1021152443471918</v>
      </c>
      <c r="DL3">
        <v>2.2765952744070901E-2</v>
      </c>
      <c r="DM3">
        <v>0</v>
      </c>
      <c r="DN3">
        <v>5.6222222222222229E-2</v>
      </c>
      <c r="DO3">
        <v>1.6787667453534449E-2</v>
      </c>
      <c r="DP3">
        <v>0</v>
      </c>
      <c r="DQ3">
        <v>3.09</v>
      </c>
      <c r="DR3">
        <v>0.31444444444444453</v>
      </c>
      <c r="DS3">
        <v>0</v>
      </c>
      <c r="DT3">
        <v>0.96799999999999997</v>
      </c>
      <c r="DU3">
        <v>0.44422222222222219</v>
      </c>
      <c r="DV3">
        <v>0</v>
      </c>
      <c r="DW3">
        <v>0.96622222222222232</v>
      </c>
      <c r="DX3">
        <v>0.39977777777777779</v>
      </c>
      <c r="DY3">
        <v>0</v>
      </c>
      <c r="DZ3">
        <v>0.48044444444444451</v>
      </c>
      <c r="EA3">
        <v>0.3066666666666667</v>
      </c>
      <c r="EB3">
        <v>0</v>
      </c>
      <c r="EC3">
        <v>9.4990181303374902E-2</v>
      </c>
      <c r="ED3">
        <v>8.2648250140810772E-2</v>
      </c>
      <c r="EE3">
        <v>0</v>
      </c>
      <c r="EF3">
        <v>0.68561067028784672</v>
      </c>
      <c r="EG3">
        <v>0.95552104166971041</v>
      </c>
      <c r="EH3">
        <v>0</v>
      </c>
    </row>
    <row r="4" spans="1:246" x14ac:dyDescent="0.25">
      <c r="A4" s="14">
        <v>2015</v>
      </c>
      <c r="B4" s="2">
        <v>1901</v>
      </c>
      <c r="C4">
        <f>0.02*'Ancillary calculations'!D$23</f>
        <v>0</v>
      </c>
      <c r="D4">
        <f>0.02*'Ancillary calculations'!E$23</f>
        <v>65.758446627801177</v>
      </c>
      <c r="E4">
        <f>0.02*'Ancillary calculations'!F$23</f>
        <v>0</v>
      </c>
      <c r="F4">
        <f>0.02*'Ancillary calculations'!G$23</f>
        <v>0</v>
      </c>
      <c r="G4">
        <f>0.02*'Ancillary calculations'!H$23</f>
        <v>0</v>
      </c>
      <c r="H4">
        <f>0.02*'Ancillary calculations'!I$23</f>
        <v>9.2585275600336985</v>
      </c>
      <c r="I4">
        <f>0.02*'Ancillary calculations'!J$23</f>
        <v>0</v>
      </c>
      <c r="J4">
        <f>0.02*'Ancillary calculations'!K$23</f>
        <v>0</v>
      </c>
      <c r="K4">
        <f>0.02*'Ancillary calculations'!L$23</f>
        <v>2.6499672521651219</v>
      </c>
      <c r="L4">
        <v>0</v>
      </c>
      <c r="M4">
        <v>0</v>
      </c>
      <c r="N4">
        <v>0</v>
      </c>
      <c r="O4">
        <v>0</v>
      </c>
      <c r="P4">
        <f t="shared" ref="P4:P67" si="0">38.85*56/22055*D4</f>
        <v>6.4866958278596343</v>
      </c>
      <c r="Q4">
        <f t="shared" ref="Q4:Q67" si="1">38.85*56/22055*H4</f>
        <v>0.91330095486779928</v>
      </c>
      <c r="R4">
        <f t="shared" ref="R4:R67" si="2">38.85*56/22055*K4</f>
        <v>0.26140416022717927</v>
      </c>
      <c r="S4">
        <v>0</v>
      </c>
      <c r="T4">
        <v>0</v>
      </c>
      <c r="U4">
        <v>0</v>
      </c>
      <c r="V4">
        <v>6.6713095514457423</v>
      </c>
      <c r="W4">
        <v>3.9615844274205343</v>
      </c>
      <c r="X4">
        <v>0</v>
      </c>
      <c r="Y4">
        <v>10.824026752476497</v>
      </c>
      <c r="Z4">
        <v>5.3187372494584304</v>
      </c>
      <c r="AA4">
        <v>0</v>
      </c>
      <c r="AB4">
        <v>2.4522078481206036</v>
      </c>
      <c r="AC4">
        <v>6.5612565881299094</v>
      </c>
      <c r="AD4">
        <v>0</v>
      </c>
      <c r="AE4">
        <v>1.8791111111111112</v>
      </c>
      <c r="AF4">
        <v>1.4788888888888887</v>
      </c>
      <c r="AG4">
        <v>0</v>
      </c>
      <c r="AH4">
        <v>3.1000000000000005</v>
      </c>
      <c r="AI4">
        <v>2.9365066666666668</v>
      </c>
      <c r="AJ4">
        <v>0</v>
      </c>
      <c r="AK4">
        <v>12.025673467891247</v>
      </c>
      <c r="AL4">
        <v>3.0988652404260391</v>
      </c>
      <c r="AM4">
        <v>0</v>
      </c>
      <c r="AN4" s="69">
        <v>2.2206651196381348</v>
      </c>
      <c r="AO4" s="69">
        <v>0.94577627686105314</v>
      </c>
      <c r="AP4">
        <v>0</v>
      </c>
      <c r="AQ4" s="69">
        <v>3.2531332405018665</v>
      </c>
      <c r="AR4" s="69">
        <v>1.3854648675981589</v>
      </c>
      <c r="AS4">
        <v>0</v>
      </c>
      <c r="AT4" s="69">
        <v>8.0617663581419947</v>
      </c>
      <c r="AU4" s="69">
        <v>4.6594829410118557</v>
      </c>
      <c r="AV4">
        <v>0</v>
      </c>
      <c r="AW4">
        <v>0</v>
      </c>
      <c r="AX4">
        <v>4.4898399999999998E-2</v>
      </c>
      <c r="AY4">
        <v>0</v>
      </c>
      <c r="AZ4">
        <v>0</v>
      </c>
      <c r="BA4">
        <v>0</v>
      </c>
      <c r="BB4">
        <v>0</v>
      </c>
      <c r="BC4">
        <v>3.6621858516904364</v>
      </c>
      <c r="BD4">
        <v>5.4932787775356537</v>
      </c>
      <c r="BE4">
        <v>0</v>
      </c>
      <c r="BF4">
        <v>0</v>
      </c>
      <c r="BG4">
        <v>0</v>
      </c>
      <c r="BH4">
        <v>0</v>
      </c>
      <c r="BI4">
        <v>0</v>
      </c>
      <c r="BJ4">
        <v>0</v>
      </c>
      <c r="BK4">
        <v>0</v>
      </c>
      <c r="BL4">
        <v>0</v>
      </c>
      <c r="BM4">
        <v>0</v>
      </c>
      <c r="BN4">
        <v>0</v>
      </c>
      <c r="BO4">
        <v>0</v>
      </c>
      <c r="BP4">
        <v>0</v>
      </c>
      <c r="BQ4">
        <v>0</v>
      </c>
      <c r="BR4">
        <v>0</v>
      </c>
      <c r="BS4">
        <v>0</v>
      </c>
      <c r="BT4">
        <v>0</v>
      </c>
      <c r="BU4">
        <v>0.99091555555555566</v>
      </c>
      <c r="BV4">
        <v>0.75872677333333349</v>
      </c>
      <c r="BW4">
        <v>0</v>
      </c>
      <c r="BX4">
        <v>0.29888281222222218</v>
      </c>
      <c r="BY4">
        <v>0.84466666666666668</v>
      </c>
      <c r="BZ4">
        <v>0</v>
      </c>
      <c r="CA4">
        <v>0.78836449333333325</v>
      </c>
      <c r="CB4">
        <v>0.31836449333333328</v>
      </c>
      <c r="CC4">
        <v>0</v>
      </c>
      <c r="CD4">
        <v>0.26111111111111113</v>
      </c>
      <c r="CE4">
        <v>0.13200000000000001</v>
      </c>
      <c r="CF4">
        <v>0</v>
      </c>
      <c r="CG4">
        <v>4.9403456790123569E-2</v>
      </c>
      <c r="CH4">
        <v>1.331111111111111E-2</v>
      </c>
      <c r="CI4">
        <v>0</v>
      </c>
      <c r="CJ4">
        <v>0.92066666666666674</v>
      </c>
      <c r="CK4">
        <v>0.38862875555555559</v>
      </c>
      <c r="CL4">
        <v>0</v>
      </c>
      <c r="CM4">
        <v>0.80629921259842519</v>
      </c>
      <c r="CN4">
        <v>0.57830271216097984</v>
      </c>
      <c r="CO4">
        <v>0</v>
      </c>
      <c r="CP4">
        <v>0.2264019505398816</v>
      </c>
      <c r="CQ4">
        <v>5.0596711213771108E-2</v>
      </c>
      <c r="CR4">
        <v>0</v>
      </c>
      <c r="CS4">
        <v>0.49313898232687281</v>
      </c>
      <c r="CT4">
        <v>0.1407661594318971</v>
      </c>
      <c r="CU4">
        <v>0</v>
      </c>
      <c r="CV4">
        <v>0.35711111111111121</v>
      </c>
      <c r="CW4">
        <v>0.27933333333333332</v>
      </c>
      <c r="CX4">
        <v>0</v>
      </c>
      <c r="CY4">
        <v>1.163893207424042</v>
      </c>
      <c r="CZ4">
        <v>0.39482570545670909</v>
      </c>
      <c r="DA4">
        <v>0</v>
      </c>
      <c r="DB4">
        <v>0.26969276969276967</v>
      </c>
      <c r="DC4">
        <v>0.32073363500519758</v>
      </c>
      <c r="DD4">
        <v>0</v>
      </c>
      <c r="DE4">
        <v>0.19763395963813499</v>
      </c>
      <c r="DF4">
        <v>0.14252289463883089</v>
      </c>
      <c r="DG4">
        <v>0</v>
      </c>
      <c r="DH4">
        <v>0.26844444444444437</v>
      </c>
      <c r="DI4">
        <v>8.511111111111111E-2</v>
      </c>
      <c r="DJ4">
        <v>0</v>
      </c>
      <c r="DK4">
        <v>0.1021152443471918</v>
      </c>
      <c r="DL4">
        <v>2.2765952744070901E-2</v>
      </c>
      <c r="DM4">
        <v>0</v>
      </c>
      <c r="DN4">
        <v>5.6222222222222229E-2</v>
      </c>
      <c r="DO4">
        <v>1.6787667453534449E-2</v>
      </c>
      <c r="DP4">
        <v>0</v>
      </c>
      <c r="DQ4">
        <v>3.09</v>
      </c>
      <c r="DR4">
        <v>0.31444444444444453</v>
      </c>
      <c r="DS4">
        <v>0</v>
      </c>
      <c r="DT4">
        <v>0.96799999999999997</v>
      </c>
      <c r="DU4">
        <v>0.44422222222222219</v>
      </c>
      <c r="DV4">
        <v>0</v>
      </c>
      <c r="DW4">
        <v>0.96622222222222232</v>
      </c>
      <c r="DX4">
        <v>0.39977777777777779</v>
      </c>
      <c r="DY4">
        <v>0</v>
      </c>
      <c r="DZ4">
        <v>0.48044444444444451</v>
      </c>
      <c r="EA4">
        <v>0.3066666666666667</v>
      </c>
      <c r="EB4">
        <v>0</v>
      </c>
      <c r="EC4">
        <v>9.4990181303374902E-2</v>
      </c>
      <c r="ED4">
        <v>8.2648250140810772E-2</v>
      </c>
      <c r="EE4">
        <v>0</v>
      </c>
      <c r="EF4">
        <v>0.68561067028784672</v>
      </c>
      <c r="EG4">
        <v>0.95552104166971041</v>
      </c>
      <c r="EH4">
        <v>0</v>
      </c>
    </row>
    <row r="5" spans="1:246" x14ac:dyDescent="0.25">
      <c r="A5" s="14">
        <v>2015</v>
      </c>
      <c r="B5" s="2">
        <v>1902</v>
      </c>
      <c r="C5">
        <f>0.02*'Ancillary calculations'!D$23</f>
        <v>0</v>
      </c>
      <c r="D5">
        <f>0.02*'Ancillary calculations'!E$23</f>
        <v>65.758446627801177</v>
      </c>
      <c r="E5">
        <f>0.02*'Ancillary calculations'!F$23</f>
        <v>0</v>
      </c>
      <c r="F5">
        <f>0.02*'Ancillary calculations'!G$23</f>
        <v>0</v>
      </c>
      <c r="G5">
        <f>0.02*'Ancillary calculations'!H$23</f>
        <v>0</v>
      </c>
      <c r="H5">
        <f>0.02*'Ancillary calculations'!I$23</f>
        <v>9.2585275600336985</v>
      </c>
      <c r="I5">
        <f>0.02*'Ancillary calculations'!J$23</f>
        <v>0</v>
      </c>
      <c r="J5">
        <f>0.02*'Ancillary calculations'!K$23</f>
        <v>0</v>
      </c>
      <c r="K5">
        <f>0.02*'Ancillary calculations'!L$23</f>
        <v>2.6499672521651219</v>
      </c>
      <c r="L5">
        <v>0</v>
      </c>
      <c r="M5">
        <v>0</v>
      </c>
      <c r="N5">
        <v>0</v>
      </c>
      <c r="O5">
        <v>0</v>
      </c>
      <c r="P5">
        <f t="shared" si="0"/>
        <v>6.4866958278596343</v>
      </c>
      <c r="Q5">
        <f t="shared" si="1"/>
        <v>0.91330095486779928</v>
      </c>
      <c r="R5">
        <f t="shared" si="2"/>
        <v>0.26140416022717927</v>
      </c>
      <c r="S5">
        <v>0</v>
      </c>
      <c r="T5">
        <v>0</v>
      </c>
      <c r="U5">
        <v>0</v>
      </c>
      <c r="V5">
        <v>6.6713095514457423</v>
      </c>
      <c r="W5">
        <v>3.9615844274205343</v>
      </c>
      <c r="X5">
        <v>0</v>
      </c>
      <c r="Y5">
        <v>10.824026752476497</v>
      </c>
      <c r="Z5">
        <v>5.3187372494584304</v>
      </c>
      <c r="AA5">
        <v>0</v>
      </c>
      <c r="AB5">
        <v>2.4522078481206036</v>
      </c>
      <c r="AC5">
        <v>6.5612565881299094</v>
      </c>
      <c r="AD5">
        <v>0</v>
      </c>
      <c r="AE5">
        <v>1.8791111111111112</v>
      </c>
      <c r="AF5">
        <v>1.4788888888888887</v>
      </c>
      <c r="AG5">
        <v>0</v>
      </c>
      <c r="AH5">
        <v>3.1000000000000005</v>
      </c>
      <c r="AI5">
        <v>2.9365066666666668</v>
      </c>
      <c r="AJ5">
        <v>0</v>
      </c>
      <c r="AK5">
        <v>12.025673467891247</v>
      </c>
      <c r="AL5">
        <v>3.0988652404260391</v>
      </c>
      <c r="AM5">
        <v>0</v>
      </c>
      <c r="AN5" s="69">
        <v>2.2206651196381348</v>
      </c>
      <c r="AO5" s="69">
        <v>0.94577627686105314</v>
      </c>
      <c r="AP5">
        <v>0</v>
      </c>
      <c r="AQ5" s="69">
        <v>3.2531332405018665</v>
      </c>
      <c r="AR5" s="69">
        <v>1.3854648675981589</v>
      </c>
      <c r="AS5">
        <v>0</v>
      </c>
      <c r="AT5" s="69">
        <v>8.0617663581419947</v>
      </c>
      <c r="AU5" s="69">
        <v>4.6594829410118557</v>
      </c>
      <c r="AV5">
        <v>0</v>
      </c>
      <c r="AW5">
        <v>0</v>
      </c>
      <c r="AX5">
        <v>4.68248E-2</v>
      </c>
      <c r="AY5">
        <v>0</v>
      </c>
      <c r="AZ5">
        <v>0</v>
      </c>
      <c r="BA5">
        <v>0</v>
      </c>
      <c r="BB5">
        <v>0</v>
      </c>
      <c r="BC5">
        <v>3.6621858516904364</v>
      </c>
      <c r="BD5">
        <v>5.4932787775356537</v>
      </c>
      <c r="BE5">
        <v>0</v>
      </c>
      <c r="BF5">
        <v>0</v>
      </c>
      <c r="BG5">
        <v>0</v>
      </c>
      <c r="BH5">
        <v>0</v>
      </c>
      <c r="BI5">
        <v>0</v>
      </c>
      <c r="BJ5">
        <v>0</v>
      </c>
      <c r="BK5">
        <v>0</v>
      </c>
      <c r="BL5">
        <v>0</v>
      </c>
      <c r="BM5">
        <v>0</v>
      </c>
      <c r="BN5">
        <v>0</v>
      </c>
      <c r="BO5">
        <v>0</v>
      </c>
      <c r="BP5">
        <v>0</v>
      </c>
      <c r="BQ5">
        <v>0</v>
      </c>
      <c r="BR5">
        <v>0</v>
      </c>
      <c r="BS5">
        <v>0</v>
      </c>
      <c r="BT5">
        <v>0</v>
      </c>
      <c r="BU5">
        <v>0.99091555555555566</v>
      </c>
      <c r="BV5">
        <v>0.75872677333333349</v>
      </c>
      <c r="BW5">
        <v>0</v>
      </c>
      <c r="BX5">
        <v>0.29888281222222218</v>
      </c>
      <c r="BY5">
        <v>0.84466666666666668</v>
      </c>
      <c r="BZ5">
        <v>0</v>
      </c>
      <c r="CA5">
        <v>0.78836449333333325</v>
      </c>
      <c r="CB5">
        <v>0.31836449333333328</v>
      </c>
      <c r="CC5">
        <v>0</v>
      </c>
      <c r="CD5">
        <v>0.26111111111111113</v>
      </c>
      <c r="CE5">
        <v>0.13200000000000001</v>
      </c>
      <c r="CF5">
        <v>0</v>
      </c>
      <c r="CG5">
        <v>4.9403456790123569E-2</v>
      </c>
      <c r="CH5">
        <v>1.331111111111111E-2</v>
      </c>
      <c r="CI5">
        <v>0</v>
      </c>
      <c r="CJ5">
        <v>0.92066666666666674</v>
      </c>
      <c r="CK5">
        <v>0.38862875555555559</v>
      </c>
      <c r="CL5">
        <v>0</v>
      </c>
      <c r="CM5">
        <v>0.80629921259842519</v>
      </c>
      <c r="CN5">
        <v>0.57830271216097984</v>
      </c>
      <c r="CO5">
        <v>0</v>
      </c>
      <c r="CP5">
        <v>0.2264019505398816</v>
      </c>
      <c r="CQ5">
        <v>5.0596711213771108E-2</v>
      </c>
      <c r="CR5">
        <v>0</v>
      </c>
      <c r="CS5">
        <v>0.49313898232687281</v>
      </c>
      <c r="CT5">
        <v>0.1407661594318971</v>
      </c>
      <c r="CU5">
        <v>0</v>
      </c>
      <c r="CV5">
        <v>0.35711111111111121</v>
      </c>
      <c r="CW5">
        <v>0.27933333333333332</v>
      </c>
      <c r="CX5">
        <v>0</v>
      </c>
      <c r="CY5">
        <v>1.163893207424042</v>
      </c>
      <c r="CZ5">
        <v>0.39482570545670909</v>
      </c>
      <c r="DA5">
        <v>0</v>
      </c>
      <c r="DB5">
        <v>0.26969276969276967</v>
      </c>
      <c r="DC5">
        <v>0.32073363500519758</v>
      </c>
      <c r="DD5">
        <v>0</v>
      </c>
      <c r="DE5">
        <v>0.19763395963813499</v>
      </c>
      <c r="DF5">
        <v>0.14252289463883089</v>
      </c>
      <c r="DG5">
        <v>0</v>
      </c>
      <c r="DH5">
        <v>0.26844444444444437</v>
      </c>
      <c r="DI5">
        <v>8.511111111111111E-2</v>
      </c>
      <c r="DJ5">
        <v>0</v>
      </c>
      <c r="DK5">
        <v>0.1021152443471918</v>
      </c>
      <c r="DL5">
        <v>2.2765952744070901E-2</v>
      </c>
      <c r="DM5">
        <v>0</v>
      </c>
      <c r="DN5">
        <v>5.6222222222222229E-2</v>
      </c>
      <c r="DO5">
        <v>1.6787667453534449E-2</v>
      </c>
      <c r="DP5">
        <v>0</v>
      </c>
      <c r="DQ5">
        <v>3.09</v>
      </c>
      <c r="DR5">
        <v>0.31444444444444453</v>
      </c>
      <c r="DS5">
        <v>0</v>
      </c>
      <c r="DT5">
        <v>0.96799999999999997</v>
      </c>
      <c r="DU5">
        <v>0.44422222222222219</v>
      </c>
      <c r="DV5">
        <v>0</v>
      </c>
      <c r="DW5">
        <v>0.96622222222222232</v>
      </c>
      <c r="DX5">
        <v>0.39977777777777779</v>
      </c>
      <c r="DY5">
        <v>0</v>
      </c>
      <c r="DZ5">
        <v>0.48044444444444451</v>
      </c>
      <c r="EA5">
        <v>0.3066666666666667</v>
      </c>
      <c r="EB5">
        <v>0</v>
      </c>
      <c r="EC5">
        <v>9.4990181303374902E-2</v>
      </c>
      <c r="ED5">
        <v>8.2648250140810772E-2</v>
      </c>
      <c r="EE5">
        <v>0</v>
      </c>
      <c r="EF5">
        <v>0.68561067028784672</v>
      </c>
      <c r="EG5">
        <v>0.95552104166971041</v>
      </c>
      <c r="EH5">
        <v>0</v>
      </c>
    </row>
    <row r="6" spans="1:246" x14ac:dyDescent="0.25">
      <c r="A6" s="14">
        <v>2015</v>
      </c>
      <c r="B6" s="2">
        <v>1903</v>
      </c>
      <c r="C6">
        <f>0.02*'Ancillary calculations'!D$23</f>
        <v>0</v>
      </c>
      <c r="D6">
        <f>0.02*'Ancillary calculations'!E$23</f>
        <v>65.758446627801177</v>
      </c>
      <c r="E6">
        <f>0.02*'Ancillary calculations'!F$23</f>
        <v>0</v>
      </c>
      <c r="F6">
        <f>0.02*'Ancillary calculations'!G$23</f>
        <v>0</v>
      </c>
      <c r="G6">
        <f>0.02*'Ancillary calculations'!H$23</f>
        <v>0</v>
      </c>
      <c r="H6">
        <f>0.02*'Ancillary calculations'!I$23</f>
        <v>9.2585275600336985</v>
      </c>
      <c r="I6">
        <f>0.02*'Ancillary calculations'!J$23</f>
        <v>0</v>
      </c>
      <c r="J6">
        <f>0.02*'Ancillary calculations'!K$23</f>
        <v>0</v>
      </c>
      <c r="K6">
        <f>0.02*'Ancillary calculations'!L$23</f>
        <v>2.6499672521651219</v>
      </c>
      <c r="L6">
        <v>0</v>
      </c>
      <c r="M6">
        <v>0</v>
      </c>
      <c r="N6">
        <v>0</v>
      </c>
      <c r="O6">
        <v>0</v>
      </c>
      <c r="P6">
        <f t="shared" si="0"/>
        <v>6.4866958278596343</v>
      </c>
      <c r="Q6">
        <f t="shared" si="1"/>
        <v>0.91330095486779928</v>
      </c>
      <c r="R6">
        <f t="shared" si="2"/>
        <v>0.26140416022717927</v>
      </c>
      <c r="S6">
        <v>0</v>
      </c>
      <c r="T6">
        <v>0</v>
      </c>
      <c r="U6">
        <v>0</v>
      </c>
      <c r="V6">
        <v>6.6713095514457423</v>
      </c>
      <c r="W6">
        <v>3.9615844274205343</v>
      </c>
      <c r="X6">
        <v>0</v>
      </c>
      <c r="Y6">
        <v>10.824026752476497</v>
      </c>
      <c r="Z6">
        <v>5.3187372494584304</v>
      </c>
      <c r="AA6">
        <v>0</v>
      </c>
      <c r="AB6">
        <v>2.4522078481206036</v>
      </c>
      <c r="AC6">
        <v>6.5612565881299094</v>
      </c>
      <c r="AD6">
        <v>0</v>
      </c>
      <c r="AE6">
        <v>1.8791111111111112</v>
      </c>
      <c r="AF6">
        <v>1.4788888888888887</v>
      </c>
      <c r="AG6">
        <v>0</v>
      </c>
      <c r="AH6">
        <v>3.1000000000000005</v>
      </c>
      <c r="AI6">
        <v>2.9365066666666668</v>
      </c>
      <c r="AJ6">
        <v>0</v>
      </c>
      <c r="AK6">
        <v>12.025673467891247</v>
      </c>
      <c r="AL6">
        <v>3.0988652404260391</v>
      </c>
      <c r="AM6">
        <v>0</v>
      </c>
      <c r="AN6" s="69">
        <v>2.2206651196381348</v>
      </c>
      <c r="AO6" s="69">
        <v>0.94577627686105314</v>
      </c>
      <c r="AP6">
        <v>0</v>
      </c>
      <c r="AQ6" s="69">
        <v>3.2531332405018665</v>
      </c>
      <c r="AR6" s="69">
        <v>1.3854648675981589</v>
      </c>
      <c r="AS6">
        <v>0</v>
      </c>
      <c r="AT6" s="69">
        <v>8.0617663581419947</v>
      </c>
      <c r="AU6" s="69">
        <v>4.6594829410118557</v>
      </c>
      <c r="AV6">
        <v>0</v>
      </c>
      <c r="AW6">
        <v>0</v>
      </c>
      <c r="AX6">
        <v>4.6569199999999998E-2</v>
      </c>
      <c r="AY6">
        <v>0</v>
      </c>
      <c r="AZ6">
        <v>0</v>
      </c>
      <c r="BA6">
        <v>0</v>
      </c>
      <c r="BB6">
        <v>0</v>
      </c>
      <c r="BC6">
        <v>3.6621858516904364</v>
      </c>
      <c r="BD6">
        <v>5.4932787775356537</v>
      </c>
      <c r="BE6">
        <v>0</v>
      </c>
      <c r="BF6">
        <v>0</v>
      </c>
      <c r="BG6">
        <v>0</v>
      </c>
      <c r="BH6">
        <v>0</v>
      </c>
      <c r="BI6">
        <v>0</v>
      </c>
      <c r="BJ6">
        <v>0</v>
      </c>
      <c r="BK6">
        <v>0</v>
      </c>
      <c r="BL6">
        <v>0</v>
      </c>
      <c r="BM6">
        <v>0</v>
      </c>
      <c r="BN6">
        <v>0</v>
      </c>
      <c r="BO6">
        <v>0</v>
      </c>
      <c r="BP6">
        <v>0</v>
      </c>
      <c r="BQ6">
        <v>0</v>
      </c>
      <c r="BR6">
        <v>0</v>
      </c>
      <c r="BS6">
        <v>0</v>
      </c>
      <c r="BT6">
        <v>0</v>
      </c>
      <c r="BU6">
        <v>0.99091555555555566</v>
      </c>
      <c r="BV6">
        <v>0.75872677333333349</v>
      </c>
      <c r="BW6">
        <v>0</v>
      </c>
      <c r="BX6">
        <v>0.29888281222222218</v>
      </c>
      <c r="BY6">
        <v>0.84466666666666668</v>
      </c>
      <c r="BZ6">
        <v>0</v>
      </c>
      <c r="CA6">
        <v>0.78836449333333325</v>
      </c>
      <c r="CB6">
        <v>0.31836449333333328</v>
      </c>
      <c r="CC6">
        <v>0</v>
      </c>
      <c r="CD6">
        <v>0.26111111111111113</v>
      </c>
      <c r="CE6">
        <v>0.13200000000000001</v>
      </c>
      <c r="CF6">
        <v>0</v>
      </c>
      <c r="CG6">
        <v>4.9403456790123569E-2</v>
      </c>
      <c r="CH6">
        <v>1.331111111111111E-2</v>
      </c>
      <c r="CI6">
        <v>0</v>
      </c>
      <c r="CJ6">
        <v>0.92066666666666674</v>
      </c>
      <c r="CK6">
        <v>0.38862875555555559</v>
      </c>
      <c r="CL6">
        <v>0</v>
      </c>
      <c r="CM6">
        <v>0.80629921259842519</v>
      </c>
      <c r="CN6">
        <v>0.57830271216097984</v>
      </c>
      <c r="CO6">
        <v>0</v>
      </c>
      <c r="CP6">
        <v>0.2264019505398816</v>
      </c>
      <c r="CQ6">
        <v>5.0596711213771108E-2</v>
      </c>
      <c r="CR6">
        <v>0</v>
      </c>
      <c r="CS6">
        <v>0.49313898232687281</v>
      </c>
      <c r="CT6">
        <v>0.1407661594318971</v>
      </c>
      <c r="CU6">
        <v>0</v>
      </c>
      <c r="CV6">
        <v>0.35711111111111121</v>
      </c>
      <c r="CW6">
        <v>0.27933333333333332</v>
      </c>
      <c r="CX6">
        <v>0</v>
      </c>
      <c r="CY6">
        <v>1.163893207424042</v>
      </c>
      <c r="CZ6">
        <v>0.39482570545670909</v>
      </c>
      <c r="DA6">
        <v>0</v>
      </c>
      <c r="DB6">
        <v>0.26969276969276967</v>
      </c>
      <c r="DC6">
        <v>0.32073363500519758</v>
      </c>
      <c r="DD6">
        <v>0</v>
      </c>
      <c r="DE6">
        <v>0.19763395963813499</v>
      </c>
      <c r="DF6">
        <v>0.14252289463883089</v>
      </c>
      <c r="DG6">
        <v>0</v>
      </c>
      <c r="DH6">
        <v>0.26844444444444437</v>
      </c>
      <c r="DI6">
        <v>8.511111111111111E-2</v>
      </c>
      <c r="DJ6">
        <v>0</v>
      </c>
      <c r="DK6">
        <v>0.1021152443471918</v>
      </c>
      <c r="DL6">
        <v>2.2765952744070901E-2</v>
      </c>
      <c r="DM6">
        <v>0</v>
      </c>
      <c r="DN6">
        <v>5.6222222222222229E-2</v>
      </c>
      <c r="DO6">
        <v>1.6787667453534449E-2</v>
      </c>
      <c r="DP6">
        <v>0</v>
      </c>
      <c r="DQ6">
        <v>3.09</v>
      </c>
      <c r="DR6">
        <v>0.31444444444444453</v>
      </c>
      <c r="DS6">
        <v>0</v>
      </c>
      <c r="DT6">
        <v>0.96799999999999997</v>
      </c>
      <c r="DU6">
        <v>0.44422222222222219</v>
      </c>
      <c r="DV6">
        <v>0</v>
      </c>
      <c r="DW6">
        <v>0.96622222222222232</v>
      </c>
      <c r="DX6">
        <v>0.39977777777777779</v>
      </c>
      <c r="DY6">
        <v>0</v>
      </c>
      <c r="DZ6">
        <v>0.48044444444444451</v>
      </c>
      <c r="EA6">
        <v>0.3066666666666667</v>
      </c>
      <c r="EB6">
        <v>0</v>
      </c>
      <c r="EC6">
        <v>9.4990181303374902E-2</v>
      </c>
      <c r="ED6">
        <v>8.2648250140810772E-2</v>
      </c>
      <c r="EE6">
        <v>0</v>
      </c>
      <c r="EF6">
        <v>0.68561067028784672</v>
      </c>
      <c r="EG6">
        <v>0.95552104166971041</v>
      </c>
      <c r="EH6">
        <v>0</v>
      </c>
    </row>
    <row r="7" spans="1:246" x14ac:dyDescent="0.25">
      <c r="A7" s="14">
        <v>2015</v>
      </c>
      <c r="B7" s="2">
        <v>1904</v>
      </c>
      <c r="C7">
        <f>0.02*'Ancillary calculations'!D$23</f>
        <v>0</v>
      </c>
      <c r="D7">
        <f>0.02*'Ancillary calculations'!E$23</f>
        <v>65.758446627801177</v>
      </c>
      <c r="E7">
        <f>0.02*'Ancillary calculations'!F$23</f>
        <v>0</v>
      </c>
      <c r="F7">
        <f>0.02*'Ancillary calculations'!G$23</f>
        <v>0</v>
      </c>
      <c r="G7">
        <f>0.02*'Ancillary calculations'!H$23</f>
        <v>0</v>
      </c>
      <c r="H7">
        <f>0.02*'Ancillary calculations'!I$23</f>
        <v>9.2585275600336985</v>
      </c>
      <c r="I7">
        <f>0.02*'Ancillary calculations'!J$23</f>
        <v>0</v>
      </c>
      <c r="J7">
        <f>0.02*'Ancillary calculations'!K$23</f>
        <v>0</v>
      </c>
      <c r="K7">
        <f>0.02*'Ancillary calculations'!L$23</f>
        <v>2.6499672521651219</v>
      </c>
      <c r="L7">
        <v>0</v>
      </c>
      <c r="M7">
        <v>0</v>
      </c>
      <c r="N7">
        <v>0</v>
      </c>
      <c r="O7">
        <v>0</v>
      </c>
      <c r="P7">
        <f t="shared" si="0"/>
        <v>6.4866958278596343</v>
      </c>
      <c r="Q7">
        <f t="shared" si="1"/>
        <v>0.91330095486779928</v>
      </c>
      <c r="R7">
        <f t="shared" si="2"/>
        <v>0.26140416022717927</v>
      </c>
      <c r="S7">
        <v>0</v>
      </c>
      <c r="T7">
        <v>0</v>
      </c>
      <c r="U7">
        <v>0</v>
      </c>
      <c r="V7">
        <v>6.6713095514457423</v>
      </c>
      <c r="W7">
        <v>3.9615844274205343</v>
      </c>
      <c r="X7">
        <v>0</v>
      </c>
      <c r="Y7">
        <v>10.824026752476497</v>
      </c>
      <c r="Z7">
        <v>5.3187372494584304</v>
      </c>
      <c r="AA7">
        <v>0</v>
      </c>
      <c r="AB7">
        <v>2.4522078481206036</v>
      </c>
      <c r="AC7">
        <v>6.5612565881299094</v>
      </c>
      <c r="AD7">
        <v>0</v>
      </c>
      <c r="AE7">
        <v>1.8791111111111112</v>
      </c>
      <c r="AF7">
        <v>1.4788888888888887</v>
      </c>
      <c r="AG7">
        <v>0</v>
      </c>
      <c r="AH7">
        <v>3.1000000000000005</v>
      </c>
      <c r="AI7">
        <v>2.9365066666666668</v>
      </c>
      <c r="AJ7">
        <v>0</v>
      </c>
      <c r="AK7">
        <v>12.025673467891247</v>
      </c>
      <c r="AL7">
        <v>3.0988652404260391</v>
      </c>
      <c r="AM7">
        <v>0</v>
      </c>
      <c r="AN7" s="69">
        <v>2.2206651196381348</v>
      </c>
      <c r="AO7" s="69">
        <v>0.94577627686105314</v>
      </c>
      <c r="AP7">
        <v>0</v>
      </c>
      <c r="AQ7" s="69">
        <v>3.2531332405018665</v>
      </c>
      <c r="AR7" s="69">
        <v>1.3854648675981589</v>
      </c>
      <c r="AS7">
        <v>0</v>
      </c>
      <c r="AT7" s="69">
        <v>8.0617663581419947</v>
      </c>
      <c r="AU7" s="69">
        <v>4.6594829410118557</v>
      </c>
      <c r="AV7">
        <v>0</v>
      </c>
      <c r="AW7">
        <v>0</v>
      </c>
      <c r="AX7">
        <v>4.5867499999999999E-2</v>
      </c>
      <c r="AY7">
        <v>0</v>
      </c>
      <c r="AZ7">
        <v>0</v>
      </c>
      <c r="BA7">
        <v>0</v>
      </c>
      <c r="BB7">
        <v>0</v>
      </c>
      <c r="BC7">
        <v>3.6621858516904364</v>
      </c>
      <c r="BD7">
        <v>5.4932787775356537</v>
      </c>
      <c r="BE7">
        <v>0</v>
      </c>
      <c r="BF7">
        <v>0</v>
      </c>
      <c r="BG7">
        <v>0</v>
      </c>
      <c r="BH7">
        <v>0</v>
      </c>
      <c r="BI7">
        <v>0</v>
      </c>
      <c r="BJ7">
        <v>0</v>
      </c>
      <c r="BK7">
        <v>0</v>
      </c>
      <c r="BL7">
        <v>0</v>
      </c>
      <c r="BM7">
        <v>0</v>
      </c>
      <c r="BN7">
        <v>0</v>
      </c>
      <c r="BO7">
        <v>0</v>
      </c>
      <c r="BP7">
        <v>0</v>
      </c>
      <c r="BQ7">
        <v>0</v>
      </c>
      <c r="BR7">
        <v>0</v>
      </c>
      <c r="BS7">
        <v>0</v>
      </c>
      <c r="BT7">
        <v>0</v>
      </c>
      <c r="BU7">
        <v>0.99091555555555566</v>
      </c>
      <c r="BV7">
        <v>0.75872677333333349</v>
      </c>
      <c r="BW7">
        <v>0</v>
      </c>
      <c r="BX7">
        <v>0.29888281222222218</v>
      </c>
      <c r="BY7">
        <v>0.84466666666666668</v>
      </c>
      <c r="BZ7">
        <v>0</v>
      </c>
      <c r="CA7">
        <v>0.78836449333333325</v>
      </c>
      <c r="CB7">
        <v>0.31836449333333328</v>
      </c>
      <c r="CC7">
        <v>0</v>
      </c>
      <c r="CD7">
        <v>0.26111111111111113</v>
      </c>
      <c r="CE7">
        <v>0.13200000000000001</v>
      </c>
      <c r="CF7">
        <v>0</v>
      </c>
      <c r="CG7">
        <v>4.9403456790123569E-2</v>
      </c>
      <c r="CH7">
        <v>1.331111111111111E-2</v>
      </c>
      <c r="CI7">
        <v>0</v>
      </c>
      <c r="CJ7">
        <v>0.92066666666666674</v>
      </c>
      <c r="CK7">
        <v>0.38862875555555559</v>
      </c>
      <c r="CL7">
        <v>0</v>
      </c>
      <c r="CM7">
        <v>0.80629921259842519</v>
      </c>
      <c r="CN7">
        <v>0.57830271216097984</v>
      </c>
      <c r="CO7">
        <v>0</v>
      </c>
      <c r="CP7">
        <v>0.2264019505398816</v>
      </c>
      <c r="CQ7">
        <v>5.0596711213771108E-2</v>
      </c>
      <c r="CR7">
        <v>0</v>
      </c>
      <c r="CS7">
        <v>0.49313898232687281</v>
      </c>
      <c r="CT7">
        <v>0.1407661594318971</v>
      </c>
      <c r="CU7">
        <v>0</v>
      </c>
      <c r="CV7">
        <v>0.35711111111111121</v>
      </c>
      <c r="CW7">
        <v>0.27933333333333332</v>
      </c>
      <c r="CX7">
        <v>0</v>
      </c>
      <c r="CY7">
        <v>1.163893207424042</v>
      </c>
      <c r="CZ7">
        <v>0.39482570545670909</v>
      </c>
      <c r="DA7">
        <v>0</v>
      </c>
      <c r="DB7">
        <v>0.26969276969276967</v>
      </c>
      <c r="DC7">
        <v>0.32073363500519758</v>
      </c>
      <c r="DD7">
        <v>0</v>
      </c>
      <c r="DE7">
        <v>0.19763395963813499</v>
      </c>
      <c r="DF7">
        <v>0.14252289463883089</v>
      </c>
      <c r="DG7">
        <v>0</v>
      </c>
      <c r="DH7">
        <v>0.26844444444444437</v>
      </c>
      <c r="DI7">
        <v>8.511111111111111E-2</v>
      </c>
      <c r="DJ7">
        <v>0</v>
      </c>
      <c r="DK7">
        <v>0.1021152443471918</v>
      </c>
      <c r="DL7">
        <v>2.2765952744070901E-2</v>
      </c>
      <c r="DM7">
        <v>0</v>
      </c>
      <c r="DN7">
        <v>5.6222222222222229E-2</v>
      </c>
      <c r="DO7">
        <v>1.6787667453534449E-2</v>
      </c>
      <c r="DP7">
        <v>0</v>
      </c>
      <c r="DQ7">
        <v>3.09</v>
      </c>
      <c r="DR7">
        <v>0.31444444444444453</v>
      </c>
      <c r="DS7">
        <v>0</v>
      </c>
      <c r="DT7">
        <v>0.96799999999999997</v>
      </c>
      <c r="DU7">
        <v>0.44422222222222219</v>
      </c>
      <c r="DV7">
        <v>0</v>
      </c>
      <c r="DW7">
        <v>0.96622222222222232</v>
      </c>
      <c r="DX7">
        <v>0.39977777777777779</v>
      </c>
      <c r="DY7">
        <v>0</v>
      </c>
      <c r="DZ7">
        <v>0.48044444444444451</v>
      </c>
      <c r="EA7">
        <v>0.3066666666666667</v>
      </c>
      <c r="EB7">
        <v>0</v>
      </c>
      <c r="EC7">
        <v>9.4990181303374902E-2</v>
      </c>
      <c r="ED7">
        <v>8.2648250140810772E-2</v>
      </c>
      <c r="EE7">
        <v>0</v>
      </c>
      <c r="EF7">
        <v>0.68561067028784672</v>
      </c>
      <c r="EG7">
        <v>0.95552104166971041</v>
      </c>
      <c r="EH7">
        <v>0</v>
      </c>
    </row>
    <row r="8" spans="1:246" x14ac:dyDescent="0.25">
      <c r="A8" s="14">
        <v>2015</v>
      </c>
      <c r="B8" s="2">
        <v>1905</v>
      </c>
      <c r="C8">
        <f>0.02*'Ancillary calculations'!D$23</f>
        <v>0</v>
      </c>
      <c r="D8">
        <f>0.02*'Ancillary calculations'!E$23</f>
        <v>65.758446627801177</v>
      </c>
      <c r="E8">
        <f>0.02*'Ancillary calculations'!F$23</f>
        <v>0</v>
      </c>
      <c r="F8">
        <f>0.02*'Ancillary calculations'!G$23</f>
        <v>0</v>
      </c>
      <c r="G8">
        <f>0.02*'Ancillary calculations'!H$23</f>
        <v>0</v>
      </c>
      <c r="H8">
        <f>0.02*'Ancillary calculations'!I$23</f>
        <v>9.2585275600336985</v>
      </c>
      <c r="I8">
        <f>0.02*'Ancillary calculations'!J$23</f>
        <v>0</v>
      </c>
      <c r="J8">
        <f>0.02*'Ancillary calculations'!K$23</f>
        <v>0</v>
      </c>
      <c r="K8">
        <f>0.02*'Ancillary calculations'!L$23</f>
        <v>2.6499672521651219</v>
      </c>
      <c r="L8">
        <v>0</v>
      </c>
      <c r="M8">
        <v>0</v>
      </c>
      <c r="N8">
        <v>0</v>
      </c>
      <c r="O8">
        <v>0</v>
      </c>
      <c r="P8">
        <f t="shared" si="0"/>
        <v>6.4866958278596343</v>
      </c>
      <c r="Q8">
        <f t="shared" si="1"/>
        <v>0.91330095486779928</v>
      </c>
      <c r="R8">
        <f t="shared" si="2"/>
        <v>0.26140416022717927</v>
      </c>
      <c r="S8">
        <v>0</v>
      </c>
      <c r="T8">
        <v>0</v>
      </c>
      <c r="U8">
        <v>0</v>
      </c>
      <c r="V8">
        <v>6.6713095514457423</v>
      </c>
      <c r="W8">
        <v>3.9615844274205343</v>
      </c>
      <c r="X8">
        <v>0</v>
      </c>
      <c r="Y8">
        <v>10.824026752476497</v>
      </c>
      <c r="Z8">
        <v>5.3187372494584304</v>
      </c>
      <c r="AA8">
        <v>0</v>
      </c>
      <c r="AB8">
        <v>2.4522078481206036</v>
      </c>
      <c r="AC8">
        <v>6.5612565881299094</v>
      </c>
      <c r="AD8">
        <v>0</v>
      </c>
      <c r="AE8">
        <v>1.8791111111111112</v>
      </c>
      <c r="AF8">
        <v>1.4788888888888887</v>
      </c>
      <c r="AG8">
        <v>0</v>
      </c>
      <c r="AH8">
        <v>3.1000000000000005</v>
      </c>
      <c r="AI8">
        <v>2.9365066666666668</v>
      </c>
      <c r="AJ8">
        <v>0</v>
      </c>
      <c r="AK8">
        <v>12.025673467891247</v>
      </c>
      <c r="AL8">
        <v>3.0988652404260391</v>
      </c>
      <c r="AM8">
        <v>0</v>
      </c>
      <c r="AN8" s="69">
        <v>2.2206651196381348</v>
      </c>
      <c r="AO8" s="69">
        <v>0.94577627686105314</v>
      </c>
      <c r="AP8">
        <v>0</v>
      </c>
      <c r="AQ8" s="69">
        <v>3.2531332405018665</v>
      </c>
      <c r="AR8" s="69">
        <v>1.3854648675981589</v>
      </c>
      <c r="AS8">
        <v>0</v>
      </c>
      <c r="AT8" s="69">
        <v>8.0617663581419947</v>
      </c>
      <c r="AU8" s="69">
        <v>4.6594829410118557</v>
      </c>
      <c r="AV8">
        <v>0</v>
      </c>
      <c r="AW8">
        <v>0</v>
      </c>
      <c r="AX8">
        <v>4.5870599999999997E-2</v>
      </c>
      <c r="AY8">
        <v>0</v>
      </c>
      <c r="AZ8">
        <v>0</v>
      </c>
      <c r="BA8">
        <v>0</v>
      </c>
      <c r="BB8">
        <v>0</v>
      </c>
      <c r="BC8">
        <v>3.6621858516904364</v>
      </c>
      <c r="BD8">
        <v>5.4932787775356537</v>
      </c>
      <c r="BE8">
        <v>0</v>
      </c>
      <c r="BF8">
        <v>0</v>
      </c>
      <c r="BG8">
        <v>0</v>
      </c>
      <c r="BH8">
        <v>0</v>
      </c>
      <c r="BI8">
        <v>0</v>
      </c>
      <c r="BJ8">
        <v>0</v>
      </c>
      <c r="BK8">
        <v>0</v>
      </c>
      <c r="BL8">
        <v>0</v>
      </c>
      <c r="BM8">
        <v>0</v>
      </c>
      <c r="BN8">
        <v>0</v>
      </c>
      <c r="BO8">
        <v>0</v>
      </c>
      <c r="BP8">
        <v>0</v>
      </c>
      <c r="BQ8">
        <v>0</v>
      </c>
      <c r="BR8">
        <v>0</v>
      </c>
      <c r="BS8">
        <v>0</v>
      </c>
      <c r="BT8">
        <v>0</v>
      </c>
      <c r="BU8">
        <v>0.99091555555555566</v>
      </c>
      <c r="BV8">
        <v>0.75872677333333349</v>
      </c>
      <c r="BW8">
        <v>0</v>
      </c>
      <c r="BX8">
        <v>0.29888281222222218</v>
      </c>
      <c r="BY8">
        <v>0.84466666666666668</v>
      </c>
      <c r="BZ8">
        <v>0</v>
      </c>
      <c r="CA8">
        <v>0.78836449333333325</v>
      </c>
      <c r="CB8">
        <v>0.31836449333333328</v>
      </c>
      <c r="CC8">
        <v>0</v>
      </c>
      <c r="CD8">
        <v>0.26111111111111113</v>
      </c>
      <c r="CE8">
        <v>0.13200000000000001</v>
      </c>
      <c r="CF8">
        <v>0</v>
      </c>
      <c r="CG8">
        <v>4.9403456790123569E-2</v>
      </c>
      <c r="CH8">
        <v>1.331111111111111E-2</v>
      </c>
      <c r="CI8">
        <v>0</v>
      </c>
      <c r="CJ8">
        <v>0.92066666666666674</v>
      </c>
      <c r="CK8">
        <v>0.38862875555555559</v>
      </c>
      <c r="CL8">
        <v>0</v>
      </c>
      <c r="CM8">
        <v>0.80629921259842519</v>
      </c>
      <c r="CN8">
        <v>0.57830271216097984</v>
      </c>
      <c r="CO8">
        <v>0</v>
      </c>
      <c r="CP8">
        <v>0.2264019505398816</v>
      </c>
      <c r="CQ8">
        <v>5.0596711213771108E-2</v>
      </c>
      <c r="CR8">
        <v>0</v>
      </c>
      <c r="CS8">
        <v>0.49313898232687281</v>
      </c>
      <c r="CT8">
        <v>0.1407661594318971</v>
      </c>
      <c r="CU8">
        <v>0</v>
      </c>
      <c r="CV8">
        <v>0.35711111111111121</v>
      </c>
      <c r="CW8">
        <v>0.27933333333333332</v>
      </c>
      <c r="CX8">
        <v>0</v>
      </c>
      <c r="CY8">
        <v>1.163893207424042</v>
      </c>
      <c r="CZ8">
        <v>0.39482570545670909</v>
      </c>
      <c r="DA8">
        <v>0</v>
      </c>
      <c r="DB8">
        <v>0.26969276969276967</v>
      </c>
      <c r="DC8">
        <v>0.32073363500519758</v>
      </c>
      <c r="DD8">
        <v>0</v>
      </c>
      <c r="DE8">
        <v>0.19763395963813499</v>
      </c>
      <c r="DF8">
        <v>0.14252289463883089</v>
      </c>
      <c r="DG8">
        <v>0</v>
      </c>
      <c r="DH8">
        <v>0.26844444444444437</v>
      </c>
      <c r="DI8">
        <v>8.511111111111111E-2</v>
      </c>
      <c r="DJ8">
        <v>0</v>
      </c>
      <c r="DK8">
        <v>0.1021152443471918</v>
      </c>
      <c r="DL8">
        <v>2.2765952744070901E-2</v>
      </c>
      <c r="DM8">
        <v>0</v>
      </c>
      <c r="DN8">
        <v>5.6222222222222229E-2</v>
      </c>
      <c r="DO8">
        <v>1.6787667453534449E-2</v>
      </c>
      <c r="DP8">
        <v>0</v>
      </c>
      <c r="DQ8">
        <v>3.09</v>
      </c>
      <c r="DR8">
        <v>0.31444444444444453</v>
      </c>
      <c r="DS8">
        <v>0</v>
      </c>
      <c r="DT8">
        <v>0.96799999999999997</v>
      </c>
      <c r="DU8">
        <v>0.44422222222222219</v>
      </c>
      <c r="DV8">
        <v>0</v>
      </c>
      <c r="DW8">
        <v>0.96622222222222232</v>
      </c>
      <c r="DX8">
        <v>0.39977777777777779</v>
      </c>
      <c r="DY8">
        <v>0</v>
      </c>
      <c r="DZ8">
        <v>0.48044444444444451</v>
      </c>
      <c r="EA8">
        <v>0.3066666666666667</v>
      </c>
      <c r="EB8">
        <v>0</v>
      </c>
      <c r="EC8">
        <v>9.4990181303374902E-2</v>
      </c>
      <c r="ED8">
        <v>8.2648250140810772E-2</v>
      </c>
      <c r="EE8">
        <v>0</v>
      </c>
      <c r="EF8">
        <v>0.68561067028784672</v>
      </c>
      <c r="EG8">
        <v>0.95552104166971041</v>
      </c>
      <c r="EH8">
        <v>0</v>
      </c>
    </row>
    <row r="9" spans="1:246" x14ac:dyDescent="0.25">
      <c r="A9" s="14">
        <v>2015</v>
      </c>
      <c r="B9" s="2">
        <v>1906</v>
      </c>
      <c r="C9">
        <f>0.02*'Ancillary calculations'!D$23</f>
        <v>0</v>
      </c>
      <c r="D9">
        <f>0.02*'Ancillary calculations'!E$23</f>
        <v>65.758446627801177</v>
      </c>
      <c r="E9">
        <f>0.02*'Ancillary calculations'!F$23</f>
        <v>0</v>
      </c>
      <c r="F9">
        <f>0.02*'Ancillary calculations'!G$23</f>
        <v>0</v>
      </c>
      <c r="G9">
        <f>0.02*'Ancillary calculations'!H$23</f>
        <v>0</v>
      </c>
      <c r="H9">
        <f>0.02*'Ancillary calculations'!I$23</f>
        <v>9.2585275600336985</v>
      </c>
      <c r="I9">
        <f>0.02*'Ancillary calculations'!J$23</f>
        <v>0</v>
      </c>
      <c r="J9">
        <f>0.02*'Ancillary calculations'!K$23</f>
        <v>0</v>
      </c>
      <c r="K9">
        <f>0.02*'Ancillary calculations'!L$23</f>
        <v>2.6499672521651219</v>
      </c>
      <c r="L9">
        <v>0</v>
      </c>
      <c r="M9">
        <v>0</v>
      </c>
      <c r="N9">
        <v>0</v>
      </c>
      <c r="O9">
        <v>0</v>
      </c>
      <c r="P9">
        <f t="shared" si="0"/>
        <v>6.4866958278596343</v>
      </c>
      <c r="Q9">
        <f t="shared" si="1"/>
        <v>0.91330095486779928</v>
      </c>
      <c r="R9">
        <f t="shared" si="2"/>
        <v>0.26140416022717927</v>
      </c>
      <c r="S9">
        <v>0</v>
      </c>
      <c r="T9">
        <v>0</v>
      </c>
      <c r="U9">
        <v>0</v>
      </c>
      <c r="V9">
        <v>6.6713095514457423</v>
      </c>
      <c r="W9">
        <v>3.9615844274205343</v>
      </c>
      <c r="X9">
        <v>0</v>
      </c>
      <c r="Y9">
        <v>10.824026752476497</v>
      </c>
      <c r="Z9">
        <v>5.3187372494584304</v>
      </c>
      <c r="AA9">
        <v>0</v>
      </c>
      <c r="AB9">
        <v>2.4522078481206036</v>
      </c>
      <c r="AC9">
        <v>6.5612565881299094</v>
      </c>
      <c r="AD9">
        <v>0</v>
      </c>
      <c r="AE9">
        <v>1.8791111111111112</v>
      </c>
      <c r="AF9">
        <v>1.4788888888888887</v>
      </c>
      <c r="AG9">
        <v>0</v>
      </c>
      <c r="AH9">
        <v>3.1000000000000005</v>
      </c>
      <c r="AI9">
        <v>2.9365066666666668</v>
      </c>
      <c r="AJ9">
        <v>0</v>
      </c>
      <c r="AK9">
        <v>12.025673467891247</v>
      </c>
      <c r="AL9">
        <v>3.0988652404260391</v>
      </c>
      <c r="AM9">
        <v>0</v>
      </c>
      <c r="AN9" s="69">
        <v>2.2206651196381348</v>
      </c>
      <c r="AO9" s="69">
        <v>0.94577627686105314</v>
      </c>
      <c r="AP9">
        <v>0</v>
      </c>
      <c r="AQ9" s="69">
        <v>3.2531332405018665</v>
      </c>
      <c r="AR9" s="69">
        <v>1.3854648675981589</v>
      </c>
      <c r="AS9">
        <v>0</v>
      </c>
      <c r="AT9" s="69">
        <v>8.0617663581419947</v>
      </c>
      <c r="AU9" s="69">
        <v>4.6594829410118557</v>
      </c>
      <c r="AV9">
        <v>0</v>
      </c>
      <c r="AW9">
        <v>0</v>
      </c>
      <c r="AX9">
        <v>4.6063899999999998E-2</v>
      </c>
      <c r="AY9">
        <v>0</v>
      </c>
      <c r="AZ9">
        <v>0</v>
      </c>
      <c r="BA9">
        <v>0</v>
      </c>
      <c r="BB9">
        <v>0</v>
      </c>
      <c r="BC9">
        <v>3.6621858516904364</v>
      </c>
      <c r="BD9">
        <v>5.4932787775356537</v>
      </c>
      <c r="BE9">
        <v>0</v>
      </c>
      <c r="BF9">
        <v>0</v>
      </c>
      <c r="BG9">
        <v>0</v>
      </c>
      <c r="BH9">
        <v>0</v>
      </c>
      <c r="BI9">
        <v>0</v>
      </c>
      <c r="BJ9">
        <v>0</v>
      </c>
      <c r="BK9">
        <v>0</v>
      </c>
      <c r="BL9">
        <v>0</v>
      </c>
      <c r="BM9">
        <v>0</v>
      </c>
      <c r="BN9">
        <v>0</v>
      </c>
      <c r="BO9">
        <v>0</v>
      </c>
      <c r="BP9">
        <v>0</v>
      </c>
      <c r="BQ9">
        <v>0</v>
      </c>
      <c r="BR9">
        <v>0</v>
      </c>
      <c r="BS9">
        <v>0</v>
      </c>
      <c r="BT9">
        <v>0</v>
      </c>
      <c r="BU9">
        <v>0.99091555555555566</v>
      </c>
      <c r="BV9">
        <v>0.75872677333333349</v>
      </c>
      <c r="BW9">
        <v>0</v>
      </c>
      <c r="BX9">
        <v>0.29888281222222218</v>
      </c>
      <c r="BY9">
        <v>0.84466666666666668</v>
      </c>
      <c r="BZ9">
        <v>0</v>
      </c>
      <c r="CA9">
        <v>0.78836449333333325</v>
      </c>
      <c r="CB9">
        <v>0.31836449333333328</v>
      </c>
      <c r="CC9">
        <v>0</v>
      </c>
      <c r="CD9">
        <v>0.26111111111111113</v>
      </c>
      <c r="CE9">
        <v>0.13200000000000001</v>
      </c>
      <c r="CF9">
        <v>0</v>
      </c>
      <c r="CG9">
        <v>4.9403456790123569E-2</v>
      </c>
      <c r="CH9">
        <v>1.331111111111111E-2</v>
      </c>
      <c r="CI9">
        <v>0</v>
      </c>
      <c r="CJ9">
        <v>0.92066666666666674</v>
      </c>
      <c r="CK9">
        <v>0.38862875555555559</v>
      </c>
      <c r="CL9">
        <v>0</v>
      </c>
      <c r="CM9">
        <v>0.80629921259842519</v>
      </c>
      <c r="CN9">
        <v>0.57830271216097984</v>
      </c>
      <c r="CO9">
        <v>0</v>
      </c>
      <c r="CP9">
        <v>0.2264019505398816</v>
      </c>
      <c r="CQ9">
        <v>5.0596711213771108E-2</v>
      </c>
      <c r="CR9">
        <v>0</v>
      </c>
      <c r="CS9">
        <v>0.49313898232687281</v>
      </c>
      <c r="CT9">
        <v>0.1407661594318971</v>
      </c>
      <c r="CU9">
        <v>0</v>
      </c>
      <c r="CV9">
        <v>0.35711111111111121</v>
      </c>
      <c r="CW9">
        <v>0.27933333333333332</v>
      </c>
      <c r="CX9">
        <v>0</v>
      </c>
      <c r="CY9">
        <v>1.163893207424042</v>
      </c>
      <c r="CZ9">
        <v>0.39482570545670909</v>
      </c>
      <c r="DA9">
        <v>0</v>
      </c>
      <c r="DB9">
        <v>0.26969276969276967</v>
      </c>
      <c r="DC9">
        <v>0.32073363500519758</v>
      </c>
      <c r="DD9">
        <v>0</v>
      </c>
      <c r="DE9">
        <v>0.19763395963813499</v>
      </c>
      <c r="DF9">
        <v>0.14252289463883089</v>
      </c>
      <c r="DG9">
        <v>0</v>
      </c>
      <c r="DH9">
        <v>0.26844444444444437</v>
      </c>
      <c r="DI9">
        <v>8.511111111111111E-2</v>
      </c>
      <c r="DJ9">
        <v>0</v>
      </c>
      <c r="DK9">
        <v>0.1021152443471918</v>
      </c>
      <c r="DL9">
        <v>2.2765952744070901E-2</v>
      </c>
      <c r="DM9">
        <v>0</v>
      </c>
      <c r="DN9">
        <v>5.6222222222222229E-2</v>
      </c>
      <c r="DO9">
        <v>1.6787667453534449E-2</v>
      </c>
      <c r="DP9">
        <v>0</v>
      </c>
      <c r="DQ9">
        <v>3.09</v>
      </c>
      <c r="DR9">
        <v>0.31444444444444453</v>
      </c>
      <c r="DS9">
        <v>0</v>
      </c>
      <c r="DT9">
        <v>0.96799999999999997</v>
      </c>
      <c r="DU9">
        <v>0.44422222222222219</v>
      </c>
      <c r="DV9">
        <v>0</v>
      </c>
      <c r="DW9">
        <v>0.96622222222222232</v>
      </c>
      <c r="DX9">
        <v>0.39977777777777779</v>
      </c>
      <c r="DY9">
        <v>0</v>
      </c>
      <c r="DZ9">
        <v>0.48044444444444451</v>
      </c>
      <c r="EA9">
        <v>0.3066666666666667</v>
      </c>
      <c r="EB9">
        <v>0</v>
      </c>
      <c r="EC9">
        <v>9.4990181303374902E-2</v>
      </c>
      <c r="ED9">
        <v>8.2648250140810772E-2</v>
      </c>
      <c r="EE9">
        <v>0</v>
      </c>
      <c r="EF9">
        <v>0.68561067028784672</v>
      </c>
      <c r="EG9">
        <v>0.95552104166971041</v>
      </c>
      <c r="EH9">
        <v>0</v>
      </c>
    </row>
    <row r="10" spans="1:246" x14ac:dyDescent="0.25">
      <c r="A10" s="14">
        <v>2015</v>
      </c>
      <c r="B10" s="2">
        <v>1907</v>
      </c>
      <c r="C10">
        <f>0.02*'Ancillary calculations'!D$23</f>
        <v>0</v>
      </c>
      <c r="D10">
        <f>0.02*'Ancillary calculations'!E$23</f>
        <v>65.758446627801177</v>
      </c>
      <c r="E10">
        <f>0.02*'Ancillary calculations'!F$23</f>
        <v>0</v>
      </c>
      <c r="F10">
        <f>0.02*'Ancillary calculations'!G$23</f>
        <v>0</v>
      </c>
      <c r="G10">
        <f>0.02*'Ancillary calculations'!H$23</f>
        <v>0</v>
      </c>
      <c r="H10">
        <f>0.02*'Ancillary calculations'!I$23</f>
        <v>9.2585275600336985</v>
      </c>
      <c r="I10">
        <f>0.02*'Ancillary calculations'!J$23</f>
        <v>0</v>
      </c>
      <c r="J10">
        <f>0.02*'Ancillary calculations'!K$23</f>
        <v>0</v>
      </c>
      <c r="K10">
        <f>0.02*'Ancillary calculations'!L$23</f>
        <v>2.6499672521651219</v>
      </c>
      <c r="L10">
        <v>0</v>
      </c>
      <c r="M10">
        <v>0</v>
      </c>
      <c r="N10">
        <v>0</v>
      </c>
      <c r="O10">
        <v>0</v>
      </c>
      <c r="P10">
        <f t="shared" si="0"/>
        <v>6.4866958278596343</v>
      </c>
      <c r="Q10">
        <f t="shared" si="1"/>
        <v>0.91330095486779928</v>
      </c>
      <c r="R10">
        <f t="shared" si="2"/>
        <v>0.26140416022717927</v>
      </c>
      <c r="S10">
        <v>0</v>
      </c>
      <c r="T10">
        <v>0</v>
      </c>
      <c r="U10">
        <v>0</v>
      </c>
      <c r="V10">
        <v>6.6713095514457423</v>
      </c>
      <c r="W10">
        <v>3.9615844274205343</v>
      </c>
      <c r="X10">
        <v>0</v>
      </c>
      <c r="Y10">
        <v>10.824026752476497</v>
      </c>
      <c r="Z10">
        <v>5.3187372494584304</v>
      </c>
      <c r="AA10">
        <v>0</v>
      </c>
      <c r="AB10">
        <v>2.4522078481206036</v>
      </c>
      <c r="AC10">
        <v>6.5612565881299094</v>
      </c>
      <c r="AD10">
        <v>0</v>
      </c>
      <c r="AE10">
        <v>1.8791111111111112</v>
      </c>
      <c r="AF10">
        <v>1.4788888888888887</v>
      </c>
      <c r="AG10">
        <v>0</v>
      </c>
      <c r="AH10">
        <v>3.1000000000000005</v>
      </c>
      <c r="AI10">
        <v>2.9365066666666668</v>
      </c>
      <c r="AJ10">
        <v>0</v>
      </c>
      <c r="AK10">
        <v>12.025673467891247</v>
      </c>
      <c r="AL10">
        <v>3.0988652404260391</v>
      </c>
      <c r="AM10">
        <v>0</v>
      </c>
      <c r="AN10" s="69">
        <v>2.2206651196381348</v>
      </c>
      <c r="AO10" s="69">
        <v>0.94577627686105314</v>
      </c>
      <c r="AP10">
        <v>0</v>
      </c>
      <c r="AQ10" s="69">
        <v>3.2531332405018665</v>
      </c>
      <c r="AR10" s="69">
        <v>1.3854648675981589</v>
      </c>
      <c r="AS10">
        <v>0</v>
      </c>
      <c r="AT10" s="69">
        <v>8.0617663581419947</v>
      </c>
      <c r="AU10" s="69">
        <v>4.6594829410118557</v>
      </c>
      <c r="AV10">
        <v>0</v>
      </c>
      <c r="AW10">
        <v>0</v>
      </c>
      <c r="AX10">
        <v>4.5870800000000003E-2</v>
      </c>
      <c r="AY10">
        <v>0</v>
      </c>
      <c r="AZ10">
        <v>0</v>
      </c>
      <c r="BA10">
        <v>0</v>
      </c>
      <c r="BB10">
        <v>0</v>
      </c>
      <c r="BC10">
        <v>3.6621858516904364</v>
      </c>
      <c r="BD10">
        <v>5.4932787775356537</v>
      </c>
      <c r="BE10">
        <v>0</v>
      </c>
      <c r="BF10">
        <v>0</v>
      </c>
      <c r="BG10">
        <v>0</v>
      </c>
      <c r="BH10">
        <v>0</v>
      </c>
      <c r="BI10">
        <v>0</v>
      </c>
      <c r="BJ10">
        <v>0</v>
      </c>
      <c r="BK10">
        <v>0</v>
      </c>
      <c r="BL10">
        <v>0</v>
      </c>
      <c r="BM10">
        <v>0</v>
      </c>
      <c r="BN10">
        <v>0</v>
      </c>
      <c r="BO10">
        <v>0</v>
      </c>
      <c r="BP10">
        <v>0</v>
      </c>
      <c r="BQ10">
        <v>0</v>
      </c>
      <c r="BR10">
        <v>0</v>
      </c>
      <c r="BS10">
        <v>0</v>
      </c>
      <c r="BT10">
        <v>0</v>
      </c>
      <c r="BU10">
        <v>0.99091555555555566</v>
      </c>
      <c r="BV10">
        <v>0.75872677333333349</v>
      </c>
      <c r="BW10">
        <v>0</v>
      </c>
      <c r="BX10">
        <v>0.29888281222222218</v>
      </c>
      <c r="BY10">
        <v>0.84466666666666668</v>
      </c>
      <c r="BZ10">
        <v>0</v>
      </c>
      <c r="CA10">
        <v>0.78836449333333325</v>
      </c>
      <c r="CB10">
        <v>0.31836449333333328</v>
      </c>
      <c r="CC10">
        <v>0</v>
      </c>
      <c r="CD10">
        <v>0.26111111111111113</v>
      </c>
      <c r="CE10">
        <v>0.13200000000000001</v>
      </c>
      <c r="CF10">
        <v>0</v>
      </c>
      <c r="CG10">
        <v>4.9403456790123569E-2</v>
      </c>
      <c r="CH10">
        <v>1.331111111111111E-2</v>
      </c>
      <c r="CI10">
        <v>0</v>
      </c>
      <c r="CJ10">
        <v>0.92066666666666674</v>
      </c>
      <c r="CK10">
        <v>0.38862875555555559</v>
      </c>
      <c r="CL10">
        <v>0</v>
      </c>
      <c r="CM10">
        <v>0.80629921259842519</v>
      </c>
      <c r="CN10">
        <v>0.57830271216097984</v>
      </c>
      <c r="CO10">
        <v>0</v>
      </c>
      <c r="CP10">
        <v>0.2264019505398816</v>
      </c>
      <c r="CQ10">
        <v>5.0596711213771108E-2</v>
      </c>
      <c r="CR10">
        <v>0</v>
      </c>
      <c r="CS10">
        <v>0.49313898232687281</v>
      </c>
      <c r="CT10">
        <v>0.1407661594318971</v>
      </c>
      <c r="CU10">
        <v>0</v>
      </c>
      <c r="CV10">
        <v>0.35711111111111121</v>
      </c>
      <c r="CW10">
        <v>0.27933333333333332</v>
      </c>
      <c r="CX10">
        <v>0</v>
      </c>
      <c r="CY10">
        <v>1.163893207424042</v>
      </c>
      <c r="CZ10">
        <v>0.39482570545670909</v>
      </c>
      <c r="DA10">
        <v>0</v>
      </c>
      <c r="DB10">
        <v>0.26969276969276967</v>
      </c>
      <c r="DC10">
        <v>0.32073363500519758</v>
      </c>
      <c r="DD10">
        <v>0</v>
      </c>
      <c r="DE10">
        <v>0.19763395963813499</v>
      </c>
      <c r="DF10">
        <v>0.14252289463883089</v>
      </c>
      <c r="DG10">
        <v>0</v>
      </c>
      <c r="DH10">
        <v>0.26844444444444437</v>
      </c>
      <c r="DI10">
        <v>8.511111111111111E-2</v>
      </c>
      <c r="DJ10">
        <v>0</v>
      </c>
      <c r="DK10">
        <v>0.1021152443471918</v>
      </c>
      <c r="DL10">
        <v>2.2765952744070901E-2</v>
      </c>
      <c r="DM10">
        <v>0</v>
      </c>
      <c r="DN10">
        <v>5.6222222222222229E-2</v>
      </c>
      <c r="DO10">
        <v>1.6787667453534449E-2</v>
      </c>
      <c r="DP10">
        <v>0</v>
      </c>
      <c r="DQ10">
        <v>3.09</v>
      </c>
      <c r="DR10">
        <v>0.31444444444444453</v>
      </c>
      <c r="DS10">
        <v>0</v>
      </c>
      <c r="DT10">
        <v>0.96799999999999997</v>
      </c>
      <c r="DU10">
        <v>0.44422222222222219</v>
      </c>
      <c r="DV10">
        <v>0</v>
      </c>
      <c r="DW10">
        <v>0.96622222222222232</v>
      </c>
      <c r="DX10">
        <v>0.39977777777777779</v>
      </c>
      <c r="DY10">
        <v>0</v>
      </c>
      <c r="DZ10">
        <v>0.48044444444444451</v>
      </c>
      <c r="EA10">
        <v>0.3066666666666667</v>
      </c>
      <c r="EB10">
        <v>0</v>
      </c>
      <c r="EC10">
        <v>9.4990181303374902E-2</v>
      </c>
      <c r="ED10">
        <v>8.2648250140810772E-2</v>
      </c>
      <c r="EE10">
        <v>0</v>
      </c>
      <c r="EF10">
        <v>0.68561067028784672</v>
      </c>
      <c r="EG10">
        <v>0.95552104166971041</v>
      </c>
      <c r="EH10">
        <v>0</v>
      </c>
    </row>
    <row r="11" spans="1:246" x14ac:dyDescent="0.25">
      <c r="A11" s="14">
        <v>2015</v>
      </c>
      <c r="B11" s="2">
        <v>1908</v>
      </c>
      <c r="C11">
        <f>0.02*'Ancillary calculations'!D$23</f>
        <v>0</v>
      </c>
      <c r="D11">
        <f>0.02*'Ancillary calculations'!E$23</f>
        <v>65.758446627801177</v>
      </c>
      <c r="E11">
        <f>0.02*'Ancillary calculations'!F$23</f>
        <v>0</v>
      </c>
      <c r="F11">
        <f>0.02*'Ancillary calculations'!G$23</f>
        <v>0</v>
      </c>
      <c r="G11">
        <f>0.02*'Ancillary calculations'!H$23</f>
        <v>0</v>
      </c>
      <c r="H11">
        <f>0.02*'Ancillary calculations'!I$23</f>
        <v>9.2585275600336985</v>
      </c>
      <c r="I11">
        <f>0.02*'Ancillary calculations'!J$23</f>
        <v>0</v>
      </c>
      <c r="J11">
        <f>0.02*'Ancillary calculations'!K$23</f>
        <v>0</v>
      </c>
      <c r="K11">
        <f>0.02*'Ancillary calculations'!L$23</f>
        <v>2.6499672521651219</v>
      </c>
      <c r="L11">
        <v>0</v>
      </c>
      <c r="M11">
        <v>0</v>
      </c>
      <c r="N11">
        <v>0</v>
      </c>
      <c r="O11">
        <v>0</v>
      </c>
      <c r="P11">
        <f t="shared" si="0"/>
        <v>6.4866958278596343</v>
      </c>
      <c r="Q11">
        <f t="shared" si="1"/>
        <v>0.91330095486779928</v>
      </c>
      <c r="R11">
        <f t="shared" si="2"/>
        <v>0.26140416022717927</v>
      </c>
      <c r="S11">
        <v>0</v>
      </c>
      <c r="T11">
        <v>0</v>
      </c>
      <c r="U11">
        <v>0</v>
      </c>
      <c r="V11">
        <v>6.6713095514457423</v>
      </c>
      <c r="W11">
        <v>3.9615844274205343</v>
      </c>
      <c r="X11">
        <v>0</v>
      </c>
      <c r="Y11">
        <v>10.824026752476497</v>
      </c>
      <c r="Z11">
        <v>5.3187372494584304</v>
      </c>
      <c r="AA11">
        <v>0</v>
      </c>
      <c r="AB11">
        <v>2.4522078481206036</v>
      </c>
      <c r="AC11">
        <v>6.5612565881299094</v>
      </c>
      <c r="AD11">
        <v>0</v>
      </c>
      <c r="AE11">
        <v>1.8791111111111112</v>
      </c>
      <c r="AF11">
        <v>1.4788888888888887</v>
      </c>
      <c r="AG11">
        <v>0</v>
      </c>
      <c r="AH11">
        <v>3.1000000000000005</v>
      </c>
      <c r="AI11">
        <v>2.9365066666666668</v>
      </c>
      <c r="AJ11">
        <v>0</v>
      </c>
      <c r="AK11">
        <v>12.025673467891247</v>
      </c>
      <c r="AL11">
        <v>3.0988652404260391</v>
      </c>
      <c r="AM11">
        <v>0</v>
      </c>
      <c r="AN11" s="69">
        <v>2.2206651196381348</v>
      </c>
      <c r="AO11" s="69">
        <v>0.94577627686105314</v>
      </c>
      <c r="AP11">
        <v>0</v>
      </c>
      <c r="AQ11" s="69">
        <v>3.2531332405018665</v>
      </c>
      <c r="AR11" s="69">
        <v>1.3854648675981589</v>
      </c>
      <c r="AS11">
        <v>0</v>
      </c>
      <c r="AT11" s="69">
        <v>8.0617663581419947</v>
      </c>
      <c r="AU11" s="69">
        <v>4.6594829410118557</v>
      </c>
      <c r="AV11">
        <v>0</v>
      </c>
      <c r="AW11">
        <v>0</v>
      </c>
      <c r="AX11">
        <v>4.5789999999999997E-2</v>
      </c>
      <c r="AY11">
        <v>0</v>
      </c>
      <c r="AZ11">
        <v>0</v>
      </c>
      <c r="BA11">
        <v>0</v>
      </c>
      <c r="BB11">
        <v>0</v>
      </c>
      <c r="BC11">
        <v>3.6621858516904364</v>
      </c>
      <c r="BD11">
        <v>5.4932787775356537</v>
      </c>
      <c r="BE11">
        <v>0</v>
      </c>
      <c r="BF11">
        <v>0</v>
      </c>
      <c r="BG11">
        <v>0</v>
      </c>
      <c r="BH11">
        <v>0</v>
      </c>
      <c r="BI11">
        <v>0</v>
      </c>
      <c r="BJ11">
        <v>0</v>
      </c>
      <c r="BK11">
        <v>0</v>
      </c>
      <c r="BL11">
        <v>0</v>
      </c>
      <c r="BM11">
        <v>0</v>
      </c>
      <c r="BN11">
        <v>0</v>
      </c>
      <c r="BO11">
        <v>0</v>
      </c>
      <c r="BP11">
        <v>0</v>
      </c>
      <c r="BQ11">
        <v>0</v>
      </c>
      <c r="BR11">
        <v>0</v>
      </c>
      <c r="BS11">
        <v>0</v>
      </c>
      <c r="BT11">
        <v>0</v>
      </c>
      <c r="BU11">
        <v>0.99091555555555566</v>
      </c>
      <c r="BV11">
        <v>0.75872677333333349</v>
      </c>
      <c r="BW11">
        <v>0</v>
      </c>
      <c r="BX11">
        <v>0.29888281222222218</v>
      </c>
      <c r="BY11">
        <v>0.84466666666666668</v>
      </c>
      <c r="BZ11">
        <v>0</v>
      </c>
      <c r="CA11">
        <v>0.78836449333333325</v>
      </c>
      <c r="CB11">
        <v>0.31836449333333328</v>
      </c>
      <c r="CC11">
        <v>0</v>
      </c>
      <c r="CD11">
        <v>0.26111111111111113</v>
      </c>
      <c r="CE11">
        <v>0.13200000000000001</v>
      </c>
      <c r="CF11">
        <v>0</v>
      </c>
      <c r="CG11">
        <v>4.9403456790123569E-2</v>
      </c>
      <c r="CH11">
        <v>1.331111111111111E-2</v>
      </c>
      <c r="CI11">
        <v>0</v>
      </c>
      <c r="CJ11">
        <v>0.92066666666666674</v>
      </c>
      <c r="CK11">
        <v>0.38862875555555559</v>
      </c>
      <c r="CL11">
        <v>0</v>
      </c>
      <c r="CM11">
        <v>0.80629921259842519</v>
      </c>
      <c r="CN11">
        <v>0.57830271216097984</v>
      </c>
      <c r="CO11">
        <v>0</v>
      </c>
      <c r="CP11">
        <v>0.2264019505398816</v>
      </c>
      <c r="CQ11">
        <v>5.0596711213771108E-2</v>
      </c>
      <c r="CR11">
        <v>0</v>
      </c>
      <c r="CS11">
        <v>0.49313898232687281</v>
      </c>
      <c r="CT11">
        <v>0.1407661594318971</v>
      </c>
      <c r="CU11">
        <v>0</v>
      </c>
      <c r="CV11">
        <v>0.35711111111111121</v>
      </c>
      <c r="CW11">
        <v>0.27933333333333332</v>
      </c>
      <c r="CX11">
        <v>0</v>
      </c>
      <c r="CY11">
        <v>1.163893207424042</v>
      </c>
      <c r="CZ11">
        <v>0.39482570545670909</v>
      </c>
      <c r="DA11">
        <v>0</v>
      </c>
      <c r="DB11">
        <v>0.26969276969276967</v>
      </c>
      <c r="DC11">
        <v>0.32073363500519758</v>
      </c>
      <c r="DD11">
        <v>0</v>
      </c>
      <c r="DE11">
        <v>0.19763395963813499</v>
      </c>
      <c r="DF11">
        <v>0.14252289463883089</v>
      </c>
      <c r="DG11">
        <v>0</v>
      </c>
      <c r="DH11">
        <v>0.26844444444444437</v>
      </c>
      <c r="DI11">
        <v>8.511111111111111E-2</v>
      </c>
      <c r="DJ11">
        <v>0</v>
      </c>
      <c r="DK11">
        <v>0.1021152443471918</v>
      </c>
      <c r="DL11">
        <v>2.2765952744070901E-2</v>
      </c>
      <c r="DM11">
        <v>0</v>
      </c>
      <c r="DN11">
        <v>5.6222222222222229E-2</v>
      </c>
      <c r="DO11">
        <v>1.6787667453534449E-2</v>
      </c>
      <c r="DP11">
        <v>0</v>
      </c>
      <c r="DQ11">
        <v>3.09</v>
      </c>
      <c r="DR11">
        <v>0.31444444444444453</v>
      </c>
      <c r="DS11">
        <v>0</v>
      </c>
      <c r="DT11">
        <v>0.96799999999999997</v>
      </c>
      <c r="DU11">
        <v>0.44422222222222219</v>
      </c>
      <c r="DV11">
        <v>0</v>
      </c>
      <c r="DW11">
        <v>0.96622222222222232</v>
      </c>
      <c r="DX11">
        <v>0.39977777777777779</v>
      </c>
      <c r="DY11">
        <v>0</v>
      </c>
      <c r="DZ11">
        <v>0.48044444444444451</v>
      </c>
      <c r="EA11">
        <v>0.3066666666666667</v>
      </c>
      <c r="EB11">
        <v>0</v>
      </c>
      <c r="EC11">
        <v>9.4990181303374902E-2</v>
      </c>
      <c r="ED11">
        <v>8.2648250140810772E-2</v>
      </c>
      <c r="EE11">
        <v>0</v>
      </c>
      <c r="EF11">
        <v>0.68561067028784672</v>
      </c>
      <c r="EG11">
        <v>0.95552104166971041</v>
      </c>
      <c r="EH11">
        <v>0</v>
      </c>
    </row>
    <row r="12" spans="1:246" x14ac:dyDescent="0.25">
      <c r="A12" s="14">
        <v>2015</v>
      </c>
      <c r="B12" s="2">
        <v>1909</v>
      </c>
      <c r="C12">
        <f>0.02*'Ancillary calculations'!D$23</f>
        <v>0</v>
      </c>
      <c r="D12">
        <f>0.02*'Ancillary calculations'!E$23</f>
        <v>65.758446627801177</v>
      </c>
      <c r="E12">
        <f>0.02*'Ancillary calculations'!F$23</f>
        <v>0</v>
      </c>
      <c r="F12">
        <f>0.02*'Ancillary calculations'!G$23</f>
        <v>0</v>
      </c>
      <c r="G12">
        <f>0.02*'Ancillary calculations'!H$23</f>
        <v>0</v>
      </c>
      <c r="H12">
        <f>0.02*'Ancillary calculations'!I$23</f>
        <v>9.2585275600336985</v>
      </c>
      <c r="I12">
        <f>0.02*'Ancillary calculations'!J$23</f>
        <v>0</v>
      </c>
      <c r="J12">
        <f>0.02*'Ancillary calculations'!K$23</f>
        <v>0</v>
      </c>
      <c r="K12">
        <f>0.02*'Ancillary calculations'!L$23</f>
        <v>2.6499672521651219</v>
      </c>
      <c r="L12">
        <v>0</v>
      </c>
      <c r="M12">
        <v>0</v>
      </c>
      <c r="N12">
        <v>0</v>
      </c>
      <c r="O12">
        <v>0</v>
      </c>
      <c r="P12">
        <f t="shared" si="0"/>
        <v>6.4866958278596343</v>
      </c>
      <c r="Q12">
        <f t="shared" si="1"/>
        <v>0.91330095486779928</v>
      </c>
      <c r="R12">
        <f t="shared" si="2"/>
        <v>0.26140416022717927</v>
      </c>
      <c r="S12">
        <v>0</v>
      </c>
      <c r="T12">
        <v>0</v>
      </c>
      <c r="U12">
        <v>0</v>
      </c>
      <c r="V12">
        <v>6.6713095514457423</v>
      </c>
      <c r="W12">
        <v>3.9615844274205343</v>
      </c>
      <c r="X12">
        <v>0</v>
      </c>
      <c r="Y12">
        <v>10.824026752476497</v>
      </c>
      <c r="Z12">
        <v>5.3187372494584304</v>
      </c>
      <c r="AA12">
        <v>0</v>
      </c>
      <c r="AB12">
        <v>2.4522078481206036</v>
      </c>
      <c r="AC12">
        <v>6.5612565881299094</v>
      </c>
      <c r="AD12">
        <v>0</v>
      </c>
      <c r="AE12">
        <v>1.8791111111111112</v>
      </c>
      <c r="AF12">
        <v>1.4788888888888887</v>
      </c>
      <c r="AG12">
        <v>0</v>
      </c>
      <c r="AH12">
        <v>3.1000000000000005</v>
      </c>
      <c r="AI12">
        <v>2.9365066666666668</v>
      </c>
      <c r="AJ12">
        <v>0</v>
      </c>
      <c r="AK12">
        <v>12.025673467891247</v>
      </c>
      <c r="AL12">
        <v>3.0988652404260391</v>
      </c>
      <c r="AM12">
        <v>0</v>
      </c>
      <c r="AN12" s="69">
        <v>2.2206651196381348</v>
      </c>
      <c r="AO12" s="69">
        <v>0.94577627686105314</v>
      </c>
      <c r="AP12">
        <v>0</v>
      </c>
      <c r="AQ12" s="69">
        <v>3.2531332405018665</v>
      </c>
      <c r="AR12" s="69">
        <v>1.3854648675981589</v>
      </c>
      <c r="AS12">
        <v>0</v>
      </c>
      <c r="AT12" s="69">
        <v>8.0617663581419947</v>
      </c>
      <c r="AU12" s="69">
        <v>4.6594829410118557</v>
      </c>
      <c r="AV12">
        <v>0</v>
      </c>
      <c r="AW12">
        <v>0</v>
      </c>
      <c r="AX12">
        <v>4.6685499999999998E-2</v>
      </c>
      <c r="AY12">
        <v>0</v>
      </c>
      <c r="AZ12">
        <v>0</v>
      </c>
      <c r="BA12">
        <v>0</v>
      </c>
      <c r="BB12">
        <v>0</v>
      </c>
      <c r="BC12">
        <v>3.6621858516904364</v>
      </c>
      <c r="BD12">
        <v>5.4932787775356537</v>
      </c>
      <c r="BE12">
        <v>0</v>
      </c>
      <c r="BF12">
        <v>0</v>
      </c>
      <c r="BG12">
        <v>0</v>
      </c>
      <c r="BH12">
        <v>0</v>
      </c>
      <c r="BI12">
        <v>0</v>
      </c>
      <c r="BJ12">
        <v>0</v>
      </c>
      <c r="BK12">
        <v>0</v>
      </c>
      <c r="BL12">
        <v>0</v>
      </c>
      <c r="BM12">
        <v>0</v>
      </c>
      <c r="BN12">
        <v>0</v>
      </c>
      <c r="BO12">
        <v>0</v>
      </c>
      <c r="BP12">
        <v>0</v>
      </c>
      <c r="BQ12">
        <v>0</v>
      </c>
      <c r="BR12">
        <v>0</v>
      </c>
      <c r="BS12">
        <v>0</v>
      </c>
      <c r="BT12">
        <v>0</v>
      </c>
      <c r="BU12">
        <v>0.99091555555555566</v>
      </c>
      <c r="BV12">
        <v>0.75872677333333349</v>
      </c>
      <c r="BW12">
        <v>0</v>
      </c>
      <c r="BX12">
        <v>0.29888281222222218</v>
      </c>
      <c r="BY12">
        <v>0.84466666666666668</v>
      </c>
      <c r="BZ12">
        <v>0</v>
      </c>
      <c r="CA12">
        <v>0.78836449333333325</v>
      </c>
      <c r="CB12">
        <v>0.31836449333333328</v>
      </c>
      <c r="CC12">
        <v>0</v>
      </c>
      <c r="CD12">
        <v>0.26111111111111113</v>
      </c>
      <c r="CE12">
        <v>0.13200000000000001</v>
      </c>
      <c r="CF12">
        <v>0</v>
      </c>
      <c r="CG12">
        <v>4.9403456790123569E-2</v>
      </c>
      <c r="CH12">
        <v>1.331111111111111E-2</v>
      </c>
      <c r="CI12">
        <v>0</v>
      </c>
      <c r="CJ12">
        <v>0.92066666666666674</v>
      </c>
      <c r="CK12">
        <v>0.38862875555555559</v>
      </c>
      <c r="CL12">
        <v>0</v>
      </c>
      <c r="CM12">
        <v>0.80629921259842519</v>
      </c>
      <c r="CN12">
        <v>0.57830271216097984</v>
      </c>
      <c r="CO12">
        <v>0</v>
      </c>
      <c r="CP12">
        <v>0.2264019505398816</v>
      </c>
      <c r="CQ12">
        <v>5.0596711213771108E-2</v>
      </c>
      <c r="CR12">
        <v>0</v>
      </c>
      <c r="CS12">
        <v>0.49313898232687281</v>
      </c>
      <c r="CT12">
        <v>0.1407661594318971</v>
      </c>
      <c r="CU12">
        <v>0</v>
      </c>
      <c r="CV12">
        <v>0.35711111111111121</v>
      </c>
      <c r="CW12">
        <v>0.27933333333333332</v>
      </c>
      <c r="CX12">
        <v>0</v>
      </c>
      <c r="CY12">
        <v>1.163893207424042</v>
      </c>
      <c r="CZ12">
        <v>0.39482570545670909</v>
      </c>
      <c r="DA12">
        <v>0</v>
      </c>
      <c r="DB12">
        <v>0.26969276969276967</v>
      </c>
      <c r="DC12">
        <v>0.32073363500519758</v>
      </c>
      <c r="DD12">
        <v>0</v>
      </c>
      <c r="DE12">
        <v>0.19763395963813499</v>
      </c>
      <c r="DF12">
        <v>0.14252289463883089</v>
      </c>
      <c r="DG12">
        <v>0</v>
      </c>
      <c r="DH12">
        <v>0.26844444444444437</v>
      </c>
      <c r="DI12">
        <v>8.511111111111111E-2</v>
      </c>
      <c r="DJ12">
        <v>0</v>
      </c>
      <c r="DK12">
        <v>0.1021152443471918</v>
      </c>
      <c r="DL12">
        <v>2.2765952744070901E-2</v>
      </c>
      <c r="DM12">
        <v>0</v>
      </c>
      <c r="DN12">
        <v>5.6222222222222229E-2</v>
      </c>
      <c r="DO12">
        <v>1.6787667453534449E-2</v>
      </c>
      <c r="DP12">
        <v>0</v>
      </c>
      <c r="DQ12">
        <v>3.09</v>
      </c>
      <c r="DR12">
        <v>0.31444444444444453</v>
      </c>
      <c r="DS12">
        <v>0</v>
      </c>
      <c r="DT12">
        <v>0.96799999999999997</v>
      </c>
      <c r="DU12">
        <v>0.44422222222222219</v>
      </c>
      <c r="DV12">
        <v>0</v>
      </c>
      <c r="DW12">
        <v>0.96622222222222232</v>
      </c>
      <c r="DX12">
        <v>0.39977777777777779</v>
      </c>
      <c r="DY12">
        <v>0</v>
      </c>
      <c r="DZ12">
        <v>0.48044444444444451</v>
      </c>
      <c r="EA12">
        <v>0.3066666666666667</v>
      </c>
      <c r="EB12">
        <v>0</v>
      </c>
      <c r="EC12">
        <v>9.4990181303374902E-2</v>
      </c>
      <c r="ED12">
        <v>8.2648250140810772E-2</v>
      </c>
      <c r="EE12">
        <v>0</v>
      </c>
      <c r="EF12">
        <v>0.68561067028784672</v>
      </c>
      <c r="EG12">
        <v>0.95552104166971041</v>
      </c>
      <c r="EH12">
        <v>0</v>
      </c>
    </row>
    <row r="13" spans="1:246" x14ac:dyDescent="0.25">
      <c r="A13" s="14">
        <v>2015</v>
      </c>
      <c r="B13" s="2">
        <v>1910</v>
      </c>
      <c r="C13">
        <f>0.02*'Ancillary calculations'!D$23</f>
        <v>0</v>
      </c>
      <c r="D13">
        <f>0.02*'Ancillary calculations'!E$23</f>
        <v>65.758446627801177</v>
      </c>
      <c r="E13">
        <f>0.02*'Ancillary calculations'!F$23</f>
        <v>0</v>
      </c>
      <c r="F13">
        <f>0.02*'Ancillary calculations'!G$23</f>
        <v>0</v>
      </c>
      <c r="G13">
        <f>0.02*'Ancillary calculations'!H$23</f>
        <v>0</v>
      </c>
      <c r="H13">
        <f>0.02*'Ancillary calculations'!I$23</f>
        <v>9.2585275600336985</v>
      </c>
      <c r="I13">
        <f>0.02*'Ancillary calculations'!J$23</f>
        <v>0</v>
      </c>
      <c r="J13">
        <f>0.02*'Ancillary calculations'!K$23</f>
        <v>0</v>
      </c>
      <c r="K13">
        <f>0.02*'Ancillary calculations'!L$23</f>
        <v>2.6499672521651219</v>
      </c>
      <c r="L13">
        <v>0</v>
      </c>
      <c r="M13">
        <v>0</v>
      </c>
      <c r="N13">
        <v>0</v>
      </c>
      <c r="O13">
        <v>0</v>
      </c>
      <c r="P13">
        <f t="shared" si="0"/>
        <v>6.4866958278596343</v>
      </c>
      <c r="Q13">
        <f t="shared" si="1"/>
        <v>0.91330095486779928</v>
      </c>
      <c r="R13">
        <f t="shared" si="2"/>
        <v>0.26140416022717927</v>
      </c>
      <c r="S13">
        <v>0</v>
      </c>
      <c r="T13">
        <v>0</v>
      </c>
      <c r="U13">
        <v>0</v>
      </c>
      <c r="V13">
        <v>6.6713095514457423</v>
      </c>
      <c r="W13">
        <v>3.9615844274205343</v>
      </c>
      <c r="X13">
        <v>0</v>
      </c>
      <c r="Y13">
        <v>10.824026752476497</v>
      </c>
      <c r="Z13">
        <v>5.3187372494584304</v>
      </c>
      <c r="AA13">
        <v>0</v>
      </c>
      <c r="AB13">
        <v>2.4522078481206036</v>
      </c>
      <c r="AC13">
        <v>6.5612565881299094</v>
      </c>
      <c r="AD13">
        <v>0</v>
      </c>
      <c r="AE13">
        <v>1.8791111111111112</v>
      </c>
      <c r="AF13">
        <v>1.4788888888888887</v>
      </c>
      <c r="AG13">
        <v>0</v>
      </c>
      <c r="AH13">
        <v>3.1000000000000005</v>
      </c>
      <c r="AI13">
        <v>2.9365066666666668</v>
      </c>
      <c r="AJ13">
        <v>0</v>
      </c>
      <c r="AK13">
        <v>12.025673467891247</v>
      </c>
      <c r="AL13">
        <v>3.0988652404260391</v>
      </c>
      <c r="AM13">
        <v>0</v>
      </c>
      <c r="AN13" s="69">
        <v>2.2206651196381348</v>
      </c>
      <c r="AO13" s="69">
        <v>0.94577627686105314</v>
      </c>
      <c r="AP13">
        <v>0</v>
      </c>
      <c r="AQ13" s="69">
        <v>3.2531332405018665</v>
      </c>
      <c r="AR13" s="69">
        <v>1.3854648675981589</v>
      </c>
      <c r="AS13">
        <v>0</v>
      </c>
      <c r="AT13" s="69">
        <v>8.0617663581419947</v>
      </c>
      <c r="AU13" s="69">
        <v>4.6594829410118557</v>
      </c>
      <c r="AV13">
        <v>0</v>
      </c>
      <c r="AW13">
        <v>0</v>
      </c>
      <c r="AX13">
        <v>4.7385200000000002E-2</v>
      </c>
      <c r="AY13">
        <v>0</v>
      </c>
      <c r="AZ13">
        <v>0</v>
      </c>
      <c r="BA13">
        <v>0</v>
      </c>
      <c r="BB13">
        <v>0</v>
      </c>
      <c r="BC13">
        <v>3.6621858516904364</v>
      </c>
      <c r="BD13">
        <v>5.4932787775356537</v>
      </c>
      <c r="BE13">
        <v>0</v>
      </c>
      <c r="BF13">
        <v>0</v>
      </c>
      <c r="BG13">
        <v>0</v>
      </c>
      <c r="BH13">
        <v>0</v>
      </c>
      <c r="BI13">
        <v>0</v>
      </c>
      <c r="BJ13">
        <v>0</v>
      </c>
      <c r="BK13">
        <v>0</v>
      </c>
      <c r="BL13">
        <v>0</v>
      </c>
      <c r="BM13">
        <v>0</v>
      </c>
      <c r="BN13">
        <v>0</v>
      </c>
      <c r="BO13">
        <v>0</v>
      </c>
      <c r="BP13">
        <v>0</v>
      </c>
      <c r="BQ13">
        <v>0</v>
      </c>
      <c r="BR13">
        <v>0</v>
      </c>
      <c r="BS13">
        <v>0</v>
      </c>
      <c r="BT13">
        <v>0</v>
      </c>
      <c r="BU13">
        <v>0.99091555555555566</v>
      </c>
      <c r="BV13">
        <v>0.75872677333333349</v>
      </c>
      <c r="BW13">
        <v>0</v>
      </c>
      <c r="BX13">
        <v>0.29888281222222218</v>
      </c>
      <c r="BY13">
        <v>0.84466666666666668</v>
      </c>
      <c r="BZ13">
        <v>0</v>
      </c>
      <c r="CA13">
        <v>0.78836449333333325</v>
      </c>
      <c r="CB13">
        <v>0.31836449333333328</v>
      </c>
      <c r="CC13">
        <v>0</v>
      </c>
      <c r="CD13">
        <v>0.26111111111111113</v>
      </c>
      <c r="CE13">
        <v>0.13200000000000001</v>
      </c>
      <c r="CF13">
        <v>0</v>
      </c>
      <c r="CG13">
        <v>4.9403456790123569E-2</v>
      </c>
      <c r="CH13">
        <v>1.331111111111111E-2</v>
      </c>
      <c r="CI13">
        <v>0</v>
      </c>
      <c r="CJ13">
        <v>0.92066666666666674</v>
      </c>
      <c r="CK13">
        <v>0.38862875555555559</v>
      </c>
      <c r="CL13">
        <v>0</v>
      </c>
      <c r="CM13">
        <v>0.80629921259842519</v>
      </c>
      <c r="CN13">
        <v>0.57830271216097984</v>
      </c>
      <c r="CO13">
        <v>0</v>
      </c>
      <c r="CP13">
        <v>0.2264019505398816</v>
      </c>
      <c r="CQ13">
        <v>5.0596711213771108E-2</v>
      </c>
      <c r="CR13">
        <v>0</v>
      </c>
      <c r="CS13">
        <v>0.49313898232687281</v>
      </c>
      <c r="CT13">
        <v>0.1407661594318971</v>
      </c>
      <c r="CU13">
        <v>0</v>
      </c>
      <c r="CV13">
        <v>0.35711111111111121</v>
      </c>
      <c r="CW13">
        <v>0.27933333333333332</v>
      </c>
      <c r="CX13">
        <v>0</v>
      </c>
      <c r="CY13">
        <v>1.163893207424042</v>
      </c>
      <c r="CZ13">
        <v>0.39482570545670909</v>
      </c>
      <c r="DA13">
        <v>0</v>
      </c>
      <c r="DB13">
        <v>0.26969276969276967</v>
      </c>
      <c r="DC13">
        <v>0.32073363500519758</v>
      </c>
      <c r="DD13">
        <v>0</v>
      </c>
      <c r="DE13">
        <v>0.19763395963813499</v>
      </c>
      <c r="DF13">
        <v>0.14252289463883089</v>
      </c>
      <c r="DG13">
        <v>0</v>
      </c>
      <c r="DH13">
        <v>0.26844444444444437</v>
      </c>
      <c r="DI13">
        <v>8.511111111111111E-2</v>
      </c>
      <c r="DJ13">
        <v>0</v>
      </c>
      <c r="DK13">
        <v>0.1021152443471918</v>
      </c>
      <c r="DL13">
        <v>2.2765952744070901E-2</v>
      </c>
      <c r="DM13">
        <v>0</v>
      </c>
      <c r="DN13">
        <v>5.6222222222222229E-2</v>
      </c>
      <c r="DO13">
        <v>1.6787667453534449E-2</v>
      </c>
      <c r="DP13">
        <v>0</v>
      </c>
      <c r="DQ13">
        <v>3.09</v>
      </c>
      <c r="DR13">
        <v>0.31444444444444453</v>
      </c>
      <c r="DS13">
        <v>0</v>
      </c>
      <c r="DT13">
        <v>0.96799999999999997</v>
      </c>
      <c r="DU13">
        <v>0.44422222222222219</v>
      </c>
      <c r="DV13">
        <v>0</v>
      </c>
      <c r="DW13">
        <v>0.96622222222222232</v>
      </c>
      <c r="DX13">
        <v>0.39977777777777779</v>
      </c>
      <c r="DY13">
        <v>0</v>
      </c>
      <c r="DZ13">
        <v>0.48044444444444451</v>
      </c>
      <c r="EA13">
        <v>0.3066666666666667</v>
      </c>
      <c r="EB13">
        <v>0</v>
      </c>
      <c r="EC13">
        <v>9.4990181303374902E-2</v>
      </c>
      <c r="ED13">
        <v>8.2648250140810772E-2</v>
      </c>
      <c r="EE13">
        <v>0</v>
      </c>
      <c r="EF13">
        <v>0.68561067028784672</v>
      </c>
      <c r="EG13">
        <v>0.95552104166971041</v>
      </c>
      <c r="EH13">
        <v>0</v>
      </c>
    </row>
    <row r="14" spans="1:246" x14ac:dyDescent="0.25">
      <c r="A14" s="14">
        <v>2015</v>
      </c>
      <c r="B14" s="2">
        <v>1911</v>
      </c>
      <c r="C14">
        <f>0.02*'Ancillary calculations'!D$23</f>
        <v>0</v>
      </c>
      <c r="D14">
        <f>0.02*'Ancillary calculations'!E$23</f>
        <v>65.758446627801177</v>
      </c>
      <c r="E14">
        <f>0.02*'Ancillary calculations'!F$23</f>
        <v>0</v>
      </c>
      <c r="F14">
        <f>0.02*'Ancillary calculations'!G$23</f>
        <v>0</v>
      </c>
      <c r="G14">
        <f>0.02*'Ancillary calculations'!H$23</f>
        <v>0</v>
      </c>
      <c r="H14">
        <f>0.02*'Ancillary calculations'!I$23</f>
        <v>9.2585275600336985</v>
      </c>
      <c r="I14">
        <f>0.02*'Ancillary calculations'!J$23</f>
        <v>0</v>
      </c>
      <c r="J14">
        <f>0.02*'Ancillary calculations'!K$23</f>
        <v>0</v>
      </c>
      <c r="K14">
        <f>0.02*'Ancillary calculations'!L$23</f>
        <v>2.6499672521651219</v>
      </c>
      <c r="L14">
        <v>0</v>
      </c>
      <c r="M14">
        <v>0</v>
      </c>
      <c r="N14">
        <v>0</v>
      </c>
      <c r="O14">
        <v>0</v>
      </c>
      <c r="P14">
        <f t="shared" si="0"/>
        <v>6.4866958278596343</v>
      </c>
      <c r="Q14">
        <f t="shared" si="1"/>
        <v>0.91330095486779928</v>
      </c>
      <c r="R14">
        <f t="shared" si="2"/>
        <v>0.26140416022717927</v>
      </c>
      <c r="S14">
        <v>0</v>
      </c>
      <c r="T14">
        <v>0</v>
      </c>
      <c r="U14">
        <v>0</v>
      </c>
      <c r="V14">
        <v>6.6713095514457423</v>
      </c>
      <c r="W14">
        <v>3.9615844274205343</v>
      </c>
      <c r="X14">
        <v>0</v>
      </c>
      <c r="Y14">
        <v>10.824026752476497</v>
      </c>
      <c r="Z14">
        <v>5.3187372494584304</v>
      </c>
      <c r="AA14">
        <v>0</v>
      </c>
      <c r="AB14">
        <v>2.4522078481206036</v>
      </c>
      <c r="AC14">
        <v>6.5612565881299094</v>
      </c>
      <c r="AD14">
        <v>0</v>
      </c>
      <c r="AE14">
        <v>1.8791111111111112</v>
      </c>
      <c r="AF14">
        <v>1.4788888888888887</v>
      </c>
      <c r="AG14">
        <v>0</v>
      </c>
      <c r="AH14">
        <v>3.1000000000000005</v>
      </c>
      <c r="AI14">
        <v>2.9365066666666668</v>
      </c>
      <c r="AJ14">
        <v>0</v>
      </c>
      <c r="AK14">
        <v>12.025673467891247</v>
      </c>
      <c r="AL14">
        <v>3.0988652404260391</v>
      </c>
      <c r="AM14">
        <v>0</v>
      </c>
      <c r="AN14" s="69">
        <v>2.2206651196381348</v>
      </c>
      <c r="AO14" s="69">
        <v>0.94577627686105314</v>
      </c>
      <c r="AP14">
        <v>0</v>
      </c>
      <c r="AQ14" s="69">
        <v>3.2531332405018665</v>
      </c>
      <c r="AR14" s="69">
        <v>1.3854648675981589</v>
      </c>
      <c r="AS14">
        <v>0</v>
      </c>
      <c r="AT14" s="69">
        <v>8.0617663581419947</v>
      </c>
      <c r="AU14" s="69">
        <v>4.6594829410118557</v>
      </c>
      <c r="AV14">
        <v>0</v>
      </c>
      <c r="AW14">
        <v>0</v>
      </c>
      <c r="AX14">
        <v>4.9019800000000002E-2</v>
      </c>
      <c r="AY14">
        <v>0</v>
      </c>
      <c r="AZ14">
        <v>0</v>
      </c>
      <c r="BA14">
        <v>0</v>
      </c>
      <c r="BB14">
        <v>0</v>
      </c>
      <c r="BC14">
        <v>3.6621858516904364</v>
      </c>
      <c r="BD14">
        <v>5.4932787775356537</v>
      </c>
      <c r="BE14">
        <v>0</v>
      </c>
      <c r="BF14">
        <v>0</v>
      </c>
      <c r="BG14">
        <v>0</v>
      </c>
      <c r="BH14">
        <v>0</v>
      </c>
      <c r="BI14">
        <v>0</v>
      </c>
      <c r="BJ14">
        <v>0</v>
      </c>
      <c r="BK14">
        <v>0</v>
      </c>
      <c r="BL14">
        <v>0</v>
      </c>
      <c r="BM14">
        <v>0</v>
      </c>
      <c r="BN14">
        <v>0</v>
      </c>
      <c r="BO14">
        <v>0</v>
      </c>
      <c r="BP14">
        <v>0</v>
      </c>
      <c r="BQ14">
        <v>0</v>
      </c>
      <c r="BR14">
        <v>0</v>
      </c>
      <c r="BS14">
        <v>0</v>
      </c>
      <c r="BT14">
        <v>0</v>
      </c>
      <c r="BU14">
        <v>0.99091555555555566</v>
      </c>
      <c r="BV14">
        <v>0.75872677333333349</v>
      </c>
      <c r="BW14">
        <v>0</v>
      </c>
      <c r="BX14">
        <v>0.29888281222222218</v>
      </c>
      <c r="BY14">
        <v>0.84466666666666668</v>
      </c>
      <c r="BZ14">
        <v>0</v>
      </c>
      <c r="CA14">
        <v>0.78836449333333325</v>
      </c>
      <c r="CB14">
        <v>0.31836449333333328</v>
      </c>
      <c r="CC14">
        <v>0</v>
      </c>
      <c r="CD14">
        <v>0.26111111111111113</v>
      </c>
      <c r="CE14">
        <v>0.13200000000000001</v>
      </c>
      <c r="CF14">
        <v>0</v>
      </c>
      <c r="CG14">
        <v>4.9403456790123569E-2</v>
      </c>
      <c r="CH14">
        <v>1.331111111111111E-2</v>
      </c>
      <c r="CI14">
        <v>0</v>
      </c>
      <c r="CJ14">
        <v>0.92066666666666674</v>
      </c>
      <c r="CK14">
        <v>0.38862875555555559</v>
      </c>
      <c r="CL14">
        <v>0</v>
      </c>
      <c r="CM14">
        <v>0.80629921259842519</v>
      </c>
      <c r="CN14">
        <v>0.57830271216097984</v>
      </c>
      <c r="CO14">
        <v>0</v>
      </c>
      <c r="CP14">
        <v>0.2264019505398816</v>
      </c>
      <c r="CQ14">
        <v>5.0596711213771108E-2</v>
      </c>
      <c r="CR14">
        <v>0</v>
      </c>
      <c r="CS14">
        <v>0.49313898232687281</v>
      </c>
      <c r="CT14">
        <v>0.1407661594318971</v>
      </c>
      <c r="CU14">
        <v>0</v>
      </c>
      <c r="CV14">
        <v>0.35711111111111121</v>
      </c>
      <c r="CW14">
        <v>0.27933333333333332</v>
      </c>
      <c r="CX14">
        <v>0</v>
      </c>
      <c r="CY14">
        <v>1.163893207424042</v>
      </c>
      <c r="CZ14">
        <v>0.39482570545670909</v>
      </c>
      <c r="DA14">
        <v>0</v>
      </c>
      <c r="DB14">
        <v>0.26969276969276967</v>
      </c>
      <c r="DC14">
        <v>0.32073363500519758</v>
      </c>
      <c r="DD14">
        <v>0</v>
      </c>
      <c r="DE14">
        <v>0.19763395963813499</v>
      </c>
      <c r="DF14">
        <v>0.14252289463883089</v>
      </c>
      <c r="DG14">
        <v>0</v>
      </c>
      <c r="DH14">
        <v>0.26844444444444437</v>
      </c>
      <c r="DI14">
        <v>8.511111111111111E-2</v>
      </c>
      <c r="DJ14">
        <v>0</v>
      </c>
      <c r="DK14">
        <v>0.1021152443471918</v>
      </c>
      <c r="DL14">
        <v>2.2765952744070901E-2</v>
      </c>
      <c r="DM14">
        <v>0</v>
      </c>
      <c r="DN14">
        <v>5.6222222222222229E-2</v>
      </c>
      <c r="DO14">
        <v>1.6787667453534449E-2</v>
      </c>
      <c r="DP14">
        <v>0</v>
      </c>
      <c r="DQ14">
        <v>3.09</v>
      </c>
      <c r="DR14">
        <v>0.31444444444444453</v>
      </c>
      <c r="DS14">
        <v>0</v>
      </c>
      <c r="DT14">
        <v>0.96799999999999997</v>
      </c>
      <c r="DU14">
        <v>0.44422222222222219</v>
      </c>
      <c r="DV14">
        <v>0</v>
      </c>
      <c r="DW14">
        <v>0.96622222222222232</v>
      </c>
      <c r="DX14">
        <v>0.39977777777777779</v>
      </c>
      <c r="DY14">
        <v>0</v>
      </c>
      <c r="DZ14">
        <v>0.48044444444444451</v>
      </c>
      <c r="EA14">
        <v>0.3066666666666667</v>
      </c>
      <c r="EB14">
        <v>0</v>
      </c>
      <c r="EC14">
        <v>9.4990181303374902E-2</v>
      </c>
      <c r="ED14">
        <v>8.2648250140810772E-2</v>
      </c>
      <c r="EE14">
        <v>0</v>
      </c>
      <c r="EF14">
        <v>0.68561067028784672</v>
      </c>
      <c r="EG14">
        <v>0.95552104166971041</v>
      </c>
      <c r="EH14">
        <v>0</v>
      </c>
    </row>
    <row r="15" spans="1:246" x14ac:dyDescent="0.25">
      <c r="A15" s="14">
        <v>2015</v>
      </c>
      <c r="B15" s="2">
        <v>1912</v>
      </c>
      <c r="C15">
        <f>0.02*'Ancillary calculations'!D$23</f>
        <v>0</v>
      </c>
      <c r="D15">
        <f>0.02*'Ancillary calculations'!E$23</f>
        <v>65.758446627801177</v>
      </c>
      <c r="E15">
        <f>0.02*'Ancillary calculations'!F$23</f>
        <v>0</v>
      </c>
      <c r="F15">
        <f>0.02*'Ancillary calculations'!G$23</f>
        <v>0</v>
      </c>
      <c r="G15">
        <f>0.02*'Ancillary calculations'!H$23</f>
        <v>0</v>
      </c>
      <c r="H15">
        <f>0.02*'Ancillary calculations'!I$23</f>
        <v>9.2585275600336985</v>
      </c>
      <c r="I15">
        <f>0.02*'Ancillary calculations'!J$23</f>
        <v>0</v>
      </c>
      <c r="J15">
        <f>0.02*'Ancillary calculations'!K$23</f>
        <v>0</v>
      </c>
      <c r="K15">
        <f>0.02*'Ancillary calculations'!L$23</f>
        <v>2.6499672521651219</v>
      </c>
      <c r="L15">
        <v>0</v>
      </c>
      <c r="M15">
        <v>0</v>
      </c>
      <c r="N15">
        <v>0</v>
      </c>
      <c r="O15">
        <v>0</v>
      </c>
      <c r="P15">
        <f t="shared" si="0"/>
        <v>6.4866958278596343</v>
      </c>
      <c r="Q15">
        <f t="shared" si="1"/>
        <v>0.91330095486779928</v>
      </c>
      <c r="R15">
        <f t="shared" si="2"/>
        <v>0.26140416022717927</v>
      </c>
      <c r="S15">
        <v>0</v>
      </c>
      <c r="T15">
        <v>0</v>
      </c>
      <c r="U15">
        <v>0</v>
      </c>
      <c r="V15">
        <v>6.6713095514457423</v>
      </c>
      <c r="W15">
        <v>3.9615844274205343</v>
      </c>
      <c r="X15">
        <v>0</v>
      </c>
      <c r="Y15">
        <v>10.824026752476497</v>
      </c>
      <c r="Z15">
        <v>5.3187372494584304</v>
      </c>
      <c r="AA15">
        <v>0</v>
      </c>
      <c r="AB15">
        <v>2.4522078481206036</v>
      </c>
      <c r="AC15">
        <v>6.5612565881299094</v>
      </c>
      <c r="AD15">
        <v>0</v>
      </c>
      <c r="AE15">
        <v>1.8791111111111112</v>
      </c>
      <c r="AF15">
        <v>1.4788888888888887</v>
      </c>
      <c r="AG15">
        <v>0</v>
      </c>
      <c r="AH15">
        <v>3.1000000000000005</v>
      </c>
      <c r="AI15">
        <v>2.9365066666666668</v>
      </c>
      <c r="AJ15">
        <v>0</v>
      </c>
      <c r="AK15">
        <v>12.025673467891247</v>
      </c>
      <c r="AL15">
        <v>3.0988652404260391</v>
      </c>
      <c r="AM15">
        <v>0</v>
      </c>
      <c r="AN15" s="69">
        <v>2.2206651196381348</v>
      </c>
      <c r="AO15" s="69">
        <v>0.94577627686105314</v>
      </c>
      <c r="AP15">
        <v>0</v>
      </c>
      <c r="AQ15" s="69">
        <v>3.2531332405018665</v>
      </c>
      <c r="AR15" s="69">
        <v>1.3854648675981589</v>
      </c>
      <c r="AS15">
        <v>0</v>
      </c>
      <c r="AT15" s="69">
        <v>8.0617663581419947</v>
      </c>
      <c r="AU15" s="69">
        <v>4.6594829410118557</v>
      </c>
      <c r="AV15">
        <v>0</v>
      </c>
      <c r="AW15">
        <v>0</v>
      </c>
      <c r="AX15">
        <v>4.9895500000000002E-2</v>
      </c>
      <c r="AY15">
        <v>0</v>
      </c>
      <c r="AZ15">
        <v>0</v>
      </c>
      <c r="BA15">
        <v>0</v>
      </c>
      <c r="BB15">
        <v>0</v>
      </c>
      <c r="BC15">
        <v>3.6621858516904364</v>
      </c>
      <c r="BD15">
        <v>5.4932787775356537</v>
      </c>
      <c r="BE15">
        <v>0</v>
      </c>
      <c r="BF15">
        <v>0</v>
      </c>
      <c r="BG15">
        <v>0</v>
      </c>
      <c r="BH15">
        <v>0</v>
      </c>
      <c r="BI15">
        <v>0</v>
      </c>
      <c r="BJ15">
        <v>0</v>
      </c>
      <c r="BK15">
        <v>0</v>
      </c>
      <c r="BL15">
        <v>0</v>
      </c>
      <c r="BM15">
        <v>0</v>
      </c>
      <c r="BN15">
        <v>0</v>
      </c>
      <c r="BO15">
        <v>0</v>
      </c>
      <c r="BP15">
        <v>0</v>
      </c>
      <c r="BQ15">
        <v>0</v>
      </c>
      <c r="BR15">
        <v>0</v>
      </c>
      <c r="BS15">
        <v>0</v>
      </c>
      <c r="BT15">
        <v>0</v>
      </c>
      <c r="BU15">
        <v>0.99091555555555566</v>
      </c>
      <c r="BV15">
        <v>0.75872677333333349</v>
      </c>
      <c r="BW15">
        <v>0</v>
      </c>
      <c r="BX15">
        <v>0.29888281222222218</v>
      </c>
      <c r="BY15">
        <v>0.84466666666666668</v>
      </c>
      <c r="BZ15">
        <v>0</v>
      </c>
      <c r="CA15">
        <v>0.78836449333333325</v>
      </c>
      <c r="CB15">
        <v>0.31836449333333328</v>
      </c>
      <c r="CC15">
        <v>0</v>
      </c>
      <c r="CD15">
        <v>0.26111111111111113</v>
      </c>
      <c r="CE15">
        <v>0.13200000000000001</v>
      </c>
      <c r="CF15">
        <v>0</v>
      </c>
      <c r="CG15">
        <v>4.9403456790123569E-2</v>
      </c>
      <c r="CH15">
        <v>1.331111111111111E-2</v>
      </c>
      <c r="CI15">
        <v>0</v>
      </c>
      <c r="CJ15">
        <v>0.92066666666666674</v>
      </c>
      <c r="CK15">
        <v>0.38862875555555559</v>
      </c>
      <c r="CL15">
        <v>0</v>
      </c>
      <c r="CM15">
        <v>0.80629921259842519</v>
      </c>
      <c r="CN15">
        <v>0.57830271216097984</v>
      </c>
      <c r="CO15">
        <v>0</v>
      </c>
      <c r="CP15">
        <v>0.2264019505398816</v>
      </c>
      <c r="CQ15">
        <v>5.0596711213771108E-2</v>
      </c>
      <c r="CR15">
        <v>0</v>
      </c>
      <c r="CS15">
        <v>0.49313898232687281</v>
      </c>
      <c r="CT15">
        <v>0.1407661594318971</v>
      </c>
      <c r="CU15">
        <v>0</v>
      </c>
      <c r="CV15">
        <v>0.35711111111111121</v>
      </c>
      <c r="CW15">
        <v>0.27933333333333332</v>
      </c>
      <c r="CX15">
        <v>0</v>
      </c>
      <c r="CY15">
        <v>1.163893207424042</v>
      </c>
      <c r="CZ15">
        <v>0.39482570545670909</v>
      </c>
      <c r="DA15">
        <v>0</v>
      </c>
      <c r="DB15">
        <v>0.26969276969276967</v>
      </c>
      <c r="DC15">
        <v>0.32073363500519758</v>
      </c>
      <c r="DD15">
        <v>0</v>
      </c>
      <c r="DE15">
        <v>0.19763395963813499</v>
      </c>
      <c r="DF15">
        <v>0.14252289463883089</v>
      </c>
      <c r="DG15">
        <v>0</v>
      </c>
      <c r="DH15">
        <v>0.26844444444444437</v>
      </c>
      <c r="DI15">
        <v>8.511111111111111E-2</v>
      </c>
      <c r="DJ15">
        <v>0</v>
      </c>
      <c r="DK15">
        <v>0.1021152443471918</v>
      </c>
      <c r="DL15">
        <v>2.2765952744070901E-2</v>
      </c>
      <c r="DM15">
        <v>0</v>
      </c>
      <c r="DN15">
        <v>5.6222222222222229E-2</v>
      </c>
      <c r="DO15">
        <v>1.6787667453534449E-2</v>
      </c>
      <c r="DP15">
        <v>0</v>
      </c>
      <c r="DQ15">
        <v>3.09</v>
      </c>
      <c r="DR15">
        <v>0.31444444444444453</v>
      </c>
      <c r="DS15">
        <v>0</v>
      </c>
      <c r="DT15">
        <v>0.96799999999999997</v>
      </c>
      <c r="DU15">
        <v>0.44422222222222219</v>
      </c>
      <c r="DV15">
        <v>0</v>
      </c>
      <c r="DW15">
        <v>0.96622222222222232</v>
      </c>
      <c r="DX15">
        <v>0.39977777777777779</v>
      </c>
      <c r="DY15">
        <v>0</v>
      </c>
      <c r="DZ15">
        <v>0.48044444444444451</v>
      </c>
      <c r="EA15">
        <v>0.3066666666666667</v>
      </c>
      <c r="EB15">
        <v>0</v>
      </c>
      <c r="EC15">
        <v>9.4990181303374902E-2</v>
      </c>
      <c r="ED15">
        <v>8.2648250140810772E-2</v>
      </c>
      <c r="EE15">
        <v>0</v>
      </c>
      <c r="EF15">
        <v>0.68561067028784672</v>
      </c>
      <c r="EG15">
        <v>0.95552104166971041</v>
      </c>
      <c r="EH15">
        <v>0</v>
      </c>
    </row>
    <row r="16" spans="1:246" x14ac:dyDescent="0.25">
      <c r="A16" s="14">
        <v>2015</v>
      </c>
      <c r="B16" s="2">
        <v>1913</v>
      </c>
      <c r="C16">
        <f>0.02*'Ancillary calculations'!D$23</f>
        <v>0</v>
      </c>
      <c r="D16">
        <f>0.02*'Ancillary calculations'!E$23</f>
        <v>65.758446627801177</v>
      </c>
      <c r="E16">
        <f>0.02*'Ancillary calculations'!F$23</f>
        <v>0</v>
      </c>
      <c r="F16">
        <f>0.02*'Ancillary calculations'!G$23</f>
        <v>0</v>
      </c>
      <c r="G16">
        <f>0.02*'Ancillary calculations'!H$23</f>
        <v>0</v>
      </c>
      <c r="H16">
        <f>0.02*'Ancillary calculations'!I$23</f>
        <v>9.2585275600336985</v>
      </c>
      <c r="I16">
        <f>0.02*'Ancillary calculations'!J$23</f>
        <v>0</v>
      </c>
      <c r="J16">
        <f>0.02*'Ancillary calculations'!K$23</f>
        <v>0</v>
      </c>
      <c r="K16">
        <f>0.02*'Ancillary calculations'!L$23</f>
        <v>2.6499672521651219</v>
      </c>
      <c r="L16">
        <v>0</v>
      </c>
      <c r="M16">
        <v>0</v>
      </c>
      <c r="N16">
        <v>0</v>
      </c>
      <c r="O16">
        <v>0</v>
      </c>
      <c r="P16">
        <f t="shared" si="0"/>
        <v>6.4866958278596343</v>
      </c>
      <c r="Q16">
        <f t="shared" si="1"/>
        <v>0.91330095486779928</v>
      </c>
      <c r="R16">
        <f t="shared" si="2"/>
        <v>0.26140416022717927</v>
      </c>
      <c r="S16">
        <v>0</v>
      </c>
      <c r="T16">
        <v>0</v>
      </c>
      <c r="U16">
        <v>0</v>
      </c>
      <c r="V16">
        <v>6.6713095514457423</v>
      </c>
      <c r="W16">
        <v>3.9615844274205343</v>
      </c>
      <c r="X16">
        <v>0</v>
      </c>
      <c r="Y16">
        <v>10.824026752476497</v>
      </c>
      <c r="Z16">
        <v>5.3187372494584304</v>
      </c>
      <c r="AA16">
        <v>0</v>
      </c>
      <c r="AB16">
        <v>2.4522078481206036</v>
      </c>
      <c r="AC16">
        <v>6.5612565881299094</v>
      </c>
      <c r="AD16">
        <v>0</v>
      </c>
      <c r="AE16">
        <v>1.8791111111111112</v>
      </c>
      <c r="AF16">
        <v>1.4788888888888887</v>
      </c>
      <c r="AG16">
        <v>0</v>
      </c>
      <c r="AH16">
        <v>3.1000000000000005</v>
      </c>
      <c r="AI16">
        <v>2.9365066666666668</v>
      </c>
      <c r="AJ16">
        <v>0</v>
      </c>
      <c r="AK16">
        <v>12.025673467891247</v>
      </c>
      <c r="AL16">
        <v>3.0988652404260391</v>
      </c>
      <c r="AM16">
        <v>0</v>
      </c>
      <c r="AN16" s="69">
        <v>2.2206651196381348</v>
      </c>
      <c r="AO16" s="69">
        <v>0.94577627686105314</v>
      </c>
      <c r="AP16">
        <v>0</v>
      </c>
      <c r="AQ16" s="69">
        <v>3.2531332405018665</v>
      </c>
      <c r="AR16" s="69">
        <v>1.3854648675981589</v>
      </c>
      <c r="AS16">
        <v>0</v>
      </c>
      <c r="AT16" s="69">
        <v>8.0617663581419947</v>
      </c>
      <c r="AU16" s="69">
        <v>4.6594829410118557</v>
      </c>
      <c r="AV16">
        <v>0</v>
      </c>
      <c r="AW16">
        <v>0</v>
      </c>
      <c r="AX16">
        <v>4.9831E-2</v>
      </c>
      <c r="AY16">
        <v>0</v>
      </c>
      <c r="AZ16">
        <v>0</v>
      </c>
      <c r="BA16">
        <v>0</v>
      </c>
      <c r="BB16">
        <v>0</v>
      </c>
      <c r="BC16">
        <v>3.6621858516904364</v>
      </c>
      <c r="BD16">
        <v>5.4932787775356537</v>
      </c>
      <c r="BE16">
        <v>0</v>
      </c>
      <c r="BF16">
        <v>0</v>
      </c>
      <c r="BG16">
        <v>0</v>
      </c>
      <c r="BH16">
        <v>0</v>
      </c>
      <c r="BI16">
        <v>0</v>
      </c>
      <c r="BJ16">
        <v>0</v>
      </c>
      <c r="BK16">
        <v>0</v>
      </c>
      <c r="BL16">
        <v>0</v>
      </c>
      <c r="BM16">
        <v>0</v>
      </c>
      <c r="BN16">
        <v>0</v>
      </c>
      <c r="BO16">
        <v>0</v>
      </c>
      <c r="BP16">
        <v>0</v>
      </c>
      <c r="BQ16">
        <v>0</v>
      </c>
      <c r="BR16">
        <v>0</v>
      </c>
      <c r="BS16">
        <v>0</v>
      </c>
      <c r="BT16">
        <v>0</v>
      </c>
      <c r="BU16">
        <v>0.99091555555555566</v>
      </c>
      <c r="BV16">
        <v>0.75872677333333349</v>
      </c>
      <c r="BW16">
        <v>0</v>
      </c>
      <c r="BX16">
        <v>0.29888281222222218</v>
      </c>
      <c r="BY16">
        <v>0.84466666666666668</v>
      </c>
      <c r="BZ16">
        <v>0</v>
      </c>
      <c r="CA16">
        <v>0.78836449333333325</v>
      </c>
      <c r="CB16">
        <v>0.31836449333333328</v>
      </c>
      <c r="CC16">
        <v>0</v>
      </c>
      <c r="CD16">
        <v>0.26111111111111113</v>
      </c>
      <c r="CE16">
        <v>0.13200000000000001</v>
      </c>
      <c r="CF16">
        <v>0</v>
      </c>
      <c r="CG16">
        <v>4.9403456790123569E-2</v>
      </c>
      <c r="CH16">
        <v>1.331111111111111E-2</v>
      </c>
      <c r="CI16">
        <v>0</v>
      </c>
      <c r="CJ16">
        <v>0.92066666666666674</v>
      </c>
      <c r="CK16">
        <v>0.38862875555555559</v>
      </c>
      <c r="CL16">
        <v>0</v>
      </c>
      <c r="CM16">
        <v>0.80629921259842519</v>
      </c>
      <c r="CN16">
        <v>0.57830271216097984</v>
      </c>
      <c r="CO16">
        <v>0</v>
      </c>
      <c r="CP16">
        <v>0.2264019505398816</v>
      </c>
      <c r="CQ16">
        <v>5.0596711213771108E-2</v>
      </c>
      <c r="CR16">
        <v>0</v>
      </c>
      <c r="CS16">
        <v>0.49313898232687281</v>
      </c>
      <c r="CT16">
        <v>0.1407661594318971</v>
      </c>
      <c r="CU16">
        <v>0</v>
      </c>
      <c r="CV16">
        <v>0.35711111111111121</v>
      </c>
      <c r="CW16">
        <v>0.27933333333333332</v>
      </c>
      <c r="CX16">
        <v>0</v>
      </c>
      <c r="CY16">
        <v>1.163893207424042</v>
      </c>
      <c r="CZ16">
        <v>0.39482570545670909</v>
      </c>
      <c r="DA16">
        <v>0</v>
      </c>
      <c r="DB16">
        <v>0.26969276969276967</v>
      </c>
      <c r="DC16">
        <v>0.32073363500519758</v>
      </c>
      <c r="DD16">
        <v>0</v>
      </c>
      <c r="DE16">
        <v>0.19763395963813499</v>
      </c>
      <c r="DF16">
        <v>0.14252289463883089</v>
      </c>
      <c r="DG16">
        <v>0</v>
      </c>
      <c r="DH16">
        <v>0.26844444444444437</v>
      </c>
      <c r="DI16">
        <v>8.511111111111111E-2</v>
      </c>
      <c r="DJ16">
        <v>0</v>
      </c>
      <c r="DK16">
        <v>0.1021152443471918</v>
      </c>
      <c r="DL16">
        <v>2.2765952744070901E-2</v>
      </c>
      <c r="DM16">
        <v>0</v>
      </c>
      <c r="DN16">
        <v>5.6222222222222229E-2</v>
      </c>
      <c r="DO16">
        <v>1.6787667453534449E-2</v>
      </c>
      <c r="DP16">
        <v>0</v>
      </c>
      <c r="DQ16">
        <v>3.09</v>
      </c>
      <c r="DR16">
        <v>0.31444444444444453</v>
      </c>
      <c r="DS16">
        <v>0</v>
      </c>
      <c r="DT16">
        <v>0.96799999999999997</v>
      </c>
      <c r="DU16">
        <v>0.44422222222222219</v>
      </c>
      <c r="DV16">
        <v>0</v>
      </c>
      <c r="DW16">
        <v>0.96622222222222232</v>
      </c>
      <c r="DX16">
        <v>0.39977777777777779</v>
      </c>
      <c r="DY16">
        <v>0</v>
      </c>
      <c r="DZ16">
        <v>0.48044444444444451</v>
      </c>
      <c r="EA16">
        <v>0.3066666666666667</v>
      </c>
      <c r="EB16">
        <v>0</v>
      </c>
      <c r="EC16">
        <v>9.4990181303374902E-2</v>
      </c>
      <c r="ED16">
        <v>8.2648250140810772E-2</v>
      </c>
      <c r="EE16">
        <v>0</v>
      </c>
      <c r="EF16">
        <v>0.68561067028784672</v>
      </c>
      <c r="EG16">
        <v>0.95552104166971041</v>
      </c>
      <c r="EH16">
        <v>0</v>
      </c>
    </row>
    <row r="17" spans="1:138" x14ac:dyDescent="0.25">
      <c r="A17" s="14">
        <v>2015</v>
      </c>
      <c r="B17" s="2">
        <v>1914</v>
      </c>
      <c r="C17">
        <f>0.02*'Ancillary calculations'!D$23</f>
        <v>0</v>
      </c>
      <c r="D17">
        <f>0.02*'Ancillary calculations'!E$23</f>
        <v>65.758446627801177</v>
      </c>
      <c r="E17">
        <f>0.02*'Ancillary calculations'!F$23</f>
        <v>0</v>
      </c>
      <c r="F17">
        <f>0.02*'Ancillary calculations'!G$23</f>
        <v>0</v>
      </c>
      <c r="G17">
        <f>0.02*'Ancillary calculations'!H$23</f>
        <v>0</v>
      </c>
      <c r="H17">
        <f>0.02*'Ancillary calculations'!I$23</f>
        <v>9.2585275600336985</v>
      </c>
      <c r="I17">
        <f>0.02*'Ancillary calculations'!J$23</f>
        <v>0</v>
      </c>
      <c r="J17">
        <f>0.02*'Ancillary calculations'!K$23</f>
        <v>0</v>
      </c>
      <c r="K17">
        <f>0.02*'Ancillary calculations'!L$23</f>
        <v>2.6499672521651219</v>
      </c>
      <c r="L17">
        <v>0</v>
      </c>
      <c r="M17">
        <v>0</v>
      </c>
      <c r="N17">
        <v>0</v>
      </c>
      <c r="O17">
        <v>0</v>
      </c>
      <c r="P17">
        <f t="shared" si="0"/>
        <v>6.4866958278596343</v>
      </c>
      <c r="Q17">
        <f t="shared" si="1"/>
        <v>0.91330095486779928</v>
      </c>
      <c r="R17">
        <f t="shared" si="2"/>
        <v>0.26140416022717927</v>
      </c>
      <c r="S17">
        <v>0</v>
      </c>
      <c r="T17">
        <v>0</v>
      </c>
      <c r="U17">
        <v>0</v>
      </c>
      <c r="V17">
        <v>6.6713095514457423</v>
      </c>
      <c r="W17">
        <v>3.9615844274205343</v>
      </c>
      <c r="X17">
        <v>0</v>
      </c>
      <c r="Y17">
        <v>10.824026752476497</v>
      </c>
      <c r="Z17">
        <v>5.3187372494584304</v>
      </c>
      <c r="AA17">
        <v>0</v>
      </c>
      <c r="AB17">
        <v>2.4522078481206036</v>
      </c>
      <c r="AC17">
        <v>6.5612565881299094</v>
      </c>
      <c r="AD17">
        <v>0</v>
      </c>
      <c r="AE17">
        <v>1.8791111111111112</v>
      </c>
      <c r="AF17">
        <v>1.4788888888888887</v>
      </c>
      <c r="AG17">
        <v>0</v>
      </c>
      <c r="AH17">
        <v>3.1000000000000005</v>
      </c>
      <c r="AI17">
        <v>2.9365066666666668</v>
      </c>
      <c r="AJ17">
        <v>0</v>
      </c>
      <c r="AK17">
        <v>12.025673467891247</v>
      </c>
      <c r="AL17">
        <v>3.0988652404260391</v>
      </c>
      <c r="AM17">
        <v>0</v>
      </c>
      <c r="AN17" s="69">
        <v>2.2206651196381348</v>
      </c>
      <c r="AO17" s="69">
        <v>0.94577627686105314</v>
      </c>
      <c r="AP17">
        <v>0</v>
      </c>
      <c r="AQ17" s="69">
        <v>3.2531332405018665</v>
      </c>
      <c r="AR17" s="69">
        <v>1.3854648675981589</v>
      </c>
      <c r="AS17">
        <v>0</v>
      </c>
      <c r="AT17" s="69">
        <v>8.0617663581419947</v>
      </c>
      <c r="AU17" s="69">
        <v>4.6594829410118557</v>
      </c>
      <c r="AV17">
        <v>0</v>
      </c>
      <c r="AW17">
        <v>0</v>
      </c>
      <c r="AX17">
        <v>4.9840200000000001E-2</v>
      </c>
      <c r="AY17">
        <v>0</v>
      </c>
      <c r="AZ17">
        <v>0</v>
      </c>
      <c r="BA17">
        <v>0</v>
      </c>
      <c r="BB17">
        <v>0</v>
      </c>
      <c r="BC17">
        <v>3.6621858516904364</v>
      </c>
      <c r="BD17">
        <v>5.4932787775356537</v>
      </c>
      <c r="BE17">
        <v>0</v>
      </c>
      <c r="BF17">
        <v>0</v>
      </c>
      <c r="BG17">
        <v>0</v>
      </c>
      <c r="BH17">
        <v>0</v>
      </c>
      <c r="BI17">
        <v>0</v>
      </c>
      <c r="BJ17">
        <v>0</v>
      </c>
      <c r="BK17">
        <v>0</v>
      </c>
      <c r="BL17">
        <v>0</v>
      </c>
      <c r="BM17">
        <v>0</v>
      </c>
      <c r="BN17">
        <v>0</v>
      </c>
      <c r="BO17">
        <v>0</v>
      </c>
      <c r="BP17">
        <v>0</v>
      </c>
      <c r="BQ17">
        <v>0</v>
      </c>
      <c r="BR17">
        <v>0</v>
      </c>
      <c r="BS17">
        <v>0</v>
      </c>
      <c r="BT17">
        <v>0</v>
      </c>
      <c r="BU17">
        <v>0.99091555555555566</v>
      </c>
      <c r="BV17">
        <v>0.75872677333333349</v>
      </c>
      <c r="BW17">
        <v>0</v>
      </c>
      <c r="BX17">
        <v>0.29888281222222218</v>
      </c>
      <c r="BY17">
        <v>0.84466666666666668</v>
      </c>
      <c r="BZ17">
        <v>0</v>
      </c>
      <c r="CA17">
        <v>0.78836449333333325</v>
      </c>
      <c r="CB17">
        <v>0.31836449333333328</v>
      </c>
      <c r="CC17">
        <v>0</v>
      </c>
      <c r="CD17">
        <v>0.26111111111111113</v>
      </c>
      <c r="CE17">
        <v>0.13200000000000001</v>
      </c>
      <c r="CF17">
        <v>0</v>
      </c>
      <c r="CG17">
        <v>4.9403456790123569E-2</v>
      </c>
      <c r="CH17">
        <v>1.331111111111111E-2</v>
      </c>
      <c r="CI17">
        <v>0</v>
      </c>
      <c r="CJ17">
        <v>0.92066666666666674</v>
      </c>
      <c r="CK17">
        <v>0.38862875555555559</v>
      </c>
      <c r="CL17">
        <v>0</v>
      </c>
      <c r="CM17">
        <v>0.80629921259842519</v>
      </c>
      <c r="CN17">
        <v>0.57830271216097984</v>
      </c>
      <c r="CO17">
        <v>0</v>
      </c>
      <c r="CP17">
        <v>0.2264019505398816</v>
      </c>
      <c r="CQ17">
        <v>5.0596711213771108E-2</v>
      </c>
      <c r="CR17">
        <v>0</v>
      </c>
      <c r="CS17">
        <v>0.49313898232687281</v>
      </c>
      <c r="CT17">
        <v>0.1407661594318971</v>
      </c>
      <c r="CU17">
        <v>0</v>
      </c>
      <c r="CV17">
        <v>0.35711111111111121</v>
      </c>
      <c r="CW17">
        <v>0.27933333333333332</v>
      </c>
      <c r="CX17">
        <v>0</v>
      </c>
      <c r="CY17">
        <v>1.163893207424042</v>
      </c>
      <c r="CZ17">
        <v>0.39482570545670909</v>
      </c>
      <c r="DA17">
        <v>0</v>
      </c>
      <c r="DB17">
        <v>0.26969276969276967</v>
      </c>
      <c r="DC17">
        <v>0.32073363500519758</v>
      </c>
      <c r="DD17">
        <v>0</v>
      </c>
      <c r="DE17">
        <v>0.19763395963813499</v>
      </c>
      <c r="DF17">
        <v>0.14252289463883089</v>
      </c>
      <c r="DG17">
        <v>0</v>
      </c>
      <c r="DH17">
        <v>0.26844444444444437</v>
      </c>
      <c r="DI17">
        <v>8.511111111111111E-2</v>
      </c>
      <c r="DJ17">
        <v>0</v>
      </c>
      <c r="DK17">
        <v>0.1021152443471918</v>
      </c>
      <c r="DL17">
        <v>2.2765952744070901E-2</v>
      </c>
      <c r="DM17">
        <v>0</v>
      </c>
      <c r="DN17">
        <v>5.6222222222222229E-2</v>
      </c>
      <c r="DO17">
        <v>1.6787667453534449E-2</v>
      </c>
      <c r="DP17">
        <v>0</v>
      </c>
      <c r="DQ17">
        <v>3.09</v>
      </c>
      <c r="DR17">
        <v>0.31444444444444453</v>
      </c>
      <c r="DS17">
        <v>0</v>
      </c>
      <c r="DT17">
        <v>0.96799999999999997</v>
      </c>
      <c r="DU17">
        <v>0.44422222222222219</v>
      </c>
      <c r="DV17">
        <v>0</v>
      </c>
      <c r="DW17">
        <v>0.96622222222222232</v>
      </c>
      <c r="DX17">
        <v>0.39977777777777779</v>
      </c>
      <c r="DY17">
        <v>0</v>
      </c>
      <c r="DZ17">
        <v>0.48044444444444451</v>
      </c>
      <c r="EA17">
        <v>0.3066666666666667</v>
      </c>
      <c r="EB17">
        <v>0</v>
      </c>
      <c r="EC17">
        <v>9.4990181303374902E-2</v>
      </c>
      <c r="ED17">
        <v>8.2648250140810772E-2</v>
      </c>
      <c r="EE17">
        <v>0</v>
      </c>
      <c r="EF17">
        <v>0.68561067028784672</v>
      </c>
      <c r="EG17">
        <v>0.95552104166971041</v>
      </c>
      <c r="EH17">
        <v>0</v>
      </c>
    </row>
    <row r="18" spans="1:138" x14ac:dyDescent="0.25">
      <c r="A18" s="14">
        <v>2015</v>
      </c>
      <c r="B18" s="2">
        <v>1915</v>
      </c>
      <c r="C18">
        <f>0.02*'Ancillary calculations'!D$23</f>
        <v>0</v>
      </c>
      <c r="D18">
        <f>0.02*'Ancillary calculations'!E$23</f>
        <v>65.758446627801177</v>
      </c>
      <c r="E18">
        <f>0.02*'Ancillary calculations'!F$23</f>
        <v>0</v>
      </c>
      <c r="F18">
        <f>0.02*'Ancillary calculations'!G$23</f>
        <v>0</v>
      </c>
      <c r="G18">
        <f>0.02*'Ancillary calculations'!H$23</f>
        <v>0</v>
      </c>
      <c r="H18">
        <f>0.02*'Ancillary calculations'!I$23</f>
        <v>9.2585275600336985</v>
      </c>
      <c r="I18">
        <f>0.02*'Ancillary calculations'!J$23</f>
        <v>0</v>
      </c>
      <c r="J18">
        <f>0.02*'Ancillary calculations'!K$23</f>
        <v>0</v>
      </c>
      <c r="K18">
        <f>0.02*'Ancillary calculations'!L$23</f>
        <v>2.6499672521651219</v>
      </c>
      <c r="L18">
        <v>0</v>
      </c>
      <c r="M18">
        <v>0</v>
      </c>
      <c r="N18">
        <v>0</v>
      </c>
      <c r="O18">
        <v>0</v>
      </c>
      <c r="P18">
        <f t="shared" si="0"/>
        <v>6.4866958278596343</v>
      </c>
      <c r="Q18">
        <f t="shared" si="1"/>
        <v>0.91330095486779928</v>
      </c>
      <c r="R18">
        <f t="shared" si="2"/>
        <v>0.26140416022717927</v>
      </c>
      <c r="S18">
        <v>0</v>
      </c>
      <c r="T18">
        <v>0</v>
      </c>
      <c r="U18">
        <v>0</v>
      </c>
      <c r="V18">
        <v>6.6713095514457423</v>
      </c>
      <c r="W18">
        <v>3.9615844274205343</v>
      </c>
      <c r="X18">
        <v>0</v>
      </c>
      <c r="Y18">
        <v>10.824026752476497</v>
      </c>
      <c r="Z18">
        <v>5.3187372494584304</v>
      </c>
      <c r="AA18">
        <v>0</v>
      </c>
      <c r="AB18">
        <v>2.4522078481206036</v>
      </c>
      <c r="AC18">
        <v>6.5612565881299094</v>
      </c>
      <c r="AD18">
        <v>0</v>
      </c>
      <c r="AE18">
        <v>1.8791111111111112</v>
      </c>
      <c r="AF18">
        <v>1.4788888888888887</v>
      </c>
      <c r="AG18">
        <v>0</v>
      </c>
      <c r="AH18">
        <v>3.1000000000000005</v>
      </c>
      <c r="AI18">
        <v>2.9365066666666668</v>
      </c>
      <c r="AJ18">
        <v>0</v>
      </c>
      <c r="AK18">
        <v>12.025673467891247</v>
      </c>
      <c r="AL18">
        <v>3.0988652404260391</v>
      </c>
      <c r="AM18">
        <v>0</v>
      </c>
      <c r="AN18" s="69">
        <v>2.2206651196381348</v>
      </c>
      <c r="AO18" s="69">
        <v>0.94577627686105314</v>
      </c>
      <c r="AP18">
        <v>0</v>
      </c>
      <c r="AQ18" s="69">
        <v>3.2531332405018665</v>
      </c>
      <c r="AR18" s="69">
        <v>1.3854648675981589</v>
      </c>
      <c r="AS18">
        <v>0</v>
      </c>
      <c r="AT18" s="69">
        <v>8.0617663581419947</v>
      </c>
      <c r="AU18" s="69">
        <v>4.6594829410118557</v>
      </c>
      <c r="AV18">
        <v>0</v>
      </c>
      <c r="AW18">
        <v>0</v>
      </c>
      <c r="AX18">
        <v>5.28034E-2</v>
      </c>
      <c r="AY18">
        <v>0</v>
      </c>
      <c r="AZ18">
        <v>0</v>
      </c>
      <c r="BA18">
        <v>0</v>
      </c>
      <c r="BB18">
        <v>0</v>
      </c>
      <c r="BC18">
        <v>3.6621858516904364</v>
      </c>
      <c r="BD18">
        <v>5.4932787775356537</v>
      </c>
      <c r="BE18">
        <v>0</v>
      </c>
      <c r="BF18">
        <v>0</v>
      </c>
      <c r="BG18">
        <v>0</v>
      </c>
      <c r="BH18">
        <v>0</v>
      </c>
      <c r="BI18">
        <v>0</v>
      </c>
      <c r="BJ18">
        <v>0</v>
      </c>
      <c r="BK18">
        <v>0</v>
      </c>
      <c r="BL18">
        <v>0</v>
      </c>
      <c r="BM18">
        <v>0</v>
      </c>
      <c r="BN18">
        <v>0</v>
      </c>
      <c r="BO18">
        <v>0</v>
      </c>
      <c r="BP18">
        <v>0</v>
      </c>
      <c r="BQ18">
        <v>0</v>
      </c>
      <c r="BR18">
        <v>0</v>
      </c>
      <c r="BS18">
        <v>0</v>
      </c>
      <c r="BT18">
        <v>0</v>
      </c>
      <c r="BU18">
        <v>0.99091555555555566</v>
      </c>
      <c r="BV18">
        <v>0.75872677333333349</v>
      </c>
      <c r="BW18">
        <v>0</v>
      </c>
      <c r="BX18">
        <v>0.29888281222222218</v>
      </c>
      <c r="BY18">
        <v>0.84466666666666668</v>
      </c>
      <c r="BZ18">
        <v>0</v>
      </c>
      <c r="CA18">
        <v>0.78836449333333325</v>
      </c>
      <c r="CB18">
        <v>0.31836449333333328</v>
      </c>
      <c r="CC18">
        <v>0</v>
      </c>
      <c r="CD18">
        <v>0.26111111111111113</v>
      </c>
      <c r="CE18">
        <v>0.13200000000000001</v>
      </c>
      <c r="CF18">
        <v>0</v>
      </c>
      <c r="CG18">
        <v>4.9403456790123569E-2</v>
      </c>
      <c r="CH18">
        <v>1.331111111111111E-2</v>
      </c>
      <c r="CI18">
        <v>0</v>
      </c>
      <c r="CJ18">
        <v>0.92066666666666674</v>
      </c>
      <c r="CK18">
        <v>0.38862875555555559</v>
      </c>
      <c r="CL18">
        <v>0</v>
      </c>
      <c r="CM18">
        <v>0.80629921259842519</v>
      </c>
      <c r="CN18">
        <v>0.57830271216097984</v>
      </c>
      <c r="CO18">
        <v>0</v>
      </c>
      <c r="CP18">
        <v>0.2264019505398816</v>
      </c>
      <c r="CQ18">
        <v>5.0596711213771108E-2</v>
      </c>
      <c r="CR18">
        <v>0</v>
      </c>
      <c r="CS18">
        <v>0.49313898232687281</v>
      </c>
      <c r="CT18">
        <v>0.1407661594318971</v>
      </c>
      <c r="CU18">
        <v>0</v>
      </c>
      <c r="CV18">
        <v>0.35711111111111121</v>
      </c>
      <c r="CW18">
        <v>0.27933333333333332</v>
      </c>
      <c r="CX18">
        <v>0</v>
      </c>
      <c r="CY18">
        <v>1.163893207424042</v>
      </c>
      <c r="CZ18">
        <v>0.39482570545670909</v>
      </c>
      <c r="DA18">
        <v>0</v>
      </c>
      <c r="DB18">
        <v>0.26969276969276967</v>
      </c>
      <c r="DC18">
        <v>0.32073363500519758</v>
      </c>
      <c r="DD18">
        <v>0</v>
      </c>
      <c r="DE18">
        <v>0.19763395963813499</v>
      </c>
      <c r="DF18">
        <v>0.14252289463883089</v>
      </c>
      <c r="DG18">
        <v>0</v>
      </c>
      <c r="DH18">
        <v>0.26844444444444437</v>
      </c>
      <c r="DI18">
        <v>8.511111111111111E-2</v>
      </c>
      <c r="DJ18">
        <v>0</v>
      </c>
      <c r="DK18">
        <v>0.1021152443471918</v>
      </c>
      <c r="DL18">
        <v>2.2765952744070901E-2</v>
      </c>
      <c r="DM18">
        <v>0</v>
      </c>
      <c r="DN18">
        <v>5.6222222222222229E-2</v>
      </c>
      <c r="DO18">
        <v>1.6787667453534449E-2</v>
      </c>
      <c r="DP18">
        <v>0</v>
      </c>
      <c r="DQ18">
        <v>3.09</v>
      </c>
      <c r="DR18">
        <v>0.31444444444444453</v>
      </c>
      <c r="DS18">
        <v>0</v>
      </c>
      <c r="DT18">
        <v>0.96799999999999997</v>
      </c>
      <c r="DU18">
        <v>0.44422222222222219</v>
      </c>
      <c r="DV18">
        <v>0</v>
      </c>
      <c r="DW18">
        <v>0.96622222222222232</v>
      </c>
      <c r="DX18">
        <v>0.39977777777777779</v>
      </c>
      <c r="DY18">
        <v>0</v>
      </c>
      <c r="DZ18">
        <v>0.48044444444444451</v>
      </c>
      <c r="EA18">
        <v>0.3066666666666667</v>
      </c>
      <c r="EB18">
        <v>0</v>
      </c>
      <c r="EC18">
        <v>9.4990181303374902E-2</v>
      </c>
      <c r="ED18">
        <v>8.2648250140810772E-2</v>
      </c>
      <c r="EE18">
        <v>0</v>
      </c>
      <c r="EF18">
        <v>0.68561067028784672</v>
      </c>
      <c r="EG18">
        <v>0.95552104166971041</v>
      </c>
      <c r="EH18">
        <v>0</v>
      </c>
    </row>
    <row r="19" spans="1:138" x14ac:dyDescent="0.25">
      <c r="A19" s="14">
        <v>2015</v>
      </c>
      <c r="B19" s="2">
        <v>1916</v>
      </c>
      <c r="C19">
        <f>0.02*'Ancillary calculations'!D$23</f>
        <v>0</v>
      </c>
      <c r="D19">
        <f>0.02*'Ancillary calculations'!E$23</f>
        <v>65.758446627801177</v>
      </c>
      <c r="E19">
        <f>0.02*'Ancillary calculations'!F$23</f>
        <v>0</v>
      </c>
      <c r="F19">
        <f>0.02*'Ancillary calculations'!G$23</f>
        <v>0</v>
      </c>
      <c r="G19">
        <f>0.02*'Ancillary calculations'!H$23</f>
        <v>0</v>
      </c>
      <c r="H19">
        <f>0.02*'Ancillary calculations'!I$23</f>
        <v>9.2585275600336985</v>
      </c>
      <c r="I19">
        <f>0.02*'Ancillary calculations'!J$23</f>
        <v>0</v>
      </c>
      <c r="J19">
        <f>0.02*'Ancillary calculations'!K$23</f>
        <v>0</v>
      </c>
      <c r="K19">
        <f>0.02*'Ancillary calculations'!L$23</f>
        <v>2.6499672521651219</v>
      </c>
      <c r="L19">
        <v>0</v>
      </c>
      <c r="M19">
        <v>0</v>
      </c>
      <c r="N19">
        <v>0</v>
      </c>
      <c r="O19">
        <v>0</v>
      </c>
      <c r="P19">
        <f t="shared" si="0"/>
        <v>6.4866958278596343</v>
      </c>
      <c r="Q19">
        <f t="shared" si="1"/>
        <v>0.91330095486779928</v>
      </c>
      <c r="R19">
        <f t="shared" si="2"/>
        <v>0.26140416022717927</v>
      </c>
      <c r="S19">
        <v>0</v>
      </c>
      <c r="T19">
        <v>0</v>
      </c>
      <c r="U19">
        <v>0</v>
      </c>
      <c r="V19">
        <v>6.6713095514457423</v>
      </c>
      <c r="W19">
        <v>3.9615844274205343</v>
      </c>
      <c r="X19">
        <v>0</v>
      </c>
      <c r="Y19">
        <v>10.824026752476497</v>
      </c>
      <c r="Z19">
        <v>5.3187372494584304</v>
      </c>
      <c r="AA19">
        <v>0</v>
      </c>
      <c r="AB19">
        <v>2.4522078481206036</v>
      </c>
      <c r="AC19">
        <v>6.5612565881299094</v>
      </c>
      <c r="AD19">
        <v>0</v>
      </c>
      <c r="AE19">
        <v>1.8791111111111112</v>
      </c>
      <c r="AF19">
        <v>1.4788888888888887</v>
      </c>
      <c r="AG19">
        <v>0</v>
      </c>
      <c r="AH19">
        <v>3.1000000000000005</v>
      </c>
      <c r="AI19">
        <v>2.9365066666666668</v>
      </c>
      <c r="AJ19">
        <v>0</v>
      </c>
      <c r="AK19">
        <v>12.025673467891247</v>
      </c>
      <c r="AL19">
        <v>3.0988652404260391</v>
      </c>
      <c r="AM19">
        <v>0</v>
      </c>
      <c r="AN19" s="69">
        <v>2.2206651196381348</v>
      </c>
      <c r="AO19" s="69">
        <v>0.94577627686105314</v>
      </c>
      <c r="AP19">
        <v>0</v>
      </c>
      <c r="AQ19" s="69">
        <v>3.2531332405018665</v>
      </c>
      <c r="AR19" s="69">
        <v>1.3854648675981589</v>
      </c>
      <c r="AS19">
        <v>0</v>
      </c>
      <c r="AT19" s="69">
        <v>8.0617663581419947</v>
      </c>
      <c r="AU19" s="69">
        <v>4.6594829410118557</v>
      </c>
      <c r="AV19">
        <v>0</v>
      </c>
      <c r="AW19">
        <v>0</v>
      </c>
      <c r="AX19">
        <v>5.2943400000000002E-2</v>
      </c>
      <c r="AY19">
        <v>0</v>
      </c>
      <c r="AZ19">
        <v>0</v>
      </c>
      <c r="BA19">
        <v>0</v>
      </c>
      <c r="BB19">
        <v>0</v>
      </c>
      <c r="BC19">
        <v>3.6621858516904364</v>
      </c>
      <c r="BD19">
        <v>5.4932787775356537</v>
      </c>
      <c r="BE19">
        <v>0</v>
      </c>
      <c r="BF19">
        <v>0</v>
      </c>
      <c r="BG19">
        <v>0</v>
      </c>
      <c r="BH19">
        <v>0</v>
      </c>
      <c r="BI19">
        <v>0</v>
      </c>
      <c r="BJ19">
        <v>0</v>
      </c>
      <c r="BK19">
        <v>0</v>
      </c>
      <c r="BL19">
        <v>0</v>
      </c>
      <c r="BM19">
        <v>0</v>
      </c>
      <c r="BN19">
        <v>0</v>
      </c>
      <c r="BO19">
        <v>0</v>
      </c>
      <c r="BP19">
        <v>0</v>
      </c>
      <c r="BQ19">
        <v>0</v>
      </c>
      <c r="BR19">
        <v>0</v>
      </c>
      <c r="BS19">
        <v>0</v>
      </c>
      <c r="BT19">
        <v>0</v>
      </c>
      <c r="BU19">
        <v>0.99091555555555566</v>
      </c>
      <c r="BV19">
        <v>0.75872677333333349</v>
      </c>
      <c r="BW19">
        <v>0</v>
      </c>
      <c r="BX19">
        <v>0.29888281222222218</v>
      </c>
      <c r="BY19">
        <v>0.84466666666666668</v>
      </c>
      <c r="BZ19">
        <v>0</v>
      </c>
      <c r="CA19">
        <v>0.78836449333333325</v>
      </c>
      <c r="CB19">
        <v>0.31836449333333328</v>
      </c>
      <c r="CC19">
        <v>0</v>
      </c>
      <c r="CD19">
        <v>0.26111111111111113</v>
      </c>
      <c r="CE19">
        <v>0.13200000000000001</v>
      </c>
      <c r="CF19">
        <v>0</v>
      </c>
      <c r="CG19">
        <v>4.9403456790123569E-2</v>
      </c>
      <c r="CH19">
        <v>1.331111111111111E-2</v>
      </c>
      <c r="CI19">
        <v>0</v>
      </c>
      <c r="CJ19">
        <v>0.92066666666666674</v>
      </c>
      <c r="CK19">
        <v>0.38862875555555559</v>
      </c>
      <c r="CL19">
        <v>0</v>
      </c>
      <c r="CM19">
        <v>0.80629921259842519</v>
      </c>
      <c r="CN19">
        <v>0.57830271216097984</v>
      </c>
      <c r="CO19">
        <v>0</v>
      </c>
      <c r="CP19">
        <v>0.2264019505398816</v>
      </c>
      <c r="CQ19">
        <v>5.0596711213771108E-2</v>
      </c>
      <c r="CR19">
        <v>0</v>
      </c>
      <c r="CS19">
        <v>0.49313898232687281</v>
      </c>
      <c r="CT19">
        <v>0.1407661594318971</v>
      </c>
      <c r="CU19">
        <v>0</v>
      </c>
      <c r="CV19">
        <v>0.35711111111111121</v>
      </c>
      <c r="CW19">
        <v>0.27933333333333332</v>
      </c>
      <c r="CX19">
        <v>0</v>
      </c>
      <c r="CY19">
        <v>1.163893207424042</v>
      </c>
      <c r="CZ19">
        <v>0.39482570545670909</v>
      </c>
      <c r="DA19">
        <v>0</v>
      </c>
      <c r="DB19">
        <v>0.26969276969276967</v>
      </c>
      <c r="DC19">
        <v>0.32073363500519758</v>
      </c>
      <c r="DD19">
        <v>0</v>
      </c>
      <c r="DE19">
        <v>0.19763395963813499</v>
      </c>
      <c r="DF19">
        <v>0.14252289463883089</v>
      </c>
      <c r="DG19">
        <v>0</v>
      </c>
      <c r="DH19">
        <v>0.26844444444444437</v>
      </c>
      <c r="DI19">
        <v>8.511111111111111E-2</v>
      </c>
      <c r="DJ19">
        <v>0</v>
      </c>
      <c r="DK19">
        <v>0.1021152443471918</v>
      </c>
      <c r="DL19">
        <v>2.2765952744070901E-2</v>
      </c>
      <c r="DM19">
        <v>0</v>
      </c>
      <c r="DN19">
        <v>5.6222222222222229E-2</v>
      </c>
      <c r="DO19">
        <v>1.6787667453534449E-2</v>
      </c>
      <c r="DP19">
        <v>0</v>
      </c>
      <c r="DQ19">
        <v>3.09</v>
      </c>
      <c r="DR19">
        <v>0.31444444444444453</v>
      </c>
      <c r="DS19">
        <v>0</v>
      </c>
      <c r="DT19">
        <v>0.96799999999999997</v>
      </c>
      <c r="DU19">
        <v>0.44422222222222219</v>
      </c>
      <c r="DV19">
        <v>0</v>
      </c>
      <c r="DW19">
        <v>0.96622222222222232</v>
      </c>
      <c r="DX19">
        <v>0.39977777777777779</v>
      </c>
      <c r="DY19">
        <v>0</v>
      </c>
      <c r="DZ19">
        <v>0.48044444444444451</v>
      </c>
      <c r="EA19">
        <v>0.3066666666666667</v>
      </c>
      <c r="EB19">
        <v>0</v>
      </c>
      <c r="EC19">
        <v>9.4990181303374902E-2</v>
      </c>
      <c r="ED19">
        <v>8.2648250140810772E-2</v>
      </c>
      <c r="EE19">
        <v>0</v>
      </c>
      <c r="EF19">
        <v>0.68561067028784672</v>
      </c>
      <c r="EG19">
        <v>0.95552104166971041</v>
      </c>
      <c r="EH19">
        <v>0</v>
      </c>
    </row>
    <row r="20" spans="1:138" x14ac:dyDescent="0.25">
      <c r="A20" s="14">
        <v>2015</v>
      </c>
      <c r="B20" s="2">
        <v>1917</v>
      </c>
      <c r="C20">
        <f>0.02*'Ancillary calculations'!D$23</f>
        <v>0</v>
      </c>
      <c r="D20">
        <f>0.02*'Ancillary calculations'!E$23</f>
        <v>65.758446627801177</v>
      </c>
      <c r="E20">
        <f>0.02*'Ancillary calculations'!F$23</f>
        <v>0</v>
      </c>
      <c r="F20">
        <f>0.02*'Ancillary calculations'!G$23</f>
        <v>0</v>
      </c>
      <c r="G20">
        <f>0.02*'Ancillary calculations'!H$23</f>
        <v>0</v>
      </c>
      <c r="H20">
        <f>0.02*'Ancillary calculations'!I$23</f>
        <v>9.2585275600336985</v>
      </c>
      <c r="I20">
        <f>0.02*'Ancillary calculations'!J$23</f>
        <v>0</v>
      </c>
      <c r="J20">
        <f>0.02*'Ancillary calculations'!K$23</f>
        <v>0</v>
      </c>
      <c r="K20">
        <f>0.02*'Ancillary calculations'!L$23</f>
        <v>2.6499672521651219</v>
      </c>
      <c r="L20">
        <v>0</v>
      </c>
      <c r="M20">
        <v>0</v>
      </c>
      <c r="N20">
        <v>0</v>
      </c>
      <c r="O20">
        <v>0</v>
      </c>
      <c r="P20">
        <f t="shared" si="0"/>
        <v>6.4866958278596343</v>
      </c>
      <c r="Q20">
        <f t="shared" si="1"/>
        <v>0.91330095486779928</v>
      </c>
      <c r="R20">
        <f t="shared" si="2"/>
        <v>0.26140416022717927</v>
      </c>
      <c r="S20">
        <v>0</v>
      </c>
      <c r="T20">
        <v>0</v>
      </c>
      <c r="U20">
        <v>0</v>
      </c>
      <c r="V20">
        <v>6.6713095514457423</v>
      </c>
      <c r="W20">
        <v>3.9615844274205343</v>
      </c>
      <c r="X20">
        <v>0</v>
      </c>
      <c r="Y20">
        <v>10.824026752476497</v>
      </c>
      <c r="Z20">
        <v>5.3187372494584304</v>
      </c>
      <c r="AA20">
        <v>0</v>
      </c>
      <c r="AB20">
        <v>2.4522078481206036</v>
      </c>
      <c r="AC20">
        <v>6.5612565881299094</v>
      </c>
      <c r="AD20">
        <v>0</v>
      </c>
      <c r="AE20">
        <v>1.8791111111111112</v>
      </c>
      <c r="AF20">
        <v>1.4788888888888887</v>
      </c>
      <c r="AG20">
        <v>0</v>
      </c>
      <c r="AH20">
        <v>3.1000000000000005</v>
      </c>
      <c r="AI20">
        <v>2.9365066666666668</v>
      </c>
      <c r="AJ20">
        <v>0</v>
      </c>
      <c r="AK20">
        <v>12.025673467891247</v>
      </c>
      <c r="AL20">
        <v>3.0988652404260391</v>
      </c>
      <c r="AM20">
        <v>0</v>
      </c>
      <c r="AN20" s="69">
        <v>2.2206651196381348</v>
      </c>
      <c r="AO20" s="69">
        <v>0.94577627686105314</v>
      </c>
      <c r="AP20">
        <v>0</v>
      </c>
      <c r="AQ20" s="69">
        <v>3.2531332405018665</v>
      </c>
      <c r="AR20" s="69">
        <v>1.3854648675981589</v>
      </c>
      <c r="AS20">
        <v>0</v>
      </c>
      <c r="AT20" s="69">
        <v>8.0617663581419947</v>
      </c>
      <c r="AU20" s="69">
        <v>4.6594829410118557</v>
      </c>
      <c r="AV20">
        <v>0</v>
      </c>
      <c r="AW20">
        <v>0</v>
      </c>
      <c r="AX20">
        <v>5.38352E-2</v>
      </c>
      <c r="AY20">
        <v>0</v>
      </c>
      <c r="AZ20">
        <v>0</v>
      </c>
      <c r="BA20">
        <v>0</v>
      </c>
      <c r="BB20">
        <v>0</v>
      </c>
      <c r="BC20">
        <v>3.6621858516904364</v>
      </c>
      <c r="BD20">
        <v>5.4932787775356537</v>
      </c>
      <c r="BE20">
        <v>0</v>
      </c>
      <c r="BF20">
        <v>0</v>
      </c>
      <c r="BG20">
        <v>0</v>
      </c>
      <c r="BH20">
        <v>0</v>
      </c>
      <c r="BI20">
        <v>0</v>
      </c>
      <c r="BJ20">
        <v>0</v>
      </c>
      <c r="BK20">
        <v>0</v>
      </c>
      <c r="BL20">
        <v>0</v>
      </c>
      <c r="BM20">
        <v>0</v>
      </c>
      <c r="BN20">
        <v>0</v>
      </c>
      <c r="BO20">
        <v>0</v>
      </c>
      <c r="BP20">
        <v>0</v>
      </c>
      <c r="BQ20">
        <v>0</v>
      </c>
      <c r="BR20">
        <v>0</v>
      </c>
      <c r="BS20">
        <v>0</v>
      </c>
      <c r="BT20">
        <v>0</v>
      </c>
      <c r="BU20">
        <v>0.99091555555555566</v>
      </c>
      <c r="BV20">
        <v>0.75872677333333349</v>
      </c>
      <c r="BW20">
        <v>0</v>
      </c>
      <c r="BX20">
        <v>0.29888281222222218</v>
      </c>
      <c r="BY20">
        <v>0.84466666666666668</v>
      </c>
      <c r="BZ20">
        <v>0</v>
      </c>
      <c r="CA20">
        <v>0.78836449333333325</v>
      </c>
      <c r="CB20">
        <v>0.31836449333333328</v>
      </c>
      <c r="CC20">
        <v>0</v>
      </c>
      <c r="CD20">
        <v>0.26111111111111113</v>
      </c>
      <c r="CE20">
        <v>0.13200000000000001</v>
      </c>
      <c r="CF20">
        <v>0</v>
      </c>
      <c r="CG20">
        <v>4.9403456790123569E-2</v>
      </c>
      <c r="CH20">
        <v>1.331111111111111E-2</v>
      </c>
      <c r="CI20">
        <v>0</v>
      </c>
      <c r="CJ20">
        <v>0.92066666666666674</v>
      </c>
      <c r="CK20">
        <v>0.38862875555555559</v>
      </c>
      <c r="CL20">
        <v>0</v>
      </c>
      <c r="CM20">
        <v>0.80629921259842519</v>
      </c>
      <c r="CN20">
        <v>0.57830271216097984</v>
      </c>
      <c r="CO20">
        <v>0</v>
      </c>
      <c r="CP20">
        <v>0.2264019505398816</v>
      </c>
      <c r="CQ20">
        <v>5.0596711213771108E-2</v>
      </c>
      <c r="CR20">
        <v>0</v>
      </c>
      <c r="CS20">
        <v>0.49313898232687281</v>
      </c>
      <c r="CT20">
        <v>0.1407661594318971</v>
      </c>
      <c r="CU20">
        <v>0</v>
      </c>
      <c r="CV20">
        <v>0.35711111111111121</v>
      </c>
      <c r="CW20">
        <v>0.27933333333333332</v>
      </c>
      <c r="CX20">
        <v>0</v>
      </c>
      <c r="CY20">
        <v>1.163893207424042</v>
      </c>
      <c r="CZ20">
        <v>0.39482570545670909</v>
      </c>
      <c r="DA20">
        <v>0</v>
      </c>
      <c r="DB20">
        <v>0.26969276969276967</v>
      </c>
      <c r="DC20">
        <v>0.32073363500519758</v>
      </c>
      <c r="DD20">
        <v>0</v>
      </c>
      <c r="DE20">
        <v>0.19763395963813499</v>
      </c>
      <c r="DF20">
        <v>0.14252289463883089</v>
      </c>
      <c r="DG20">
        <v>0</v>
      </c>
      <c r="DH20">
        <v>0.26844444444444437</v>
      </c>
      <c r="DI20">
        <v>8.511111111111111E-2</v>
      </c>
      <c r="DJ20">
        <v>0</v>
      </c>
      <c r="DK20">
        <v>0.1021152443471918</v>
      </c>
      <c r="DL20">
        <v>2.2765952744070901E-2</v>
      </c>
      <c r="DM20">
        <v>0</v>
      </c>
      <c r="DN20">
        <v>5.6222222222222229E-2</v>
      </c>
      <c r="DO20">
        <v>1.6787667453534449E-2</v>
      </c>
      <c r="DP20">
        <v>0</v>
      </c>
      <c r="DQ20">
        <v>3.09</v>
      </c>
      <c r="DR20">
        <v>0.31444444444444453</v>
      </c>
      <c r="DS20">
        <v>0</v>
      </c>
      <c r="DT20">
        <v>0.96799999999999997</v>
      </c>
      <c r="DU20">
        <v>0.44422222222222219</v>
      </c>
      <c r="DV20">
        <v>0</v>
      </c>
      <c r="DW20">
        <v>0.96622222222222232</v>
      </c>
      <c r="DX20">
        <v>0.39977777777777779</v>
      </c>
      <c r="DY20">
        <v>0</v>
      </c>
      <c r="DZ20">
        <v>0.48044444444444451</v>
      </c>
      <c r="EA20">
        <v>0.3066666666666667</v>
      </c>
      <c r="EB20">
        <v>0</v>
      </c>
      <c r="EC20">
        <v>9.4990181303374902E-2</v>
      </c>
      <c r="ED20">
        <v>8.2648250140810772E-2</v>
      </c>
      <c r="EE20">
        <v>0</v>
      </c>
      <c r="EF20">
        <v>0.68561067028784672</v>
      </c>
      <c r="EG20">
        <v>0.95552104166971041</v>
      </c>
      <c r="EH20">
        <v>0</v>
      </c>
    </row>
    <row r="21" spans="1:138" x14ac:dyDescent="0.25">
      <c r="A21" s="14">
        <v>2015</v>
      </c>
      <c r="B21" s="2">
        <v>1918</v>
      </c>
      <c r="C21">
        <f>0.02*'Ancillary calculations'!D$23</f>
        <v>0</v>
      </c>
      <c r="D21">
        <f>0.02*'Ancillary calculations'!E$23</f>
        <v>65.758446627801177</v>
      </c>
      <c r="E21">
        <f>0.02*'Ancillary calculations'!F$23</f>
        <v>0</v>
      </c>
      <c r="F21">
        <f>0.02*'Ancillary calculations'!G$23</f>
        <v>0</v>
      </c>
      <c r="G21">
        <f>0.02*'Ancillary calculations'!H$23</f>
        <v>0</v>
      </c>
      <c r="H21">
        <f>0.02*'Ancillary calculations'!I$23</f>
        <v>9.2585275600336985</v>
      </c>
      <c r="I21">
        <f>0.02*'Ancillary calculations'!J$23</f>
        <v>0</v>
      </c>
      <c r="J21">
        <f>0.02*'Ancillary calculations'!K$23</f>
        <v>0</v>
      </c>
      <c r="K21">
        <f>0.02*'Ancillary calculations'!L$23</f>
        <v>2.6499672521651219</v>
      </c>
      <c r="L21">
        <v>0</v>
      </c>
      <c r="M21">
        <v>0</v>
      </c>
      <c r="N21">
        <v>0</v>
      </c>
      <c r="O21">
        <v>0</v>
      </c>
      <c r="P21">
        <f t="shared" si="0"/>
        <v>6.4866958278596343</v>
      </c>
      <c r="Q21">
        <f t="shared" si="1"/>
        <v>0.91330095486779928</v>
      </c>
      <c r="R21">
        <f t="shared" si="2"/>
        <v>0.26140416022717927</v>
      </c>
      <c r="S21">
        <v>0</v>
      </c>
      <c r="T21">
        <v>0</v>
      </c>
      <c r="U21">
        <v>0</v>
      </c>
      <c r="V21">
        <v>6.6713095514457423</v>
      </c>
      <c r="W21">
        <v>3.9615844274205343</v>
      </c>
      <c r="X21">
        <v>0</v>
      </c>
      <c r="Y21">
        <v>10.824026752476497</v>
      </c>
      <c r="Z21">
        <v>5.3187372494584304</v>
      </c>
      <c r="AA21">
        <v>0</v>
      </c>
      <c r="AB21">
        <v>2.4522078481206036</v>
      </c>
      <c r="AC21">
        <v>6.5612565881299094</v>
      </c>
      <c r="AD21">
        <v>0</v>
      </c>
      <c r="AE21">
        <v>1.8791111111111112</v>
      </c>
      <c r="AF21">
        <v>1.4788888888888887</v>
      </c>
      <c r="AG21">
        <v>0</v>
      </c>
      <c r="AH21">
        <v>3.1000000000000005</v>
      </c>
      <c r="AI21">
        <v>2.9365066666666668</v>
      </c>
      <c r="AJ21">
        <v>0</v>
      </c>
      <c r="AK21">
        <v>12.025673467891247</v>
      </c>
      <c r="AL21">
        <v>3.0988652404260391</v>
      </c>
      <c r="AM21">
        <v>0</v>
      </c>
      <c r="AN21" s="69">
        <v>2.2206651196381348</v>
      </c>
      <c r="AO21" s="69">
        <v>0.94577627686105314</v>
      </c>
      <c r="AP21">
        <v>0</v>
      </c>
      <c r="AQ21" s="69">
        <v>3.2531332405018665</v>
      </c>
      <c r="AR21" s="69">
        <v>1.3854648675981589</v>
      </c>
      <c r="AS21">
        <v>0</v>
      </c>
      <c r="AT21" s="69">
        <v>8.0617663581419947</v>
      </c>
      <c r="AU21" s="69">
        <v>4.6594829410118557</v>
      </c>
      <c r="AV21">
        <v>0</v>
      </c>
      <c r="AW21">
        <v>0</v>
      </c>
      <c r="AX21">
        <v>5.38615E-2</v>
      </c>
      <c r="AY21">
        <v>0</v>
      </c>
      <c r="AZ21">
        <v>0</v>
      </c>
      <c r="BA21">
        <v>0</v>
      </c>
      <c r="BB21">
        <v>0</v>
      </c>
      <c r="BC21">
        <v>3.6621858516904364</v>
      </c>
      <c r="BD21">
        <v>5.4932787775356537</v>
      </c>
      <c r="BE21">
        <v>0</v>
      </c>
      <c r="BF21">
        <v>8.9646465319021011</v>
      </c>
      <c r="BG21">
        <v>26.893939595706303</v>
      </c>
      <c r="BH21">
        <v>0</v>
      </c>
      <c r="BI21">
        <v>0</v>
      </c>
      <c r="BJ21">
        <v>0</v>
      </c>
      <c r="BK21">
        <v>0</v>
      </c>
      <c r="BL21">
        <v>0</v>
      </c>
      <c r="BM21">
        <v>0</v>
      </c>
      <c r="BN21">
        <v>0</v>
      </c>
      <c r="BO21">
        <v>0</v>
      </c>
      <c r="BP21">
        <v>0</v>
      </c>
      <c r="BQ21">
        <v>0</v>
      </c>
      <c r="BR21">
        <v>0</v>
      </c>
      <c r="BS21">
        <v>0</v>
      </c>
      <c r="BT21">
        <v>0</v>
      </c>
      <c r="BU21">
        <v>0.99091555555555566</v>
      </c>
      <c r="BV21">
        <v>0.75872677333333349</v>
      </c>
      <c r="BW21">
        <v>0</v>
      </c>
      <c r="BX21">
        <v>0.29888281222222218</v>
      </c>
      <c r="BY21">
        <v>0.84466666666666668</v>
      </c>
      <c r="BZ21">
        <v>0</v>
      </c>
      <c r="CA21">
        <v>0.78836449333333325</v>
      </c>
      <c r="CB21">
        <v>0.31836449333333328</v>
      </c>
      <c r="CC21">
        <v>0</v>
      </c>
      <c r="CD21">
        <v>0.26111111111111113</v>
      </c>
      <c r="CE21">
        <v>0.13200000000000001</v>
      </c>
      <c r="CF21">
        <v>0</v>
      </c>
      <c r="CG21">
        <v>4.9403456790123569E-2</v>
      </c>
      <c r="CH21">
        <v>1.331111111111111E-2</v>
      </c>
      <c r="CI21">
        <v>0</v>
      </c>
      <c r="CJ21">
        <v>0.92066666666666674</v>
      </c>
      <c r="CK21">
        <v>0.38862875555555559</v>
      </c>
      <c r="CL21">
        <v>0</v>
      </c>
      <c r="CM21">
        <v>0.80629921259842519</v>
      </c>
      <c r="CN21">
        <v>0.57830271216097984</v>
      </c>
      <c r="CO21">
        <v>0</v>
      </c>
      <c r="CP21">
        <v>0.2264019505398816</v>
      </c>
      <c r="CQ21">
        <v>5.0596711213771108E-2</v>
      </c>
      <c r="CR21">
        <v>0</v>
      </c>
      <c r="CS21">
        <v>0.49313898232687281</v>
      </c>
      <c r="CT21">
        <v>0.1407661594318971</v>
      </c>
      <c r="CU21">
        <v>0</v>
      </c>
      <c r="CV21">
        <v>0.35711111111111121</v>
      </c>
      <c r="CW21">
        <v>0.27933333333333332</v>
      </c>
      <c r="CX21">
        <v>0</v>
      </c>
      <c r="CY21">
        <v>1.163893207424042</v>
      </c>
      <c r="CZ21">
        <v>0.39482570545670909</v>
      </c>
      <c r="DA21">
        <v>0</v>
      </c>
      <c r="DB21">
        <v>0.26969276969276967</v>
      </c>
      <c r="DC21">
        <v>0.32073363500519758</v>
      </c>
      <c r="DD21">
        <v>0</v>
      </c>
      <c r="DE21">
        <v>0.19763395963813499</v>
      </c>
      <c r="DF21">
        <v>0.14252289463883089</v>
      </c>
      <c r="DG21">
        <v>0</v>
      </c>
      <c r="DH21">
        <v>0.26844444444444437</v>
      </c>
      <c r="DI21">
        <v>8.511111111111111E-2</v>
      </c>
      <c r="DJ21">
        <v>0</v>
      </c>
      <c r="DK21">
        <v>0.1021152443471918</v>
      </c>
      <c r="DL21">
        <v>2.2765952744070901E-2</v>
      </c>
      <c r="DM21">
        <v>0</v>
      </c>
      <c r="DN21">
        <v>5.6222222222222229E-2</v>
      </c>
      <c r="DO21">
        <v>1.6787667453534449E-2</v>
      </c>
      <c r="DP21">
        <v>0</v>
      </c>
      <c r="DQ21">
        <v>3.09</v>
      </c>
      <c r="DR21">
        <v>0.31444444444444453</v>
      </c>
      <c r="DS21">
        <v>0</v>
      </c>
      <c r="DT21">
        <v>0.96799999999999997</v>
      </c>
      <c r="DU21">
        <v>0.44422222222222219</v>
      </c>
      <c r="DV21">
        <v>0</v>
      </c>
      <c r="DW21">
        <v>0.96622222222222232</v>
      </c>
      <c r="DX21">
        <v>0.39977777777777779</v>
      </c>
      <c r="DY21">
        <v>0</v>
      </c>
      <c r="DZ21">
        <v>0.48044444444444451</v>
      </c>
      <c r="EA21">
        <v>0.3066666666666667</v>
      </c>
      <c r="EB21">
        <v>0</v>
      </c>
      <c r="EC21">
        <v>9.4990181303374902E-2</v>
      </c>
      <c r="ED21">
        <v>8.2648250140810772E-2</v>
      </c>
      <c r="EE21">
        <v>0</v>
      </c>
      <c r="EF21">
        <v>0.68561067028784672</v>
      </c>
      <c r="EG21">
        <v>0.95552104166971041</v>
      </c>
      <c r="EH21">
        <v>0</v>
      </c>
    </row>
    <row r="22" spans="1:138" x14ac:dyDescent="0.25">
      <c r="A22" s="14">
        <v>2015</v>
      </c>
      <c r="B22" s="2">
        <v>1919</v>
      </c>
      <c r="C22">
        <f>0.02*'Ancillary calculations'!D$23</f>
        <v>0</v>
      </c>
      <c r="D22">
        <f>0.02*'Ancillary calculations'!E$23</f>
        <v>65.758446627801177</v>
      </c>
      <c r="E22">
        <f>0.02*'Ancillary calculations'!F$23</f>
        <v>0</v>
      </c>
      <c r="F22">
        <f>0.02*'Ancillary calculations'!G$23</f>
        <v>0</v>
      </c>
      <c r="G22">
        <f>0.02*'Ancillary calculations'!H$23</f>
        <v>0</v>
      </c>
      <c r="H22">
        <f>0.02*'Ancillary calculations'!I$23</f>
        <v>9.2585275600336985</v>
      </c>
      <c r="I22">
        <f>0.02*'Ancillary calculations'!J$23</f>
        <v>0</v>
      </c>
      <c r="J22">
        <f>0.02*'Ancillary calculations'!K$23</f>
        <v>0</v>
      </c>
      <c r="K22">
        <f>0.02*'Ancillary calculations'!L$23</f>
        <v>2.6499672521651219</v>
      </c>
      <c r="L22">
        <v>0</v>
      </c>
      <c r="M22">
        <v>0</v>
      </c>
      <c r="N22">
        <v>0</v>
      </c>
      <c r="O22">
        <v>0</v>
      </c>
      <c r="P22">
        <f t="shared" si="0"/>
        <v>6.4866958278596343</v>
      </c>
      <c r="Q22">
        <f t="shared" si="1"/>
        <v>0.91330095486779928</v>
      </c>
      <c r="R22">
        <f t="shared" si="2"/>
        <v>0.26140416022717927</v>
      </c>
      <c r="S22">
        <v>0</v>
      </c>
      <c r="T22">
        <v>0</v>
      </c>
      <c r="U22">
        <v>0</v>
      </c>
      <c r="V22">
        <v>6.6713095514457423</v>
      </c>
      <c r="W22">
        <v>3.9615844274205343</v>
      </c>
      <c r="X22">
        <v>0</v>
      </c>
      <c r="Y22">
        <v>10.824026752476497</v>
      </c>
      <c r="Z22">
        <v>5.3187372494584304</v>
      </c>
      <c r="AA22">
        <v>0</v>
      </c>
      <c r="AB22">
        <v>2.4522078481206036</v>
      </c>
      <c r="AC22">
        <v>6.5612565881299094</v>
      </c>
      <c r="AD22">
        <v>0</v>
      </c>
      <c r="AE22">
        <v>1.8791111111111112</v>
      </c>
      <c r="AF22">
        <v>1.4788888888888887</v>
      </c>
      <c r="AG22">
        <v>0</v>
      </c>
      <c r="AH22">
        <v>3.1000000000000005</v>
      </c>
      <c r="AI22">
        <v>2.9365066666666668</v>
      </c>
      <c r="AJ22">
        <v>0</v>
      </c>
      <c r="AK22">
        <v>12.025673467891247</v>
      </c>
      <c r="AL22">
        <v>3.0988652404260391</v>
      </c>
      <c r="AM22">
        <v>0</v>
      </c>
      <c r="AN22" s="69">
        <v>2.2206651196381348</v>
      </c>
      <c r="AO22" s="69">
        <v>0.94577627686105314</v>
      </c>
      <c r="AP22">
        <v>0</v>
      </c>
      <c r="AQ22" s="69">
        <v>3.2531332405018665</v>
      </c>
      <c r="AR22" s="69">
        <v>1.3854648675981589</v>
      </c>
      <c r="AS22">
        <v>0</v>
      </c>
      <c r="AT22" s="69">
        <v>8.0617663581419947</v>
      </c>
      <c r="AU22" s="69">
        <v>4.6594829410118557</v>
      </c>
      <c r="AV22">
        <v>0</v>
      </c>
      <c r="AW22">
        <v>0</v>
      </c>
      <c r="AX22">
        <v>5.3991499999999998E-2</v>
      </c>
      <c r="AY22">
        <v>0</v>
      </c>
      <c r="AZ22">
        <v>0</v>
      </c>
      <c r="BA22">
        <v>0</v>
      </c>
      <c r="BB22">
        <v>0</v>
      </c>
      <c r="BC22">
        <v>3.6621858516904364</v>
      </c>
      <c r="BD22">
        <v>5.4932787775356537</v>
      </c>
      <c r="BE22">
        <v>0</v>
      </c>
      <c r="BF22">
        <v>8.9646465319021011</v>
      </c>
      <c r="BG22">
        <v>26.893939595706303</v>
      </c>
      <c r="BH22">
        <v>0</v>
      </c>
      <c r="BI22">
        <v>0</v>
      </c>
      <c r="BJ22">
        <v>0</v>
      </c>
      <c r="BK22">
        <v>0</v>
      </c>
      <c r="BL22">
        <v>0</v>
      </c>
      <c r="BM22">
        <v>0</v>
      </c>
      <c r="BN22">
        <v>0</v>
      </c>
      <c r="BO22">
        <v>0</v>
      </c>
      <c r="BP22">
        <v>0</v>
      </c>
      <c r="BQ22">
        <v>0</v>
      </c>
      <c r="BR22">
        <v>0</v>
      </c>
      <c r="BS22">
        <v>0</v>
      </c>
      <c r="BT22">
        <v>0</v>
      </c>
      <c r="BU22">
        <v>0.99091555555555566</v>
      </c>
      <c r="BV22">
        <v>0.75872677333333349</v>
      </c>
      <c r="BW22">
        <v>0</v>
      </c>
      <c r="BX22">
        <v>0.29888281222222218</v>
      </c>
      <c r="BY22">
        <v>0.84466666666666668</v>
      </c>
      <c r="BZ22">
        <v>0</v>
      </c>
      <c r="CA22">
        <v>0.78836449333333325</v>
      </c>
      <c r="CB22">
        <v>0.31836449333333328</v>
      </c>
      <c r="CC22">
        <v>0</v>
      </c>
      <c r="CD22">
        <v>0.26111111111111113</v>
      </c>
      <c r="CE22">
        <v>0.13200000000000001</v>
      </c>
      <c r="CF22">
        <v>0</v>
      </c>
      <c r="CG22">
        <v>4.9403456790123569E-2</v>
      </c>
      <c r="CH22">
        <v>1.331111111111111E-2</v>
      </c>
      <c r="CI22">
        <v>0</v>
      </c>
      <c r="CJ22">
        <v>0.92066666666666674</v>
      </c>
      <c r="CK22">
        <v>0.38862875555555559</v>
      </c>
      <c r="CL22">
        <v>0</v>
      </c>
      <c r="CM22">
        <v>0.80629921259842519</v>
      </c>
      <c r="CN22">
        <v>0.57830271216097984</v>
      </c>
      <c r="CO22">
        <v>0</v>
      </c>
      <c r="CP22">
        <v>0.2264019505398816</v>
      </c>
      <c r="CQ22">
        <v>5.0596711213771108E-2</v>
      </c>
      <c r="CR22">
        <v>0</v>
      </c>
      <c r="CS22">
        <v>0.49313898232687281</v>
      </c>
      <c r="CT22">
        <v>0.1407661594318971</v>
      </c>
      <c r="CU22">
        <v>0</v>
      </c>
      <c r="CV22">
        <v>0.35711111111111121</v>
      </c>
      <c r="CW22">
        <v>0.27933333333333332</v>
      </c>
      <c r="CX22">
        <v>0</v>
      </c>
      <c r="CY22">
        <v>1.163893207424042</v>
      </c>
      <c r="CZ22">
        <v>0.39482570545670909</v>
      </c>
      <c r="DA22">
        <v>0</v>
      </c>
      <c r="DB22">
        <v>0.26969276969276967</v>
      </c>
      <c r="DC22">
        <v>0.32073363500519758</v>
      </c>
      <c r="DD22">
        <v>0</v>
      </c>
      <c r="DE22">
        <v>0.19763395963813499</v>
      </c>
      <c r="DF22">
        <v>0.14252289463883089</v>
      </c>
      <c r="DG22">
        <v>0</v>
      </c>
      <c r="DH22">
        <v>0.26844444444444437</v>
      </c>
      <c r="DI22">
        <v>8.511111111111111E-2</v>
      </c>
      <c r="DJ22">
        <v>0</v>
      </c>
      <c r="DK22">
        <v>0.1021152443471918</v>
      </c>
      <c r="DL22">
        <v>2.2765952744070901E-2</v>
      </c>
      <c r="DM22">
        <v>0</v>
      </c>
      <c r="DN22">
        <v>5.6222222222222229E-2</v>
      </c>
      <c r="DO22">
        <v>1.6787667453534449E-2</v>
      </c>
      <c r="DP22">
        <v>0</v>
      </c>
      <c r="DQ22">
        <v>3.09</v>
      </c>
      <c r="DR22">
        <v>0.31444444444444453</v>
      </c>
      <c r="DS22">
        <v>0</v>
      </c>
      <c r="DT22">
        <v>0.96799999999999997</v>
      </c>
      <c r="DU22">
        <v>0.44422222222222219</v>
      </c>
      <c r="DV22">
        <v>0</v>
      </c>
      <c r="DW22">
        <v>0.96622222222222232</v>
      </c>
      <c r="DX22">
        <v>0.39977777777777779</v>
      </c>
      <c r="DY22">
        <v>0</v>
      </c>
      <c r="DZ22">
        <v>0.48044444444444451</v>
      </c>
      <c r="EA22">
        <v>0.3066666666666667</v>
      </c>
      <c r="EB22">
        <v>0</v>
      </c>
      <c r="EC22">
        <v>9.4990181303374902E-2</v>
      </c>
      <c r="ED22">
        <v>8.2648250140810772E-2</v>
      </c>
      <c r="EE22">
        <v>0</v>
      </c>
      <c r="EF22">
        <v>0.68561067028784672</v>
      </c>
      <c r="EG22">
        <v>0.95552104166971041</v>
      </c>
      <c r="EH22">
        <v>0</v>
      </c>
    </row>
    <row r="23" spans="1:138" x14ac:dyDescent="0.25">
      <c r="A23" s="14">
        <v>2015</v>
      </c>
      <c r="B23" s="2">
        <v>1920</v>
      </c>
      <c r="C23">
        <f>0.02*'Ancillary calculations'!D$23</f>
        <v>0</v>
      </c>
      <c r="D23">
        <f>0.02*'Ancillary calculations'!E$23</f>
        <v>65.758446627801177</v>
      </c>
      <c r="E23">
        <f>0.02*'Ancillary calculations'!F$23</f>
        <v>0</v>
      </c>
      <c r="F23">
        <f>0.02*'Ancillary calculations'!G$23</f>
        <v>0</v>
      </c>
      <c r="G23">
        <f>0.02*'Ancillary calculations'!H$23</f>
        <v>0</v>
      </c>
      <c r="H23">
        <f>0.02*'Ancillary calculations'!I$23</f>
        <v>9.2585275600336985</v>
      </c>
      <c r="I23">
        <f>0.02*'Ancillary calculations'!J$23</f>
        <v>0</v>
      </c>
      <c r="J23">
        <f>0.02*'Ancillary calculations'!K$23</f>
        <v>0</v>
      </c>
      <c r="K23">
        <f>0.02*'Ancillary calculations'!L$23</f>
        <v>2.6499672521651219</v>
      </c>
      <c r="L23">
        <v>0</v>
      </c>
      <c r="M23">
        <v>0</v>
      </c>
      <c r="N23">
        <v>0</v>
      </c>
      <c r="O23">
        <v>0</v>
      </c>
      <c r="P23">
        <f t="shared" si="0"/>
        <v>6.4866958278596343</v>
      </c>
      <c r="Q23">
        <f t="shared" si="1"/>
        <v>0.91330095486779928</v>
      </c>
      <c r="R23">
        <f t="shared" si="2"/>
        <v>0.26140416022717927</v>
      </c>
      <c r="S23">
        <v>0</v>
      </c>
      <c r="T23">
        <v>0</v>
      </c>
      <c r="U23">
        <v>0</v>
      </c>
      <c r="V23">
        <v>6.6713095514457423</v>
      </c>
      <c r="W23">
        <v>3.9615844274205343</v>
      </c>
      <c r="X23">
        <v>0</v>
      </c>
      <c r="Y23">
        <v>10.824026752476497</v>
      </c>
      <c r="Z23">
        <v>5.3187372494584304</v>
      </c>
      <c r="AA23">
        <v>0</v>
      </c>
      <c r="AB23">
        <v>2.4522078481206036</v>
      </c>
      <c r="AC23">
        <v>6.5612565881299094</v>
      </c>
      <c r="AD23">
        <v>0</v>
      </c>
      <c r="AE23">
        <v>1.8791111111111112</v>
      </c>
      <c r="AF23">
        <v>1.4788888888888887</v>
      </c>
      <c r="AG23">
        <v>0</v>
      </c>
      <c r="AH23">
        <v>3.1000000000000005</v>
      </c>
      <c r="AI23">
        <v>2.9365066666666668</v>
      </c>
      <c r="AJ23">
        <v>0</v>
      </c>
      <c r="AK23">
        <v>12.025673467891247</v>
      </c>
      <c r="AL23">
        <v>3.0988652404260391</v>
      </c>
      <c r="AM23">
        <v>0</v>
      </c>
      <c r="AN23" s="69">
        <v>2.2206651196381348</v>
      </c>
      <c r="AO23" s="69">
        <v>0.94577627686105314</v>
      </c>
      <c r="AP23">
        <v>0</v>
      </c>
      <c r="AQ23" s="69">
        <v>3.2531332405018665</v>
      </c>
      <c r="AR23" s="69">
        <v>1.3854648675981589</v>
      </c>
      <c r="AS23">
        <v>0</v>
      </c>
      <c r="AT23" s="69">
        <v>8.0617663581419947</v>
      </c>
      <c r="AU23" s="69">
        <v>4.6594829410118557</v>
      </c>
      <c r="AV23">
        <v>0</v>
      </c>
      <c r="AW23">
        <v>0</v>
      </c>
      <c r="AX23">
        <v>5.3120500000000001E-2</v>
      </c>
      <c r="AY23">
        <v>0</v>
      </c>
      <c r="AZ23">
        <v>0</v>
      </c>
      <c r="BA23">
        <v>0</v>
      </c>
      <c r="BB23">
        <v>0</v>
      </c>
      <c r="BC23">
        <v>3.6621858516904364</v>
      </c>
      <c r="BD23">
        <v>5.4932787775356537</v>
      </c>
      <c r="BE23">
        <v>0</v>
      </c>
      <c r="BF23">
        <v>8.9646465319021011</v>
      </c>
      <c r="BG23">
        <v>26.893939595706303</v>
      </c>
      <c r="BH23">
        <v>0</v>
      </c>
      <c r="BI23">
        <v>0</v>
      </c>
      <c r="BJ23">
        <v>0</v>
      </c>
      <c r="BK23">
        <v>0</v>
      </c>
      <c r="BL23">
        <v>0</v>
      </c>
      <c r="BM23">
        <v>0</v>
      </c>
      <c r="BN23">
        <v>0</v>
      </c>
      <c r="BO23">
        <v>0</v>
      </c>
      <c r="BP23">
        <v>0</v>
      </c>
      <c r="BQ23">
        <v>0</v>
      </c>
      <c r="BR23">
        <v>0</v>
      </c>
      <c r="BS23">
        <v>0</v>
      </c>
      <c r="BT23">
        <v>0</v>
      </c>
      <c r="BU23">
        <v>0.99091555555555566</v>
      </c>
      <c r="BV23">
        <v>0.75872677333333349</v>
      </c>
      <c r="BW23">
        <v>0</v>
      </c>
      <c r="BX23">
        <v>0.29888281222222218</v>
      </c>
      <c r="BY23">
        <v>0.84466666666666668</v>
      </c>
      <c r="BZ23">
        <v>0</v>
      </c>
      <c r="CA23">
        <v>0.78836449333333325</v>
      </c>
      <c r="CB23">
        <v>0.31836449333333328</v>
      </c>
      <c r="CC23">
        <v>0</v>
      </c>
      <c r="CD23">
        <v>0.26111111111111113</v>
      </c>
      <c r="CE23">
        <v>0.13200000000000001</v>
      </c>
      <c r="CF23">
        <v>0</v>
      </c>
      <c r="CG23">
        <v>4.9403456790123569E-2</v>
      </c>
      <c r="CH23">
        <v>1.331111111111111E-2</v>
      </c>
      <c r="CI23">
        <v>0</v>
      </c>
      <c r="CJ23">
        <v>0.92066666666666674</v>
      </c>
      <c r="CK23">
        <v>0.38862875555555559</v>
      </c>
      <c r="CL23">
        <v>0</v>
      </c>
      <c r="CM23">
        <v>0.80629921259842519</v>
      </c>
      <c r="CN23">
        <v>0.57830271216097984</v>
      </c>
      <c r="CO23">
        <v>0</v>
      </c>
      <c r="CP23">
        <v>0.2264019505398816</v>
      </c>
      <c r="CQ23">
        <v>5.0596711213771108E-2</v>
      </c>
      <c r="CR23">
        <v>0</v>
      </c>
      <c r="CS23">
        <v>0.49313898232687281</v>
      </c>
      <c r="CT23">
        <v>0.1407661594318971</v>
      </c>
      <c r="CU23">
        <v>0</v>
      </c>
      <c r="CV23">
        <v>0.35711111111111121</v>
      </c>
      <c r="CW23">
        <v>0.27933333333333332</v>
      </c>
      <c r="CX23">
        <v>0</v>
      </c>
      <c r="CY23">
        <v>1.163893207424042</v>
      </c>
      <c r="CZ23">
        <v>0.39482570545670909</v>
      </c>
      <c r="DA23">
        <v>0</v>
      </c>
      <c r="DB23">
        <v>0.26969276969276967</v>
      </c>
      <c r="DC23">
        <v>0.32073363500519758</v>
      </c>
      <c r="DD23">
        <v>0</v>
      </c>
      <c r="DE23">
        <v>0.19763395963813499</v>
      </c>
      <c r="DF23">
        <v>0.14252289463883089</v>
      </c>
      <c r="DG23">
        <v>0</v>
      </c>
      <c r="DH23">
        <v>0.26844444444444437</v>
      </c>
      <c r="DI23">
        <v>8.511111111111111E-2</v>
      </c>
      <c r="DJ23">
        <v>0</v>
      </c>
      <c r="DK23">
        <v>0.1021152443471918</v>
      </c>
      <c r="DL23">
        <v>2.2765952744070901E-2</v>
      </c>
      <c r="DM23">
        <v>0</v>
      </c>
      <c r="DN23">
        <v>5.6222222222222229E-2</v>
      </c>
      <c r="DO23">
        <v>1.6787667453534449E-2</v>
      </c>
      <c r="DP23">
        <v>0</v>
      </c>
      <c r="DQ23">
        <v>3.09</v>
      </c>
      <c r="DR23">
        <v>0.31444444444444453</v>
      </c>
      <c r="DS23">
        <v>0</v>
      </c>
      <c r="DT23">
        <v>0.96799999999999997</v>
      </c>
      <c r="DU23">
        <v>0.44422222222222219</v>
      </c>
      <c r="DV23">
        <v>0</v>
      </c>
      <c r="DW23">
        <v>0.96622222222222232</v>
      </c>
      <c r="DX23">
        <v>0.39977777777777779</v>
      </c>
      <c r="DY23">
        <v>0</v>
      </c>
      <c r="DZ23">
        <v>0.48044444444444451</v>
      </c>
      <c r="EA23">
        <v>0.3066666666666667</v>
      </c>
      <c r="EB23">
        <v>0</v>
      </c>
      <c r="EC23">
        <v>9.4990181303374902E-2</v>
      </c>
      <c r="ED23">
        <v>8.2648250140810772E-2</v>
      </c>
      <c r="EE23">
        <v>0</v>
      </c>
      <c r="EF23">
        <v>0.68561067028784672</v>
      </c>
      <c r="EG23">
        <v>0.95552104166971041</v>
      </c>
      <c r="EH23">
        <v>0</v>
      </c>
    </row>
    <row r="24" spans="1:138" x14ac:dyDescent="0.25">
      <c r="A24" s="14">
        <v>2015</v>
      </c>
      <c r="B24" s="2">
        <v>1921</v>
      </c>
      <c r="C24">
        <f>0.02*'Ancillary calculations'!D$23</f>
        <v>0</v>
      </c>
      <c r="D24">
        <f>0.02*'Ancillary calculations'!E$23</f>
        <v>65.758446627801177</v>
      </c>
      <c r="E24">
        <f>0.02*'Ancillary calculations'!F$23</f>
        <v>0</v>
      </c>
      <c r="F24">
        <f>0.02*'Ancillary calculations'!G$23</f>
        <v>0</v>
      </c>
      <c r="G24">
        <f>0.02*'Ancillary calculations'!H$23</f>
        <v>0</v>
      </c>
      <c r="H24">
        <f>0.02*'Ancillary calculations'!I$23</f>
        <v>9.2585275600336985</v>
      </c>
      <c r="I24">
        <f>0.02*'Ancillary calculations'!J$23</f>
        <v>0</v>
      </c>
      <c r="J24">
        <f>0.02*'Ancillary calculations'!K$23</f>
        <v>0</v>
      </c>
      <c r="K24">
        <f>0.02*'Ancillary calculations'!L$23</f>
        <v>2.6499672521651219</v>
      </c>
      <c r="L24">
        <v>0</v>
      </c>
      <c r="M24">
        <v>0</v>
      </c>
      <c r="N24">
        <v>0</v>
      </c>
      <c r="O24">
        <v>0</v>
      </c>
      <c r="P24">
        <f t="shared" si="0"/>
        <v>6.4866958278596343</v>
      </c>
      <c r="Q24">
        <f t="shared" si="1"/>
        <v>0.91330095486779928</v>
      </c>
      <c r="R24">
        <f t="shared" si="2"/>
        <v>0.26140416022717927</v>
      </c>
      <c r="S24">
        <v>0</v>
      </c>
      <c r="T24">
        <v>0</v>
      </c>
      <c r="U24">
        <v>0</v>
      </c>
      <c r="V24">
        <v>6.6713095514457423</v>
      </c>
      <c r="W24">
        <v>3.9615844274205343</v>
      </c>
      <c r="X24">
        <v>0</v>
      </c>
      <c r="Y24">
        <v>10.824026752476497</v>
      </c>
      <c r="Z24">
        <v>5.3187372494584304</v>
      </c>
      <c r="AA24">
        <v>0</v>
      </c>
      <c r="AB24">
        <v>2.4522078481206036</v>
      </c>
      <c r="AC24">
        <v>6.5612565881299094</v>
      </c>
      <c r="AD24">
        <v>0</v>
      </c>
      <c r="AE24">
        <v>1.8791111111111112</v>
      </c>
      <c r="AF24">
        <v>1.4788888888888887</v>
      </c>
      <c r="AG24">
        <v>0</v>
      </c>
      <c r="AH24">
        <v>3.1000000000000005</v>
      </c>
      <c r="AI24">
        <v>2.9365066666666668</v>
      </c>
      <c r="AJ24">
        <v>0</v>
      </c>
      <c r="AK24">
        <v>12.025673467891247</v>
      </c>
      <c r="AL24">
        <v>3.0988652404260391</v>
      </c>
      <c r="AM24">
        <v>0</v>
      </c>
      <c r="AN24" s="69">
        <v>2.2206651196381348</v>
      </c>
      <c r="AO24" s="69">
        <v>0.94577627686105314</v>
      </c>
      <c r="AP24">
        <v>0</v>
      </c>
      <c r="AQ24" s="69">
        <v>3.2531332405018665</v>
      </c>
      <c r="AR24" s="69">
        <v>1.3854648675981589</v>
      </c>
      <c r="AS24">
        <v>0</v>
      </c>
      <c r="AT24" s="69">
        <v>8.0617663581419947</v>
      </c>
      <c r="AU24" s="69">
        <v>4.6594829410118557</v>
      </c>
      <c r="AV24">
        <v>0</v>
      </c>
      <c r="AW24">
        <v>0</v>
      </c>
      <c r="AX24">
        <v>5.407E-2</v>
      </c>
      <c r="AY24">
        <v>0</v>
      </c>
      <c r="AZ24">
        <v>0</v>
      </c>
      <c r="BA24">
        <v>0</v>
      </c>
      <c r="BB24">
        <v>0</v>
      </c>
      <c r="BC24">
        <v>3.6621858516904364</v>
      </c>
      <c r="BD24">
        <v>5.4932787775356537</v>
      </c>
      <c r="BE24">
        <v>0</v>
      </c>
      <c r="BF24">
        <v>8.9646465319021011</v>
      </c>
      <c r="BG24">
        <v>26.893939595706303</v>
      </c>
      <c r="BH24">
        <v>0</v>
      </c>
      <c r="BI24">
        <v>0</v>
      </c>
      <c r="BJ24">
        <v>0</v>
      </c>
      <c r="BK24">
        <v>0</v>
      </c>
      <c r="BL24">
        <v>0</v>
      </c>
      <c r="BM24">
        <v>0</v>
      </c>
      <c r="BN24">
        <v>0</v>
      </c>
      <c r="BO24">
        <v>0</v>
      </c>
      <c r="BP24">
        <v>0</v>
      </c>
      <c r="BQ24">
        <v>0</v>
      </c>
      <c r="BR24">
        <v>0</v>
      </c>
      <c r="BS24">
        <v>0</v>
      </c>
      <c r="BT24">
        <v>0</v>
      </c>
      <c r="BU24">
        <v>0.99091555555555566</v>
      </c>
      <c r="BV24">
        <v>0.75872677333333349</v>
      </c>
      <c r="BW24">
        <v>0</v>
      </c>
      <c r="BX24">
        <v>0.29888281222222218</v>
      </c>
      <c r="BY24">
        <v>0.84466666666666668</v>
      </c>
      <c r="BZ24">
        <v>0</v>
      </c>
      <c r="CA24">
        <v>0.78836449333333325</v>
      </c>
      <c r="CB24">
        <v>0.31836449333333328</v>
      </c>
      <c r="CC24">
        <v>0</v>
      </c>
      <c r="CD24">
        <v>0.26111111111111113</v>
      </c>
      <c r="CE24">
        <v>0.13200000000000001</v>
      </c>
      <c r="CF24">
        <v>0</v>
      </c>
      <c r="CG24">
        <v>4.9403456790123569E-2</v>
      </c>
      <c r="CH24">
        <v>1.331111111111111E-2</v>
      </c>
      <c r="CI24">
        <v>0</v>
      </c>
      <c r="CJ24">
        <v>0.92066666666666674</v>
      </c>
      <c r="CK24">
        <v>0.38862875555555559</v>
      </c>
      <c r="CL24">
        <v>0</v>
      </c>
      <c r="CM24">
        <v>0.80629921259842519</v>
      </c>
      <c r="CN24">
        <v>0.57830271216097984</v>
      </c>
      <c r="CO24">
        <v>0</v>
      </c>
      <c r="CP24">
        <v>0.2264019505398816</v>
      </c>
      <c r="CQ24">
        <v>5.0596711213771108E-2</v>
      </c>
      <c r="CR24">
        <v>0</v>
      </c>
      <c r="CS24">
        <v>0.49313898232687281</v>
      </c>
      <c r="CT24">
        <v>0.1407661594318971</v>
      </c>
      <c r="CU24">
        <v>0</v>
      </c>
      <c r="CV24">
        <v>0.35711111111111121</v>
      </c>
      <c r="CW24">
        <v>0.27933333333333332</v>
      </c>
      <c r="CX24">
        <v>0</v>
      </c>
      <c r="CY24">
        <v>1.163893207424042</v>
      </c>
      <c r="CZ24">
        <v>0.39482570545670909</v>
      </c>
      <c r="DA24">
        <v>0</v>
      </c>
      <c r="DB24">
        <v>0.26969276969276967</v>
      </c>
      <c r="DC24">
        <v>0.32073363500519758</v>
      </c>
      <c r="DD24">
        <v>0</v>
      </c>
      <c r="DE24">
        <v>0.19763395963813499</v>
      </c>
      <c r="DF24">
        <v>0.14252289463883089</v>
      </c>
      <c r="DG24">
        <v>0</v>
      </c>
      <c r="DH24">
        <v>0.26844444444444437</v>
      </c>
      <c r="DI24">
        <v>8.511111111111111E-2</v>
      </c>
      <c r="DJ24">
        <v>0</v>
      </c>
      <c r="DK24">
        <v>0.1021152443471918</v>
      </c>
      <c r="DL24">
        <v>2.2765952744070901E-2</v>
      </c>
      <c r="DM24">
        <v>0</v>
      </c>
      <c r="DN24">
        <v>5.6222222222222229E-2</v>
      </c>
      <c r="DO24">
        <v>1.6787667453534449E-2</v>
      </c>
      <c r="DP24">
        <v>0</v>
      </c>
      <c r="DQ24">
        <v>3.09</v>
      </c>
      <c r="DR24">
        <v>0.31444444444444453</v>
      </c>
      <c r="DS24">
        <v>0</v>
      </c>
      <c r="DT24">
        <v>0.96799999999999997</v>
      </c>
      <c r="DU24">
        <v>0.44422222222222219</v>
      </c>
      <c r="DV24">
        <v>0</v>
      </c>
      <c r="DW24">
        <v>0.96622222222222232</v>
      </c>
      <c r="DX24">
        <v>0.39977777777777779</v>
      </c>
      <c r="DY24">
        <v>0</v>
      </c>
      <c r="DZ24">
        <v>0.48044444444444451</v>
      </c>
      <c r="EA24">
        <v>0.3066666666666667</v>
      </c>
      <c r="EB24">
        <v>0</v>
      </c>
      <c r="EC24">
        <v>9.4990181303374902E-2</v>
      </c>
      <c r="ED24">
        <v>8.2648250140810772E-2</v>
      </c>
      <c r="EE24">
        <v>0</v>
      </c>
      <c r="EF24">
        <v>0.68561067028784672</v>
      </c>
      <c r="EG24">
        <v>0.95552104166971041</v>
      </c>
      <c r="EH24">
        <v>0</v>
      </c>
    </row>
    <row r="25" spans="1:138" x14ac:dyDescent="0.25">
      <c r="A25" s="14">
        <v>2015</v>
      </c>
      <c r="B25" s="2">
        <v>1922</v>
      </c>
      <c r="C25">
        <f>0.02*'Ancillary calculations'!D$23</f>
        <v>0</v>
      </c>
      <c r="D25">
        <f>0.02*'Ancillary calculations'!E$23</f>
        <v>65.758446627801177</v>
      </c>
      <c r="E25">
        <f>0.02*'Ancillary calculations'!F$23</f>
        <v>0</v>
      </c>
      <c r="F25">
        <f>0.02*'Ancillary calculations'!G$23</f>
        <v>0</v>
      </c>
      <c r="G25">
        <f>0.02*'Ancillary calculations'!H$23</f>
        <v>0</v>
      </c>
      <c r="H25">
        <f>0.02*'Ancillary calculations'!I$23</f>
        <v>9.2585275600336985</v>
      </c>
      <c r="I25">
        <f>0.02*'Ancillary calculations'!J$23</f>
        <v>0</v>
      </c>
      <c r="J25">
        <f>0.02*'Ancillary calculations'!K$23</f>
        <v>0</v>
      </c>
      <c r="K25">
        <f>0.02*'Ancillary calculations'!L$23</f>
        <v>2.6499672521651219</v>
      </c>
      <c r="L25">
        <v>0</v>
      </c>
      <c r="M25">
        <v>0</v>
      </c>
      <c r="N25">
        <v>0</v>
      </c>
      <c r="O25">
        <v>0</v>
      </c>
      <c r="P25">
        <f t="shared" si="0"/>
        <v>6.4866958278596343</v>
      </c>
      <c r="Q25">
        <f t="shared" si="1"/>
        <v>0.91330095486779928</v>
      </c>
      <c r="R25">
        <f t="shared" si="2"/>
        <v>0.26140416022717927</v>
      </c>
      <c r="S25">
        <v>0</v>
      </c>
      <c r="T25">
        <v>0</v>
      </c>
      <c r="U25">
        <v>0</v>
      </c>
      <c r="V25">
        <v>6.6713095514457423</v>
      </c>
      <c r="W25">
        <v>3.9615844274205343</v>
      </c>
      <c r="X25">
        <v>0</v>
      </c>
      <c r="Y25">
        <v>10.824026752476497</v>
      </c>
      <c r="Z25">
        <v>5.3187372494584304</v>
      </c>
      <c r="AA25">
        <v>0</v>
      </c>
      <c r="AB25">
        <v>2.4522078481206036</v>
      </c>
      <c r="AC25">
        <v>6.5612565881299094</v>
      </c>
      <c r="AD25">
        <v>0</v>
      </c>
      <c r="AE25">
        <v>1.8791111111111112</v>
      </c>
      <c r="AF25">
        <v>1.4788888888888887</v>
      </c>
      <c r="AG25">
        <v>0</v>
      </c>
      <c r="AH25">
        <v>3.1000000000000005</v>
      </c>
      <c r="AI25">
        <v>2.9365066666666668</v>
      </c>
      <c r="AJ25">
        <v>0</v>
      </c>
      <c r="AK25">
        <v>12.025673467891247</v>
      </c>
      <c r="AL25">
        <v>3.0988652404260391</v>
      </c>
      <c r="AM25">
        <v>0</v>
      </c>
      <c r="AN25" s="69">
        <v>2.2206651196381348</v>
      </c>
      <c r="AO25" s="69">
        <v>0.94577627686105314</v>
      </c>
      <c r="AP25">
        <v>0</v>
      </c>
      <c r="AQ25" s="69">
        <v>3.2531332405018665</v>
      </c>
      <c r="AR25" s="69">
        <v>1.3854648675981589</v>
      </c>
      <c r="AS25">
        <v>0</v>
      </c>
      <c r="AT25" s="69">
        <v>8.0617663581419947</v>
      </c>
      <c r="AU25" s="69">
        <v>4.6594829410118557</v>
      </c>
      <c r="AV25">
        <v>0</v>
      </c>
      <c r="AW25">
        <v>0</v>
      </c>
      <c r="AX25">
        <v>5.5062300000000002E-2</v>
      </c>
      <c r="AY25">
        <v>0</v>
      </c>
      <c r="AZ25">
        <v>0</v>
      </c>
      <c r="BA25">
        <v>0</v>
      </c>
      <c r="BB25">
        <v>0</v>
      </c>
      <c r="BC25">
        <v>3.6621858516904364</v>
      </c>
      <c r="BD25">
        <v>5.4932787775356537</v>
      </c>
      <c r="BE25">
        <v>0</v>
      </c>
      <c r="BF25">
        <v>8.9646465319021011</v>
      </c>
      <c r="BG25">
        <v>26.893939595706303</v>
      </c>
      <c r="BH25">
        <v>0</v>
      </c>
      <c r="BI25">
        <v>0</v>
      </c>
      <c r="BJ25">
        <v>0</v>
      </c>
      <c r="BK25">
        <v>0</v>
      </c>
      <c r="BL25">
        <v>0</v>
      </c>
      <c r="BM25">
        <v>0</v>
      </c>
      <c r="BN25">
        <v>0</v>
      </c>
      <c r="BO25">
        <v>0</v>
      </c>
      <c r="BP25">
        <v>0</v>
      </c>
      <c r="BQ25">
        <v>0</v>
      </c>
      <c r="BR25">
        <v>0</v>
      </c>
      <c r="BS25">
        <v>0</v>
      </c>
      <c r="BT25">
        <v>0</v>
      </c>
      <c r="BU25">
        <v>0.99091555555555566</v>
      </c>
      <c r="BV25">
        <v>0.75872677333333349</v>
      </c>
      <c r="BW25">
        <v>0</v>
      </c>
      <c r="BX25">
        <v>0.29888281222222218</v>
      </c>
      <c r="BY25">
        <v>0.84466666666666668</v>
      </c>
      <c r="BZ25">
        <v>0</v>
      </c>
      <c r="CA25">
        <v>0.78836449333333325</v>
      </c>
      <c r="CB25">
        <v>0.31836449333333328</v>
      </c>
      <c r="CC25">
        <v>0</v>
      </c>
      <c r="CD25">
        <v>0.26111111111111113</v>
      </c>
      <c r="CE25">
        <v>0.13200000000000001</v>
      </c>
      <c r="CF25">
        <v>0</v>
      </c>
      <c r="CG25">
        <v>4.9403456790123569E-2</v>
      </c>
      <c r="CH25">
        <v>1.331111111111111E-2</v>
      </c>
      <c r="CI25">
        <v>0</v>
      </c>
      <c r="CJ25">
        <v>0.92066666666666674</v>
      </c>
      <c r="CK25">
        <v>0.38862875555555559</v>
      </c>
      <c r="CL25">
        <v>0</v>
      </c>
      <c r="CM25">
        <v>0.80629921259842519</v>
      </c>
      <c r="CN25">
        <v>0.57830271216097984</v>
      </c>
      <c r="CO25">
        <v>0</v>
      </c>
      <c r="CP25">
        <v>0.2264019505398816</v>
      </c>
      <c r="CQ25">
        <v>5.0596711213771108E-2</v>
      </c>
      <c r="CR25">
        <v>0</v>
      </c>
      <c r="CS25">
        <v>0.49313898232687281</v>
      </c>
      <c r="CT25">
        <v>0.1407661594318971</v>
      </c>
      <c r="CU25">
        <v>0</v>
      </c>
      <c r="CV25">
        <v>0.35711111111111121</v>
      </c>
      <c r="CW25">
        <v>0.27933333333333332</v>
      </c>
      <c r="CX25">
        <v>0</v>
      </c>
      <c r="CY25">
        <v>1.163893207424042</v>
      </c>
      <c r="CZ25">
        <v>0.39482570545670909</v>
      </c>
      <c r="DA25">
        <v>0</v>
      </c>
      <c r="DB25">
        <v>0.26969276969276967</v>
      </c>
      <c r="DC25">
        <v>0.32073363500519758</v>
      </c>
      <c r="DD25">
        <v>0</v>
      </c>
      <c r="DE25">
        <v>0.19763395963813499</v>
      </c>
      <c r="DF25">
        <v>0.14252289463883089</v>
      </c>
      <c r="DG25">
        <v>0</v>
      </c>
      <c r="DH25">
        <v>0.26844444444444437</v>
      </c>
      <c r="DI25">
        <v>8.511111111111111E-2</v>
      </c>
      <c r="DJ25">
        <v>0</v>
      </c>
      <c r="DK25">
        <v>0.1021152443471918</v>
      </c>
      <c r="DL25">
        <v>2.2765952744070901E-2</v>
      </c>
      <c r="DM25">
        <v>0</v>
      </c>
      <c r="DN25">
        <v>5.6222222222222229E-2</v>
      </c>
      <c r="DO25">
        <v>1.6787667453534449E-2</v>
      </c>
      <c r="DP25">
        <v>0</v>
      </c>
      <c r="DQ25">
        <v>3.09</v>
      </c>
      <c r="DR25">
        <v>0.31444444444444453</v>
      </c>
      <c r="DS25">
        <v>0</v>
      </c>
      <c r="DT25">
        <v>0.96799999999999997</v>
      </c>
      <c r="DU25">
        <v>0.44422222222222219</v>
      </c>
      <c r="DV25">
        <v>0</v>
      </c>
      <c r="DW25">
        <v>0.96622222222222232</v>
      </c>
      <c r="DX25">
        <v>0.39977777777777779</v>
      </c>
      <c r="DY25">
        <v>0</v>
      </c>
      <c r="DZ25">
        <v>0.48044444444444451</v>
      </c>
      <c r="EA25">
        <v>0.3066666666666667</v>
      </c>
      <c r="EB25">
        <v>0</v>
      </c>
      <c r="EC25">
        <v>9.4990181303374902E-2</v>
      </c>
      <c r="ED25">
        <v>8.2648250140810772E-2</v>
      </c>
      <c r="EE25">
        <v>0</v>
      </c>
      <c r="EF25">
        <v>0.68561067028784672</v>
      </c>
      <c r="EG25">
        <v>0.95552104166971041</v>
      </c>
      <c r="EH25">
        <v>0</v>
      </c>
    </row>
    <row r="26" spans="1:138" x14ac:dyDescent="0.25">
      <c r="A26" s="14">
        <v>2015</v>
      </c>
      <c r="B26" s="2">
        <v>1923</v>
      </c>
      <c r="C26">
        <f>0.02*'Ancillary calculations'!D$23</f>
        <v>0</v>
      </c>
      <c r="D26">
        <f>0.02*'Ancillary calculations'!E$23</f>
        <v>65.758446627801177</v>
      </c>
      <c r="E26">
        <f>0.02*'Ancillary calculations'!F$23</f>
        <v>0</v>
      </c>
      <c r="F26">
        <f>0.02*'Ancillary calculations'!G$23</f>
        <v>0</v>
      </c>
      <c r="G26">
        <f>0.02*'Ancillary calculations'!H$23</f>
        <v>0</v>
      </c>
      <c r="H26">
        <f>0.02*'Ancillary calculations'!I$23</f>
        <v>9.2585275600336985</v>
      </c>
      <c r="I26">
        <f>0.02*'Ancillary calculations'!J$23</f>
        <v>0</v>
      </c>
      <c r="J26">
        <f>0.02*'Ancillary calculations'!K$23</f>
        <v>0</v>
      </c>
      <c r="K26">
        <f>0.02*'Ancillary calculations'!L$23</f>
        <v>2.6499672521651219</v>
      </c>
      <c r="L26">
        <v>0</v>
      </c>
      <c r="M26">
        <v>0</v>
      </c>
      <c r="N26">
        <v>0</v>
      </c>
      <c r="O26">
        <v>0</v>
      </c>
      <c r="P26">
        <f t="shared" si="0"/>
        <v>6.4866958278596343</v>
      </c>
      <c r="Q26">
        <f t="shared" si="1"/>
        <v>0.91330095486779928</v>
      </c>
      <c r="R26">
        <f t="shared" si="2"/>
        <v>0.26140416022717927</v>
      </c>
      <c r="S26">
        <v>0</v>
      </c>
      <c r="T26">
        <v>0</v>
      </c>
      <c r="U26">
        <v>0</v>
      </c>
      <c r="V26">
        <v>6.6713095514457423</v>
      </c>
      <c r="W26">
        <v>3.9615844274205343</v>
      </c>
      <c r="X26">
        <v>0</v>
      </c>
      <c r="Y26">
        <v>10.824026752476497</v>
      </c>
      <c r="Z26">
        <v>5.3187372494584304</v>
      </c>
      <c r="AA26">
        <v>0</v>
      </c>
      <c r="AB26">
        <v>2.4522078481206036</v>
      </c>
      <c r="AC26">
        <v>6.5612565881299094</v>
      </c>
      <c r="AD26">
        <v>0</v>
      </c>
      <c r="AE26">
        <v>1.8791111111111112</v>
      </c>
      <c r="AF26">
        <v>1.4788888888888887</v>
      </c>
      <c r="AG26">
        <v>0</v>
      </c>
      <c r="AH26">
        <v>3.1000000000000005</v>
      </c>
      <c r="AI26">
        <v>2.9365066666666668</v>
      </c>
      <c r="AJ26">
        <v>0</v>
      </c>
      <c r="AK26">
        <v>12.025673467891247</v>
      </c>
      <c r="AL26">
        <v>3.0988652404260391</v>
      </c>
      <c r="AM26">
        <v>0</v>
      </c>
      <c r="AN26" s="69">
        <v>2.2206651196381348</v>
      </c>
      <c r="AO26" s="69">
        <v>0.94577627686105314</v>
      </c>
      <c r="AP26">
        <v>0</v>
      </c>
      <c r="AQ26" s="69">
        <v>3.2531332405018665</v>
      </c>
      <c r="AR26" s="69">
        <v>1.3854648675981589</v>
      </c>
      <c r="AS26">
        <v>0</v>
      </c>
      <c r="AT26" s="69">
        <v>8.0617663581419947</v>
      </c>
      <c r="AU26" s="69">
        <v>4.6594829410118557</v>
      </c>
      <c r="AV26">
        <v>0</v>
      </c>
      <c r="AW26">
        <v>0</v>
      </c>
      <c r="AX26">
        <v>5.4545900000000001E-2</v>
      </c>
      <c r="AY26">
        <v>0</v>
      </c>
      <c r="AZ26">
        <v>0</v>
      </c>
      <c r="BA26">
        <v>0</v>
      </c>
      <c r="BB26">
        <v>0</v>
      </c>
      <c r="BC26">
        <v>3.6621858516904364</v>
      </c>
      <c r="BD26">
        <v>5.4932787775356537</v>
      </c>
      <c r="BE26">
        <v>0</v>
      </c>
      <c r="BF26">
        <v>8.9646465319021011</v>
      </c>
      <c r="BG26">
        <v>26.893939595706303</v>
      </c>
      <c r="BH26">
        <v>0</v>
      </c>
      <c r="BI26">
        <v>0</v>
      </c>
      <c r="BJ26">
        <v>0</v>
      </c>
      <c r="BK26">
        <v>0</v>
      </c>
      <c r="BL26">
        <v>0</v>
      </c>
      <c r="BM26">
        <v>0</v>
      </c>
      <c r="BN26">
        <v>0</v>
      </c>
      <c r="BO26">
        <v>0</v>
      </c>
      <c r="BP26">
        <v>0</v>
      </c>
      <c r="BQ26">
        <v>0</v>
      </c>
      <c r="BR26">
        <v>0</v>
      </c>
      <c r="BS26">
        <v>0</v>
      </c>
      <c r="BT26">
        <v>0</v>
      </c>
      <c r="BU26">
        <v>0.99091555555555566</v>
      </c>
      <c r="BV26">
        <v>0.75872677333333349</v>
      </c>
      <c r="BW26">
        <v>0</v>
      </c>
      <c r="BX26">
        <v>0.29888281222222218</v>
      </c>
      <c r="BY26">
        <v>0.84466666666666668</v>
      </c>
      <c r="BZ26">
        <v>0</v>
      </c>
      <c r="CA26">
        <v>0.78836449333333325</v>
      </c>
      <c r="CB26">
        <v>0.31836449333333328</v>
      </c>
      <c r="CC26">
        <v>0</v>
      </c>
      <c r="CD26">
        <v>0.26111111111111113</v>
      </c>
      <c r="CE26">
        <v>0.13200000000000001</v>
      </c>
      <c r="CF26">
        <v>0</v>
      </c>
      <c r="CG26">
        <v>4.9403456790123569E-2</v>
      </c>
      <c r="CH26">
        <v>1.331111111111111E-2</v>
      </c>
      <c r="CI26">
        <v>0</v>
      </c>
      <c r="CJ26">
        <v>0.92066666666666674</v>
      </c>
      <c r="CK26">
        <v>0.38862875555555559</v>
      </c>
      <c r="CL26">
        <v>0</v>
      </c>
      <c r="CM26">
        <v>0.80629921259842519</v>
      </c>
      <c r="CN26">
        <v>0.57830271216097984</v>
      </c>
      <c r="CO26">
        <v>0</v>
      </c>
      <c r="CP26">
        <v>0.2264019505398816</v>
      </c>
      <c r="CQ26">
        <v>5.0596711213771108E-2</v>
      </c>
      <c r="CR26">
        <v>0</v>
      </c>
      <c r="CS26">
        <v>0.49313898232687281</v>
      </c>
      <c r="CT26">
        <v>0.1407661594318971</v>
      </c>
      <c r="CU26">
        <v>0</v>
      </c>
      <c r="CV26">
        <v>0.35711111111111121</v>
      </c>
      <c r="CW26">
        <v>0.27933333333333332</v>
      </c>
      <c r="CX26">
        <v>0</v>
      </c>
      <c r="CY26">
        <v>1.163893207424042</v>
      </c>
      <c r="CZ26">
        <v>0.39482570545670909</v>
      </c>
      <c r="DA26">
        <v>0</v>
      </c>
      <c r="DB26">
        <v>0.26969276969276967</v>
      </c>
      <c r="DC26">
        <v>0.32073363500519758</v>
      </c>
      <c r="DD26">
        <v>0</v>
      </c>
      <c r="DE26">
        <v>0.19763395963813499</v>
      </c>
      <c r="DF26">
        <v>0.14252289463883089</v>
      </c>
      <c r="DG26">
        <v>0</v>
      </c>
      <c r="DH26">
        <v>0.26844444444444437</v>
      </c>
      <c r="DI26">
        <v>8.511111111111111E-2</v>
      </c>
      <c r="DJ26">
        <v>0</v>
      </c>
      <c r="DK26">
        <v>0.1021152443471918</v>
      </c>
      <c r="DL26">
        <v>2.2765952744070901E-2</v>
      </c>
      <c r="DM26">
        <v>0</v>
      </c>
      <c r="DN26">
        <v>5.6222222222222229E-2</v>
      </c>
      <c r="DO26">
        <v>1.6787667453534449E-2</v>
      </c>
      <c r="DP26">
        <v>0</v>
      </c>
      <c r="DQ26">
        <v>3.09</v>
      </c>
      <c r="DR26">
        <v>0.31444444444444453</v>
      </c>
      <c r="DS26">
        <v>0</v>
      </c>
      <c r="DT26">
        <v>0.96799999999999997</v>
      </c>
      <c r="DU26">
        <v>0.44422222222222219</v>
      </c>
      <c r="DV26">
        <v>0</v>
      </c>
      <c r="DW26">
        <v>0.96622222222222232</v>
      </c>
      <c r="DX26">
        <v>0.39977777777777779</v>
      </c>
      <c r="DY26">
        <v>0</v>
      </c>
      <c r="DZ26">
        <v>0.48044444444444451</v>
      </c>
      <c r="EA26">
        <v>0.3066666666666667</v>
      </c>
      <c r="EB26">
        <v>0</v>
      </c>
      <c r="EC26">
        <v>9.4990181303374902E-2</v>
      </c>
      <c r="ED26">
        <v>8.2648250140810772E-2</v>
      </c>
      <c r="EE26">
        <v>0</v>
      </c>
      <c r="EF26">
        <v>0.68561067028784672</v>
      </c>
      <c r="EG26">
        <v>0.95552104166971041</v>
      </c>
      <c r="EH26">
        <v>0</v>
      </c>
    </row>
    <row r="27" spans="1:138" x14ac:dyDescent="0.25">
      <c r="A27" s="14">
        <v>2015</v>
      </c>
      <c r="B27" s="2">
        <v>1924</v>
      </c>
      <c r="C27">
        <f>0.02*'Ancillary calculations'!D$23</f>
        <v>0</v>
      </c>
      <c r="D27">
        <f>0.02*'Ancillary calculations'!E$23</f>
        <v>65.758446627801177</v>
      </c>
      <c r="E27">
        <f>0.02*'Ancillary calculations'!F$23</f>
        <v>0</v>
      </c>
      <c r="F27">
        <f>0.02*'Ancillary calculations'!G$23</f>
        <v>0</v>
      </c>
      <c r="G27">
        <f>0.02*'Ancillary calculations'!H$23</f>
        <v>0</v>
      </c>
      <c r="H27">
        <f>0.02*'Ancillary calculations'!I$23</f>
        <v>9.2585275600336985</v>
      </c>
      <c r="I27">
        <f>0.02*'Ancillary calculations'!J$23</f>
        <v>0</v>
      </c>
      <c r="J27">
        <f>0.02*'Ancillary calculations'!K$23</f>
        <v>0</v>
      </c>
      <c r="K27">
        <f>0.02*'Ancillary calculations'!L$23</f>
        <v>2.6499672521651219</v>
      </c>
      <c r="L27">
        <v>0</v>
      </c>
      <c r="M27">
        <v>0</v>
      </c>
      <c r="N27">
        <v>0</v>
      </c>
      <c r="O27">
        <v>0</v>
      </c>
      <c r="P27">
        <f t="shared" si="0"/>
        <v>6.4866958278596343</v>
      </c>
      <c r="Q27">
        <f t="shared" si="1"/>
        <v>0.91330095486779928</v>
      </c>
      <c r="R27">
        <f t="shared" si="2"/>
        <v>0.26140416022717927</v>
      </c>
      <c r="S27">
        <v>0</v>
      </c>
      <c r="T27">
        <v>0</v>
      </c>
      <c r="U27">
        <v>0</v>
      </c>
      <c r="V27">
        <v>6.6713095514457423</v>
      </c>
      <c r="W27">
        <v>3.9615844274205343</v>
      </c>
      <c r="X27">
        <v>0</v>
      </c>
      <c r="Y27">
        <v>10.824026752476497</v>
      </c>
      <c r="Z27">
        <v>5.3187372494584304</v>
      </c>
      <c r="AA27">
        <v>0</v>
      </c>
      <c r="AB27">
        <v>2.4522078481206036</v>
      </c>
      <c r="AC27">
        <v>6.5612565881299094</v>
      </c>
      <c r="AD27">
        <v>0</v>
      </c>
      <c r="AE27">
        <v>1.8791111111111112</v>
      </c>
      <c r="AF27">
        <v>1.4788888888888887</v>
      </c>
      <c r="AG27">
        <v>0</v>
      </c>
      <c r="AH27">
        <v>3.1000000000000005</v>
      </c>
      <c r="AI27">
        <v>2.9365066666666668</v>
      </c>
      <c r="AJ27">
        <v>0</v>
      </c>
      <c r="AK27">
        <v>12.025673467891247</v>
      </c>
      <c r="AL27">
        <v>3.0988652404260391</v>
      </c>
      <c r="AM27">
        <v>0</v>
      </c>
      <c r="AN27" s="69">
        <v>2.2206651196381348</v>
      </c>
      <c r="AO27" s="69">
        <v>0.94577627686105314</v>
      </c>
      <c r="AP27">
        <v>0</v>
      </c>
      <c r="AQ27" s="69">
        <v>3.2531332405018665</v>
      </c>
      <c r="AR27" s="69">
        <v>1.3854648675981589</v>
      </c>
      <c r="AS27">
        <v>0</v>
      </c>
      <c r="AT27" s="69">
        <v>8.0617663581419947</v>
      </c>
      <c r="AU27" s="69">
        <v>4.6594829410118557</v>
      </c>
      <c r="AV27">
        <v>0</v>
      </c>
      <c r="AW27">
        <v>0</v>
      </c>
      <c r="AX27">
        <v>5.3094700000000002E-2</v>
      </c>
      <c r="AY27">
        <v>0</v>
      </c>
      <c r="AZ27">
        <v>0</v>
      </c>
      <c r="BA27">
        <v>0</v>
      </c>
      <c r="BB27">
        <v>0</v>
      </c>
      <c r="BC27">
        <v>3.6621858516904364</v>
      </c>
      <c r="BD27">
        <v>5.4932787775356537</v>
      </c>
      <c r="BE27">
        <v>0</v>
      </c>
      <c r="BF27">
        <v>8.9646465319021011</v>
      </c>
      <c r="BG27">
        <v>26.893939595706303</v>
      </c>
      <c r="BH27">
        <v>0</v>
      </c>
      <c r="BI27">
        <v>0</v>
      </c>
      <c r="BJ27">
        <v>0</v>
      </c>
      <c r="BK27">
        <v>0</v>
      </c>
      <c r="BL27">
        <v>0</v>
      </c>
      <c r="BM27">
        <v>0</v>
      </c>
      <c r="BN27">
        <v>0</v>
      </c>
      <c r="BO27">
        <v>0</v>
      </c>
      <c r="BP27">
        <v>0</v>
      </c>
      <c r="BQ27">
        <v>0</v>
      </c>
      <c r="BR27">
        <v>0</v>
      </c>
      <c r="BS27">
        <v>0</v>
      </c>
      <c r="BT27">
        <v>0</v>
      </c>
      <c r="BU27">
        <v>0.99091555555555566</v>
      </c>
      <c r="BV27">
        <v>0.75872677333333349</v>
      </c>
      <c r="BW27">
        <v>0</v>
      </c>
      <c r="BX27">
        <v>0.29888281222222218</v>
      </c>
      <c r="BY27">
        <v>0.84466666666666668</v>
      </c>
      <c r="BZ27">
        <v>0</v>
      </c>
      <c r="CA27">
        <v>0.78836449333333325</v>
      </c>
      <c r="CB27">
        <v>0.31836449333333328</v>
      </c>
      <c r="CC27">
        <v>0</v>
      </c>
      <c r="CD27">
        <v>0.26111111111111113</v>
      </c>
      <c r="CE27">
        <v>0.13200000000000001</v>
      </c>
      <c r="CF27">
        <v>0</v>
      </c>
      <c r="CG27">
        <v>4.9403456790123569E-2</v>
      </c>
      <c r="CH27">
        <v>1.331111111111111E-2</v>
      </c>
      <c r="CI27">
        <v>0</v>
      </c>
      <c r="CJ27">
        <v>0.92066666666666674</v>
      </c>
      <c r="CK27">
        <v>0.38862875555555559</v>
      </c>
      <c r="CL27">
        <v>0</v>
      </c>
      <c r="CM27">
        <v>0.80629921259842519</v>
      </c>
      <c r="CN27">
        <v>0.57830271216097984</v>
      </c>
      <c r="CO27">
        <v>0</v>
      </c>
      <c r="CP27">
        <v>0.2264019505398816</v>
      </c>
      <c r="CQ27">
        <v>5.0596711213771108E-2</v>
      </c>
      <c r="CR27">
        <v>0</v>
      </c>
      <c r="CS27">
        <v>0.49313898232687281</v>
      </c>
      <c r="CT27">
        <v>0.1407661594318971</v>
      </c>
      <c r="CU27">
        <v>0</v>
      </c>
      <c r="CV27">
        <v>0.35711111111111121</v>
      </c>
      <c r="CW27">
        <v>0.27933333333333332</v>
      </c>
      <c r="CX27">
        <v>0</v>
      </c>
      <c r="CY27">
        <v>1.163893207424042</v>
      </c>
      <c r="CZ27">
        <v>0.39482570545670909</v>
      </c>
      <c r="DA27">
        <v>0</v>
      </c>
      <c r="DB27">
        <v>0.26969276969276967</v>
      </c>
      <c r="DC27">
        <v>0.32073363500519758</v>
      </c>
      <c r="DD27">
        <v>0</v>
      </c>
      <c r="DE27">
        <v>0.19763395963813499</v>
      </c>
      <c r="DF27">
        <v>0.14252289463883089</v>
      </c>
      <c r="DG27">
        <v>0</v>
      </c>
      <c r="DH27">
        <v>0.26844444444444437</v>
      </c>
      <c r="DI27">
        <v>8.511111111111111E-2</v>
      </c>
      <c r="DJ27">
        <v>0</v>
      </c>
      <c r="DK27">
        <v>0.1021152443471918</v>
      </c>
      <c r="DL27">
        <v>2.2765952744070901E-2</v>
      </c>
      <c r="DM27">
        <v>0</v>
      </c>
      <c r="DN27">
        <v>5.6222222222222229E-2</v>
      </c>
      <c r="DO27">
        <v>1.6787667453534449E-2</v>
      </c>
      <c r="DP27">
        <v>0</v>
      </c>
      <c r="DQ27">
        <v>3.09</v>
      </c>
      <c r="DR27">
        <v>0.31444444444444453</v>
      </c>
      <c r="DS27">
        <v>0</v>
      </c>
      <c r="DT27">
        <v>0.96799999999999997</v>
      </c>
      <c r="DU27">
        <v>0.44422222222222219</v>
      </c>
      <c r="DV27">
        <v>0</v>
      </c>
      <c r="DW27">
        <v>0.96622222222222232</v>
      </c>
      <c r="DX27">
        <v>0.39977777777777779</v>
      </c>
      <c r="DY27">
        <v>0</v>
      </c>
      <c r="DZ27">
        <v>0.48044444444444451</v>
      </c>
      <c r="EA27">
        <v>0.3066666666666667</v>
      </c>
      <c r="EB27">
        <v>0</v>
      </c>
      <c r="EC27">
        <v>9.4990181303374902E-2</v>
      </c>
      <c r="ED27">
        <v>8.2648250140810772E-2</v>
      </c>
      <c r="EE27">
        <v>0</v>
      </c>
      <c r="EF27">
        <v>0.68561067028784672</v>
      </c>
      <c r="EG27">
        <v>0.95552104166971041</v>
      </c>
      <c r="EH27">
        <v>0</v>
      </c>
    </row>
    <row r="28" spans="1:138" x14ac:dyDescent="0.25">
      <c r="A28" s="14">
        <v>2015</v>
      </c>
      <c r="B28" s="2">
        <v>1925</v>
      </c>
      <c r="C28">
        <f>0.02*'Ancillary calculations'!D$23</f>
        <v>0</v>
      </c>
      <c r="D28">
        <f>0.02*'Ancillary calculations'!E$23</f>
        <v>65.758446627801177</v>
      </c>
      <c r="E28">
        <f>0.02*'Ancillary calculations'!F$23</f>
        <v>0</v>
      </c>
      <c r="F28">
        <f>0.02*'Ancillary calculations'!G$23</f>
        <v>0</v>
      </c>
      <c r="G28">
        <f>0.02*'Ancillary calculations'!H$23</f>
        <v>0</v>
      </c>
      <c r="H28">
        <f>0.02*'Ancillary calculations'!I$23</f>
        <v>9.2585275600336985</v>
      </c>
      <c r="I28">
        <f>0.02*'Ancillary calculations'!J$23</f>
        <v>0</v>
      </c>
      <c r="J28">
        <f>0.02*'Ancillary calculations'!K$23</f>
        <v>0</v>
      </c>
      <c r="K28">
        <f>0.02*'Ancillary calculations'!L$23</f>
        <v>2.6499672521651219</v>
      </c>
      <c r="L28">
        <v>0</v>
      </c>
      <c r="M28">
        <v>0</v>
      </c>
      <c r="N28">
        <v>0</v>
      </c>
      <c r="O28">
        <v>0</v>
      </c>
      <c r="P28">
        <f t="shared" si="0"/>
        <v>6.4866958278596343</v>
      </c>
      <c r="Q28">
        <f t="shared" si="1"/>
        <v>0.91330095486779928</v>
      </c>
      <c r="R28">
        <f t="shared" si="2"/>
        <v>0.26140416022717927</v>
      </c>
      <c r="S28">
        <v>0</v>
      </c>
      <c r="T28">
        <v>0</v>
      </c>
      <c r="U28">
        <v>0</v>
      </c>
      <c r="V28">
        <v>6.6713095514457423</v>
      </c>
      <c r="W28">
        <v>3.9615844274205343</v>
      </c>
      <c r="X28">
        <v>0</v>
      </c>
      <c r="Y28">
        <v>10.824026752476497</v>
      </c>
      <c r="Z28">
        <v>5.3187372494584304</v>
      </c>
      <c r="AA28">
        <v>0</v>
      </c>
      <c r="AB28">
        <v>2.4522078481206036</v>
      </c>
      <c r="AC28">
        <v>6.5612565881299094</v>
      </c>
      <c r="AD28">
        <v>0</v>
      </c>
      <c r="AE28">
        <v>1.8791111111111112</v>
      </c>
      <c r="AF28">
        <v>1.4788888888888887</v>
      </c>
      <c r="AG28">
        <v>0</v>
      </c>
      <c r="AH28">
        <v>3.1000000000000005</v>
      </c>
      <c r="AI28">
        <v>2.9365066666666668</v>
      </c>
      <c r="AJ28">
        <v>0</v>
      </c>
      <c r="AK28">
        <v>12.025673467891247</v>
      </c>
      <c r="AL28">
        <v>3.0988652404260391</v>
      </c>
      <c r="AM28">
        <v>0</v>
      </c>
      <c r="AN28" s="69">
        <v>2.2206651196381348</v>
      </c>
      <c r="AO28" s="69">
        <v>0.94577627686105314</v>
      </c>
      <c r="AP28">
        <v>0</v>
      </c>
      <c r="AQ28" s="69">
        <v>3.2531332405018665</v>
      </c>
      <c r="AR28" s="69">
        <v>1.3854648675981589</v>
      </c>
      <c r="AS28">
        <v>0</v>
      </c>
      <c r="AT28" s="69">
        <v>8.0617663581419947</v>
      </c>
      <c r="AU28" s="69">
        <v>4.6594829410118557</v>
      </c>
      <c r="AV28">
        <v>0</v>
      </c>
      <c r="AW28">
        <v>0</v>
      </c>
      <c r="AX28">
        <v>5.2703300000000002E-2</v>
      </c>
      <c r="AY28">
        <v>0</v>
      </c>
      <c r="AZ28">
        <v>0</v>
      </c>
      <c r="BA28">
        <v>0</v>
      </c>
      <c r="BB28">
        <v>0</v>
      </c>
      <c r="BC28">
        <v>3.6621858516904364</v>
      </c>
      <c r="BD28">
        <v>5.4932787775356537</v>
      </c>
      <c r="BE28">
        <v>0</v>
      </c>
      <c r="BF28">
        <v>8.9646465319021011</v>
      </c>
      <c r="BG28">
        <v>26.893939595706303</v>
      </c>
      <c r="BH28">
        <v>0</v>
      </c>
      <c r="BI28">
        <v>0</v>
      </c>
      <c r="BJ28">
        <v>0</v>
      </c>
      <c r="BK28">
        <v>0</v>
      </c>
      <c r="BL28">
        <v>0</v>
      </c>
      <c r="BM28">
        <v>0</v>
      </c>
      <c r="BN28">
        <v>0</v>
      </c>
      <c r="BO28">
        <v>0</v>
      </c>
      <c r="BP28">
        <v>0</v>
      </c>
      <c r="BQ28">
        <v>0</v>
      </c>
      <c r="BR28">
        <v>0</v>
      </c>
      <c r="BS28">
        <v>0</v>
      </c>
      <c r="BT28">
        <v>0</v>
      </c>
      <c r="BU28">
        <v>0.99091555555555566</v>
      </c>
      <c r="BV28">
        <v>0.75872677333333349</v>
      </c>
      <c r="BW28">
        <v>0</v>
      </c>
      <c r="BX28">
        <v>0.29888281222222218</v>
      </c>
      <c r="BY28">
        <v>0.84466666666666668</v>
      </c>
      <c r="BZ28">
        <v>0</v>
      </c>
      <c r="CA28">
        <v>0.78836449333333325</v>
      </c>
      <c r="CB28">
        <v>0.31836449333333328</v>
      </c>
      <c r="CC28">
        <v>0</v>
      </c>
      <c r="CD28">
        <v>0.26111111111111113</v>
      </c>
      <c r="CE28">
        <v>0.13200000000000001</v>
      </c>
      <c r="CF28">
        <v>0</v>
      </c>
      <c r="CG28">
        <v>4.9403456790123569E-2</v>
      </c>
      <c r="CH28">
        <v>1.331111111111111E-2</v>
      </c>
      <c r="CI28">
        <v>0</v>
      </c>
      <c r="CJ28">
        <v>0.92066666666666674</v>
      </c>
      <c r="CK28">
        <v>0.38862875555555559</v>
      </c>
      <c r="CL28">
        <v>0</v>
      </c>
      <c r="CM28">
        <v>0.80629921259842519</v>
      </c>
      <c r="CN28">
        <v>0.57830271216097984</v>
      </c>
      <c r="CO28">
        <v>0</v>
      </c>
      <c r="CP28">
        <v>0.2264019505398816</v>
      </c>
      <c r="CQ28">
        <v>5.0596711213771108E-2</v>
      </c>
      <c r="CR28">
        <v>0</v>
      </c>
      <c r="CS28">
        <v>0.49313898232687281</v>
      </c>
      <c r="CT28">
        <v>0.1407661594318971</v>
      </c>
      <c r="CU28">
        <v>0</v>
      </c>
      <c r="CV28">
        <v>0.35711111111111121</v>
      </c>
      <c r="CW28">
        <v>0.27933333333333332</v>
      </c>
      <c r="CX28">
        <v>0</v>
      </c>
      <c r="CY28">
        <v>1.163893207424042</v>
      </c>
      <c r="CZ28">
        <v>0.39482570545670909</v>
      </c>
      <c r="DA28">
        <v>0</v>
      </c>
      <c r="DB28">
        <v>0.26969276969276967</v>
      </c>
      <c r="DC28">
        <v>0.32073363500519758</v>
      </c>
      <c r="DD28">
        <v>0</v>
      </c>
      <c r="DE28">
        <v>0.19763395963813499</v>
      </c>
      <c r="DF28">
        <v>0.14252289463883089</v>
      </c>
      <c r="DG28">
        <v>0</v>
      </c>
      <c r="DH28">
        <v>0.26844444444444437</v>
      </c>
      <c r="DI28">
        <v>8.511111111111111E-2</v>
      </c>
      <c r="DJ28">
        <v>0</v>
      </c>
      <c r="DK28">
        <v>0.1021152443471918</v>
      </c>
      <c r="DL28">
        <v>2.2765952744070901E-2</v>
      </c>
      <c r="DM28">
        <v>0</v>
      </c>
      <c r="DN28">
        <v>5.6222222222222229E-2</v>
      </c>
      <c r="DO28">
        <v>1.6787667453534449E-2</v>
      </c>
      <c r="DP28">
        <v>0</v>
      </c>
      <c r="DQ28">
        <v>3.09</v>
      </c>
      <c r="DR28">
        <v>0.31444444444444453</v>
      </c>
      <c r="DS28">
        <v>0</v>
      </c>
      <c r="DT28">
        <v>0.96799999999999997</v>
      </c>
      <c r="DU28">
        <v>0.44422222222222219</v>
      </c>
      <c r="DV28">
        <v>0</v>
      </c>
      <c r="DW28">
        <v>0.96622222222222232</v>
      </c>
      <c r="DX28">
        <v>0.39977777777777779</v>
      </c>
      <c r="DY28">
        <v>0</v>
      </c>
      <c r="DZ28">
        <v>0.48044444444444451</v>
      </c>
      <c r="EA28">
        <v>0.3066666666666667</v>
      </c>
      <c r="EB28">
        <v>0</v>
      </c>
      <c r="EC28">
        <v>9.4990181303374902E-2</v>
      </c>
      <c r="ED28">
        <v>8.2648250140810772E-2</v>
      </c>
      <c r="EE28">
        <v>0</v>
      </c>
      <c r="EF28">
        <v>0.68561067028784672</v>
      </c>
      <c r="EG28">
        <v>0.95552104166971041</v>
      </c>
      <c r="EH28">
        <v>0</v>
      </c>
    </row>
    <row r="29" spans="1:138" x14ac:dyDescent="0.25">
      <c r="A29" s="14">
        <v>2015</v>
      </c>
      <c r="B29" s="2">
        <v>1926</v>
      </c>
      <c r="C29">
        <f>0.02*'Ancillary calculations'!D$23</f>
        <v>0</v>
      </c>
      <c r="D29">
        <f>0.02*'Ancillary calculations'!E$23</f>
        <v>65.758446627801177</v>
      </c>
      <c r="E29">
        <f>0.02*'Ancillary calculations'!F$23</f>
        <v>0</v>
      </c>
      <c r="F29">
        <f>0.02*'Ancillary calculations'!G$23</f>
        <v>0</v>
      </c>
      <c r="G29">
        <f>0.02*'Ancillary calculations'!H$23</f>
        <v>0</v>
      </c>
      <c r="H29">
        <f>0.02*'Ancillary calculations'!I$23</f>
        <v>9.2585275600336985</v>
      </c>
      <c r="I29">
        <f>0.02*'Ancillary calculations'!J$23</f>
        <v>0</v>
      </c>
      <c r="J29">
        <f>0.02*'Ancillary calculations'!K$23</f>
        <v>0</v>
      </c>
      <c r="K29">
        <f>0.02*'Ancillary calculations'!L$23</f>
        <v>2.6499672521651219</v>
      </c>
      <c r="L29">
        <v>0</v>
      </c>
      <c r="M29">
        <v>0</v>
      </c>
      <c r="N29">
        <v>0</v>
      </c>
      <c r="O29">
        <v>0</v>
      </c>
      <c r="P29">
        <f t="shared" si="0"/>
        <v>6.4866958278596343</v>
      </c>
      <c r="Q29">
        <f t="shared" si="1"/>
        <v>0.91330095486779928</v>
      </c>
      <c r="R29">
        <f t="shared" si="2"/>
        <v>0.26140416022717927</v>
      </c>
      <c r="S29">
        <v>0</v>
      </c>
      <c r="T29">
        <v>0</v>
      </c>
      <c r="U29">
        <v>0</v>
      </c>
      <c r="V29">
        <v>6.6713095514457423</v>
      </c>
      <c r="W29">
        <v>3.9615844274205343</v>
      </c>
      <c r="X29">
        <v>0</v>
      </c>
      <c r="Y29">
        <v>10.824026752476497</v>
      </c>
      <c r="Z29">
        <v>5.3187372494584304</v>
      </c>
      <c r="AA29">
        <v>0</v>
      </c>
      <c r="AB29">
        <v>2.4522078481206036</v>
      </c>
      <c r="AC29">
        <v>6.5612565881299094</v>
      </c>
      <c r="AD29">
        <v>0</v>
      </c>
      <c r="AE29">
        <v>1.8791111111111112</v>
      </c>
      <c r="AF29">
        <v>1.4788888888888887</v>
      </c>
      <c r="AG29">
        <v>0</v>
      </c>
      <c r="AH29">
        <v>3.1000000000000005</v>
      </c>
      <c r="AI29">
        <v>2.9365066666666668</v>
      </c>
      <c r="AJ29">
        <v>0</v>
      </c>
      <c r="AK29">
        <v>12.025673467891247</v>
      </c>
      <c r="AL29">
        <v>3.0988652404260391</v>
      </c>
      <c r="AM29">
        <v>0</v>
      </c>
      <c r="AN29" s="69">
        <v>2.2206651196381348</v>
      </c>
      <c r="AO29" s="69">
        <v>0.94577627686105314</v>
      </c>
      <c r="AP29">
        <v>0</v>
      </c>
      <c r="AQ29" s="69">
        <v>3.2531332405018665</v>
      </c>
      <c r="AR29" s="69">
        <v>1.3854648675981589</v>
      </c>
      <c r="AS29">
        <v>0</v>
      </c>
      <c r="AT29" s="69">
        <v>8.0617663581419947</v>
      </c>
      <c r="AU29" s="69">
        <v>4.6594829410118557</v>
      </c>
      <c r="AV29">
        <v>0</v>
      </c>
      <c r="AW29">
        <v>0</v>
      </c>
      <c r="AX29">
        <v>5.5182599999999998E-2</v>
      </c>
      <c r="AY29">
        <v>0</v>
      </c>
      <c r="AZ29">
        <v>0</v>
      </c>
      <c r="BA29">
        <v>0</v>
      </c>
      <c r="BB29">
        <v>0</v>
      </c>
      <c r="BC29">
        <v>3.6621858516904364</v>
      </c>
      <c r="BD29">
        <v>5.4932787775356537</v>
      </c>
      <c r="BE29">
        <v>0</v>
      </c>
      <c r="BF29">
        <v>8.9646465319021011</v>
      </c>
      <c r="BG29">
        <v>26.893939595706303</v>
      </c>
      <c r="BH29">
        <v>0</v>
      </c>
      <c r="BI29">
        <v>0</v>
      </c>
      <c r="BJ29">
        <v>0</v>
      </c>
      <c r="BK29">
        <v>0</v>
      </c>
      <c r="BL29">
        <v>0</v>
      </c>
      <c r="BM29">
        <v>0</v>
      </c>
      <c r="BN29">
        <v>0</v>
      </c>
      <c r="BO29">
        <v>0</v>
      </c>
      <c r="BP29">
        <v>0</v>
      </c>
      <c r="BQ29">
        <v>0</v>
      </c>
      <c r="BR29">
        <v>0</v>
      </c>
      <c r="BS29">
        <v>0</v>
      </c>
      <c r="BT29">
        <v>0</v>
      </c>
      <c r="BU29">
        <v>0.99091555555555566</v>
      </c>
      <c r="BV29">
        <v>0.75872677333333349</v>
      </c>
      <c r="BW29">
        <v>0</v>
      </c>
      <c r="BX29">
        <v>0.29888281222222218</v>
      </c>
      <c r="BY29">
        <v>0.84466666666666668</v>
      </c>
      <c r="BZ29">
        <v>0</v>
      </c>
      <c r="CA29">
        <v>0.78836449333333325</v>
      </c>
      <c r="CB29">
        <v>0.31836449333333328</v>
      </c>
      <c r="CC29">
        <v>0</v>
      </c>
      <c r="CD29">
        <v>0.26111111111111113</v>
      </c>
      <c r="CE29">
        <v>0.13200000000000001</v>
      </c>
      <c r="CF29">
        <v>0</v>
      </c>
      <c r="CG29">
        <v>4.9403456790123569E-2</v>
      </c>
      <c r="CH29">
        <v>1.331111111111111E-2</v>
      </c>
      <c r="CI29">
        <v>0</v>
      </c>
      <c r="CJ29">
        <v>0.92066666666666674</v>
      </c>
      <c r="CK29">
        <v>0.38862875555555559</v>
      </c>
      <c r="CL29">
        <v>0</v>
      </c>
      <c r="CM29">
        <v>0.80629921259842519</v>
      </c>
      <c r="CN29">
        <v>0.57830271216097984</v>
      </c>
      <c r="CO29">
        <v>0</v>
      </c>
      <c r="CP29">
        <v>0.2264019505398816</v>
      </c>
      <c r="CQ29">
        <v>5.0596711213771108E-2</v>
      </c>
      <c r="CR29">
        <v>0</v>
      </c>
      <c r="CS29">
        <v>0.49313898232687281</v>
      </c>
      <c r="CT29">
        <v>0.1407661594318971</v>
      </c>
      <c r="CU29">
        <v>0</v>
      </c>
      <c r="CV29">
        <v>0.35711111111111121</v>
      </c>
      <c r="CW29">
        <v>0.27933333333333332</v>
      </c>
      <c r="CX29">
        <v>0</v>
      </c>
      <c r="CY29">
        <v>1.163893207424042</v>
      </c>
      <c r="CZ29">
        <v>0.39482570545670909</v>
      </c>
      <c r="DA29">
        <v>0</v>
      </c>
      <c r="DB29">
        <v>0.26969276969276967</v>
      </c>
      <c r="DC29">
        <v>0.32073363500519758</v>
      </c>
      <c r="DD29">
        <v>0</v>
      </c>
      <c r="DE29">
        <v>0.19763395963813499</v>
      </c>
      <c r="DF29">
        <v>0.14252289463883089</v>
      </c>
      <c r="DG29">
        <v>0</v>
      </c>
      <c r="DH29">
        <v>0.26844444444444437</v>
      </c>
      <c r="DI29">
        <v>8.511111111111111E-2</v>
      </c>
      <c r="DJ29">
        <v>0</v>
      </c>
      <c r="DK29">
        <v>0.1021152443471918</v>
      </c>
      <c r="DL29">
        <v>2.2765952744070901E-2</v>
      </c>
      <c r="DM29">
        <v>0</v>
      </c>
      <c r="DN29">
        <v>5.6222222222222229E-2</v>
      </c>
      <c r="DO29">
        <v>1.6787667453534449E-2</v>
      </c>
      <c r="DP29">
        <v>0</v>
      </c>
      <c r="DQ29">
        <v>3.09</v>
      </c>
      <c r="DR29">
        <v>0.31444444444444453</v>
      </c>
      <c r="DS29">
        <v>0</v>
      </c>
      <c r="DT29">
        <v>0.96799999999999997</v>
      </c>
      <c r="DU29">
        <v>0.44422222222222219</v>
      </c>
      <c r="DV29">
        <v>0</v>
      </c>
      <c r="DW29">
        <v>0.96622222222222232</v>
      </c>
      <c r="DX29">
        <v>0.39977777777777779</v>
      </c>
      <c r="DY29">
        <v>0</v>
      </c>
      <c r="DZ29">
        <v>0.48044444444444451</v>
      </c>
      <c r="EA29">
        <v>0.3066666666666667</v>
      </c>
      <c r="EB29">
        <v>0</v>
      </c>
      <c r="EC29">
        <v>9.4990181303374902E-2</v>
      </c>
      <c r="ED29">
        <v>8.2648250140810772E-2</v>
      </c>
      <c r="EE29">
        <v>0</v>
      </c>
      <c r="EF29">
        <v>0.68561067028784672</v>
      </c>
      <c r="EG29">
        <v>0.95552104166971041</v>
      </c>
      <c r="EH29">
        <v>0</v>
      </c>
    </row>
    <row r="30" spans="1:138" x14ac:dyDescent="0.25">
      <c r="A30" s="14">
        <v>2015</v>
      </c>
      <c r="B30" s="2">
        <v>1927</v>
      </c>
      <c r="C30">
        <f>0.02*'Ancillary calculations'!D$23</f>
        <v>0</v>
      </c>
      <c r="D30">
        <f>0.02*'Ancillary calculations'!E$23</f>
        <v>65.758446627801177</v>
      </c>
      <c r="E30">
        <f>0.02*'Ancillary calculations'!F$23</f>
        <v>0</v>
      </c>
      <c r="F30">
        <f>0.02*'Ancillary calculations'!G$23</f>
        <v>0</v>
      </c>
      <c r="G30">
        <f>0.02*'Ancillary calculations'!H$23</f>
        <v>0</v>
      </c>
      <c r="H30">
        <f>0.02*'Ancillary calculations'!I$23</f>
        <v>9.2585275600336985</v>
      </c>
      <c r="I30">
        <f>0.02*'Ancillary calculations'!J$23</f>
        <v>0</v>
      </c>
      <c r="J30">
        <f>0.02*'Ancillary calculations'!K$23</f>
        <v>0</v>
      </c>
      <c r="K30">
        <f>0.02*'Ancillary calculations'!L$23</f>
        <v>2.6499672521651219</v>
      </c>
      <c r="L30">
        <v>0</v>
      </c>
      <c r="M30">
        <v>0</v>
      </c>
      <c r="N30">
        <v>0</v>
      </c>
      <c r="O30">
        <v>0</v>
      </c>
      <c r="P30">
        <f t="shared" si="0"/>
        <v>6.4866958278596343</v>
      </c>
      <c r="Q30">
        <f t="shared" si="1"/>
        <v>0.91330095486779928</v>
      </c>
      <c r="R30">
        <f t="shared" si="2"/>
        <v>0.26140416022717927</v>
      </c>
      <c r="S30">
        <v>0</v>
      </c>
      <c r="T30">
        <v>0</v>
      </c>
      <c r="U30">
        <v>0</v>
      </c>
      <c r="V30">
        <v>6.6713095514457423</v>
      </c>
      <c r="W30">
        <v>3.9615844274205343</v>
      </c>
      <c r="X30">
        <v>0</v>
      </c>
      <c r="Y30">
        <v>10.824026752476497</v>
      </c>
      <c r="Z30">
        <v>5.3187372494584304</v>
      </c>
      <c r="AA30">
        <v>0</v>
      </c>
      <c r="AB30">
        <v>2.4522078481206036</v>
      </c>
      <c r="AC30">
        <v>6.5612565881299094</v>
      </c>
      <c r="AD30">
        <v>0</v>
      </c>
      <c r="AE30">
        <v>1.8791111111111112</v>
      </c>
      <c r="AF30">
        <v>1.4788888888888887</v>
      </c>
      <c r="AG30">
        <v>0</v>
      </c>
      <c r="AH30">
        <v>3.1000000000000005</v>
      </c>
      <c r="AI30">
        <v>2.9365066666666668</v>
      </c>
      <c r="AJ30">
        <v>0</v>
      </c>
      <c r="AK30">
        <v>12.025673467891247</v>
      </c>
      <c r="AL30">
        <v>3.0988652404260391</v>
      </c>
      <c r="AM30">
        <v>0</v>
      </c>
      <c r="AN30" s="69">
        <v>2.2206651196381348</v>
      </c>
      <c r="AO30" s="69">
        <v>0.94577627686105314</v>
      </c>
      <c r="AP30">
        <v>0</v>
      </c>
      <c r="AQ30" s="69">
        <v>3.2531332405018665</v>
      </c>
      <c r="AR30" s="69">
        <v>1.3854648675981589</v>
      </c>
      <c r="AS30">
        <v>0</v>
      </c>
      <c r="AT30" s="69">
        <v>8.0617663581419947</v>
      </c>
      <c r="AU30" s="69">
        <v>4.6594829410118557</v>
      </c>
      <c r="AV30">
        <v>0</v>
      </c>
      <c r="AW30">
        <v>0</v>
      </c>
      <c r="AX30">
        <v>5.6645500000000001E-2</v>
      </c>
      <c r="AY30">
        <v>0</v>
      </c>
      <c r="AZ30">
        <v>0</v>
      </c>
      <c r="BA30">
        <v>0</v>
      </c>
      <c r="BB30">
        <v>0</v>
      </c>
      <c r="BC30">
        <v>3.6621858516904364</v>
      </c>
      <c r="BD30">
        <v>5.4932787775356537</v>
      </c>
      <c r="BE30">
        <v>0</v>
      </c>
      <c r="BF30">
        <v>8.9646465319021011</v>
      </c>
      <c r="BG30">
        <v>26.893939595706303</v>
      </c>
      <c r="BH30">
        <v>0</v>
      </c>
      <c r="BI30">
        <v>0</v>
      </c>
      <c r="BJ30">
        <v>0</v>
      </c>
      <c r="BK30">
        <v>0</v>
      </c>
      <c r="BL30">
        <v>0</v>
      </c>
      <c r="BM30">
        <v>0</v>
      </c>
      <c r="BN30">
        <v>0</v>
      </c>
      <c r="BO30">
        <v>0</v>
      </c>
      <c r="BP30">
        <v>0</v>
      </c>
      <c r="BQ30">
        <v>0</v>
      </c>
      <c r="BR30">
        <v>0</v>
      </c>
      <c r="BS30">
        <v>0</v>
      </c>
      <c r="BT30">
        <v>0</v>
      </c>
      <c r="BU30">
        <v>0.99091555555555566</v>
      </c>
      <c r="BV30">
        <v>0.75872677333333349</v>
      </c>
      <c r="BW30">
        <v>0</v>
      </c>
      <c r="BX30">
        <v>0.29888281222222218</v>
      </c>
      <c r="BY30">
        <v>0.84466666666666668</v>
      </c>
      <c r="BZ30">
        <v>0</v>
      </c>
      <c r="CA30">
        <v>0.78836449333333325</v>
      </c>
      <c r="CB30">
        <v>0.31836449333333328</v>
      </c>
      <c r="CC30">
        <v>0</v>
      </c>
      <c r="CD30">
        <v>0.26111111111111113</v>
      </c>
      <c r="CE30">
        <v>0.13200000000000001</v>
      </c>
      <c r="CF30">
        <v>0</v>
      </c>
      <c r="CG30">
        <v>4.9403456790123569E-2</v>
      </c>
      <c r="CH30">
        <v>1.331111111111111E-2</v>
      </c>
      <c r="CI30">
        <v>0</v>
      </c>
      <c r="CJ30">
        <v>0.92066666666666674</v>
      </c>
      <c r="CK30">
        <v>0.38862875555555559</v>
      </c>
      <c r="CL30">
        <v>0</v>
      </c>
      <c r="CM30">
        <v>0.80629921259842519</v>
      </c>
      <c r="CN30">
        <v>0.57830271216097984</v>
      </c>
      <c r="CO30">
        <v>0</v>
      </c>
      <c r="CP30">
        <v>0.2264019505398816</v>
      </c>
      <c r="CQ30">
        <v>5.0596711213771108E-2</v>
      </c>
      <c r="CR30">
        <v>0</v>
      </c>
      <c r="CS30">
        <v>0.49313898232687281</v>
      </c>
      <c r="CT30">
        <v>0.1407661594318971</v>
      </c>
      <c r="CU30">
        <v>0</v>
      </c>
      <c r="CV30">
        <v>0.35711111111111121</v>
      </c>
      <c r="CW30">
        <v>0.27933333333333332</v>
      </c>
      <c r="CX30">
        <v>0</v>
      </c>
      <c r="CY30">
        <v>1.163893207424042</v>
      </c>
      <c r="CZ30">
        <v>0.39482570545670909</v>
      </c>
      <c r="DA30">
        <v>0</v>
      </c>
      <c r="DB30">
        <v>0.26969276969276967</v>
      </c>
      <c r="DC30">
        <v>0.32073363500519758</v>
      </c>
      <c r="DD30">
        <v>0</v>
      </c>
      <c r="DE30">
        <v>0.19763395963813499</v>
      </c>
      <c r="DF30">
        <v>0.14252289463883089</v>
      </c>
      <c r="DG30">
        <v>0</v>
      </c>
      <c r="DH30">
        <v>0.26844444444444437</v>
      </c>
      <c r="DI30">
        <v>8.511111111111111E-2</v>
      </c>
      <c r="DJ30">
        <v>0</v>
      </c>
      <c r="DK30">
        <v>0.1021152443471918</v>
      </c>
      <c r="DL30">
        <v>2.2765952744070901E-2</v>
      </c>
      <c r="DM30">
        <v>0</v>
      </c>
      <c r="DN30">
        <v>5.6222222222222229E-2</v>
      </c>
      <c r="DO30">
        <v>1.6787667453534449E-2</v>
      </c>
      <c r="DP30">
        <v>0</v>
      </c>
      <c r="DQ30">
        <v>3.09</v>
      </c>
      <c r="DR30">
        <v>0.31444444444444453</v>
      </c>
      <c r="DS30">
        <v>0</v>
      </c>
      <c r="DT30">
        <v>0.96799999999999997</v>
      </c>
      <c r="DU30">
        <v>0.44422222222222219</v>
      </c>
      <c r="DV30">
        <v>0</v>
      </c>
      <c r="DW30">
        <v>0.96622222222222232</v>
      </c>
      <c r="DX30">
        <v>0.39977777777777779</v>
      </c>
      <c r="DY30">
        <v>0</v>
      </c>
      <c r="DZ30">
        <v>0.48044444444444451</v>
      </c>
      <c r="EA30">
        <v>0.3066666666666667</v>
      </c>
      <c r="EB30">
        <v>0</v>
      </c>
      <c r="EC30">
        <v>9.4990181303374902E-2</v>
      </c>
      <c r="ED30">
        <v>8.2648250140810772E-2</v>
      </c>
      <c r="EE30">
        <v>0</v>
      </c>
      <c r="EF30">
        <v>0.68561067028784672</v>
      </c>
      <c r="EG30">
        <v>0.95552104166971041</v>
      </c>
      <c r="EH30">
        <v>0</v>
      </c>
    </row>
    <row r="31" spans="1:138" x14ac:dyDescent="0.25">
      <c r="A31" s="14">
        <v>2015</v>
      </c>
      <c r="B31" s="2">
        <v>1928</v>
      </c>
      <c r="C31">
        <f>0.02*'Ancillary calculations'!D$23</f>
        <v>0</v>
      </c>
      <c r="D31">
        <f>0.02*'Ancillary calculations'!E$23</f>
        <v>65.758446627801177</v>
      </c>
      <c r="E31">
        <f>0.02*'Ancillary calculations'!F$23</f>
        <v>0</v>
      </c>
      <c r="F31">
        <f>0.02*'Ancillary calculations'!G$23</f>
        <v>0</v>
      </c>
      <c r="G31">
        <f>0.02*'Ancillary calculations'!H$23</f>
        <v>0</v>
      </c>
      <c r="H31">
        <f>0.02*'Ancillary calculations'!I$23</f>
        <v>9.2585275600336985</v>
      </c>
      <c r="I31">
        <f>0.02*'Ancillary calculations'!J$23</f>
        <v>0</v>
      </c>
      <c r="J31">
        <f>0.02*'Ancillary calculations'!K$23</f>
        <v>0</v>
      </c>
      <c r="K31">
        <f>0.02*'Ancillary calculations'!L$23</f>
        <v>2.6499672521651219</v>
      </c>
      <c r="L31">
        <v>0</v>
      </c>
      <c r="M31">
        <v>0</v>
      </c>
      <c r="N31">
        <v>0</v>
      </c>
      <c r="O31">
        <v>0</v>
      </c>
      <c r="P31">
        <f t="shared" si="0"/>
        <v>6.4866958278596343</v>
      </c>
      <c r="Q31">
        <f t="shared" si="1"/>
        <v>0.91330095486779928</v>
      </c>
      <c r="R31">
        <f t="shared" si="2"/>
        <v>0.26140416022717927</v>
      </c>
      <c r="S31">
        <v>0</v>
      </c>
      <c r="T31">
        <v>0</v>
      </c>
      <c r="U31">
        <v>0</v>
      </c>
      <c r="V31">
        <v>6.6713095514457423</v>
      </c>
      <c r="W31">
        <v>3.9615844274205343</v>
      </c>
      <c r="X31">
        <v>0</v>
      </c>
      <c r="Y31">
        <v>10.824026752476497</v>
      </c>
      <c r="Z31">
        <v>5.3187372494584304</v>
      </c>
      <c r="AA31">
        <v>0</v>
      </c>
      <c r="AB31">
        <v>2.4522078481206036</v>
      </c>
      <c r="AC31">
        <v>6.5612565881299094</v>
      </c>
      <c r="AD31">
        <v>0</v>
      </c>
      <c r="AE31">
        <v>1.8791111111111112</v>
      </c>
      <c r="AF31">
        <v>1.4788888888888887</v>
      </c>
      <c r="AG31">
        <v>0</v>
      </c>
      <c r="AH31">
        <v>3.1000000000000005</v>
      </c>
      <c r="AI31">
        <v>2.9365066666666668</v>
      </c>
      <c r="AJ31">
        <v>0</v>
      </c>
      <c r="AK31">
        <v>12.025673467891247</v>
      </c>
      <c r="AL31">
        <v>3.0988652404260391</v>
      </c>
      <c r="AM31">
        <v>0</v>
      </c>
      <c r="AN31" s="69">
        <v>2.2206651196381348</v>
      </c>
      <c r="AO31" s="69">
        <v>0.94577627686105314</v>
      </c>
      <c r="AP31">
        <v>0</v>
      </c>
      <c r="AQ31" s="69">
        <v>3.2531332405018665</v>
      </c>
      <c r="AR31" s="69">
        <v>1.3854648675981589</v>
      </c>
      <c r="AS31">
        <v>0</v>
      </c>
      <c r="AT31" s="69">
        <v>8.0617663581419947</v>
      </c>
      <c r="AU31" s="69">
        <v>4.6594829410118557</v>
      </c>
      <c r="AV31">
        <v>0</v>
      </c>
      <c r="AW31">
        <v>0</v>
      </c>
      <c r="AX31">
        <v>5.7859099999999997E-2</v>
      </c>
      <c r="AY31">
        <v>0</v>
      </c>
      <c r="AZ31">
        <v>0</v>
      </c>
      <c r="BA31">
        <v>0</v>
      </c>
      <c r="BB31">
        <v>0</v>
      </c>
      <c r="BC31">
        <v>3.6621858516904364</v>
      </c>
      <c r="BD31">
        <v>5.4932787775356537</v>
      </c>
      <c r="BE31">
        <v>0</v>
      </c>
      <c r="BF31">
        <v>8.9646465319021011</v>
      </c>
      <c r="BG31">
        <v>26.893939595706303</v>
      </c>
      <c r="BH31">
        <v>0</v>
      </c>
      <c r="BI31">
        <v>0</v>
      </c>
      <c r="BJ31">
        <v>0</v>
      </c>
      <c r="BK31">
        <v>0</v>
      </c>
      <c r="BL31">
        <v>0</v>
      </c>
      <c r="BM31">
        <v>0</v>
      </c>
      <c r="BN31">
        <v>0</v>
      </c>
      <c r="BO31">
        <v>0</v>
      </c>
      <c r="BP31">
        <v>0</v>
      </c>
      <c r="BQ31">
        <v>0</v>
      </c>
      <c r="BR31">
        <v>0</v>
      </c>
      <c r="BS31">
        <v>0</v>
      </c>
      <c r="BT31">
        <v>0</v>
      </c>
      <c r="BU31">
        <v>0.99091555555555566</v>
      </c>
      <c r="BV31">
        <v>0.75872677333333349</v>
      </c>
      <c r="BW31">
        <v>0</v>
      </c>
      <c r="BX31">
        <v>0.29888281222222218</v>
      </c>
      <c r="BY31">
        <v>0.84466666666666668</v>
      </c>
      <c r="BZ31">
        <v>0</v>
      </c>
      <c r="CA31">
        <v>0.78836449333333325</v>
      </c>
      <c r="CB31">
        <v>0.31836449333333328</v>
      </c>
      <c r="CC31">
        <v>0</v>
      </c>
      <c r="CD31">
        <v>0.26111111111111113</v>
      </c>
      <c r="CE31">
        <v>0.13200000000000001</v>
      </c>
      <c r="CF31">
        <v>0</v>
      </c>
      <c r="CG31">
        <v>4.9403456790123569E-2</v>
      </c>
      <c r="CH31">
        <v>1.331111111111111E-2</v>
      </c>
      <c r="CI31">
        <v>0</v>
      </c>
      <c r="CJ31">
        <v>0.92066666666666674</v>
      </c>
      <c r="CK31">
        <v>0.38862875555555559</v>
      </c>
      <c r="CL31">
        <v>0</v>
      </c>
      <c r="CM31">
        <v>0.80629921259842519</v>
      </c>
      <c r="CN31">
        <v>0.57830271216097984</v>
      </c>
      <c r="CO31">
        <v>0</v>
      </c>
      <c r="CP31">
        <v>0.2264019505398816</v>
      </c>
      <c r="CQ31">
        <v>5.0596711213771108E-2</v>
      </c>
      <c r="CR31">
        <v>0</v>
      </c>
      <c r="CS31">
        <v>0.49313898232687281</v>
      </c>
      <c r="CT31">
        <v>0.1407661594318971</v>
      </c>
      <c r="CU31">
        <v>0</v>
      </c>
      <c r="CV31">
        <v>0.35711111111111121</v>
      </c>
      <c r="CW31">
        <v>0.27933333333333332</v>
      </c>
      <c r="CX31">
        <v>0</v>
      </c>
      <c r="CY31">
        <v>1.163893207424042</v>
      </c>
      <c r="CZ31">
        <v>0.39482570545670909</v>
      </c>
      <c r="DA31">
        <v>0</v>
      </c>
      <c r="DB31">
        <v>0.26969276969276967</v>
      </c>
      <c r="DC31">
        <v>0.32073363500519758</v>
      </c>
      <c r="DD31">
        <v>0</v>
      </c>
      <c r="DE31">
        <v>0.19763395963813499</v>
      </c>
      <c r="DF31">
        <v>0.14252289463883089</v>
      </c>
      <c r="DG31">
        <v>0</v>
      </c>
      <c r="DH31">
        <v>0.26844444444444437</v>
      </c>
      <c r="DI31">
        <v>8.511111111111111E-2</v>
      </c>
      <c r="DJ31">
        <v>0</v>
      </c>
      <c r="DK31">
        <v>0.1021152443471918</v>
      </c>
      <c r="DL31">
        <v>2.2765952744070901E-2</v>
      </c>
      <c r="DM31">
        <v>0</v>
      </c>
      <c r="DN31">
        <v>5.6222222222222229E-2</v>
      </c>
      <c r="DO31">
        <v>1.6787667453534449E-2</v>
      </c>
      <c r="DP31">
        <v>0</v>
      </c>
      <c r="DQ31">
        <v>3.09</v>
      </c>
      <c r="DR31">
        <v>0.31444444444444453</v>
      </c>
      <c r="DS31">
        <v>0</v>
      </c>
      <c r="DT31">
        <v>0.96799999999999997</v>
      </c>
      <c r="DU31">
        <v>0.44422222222222219</v>
      </c>
      <c r="DV31">
        <v>0</v>
      </c>
      <c r="DW31">
        <v>0.96622222222222232</v>
      </c>
      <c r="DX31">
        <v>0.39977777777777779</v>
      </c>
      <c r="DY31">
        <v>0</v>
      </c>
      <c r="DZ31">
        <v>0.48044444444444451</v>
      </c>
      <c r="EA31">
        <v>0.3066666666666667</v>
      </c>
      <c r="EB31">
        <v>0</v>
      </c>
      <c r="EC31">
        <v>9.4990181303374902E-2</v>
      </c>
      <c r="ED31">
        <v>8.2648250140810772E-2</v>
      </c>
      <c r="EE31">
        <v>0</v>
      </c>
      <c r="EF31">
        <v>0.68561067028784672</v>
      </c>
      <c r="EG31">
        <v>0.95552104166971041</v>
      </c>
      <c r="EH31">
        <v>0</v>
      </c>
    </row>
    <row r="32" spans="1:138" x14ac:dyDescent="0.25">
      <c r="A32" s="14">
        <v>2015</v>
      </c>
      <c r="B32" s="2">
        <v>1929</v>
      </c>
      <c r="C32">
        <f>0.02*'Ancillary calculations'!D$23</f>
        <v>0</v>
      </c>
      <c r="D32">
        <f>0.02*'Ancillary calculations'!E$23</f>
        <v>65.758446627801177</v>
      </c>
      <c r="E32">
        <f>0.02*'Ancillary calculations'!F$23</f>
        <v>0</v>
      </c>
      <c r="F32">
        <f>0.02*'Ancillary calculations'!G$23</f>
        <v>0</v>
      </c>
      <c r="G32">
        <f>0.02*'Ancillary calculations'!H$23</f>
        <v>0</v>
      </c>
      <c r="H32">
        <f>0.02*'Ancillary calculations'!I$23</f>
        <v>9.2585275600336985</v>
      </c>
      <c r="I32">
        <f>0.02*'Ancillary calculations'!J$23</f>
        <v>0</v>
      </c>
      <c r="J32">
        <f>0.02*'Ancillary calculations'!K$23</f>
        <v>0</v>
      </c>
      <c r="K32">
        <f>0.02*'Ancillary calculations'!L$23</f>
        <v>2.6499672521651219</v>
      </c>
      <c r="L32">
        <v>0</v>
      </c>
      <c r="M32">
        <v>0</v>
      </c>
      <c r="N32">
        <v>0</v>
      </c>
      <c r="O32">
        <v>0</v>
      </c>
      <c r="P32">
        <f t="shared" si="0"/>
        <v>6.4866958278596343</v>
      </c>
      <c r="Q32">
        <f t="shared" si="1"/>
        <v>0.91330095486779928</v>
      </c>
      <c r="R32">
        <f t="shared" si="2"/>
        <v>0.26140416022717927</v>
      </c>
      <c r="S32">
        <v>0</v>
      </c>
      <c r="T32">
        <v>0</v>
      </c>
      <c r="U32">
        <v>0</v>
      </c>
      <c r="V32">
        <v>6.6713095514457423</v>
      </c>
      <c r="W32">
        <v>3.9615844274205343</v>
      </c>
      <c r="X32">
        <v>0</v>
      </c>
      <c r="Y32">
        <v>10.824026752476497</v>
      </c>
      <c r="Z32">
        <v>5.3187372494584304</v>
      </c>
      <c r="AA32">
        <v>0</v>
      </c>
      <c r="AB32">
        <v>2.4522078481206036</v>
      </c>
      <c r="AC32">
        <v>6.5612565881299094</v>
      </c>
      <c r="AD32">
        <v>0</v>
      </c>
      <c r="AE32">
        <v>1.8791111111111112</v>
      </c>
      <c r="AF32">
        <v>1.4788888888888887</v>
      </c>
      <c r="AG32">
        <v>0</v>
      </c>
      <c r="AH32">
        <v>3.1000000000000005</v>
      </c>
      <c r="AI32">
        <v>2.9365066666666668</v>
      </c>
      <c r="AJ32">
        <v>0</v>
      </c>
      <c r="AK32">
        <v>12.025673467891247</v>
      </c>
      <c r="AL32">
        <v>3.0988652404260391</v>
      </c>
      <c r="AM32">
        <v>0</v>
      </c>
      <c r="AN32" s="69">
        <v>2.2206651196381348</v>
      </c>
      <c r="AO32" s="69">
        <v>0.94577627686105314</v>
      </c>
      <c r="AP32">
        <v>0</v>
      </c>
      <c r="AQ32" s="69">
        <v>3.2531332405018665</v>
      </c>
      <c r="AR32" s="69">
        <v>1.3854648675981589</v>
      </c>
      <c r="AS32">
        <v>0</v>
      </c>
      <c r="AT32" s="69">
        <v>8.0617663581419947</v>
      </c>
      <c r="AU32" s="69">
        <v>4.6594829410118557</v>
      </c>
      <c r="AV32">
        <v>0</v>
      </c>
      <c r="AW32">
        <v>0</v>
      </c>
      <c r="AX32">
        <v>6.05032E-2</v>
      </c>
      <c r="AY32">
        <v>0</v>
      </c>
      <c r="AZ32">
        <v>0</v>
      </c>
      <c r="BA32">
        <v>0</v>
      </c>
      <c r="BB32">
        <v>0</v>
      </c>
      <c r="BC32">
        <v>3.6621858516904364</v>
      </c>
      <c r="BD32">
        <v>5.4932787775356537</v>
      </c>
      <c r="BE32">
        <v>0</v>
      </c>
      <c r="BF32">
        <v>7.2686789528297799</v>
      </c>
      <c r="BG32">
        <v>21.806036858489339</v>
      </c>
      <c r="BH32">
        <v>0</v>
      </c>
      <c r="BI32">
        <v>0</v>
      </c>
      <c r="BJ32">
        <v>0</v>
      </c>
      <c r="BK32">
        <v>0</v>
      </c>
      <c r="BL32">
        <v>0</v>
      </c>
      <c r="BM32">
        <v>0</v>
      </c>
      <c r="BN32">
        <v>0</v>
      </c>
      <c r="BO32">
        <v>0</v>
      </c>
      <c r="BP32">
        <v>0</v>
      </c>
      <c r="BQ32">
        <v>0</v>
      </c>
      <c r="BR32">
        <v>0</v>
      </c>
      <c r="BS32">
        <v>0</v>
      </c>
      <c r="BT32">
        <v>0</v>
      </c>
      <c r="BU32">
        <v>0.99091555555555566</v>
      </c>
      <c r="BV32">
        <v>0.75872677333333349</v>
      </c>
      <c r="BW32">
        <v>0</v>
      </c>
      <c r="BX32">
        <v>0.29888281222222218</v>
      </c>
      <c r="BY32">
        <v>0.84466666666666668</v>
      </c>
      <c r="BZ32">
        <v>0</v>
      </c>
      <c r="CA32">
        <v>0.78836449333333325</v>
      </c>
      <c r="CB32">
        <v>0.31836449333333328</v>
      </c>
      <c r="CC32">
        <v>0</v>
      </c>
      <c r="CD32">
        <v>0.26111111111111113</v>
      </c>
      <c r="CE32">
        <v>0.13200000000000001</v>
      </c>
      <c r="CF32">
        <v>0</v>
      </c>
      <c r="CG32">
        <v>4.9403456790123569E-2</v>
      </c>
      <c r="CH32">
        <v>1.331111111111111E-2</v>
      </c>
      <c r="CI32">
        <v>0</v>
      </c>
      <c r="CJ32">
        <v>0.92066666666666674</v>
      </c>
      <c r="CK32">
        <v>0.38862875555555559</v>
      </c>
      <c r="CL32">
        <v>0</v>
      </c>
      <c r="CM32">
        <v>0.80629921259842519</v>
      </c>
      <c r="CN32">
        <v>0.57830271216097984</v>
      </c>
      <c r="CO32">
        <v>0</v>
      </c>
      <c r="CP32">
        <v>0.2264019505398816</v>
      </c>
      <c r="CQ32">
        <v>5.0596711213771108E-2</v>
      </c>
      <c r="CR32">
        <v>0</v>
      </c>
      <c r="CS32">
        <v>0.49313898232687281</v>
      </c>
      <c r="CT32">
        <v>0.1407661594318971</v>
      </c>
      <c r="CU32">
        <v>0</v>
      </c>
      <c r="CV32">
        <v>0.35711111111111121</v>
      </c>
      <c r="CW32">
        <v>0.27933333333333332</v>
      </c>
      <c r="CX32">
        <v>0</v>
      </c>
      <c r="CY32">
        <v>1.163893207424042</v>
      </c>
      <c r="CZ32">
        <v>0.39482570545670909</v>
      </c>
      <c r="DA32">
        <v>0</v>
      </c>
      <c r="DB32">
        <v>0.26969276969276967</v>
      </c>
      <c r="DC32">
        <v>0.32073363500519758</v>
      </c>
      <c r="DD32">
        <v>0</v>
      </c>
      <c r="DE32">
        <v>0.19763395963813499</v>
      </c>
      <c r="DF32">
        <v>0.14252289463883089</v>
      </c>
      <c r="DG32">
        <v>0</v>
      </c>
      <c r="DH32">
        <v>0.26844444444444437</v>
      </c>
      <c r="DI32">
        <v>8.511111111111111E-2</v>
      </c>
      <c r="DJ32">
        <v>0</v>
      </c>
      <c r="DK32">
        <v>0.1021152443471918</v>
      </c>
      <c r="DL32">
        <v>2.2765952744070901E-2</v>
      </c>
      <c r="DM32">
        <v>0</v>
      </c>
      <c r="DN32">
        <v>5.6222222222222229E-2</v>
      </c>
      <c r="DO32">
        <v>1.6787667453534449E-2</v>
      </c>
      <c r="DP32">
        <v>0</v>
      </c>
      <c r="DQ32">
        <v>3.09</v>
      </c>
      <c r="DR32">
        <v>0.31444444444444453</v>
      </c>
      <c r="DS32">
        <v>0</v>
      </c>
      <c r="DT32">
        <v>0.96799999999999997</v>
      </c>
      <c r="DU32">
        <v>0.44422222222222219</v>
      </c>
      <c r="DV32">
        <v>0</v>
      </c>
      <c r="DW32">
        <v>0.96622222222222232</v>
      </c>
      <c r="DX32">
        <v>0.39977777777777779</v>
      </c>
      <c r="DY32">
        <v>0</v>
      </c>
      <c r="DZ32">
        <v>0.48044444444444451</v>
      </c>
      <c r="EA32">
        <v>0.3066666666666667</v>
      </c>
      <c r="EB32">
        <v>0</v>
      </c>
      <c r="EC32">
        <v>9.4990181303374902E-2</v>
      </c>
      <c r="ED32">
        <v>8.2648250140810772E-2</v>
      </c>
      <c r="EE32">
        <v>0</v>
      </c>
      <c r="EF32">
        <v>0.68561067028784672</v>
      </c>
      <c r="EG32">
        <v>0.95552104166971041</v>
      </c>
      <c r="EH32">
        <v>0</v>
      </c>
    </row>
    <row r="33" spans="1:138" x14ac:dyDescent="0.25">
      <c r="A33" s="14">
        <v>2015</v>
      </c>
      <c r="B33" s="2">
        <v>1930</v>
      </c>
      <c r="C33">
        <f>0.02*'Ancillary calculations'!D$23</f>
        <v>0</v>
      </c>
      <c r="D33">
        <f>0.02*'Ancillary calculations'!E$23</f>
        <v>65.758446627801177</v>
      </c>
      <c r="E33">
        <f>0.02*'Ancillary calculations'!F$23</f>
        <v>0</v>
      </c>
      <c r="F33">
        <f>0.02*'Ancillary calculations'!G$23</f>
        <v>0</v>
      </c>
      <c r="G33">
        <f>0.02*'Ancillary calculations'!H$23</f>
        <v>0</v>
      </c>
      <c r="H33">
        <f>0.02*'Ancillary calculations'!I$23</f>
        <v>9.2585275600336985</v>
      </c>
      <c r="I33">
        <f>0.02*'Ancillary calculations'!J$23</f>
        <v>0</v>
      </c>
      <c r="J33">
        <f>0.02*'Ancillary calculations'!K$23</f>
        <v>0</v>
      </c>
      <c r="K33">
        <f>0.02*'Ancillary calculations'!L$23</f>
        <v>2.6499672521651219</v>
      </c>
      <c r="L33">
        <v>0</v>
      </c>
      <c r="M33">
        <v>0</v>
      </c>
      <c r="N33">
        <v>0</v>
      </c>
      <c r="O33">
        <v>0</v>
      </c>
      <c r="P33">
        <f t="shared" si="0"/>
        <v>6.4866958278596343</v>
      </c>
      <c r="Q33">
        <f t="shared" si="1"/>
        <v>0.91330095486779928</v>
      </c>
      <c r="R33">
        <f t="shared" si="2"/>
        <v>0.26140416022717927</v>
      </c>
      <c r="S33">
        <v>0</v>
      </c>
      <c r="T33">
        <v>0</v>
      </c>
      <c r="U33">
        <v>0</v>
      </c>
      <c r="V33">
        <v>6.6713095514457423</v>
      </c>
      <c r="W33">
        <v>3.9615844274205343</v>
      </c>
      <c r="X33">
        <v>0</v>
      </c>
      <c r="Y33">
        <v>10.824026752476497</v>
      </c>
      <c r="Z33">
        <v>5.3187372494584304</v>
      </c>
      <c r="AA33">
        <v>0</v>
      </c>
      <c r="AB33">
        <v>2.4522078481206036</v>
      </c>
      <c r="AC33">
        <v>6.5612565881299094</v>
      </c>
      <c r="AD33">
        <v>0</v>
      </c>
      <c r="AE33">
        <v>1.8791111111111112</v>
      </c>
      <c r="AF33">
        <v>1.4788888888888887</v>
      </c>
      <c r="AG33">
        <v>0</v>
      </c>
      <c r="AH33">
        <v>3.1000000000000005</v>
      </c>
      <c r="AI33">
        <v>2.9365066666666668</v>
      </c>
      <c r="AJ33">
        <v>0</v>
      </c>
      <c r="AK33">
        <v>12.025673467891247</v>
      </c>
      <c r="AL33">
        <v>3.0988652404260391</v>
      </c>
      <c r="AM33">
        <v>0</v>
      </c>
      <c r="AN33" s="69">
        <v>2.2206651196381348</v>
      </c>
      <c r="AO33" s="69">
        <v>0.94577627686105314</v>
      </c>
      <c r="AP33">
        <v>0</v>
      </c>
      <c r="AQ33" s="69">
        <v>3.2531332405018665</v>
      </c>
      <c r="AR33" s="69">
        <v>1.3854648675981589</v>
      </c>
      <c r="AS33">
        <v>0</v>
      </c>
      <c r="AT33" s="69">
        <v>8.0617663581419947</v>
      </c>
      <c r="AU33" s="69">
        <v>4.6594829410118557</v>
      </c>
      <c r="AV33">
        <v>0</v>
      </c>
      <c r="AW33">
        <v>0</v>
      </c>
      <c r="AX33">
        <v>6.4450199999999999E-2</v>
      </c>
      <c r="AY33">
        <v>0</v>
      </c>
      <c r="AZ33">
        <v>0</v>
      </c>
      <c r="BA33">
        <v>0</v>
      </c>
      <c r="BB33">
        <v>0</v>
      </c>
      <c r="BC33">
        <v>3.6621858516904364</v>
      </c>
      <c r="BD33">
        <v>5.4932787775356537</v>
      </c>
      <c r="BE33">
        <v>0</v>
      </c>
      <c r="BF33">
        <v>7.2686789528297799</v>
      </c>
      <c r="BG33">
        <v>21.806036858489339</v>
      </c>
      <c r="BH33">
        <v>0</v>
      </c>
      <c r="BI33">
        <v>0</v>
      </c>
      <c r="BJ33">
        <v>0</v>
      </c>
      <c r="BK33">
        <v>0</v>
      </c>
      <c r="BL33">
        <v>0</v>
      </c>
      <c r="BM33">
        <v>0</v>
      </c>
      <c r="BN33">
        <v>0</v>
      </c>
      <c r="BO33">
        <v>0</v>
      </c>
      <c r="BP33">
        <v>0</v>
      </c>
      <c r="BQ33">
        <v>0</v>
      </c>
      <c r="BR33">
        <v>0</v>
      </c>
      <c r="BS33">
        <v>0</v>
      </c>
      <c r="BT33">
        <v>0</v>
      </c>
      <c r="BU33">
        <v>0.99091555555555566</v>
      </c>
      <c r="BV33">
        <v>0.75872677333333349</v>
      </c>
      <c r="BW33">
        <v>0</v>
      </c>
      <c r="BX33">
        <v>0.29888281222222218</v>
      </c>
      <c r="BY33">
        <v>0.84466666666666668</v>
      </c>
      <c r="BZ33">
        <v>0</v>
      </c>
      <c r="CA33">
        <v>0.78836449333333325</v>
      </c>
      <c r="CB33">
        <v>0.31836449333333328</v>
      </c>
      <c r="CC33">
        <v>0</v>
      </c>
      <c r="CD33">
        <v>0.26111111111111113</v>
      </c>
      <c r="CE33">
        <v>0.13200000000000001</v>
      </c>
      <c r="CF33">
        <v>0</v>
      </c>
      <c r="CG33">
        <v>4.9403456790123569E-2</v>
      </c>
      <c r="CH33">
        <v>1.331111111111111E-2</v>
      </c>
      <c r="CI33">
        <v>0</v>
      </c>
      <c r="CJ33">
        <v>0.92066666666666674</v>
      </c>
      <c r="CK33">
        <v>0.38862875555555559</v>
      </c>
      <c r="CL33">
        <v>0</v>
      </c>
      <c r="CM33">
        <v>0.80629921259842519</v>
      </c>
      <c r="CN33">
        <v>0.57830271216097984</v>
      </c>
      <c r="CO33">
        <v>0</v>
      </c>
      <c r="CP33">
        <v>0.2264019505398816</v>
      </c>
      <c r="CQ33">
        <v>5.0596711213771108E-2</v>
      </c>
      <c r="CR33">
        <v>0</v>
      </c>
      <c r="CS33">
        <v>0.49313898232687281</v>
      </c>
      <c r="CT33">
        <v>0.1407661594318971</v>
      </c>
      <c r="CU33">
        <v>0</v>
      </c>
      <c r="CV33">
        <v>0.35711111111111121</v>
      </c>
      <c r="CW33">
        <v>0.27933333333333332</v>
      </c>
      <c r="CX33">
        <v>0</v>
      </c>
      <c r="CY33">
        <v>1.163893207424042</v>
      </c>
      <c r="CZ33">
        <v>0.39482570545670909</v>
      </c>
      <c r="DA33">
        <v>0</v>
      </c>
      <c r="DB33">
        <v>0.26969276969276967</v>
      </c>
      <c r="DC33">
        <v>0.32073363500519758</v>
      </c>
      <c r="DD33">
        <v>0</v>
      </c>
      <c r="DE33">
        <v>0.19763395963813499</v>
      </c>
      <c r="DF33">
        <v>0.14252289463883089</v>
      </c>
      <c r="DG33">
        <v>0</v>
      </c>
      <c r="DH33">
        <v>0.26844444444444437</v>
      </c>
      <c r="DI33">
        <v>8.511111111111111E-2</v>
      </c>
      <c r="DJ33">
        <v>0</v>
      </c>
      <c r="DK33">
        <v>0.1021152443471918</v>
      </c>
      <c r="DL33">
        <v>2.2765952744070901E-2</v>
      </c>
      <c r="DM33">
        <v>0</v>
      </c>
      <c r="DN33">
        <v>5.6222222222222229E-2</v>
      </c>
      <c r="DO33">
        <v>1.6787667453534449E-2</v>
      </c>
      <c r="DP33">
        <v>0</v>
      </c>
      <c r="DQ33">
        <v>3.09</v>
      </c>
      <c r="DR33">
        <v>0.31444444444444453</v>
      </c>
      <c r="DS33">
        <v>0</v>
      </c>
      <c r="DT33">
        <v>0.96799999999999997</v>
      </c>
      <c r="DU33">
        <v>0.44422222222222219</v>
      </c>
      <c r="DV33">
        <v>0</v>
      </c>
      <c r="DW33">
        <v>0.96622222222222232</v>
      </c>
      <c r="DX33">
        <v>0.39977777777777779</v>
      </c>
      <c r="DY33">
        <v>0</v>
      </c>
      <c r="DZ33">
        <v>0.48044444444444451</v>
      </c>
      <c r="EA33">
        <v>0.3066666666666667</v>
      </c>
      <c r="EB33">
        <v>0</v>
      </c>
      <c r="EC33">
        <v>9.4990181303374902E-2</v>
      </c>
      <c r="ED33">
        <v>8.2648250140810772E-2</v>
      </c>
      <c r="EE33">
        <v>0</v>
      </c>
      <c r="EF33">
        <v>0.68561067028784672</v>
      </c>
      <c r="EG33">
        <v>0.95552104166971041</v>
      </c>
      <c r="EH33">
        <v>0</v>
      </c>
    </row>
    <row r="34" spans="1:138" x14ac:dyDescent="0.25">
      <c r="A34" s="14">
        <v>2015</v>
      </c>
      <c r="B34" s="2">
        <v>1931</v>
      </c>
      <c r="C34">
        <f>0.02*'Ancillary calculations'!D$23</f>
        <v>0</v>
      </c>
      <c r="D34">
        <f>0.02*'Ancillary calculations'!E$23</f>
        <v>65.758446627801177</v>
      </c>
      <c r="E34">
        <f>0.02*'Ancillary calculations'!F$23</f>
        <v>0</v>
      </c>
      <c r="F34">
        <f>0.02*'Ancillary calculations'!G$23</f>
        <v>0</v>
      </c>
      <c r="G34">
        <f>0.02*'Ancillary calculations'!H$23</f>
        <v>0</v>
      </c>
      <c r="H34">
        <f>0.02*'Ancillary calculations'!I$23</f>
        <v>9.2585275600336985</v>
      </c>
      <c r="I34">
        <f>0.02*'Ancillary calculations'!J$23</f>
        <v>0</v>
      </c>
      <c r="J34">
        <f>0.02*'Ancillary calculations'!K$23</f>
        <v>0</v>
      </c>
      <c r="K34">
        <f>0.02*'Ancillary calculations'!L$23</f>
        <v>2.6499672521651219</v>
      </c>
      <c r="L34">
        <v>0</v>
      </c>
      <c r="M34">
        <v>0</v>
      </c>
      <c r="N34">
        <v>0</v>
      </c>
      <c r="O34">
        <v>0</v>
      </c>
      <c r="P34">
        <f t="shared" si="0"/>
        <v>6.4866958278596343</v>
      </c>
      <c r="Q34">
        <f t="shared" si="1"/>
        <v>0.91330095486779928</v>
      </c>
      <c r="R34">
        <f t="shared" si="2"/>
        <v>0.26140416022717927</v>
      </c>
      <c r="S34">
        <v>0</v>
      </c>
      <c r="T34">
        <v>0</v>
      </c>
      <c r="U34">
        <v>0</v>
      </c>
      <c r="V34">
        <v>6.6713095514457423</v>
      </c>
      <c r="W34">
        <v>3.9615844274205343</v>
      </c>
      <c r="X34">
        <v>0</v>
      </c>
      <c r="Y34">
        <v>10.824026752476497</v>
      </c>
      <c r="Z34">
        <v>5.3187372494584304</v>
      </c>
      <c r="AA34">
        <v>0</v>
      </c>
      <c r="AB34">
        <v>2.4522078481206036</v>
      </c>
      <c r="AC34">
        <v>6.5612565881299094</v>
      </c>
      <c r="AD34">
        <v>0</v>
      </c>
      <c r="AE34">
        <v>1.8791111111111112</v>
      </c>
      <c r="AF34">
        <v>1.4788888888888887</v>
      </c>
      <c r="AG34">
        <v>0</v>
      </c>
      <c r="AH34">
        <v>3.1000000000000005</v>
      </c>
      <c r="AI34">
        <v>2.9365066666666668</v>
      </c>
      <c r="AJ34">
        <v>0</v>
      </c>
      <c r="AK34">
        <v>12.025673467891247</v>
      </c>
      <c r="AL34">
        <v>3.0988652404260391</v>
      </c>
      <c r="AM34">
        <v>0</v>
      </c>
      <c r="AN34" s="69">
        <v>2.2206651196381348</v>
      </c>
      <c r="AO34" s="69">
        <v>0.94577627686105314</v>
      </c>
      <c r="AP34">
        <v>0</v>
      </c>
      <c r="AQ34" s="69">
        <v>3.2531332405018665</v>
      </c>
      <c r="AR34" s="69">
        <v>1.3854648675981589</v>
      </c>
      <c r="AS34">
        <v>0</v>
      </c>
      <c r="AT34" s="69">
        <v>8.0617663581419947</v>
      </c>
      <c r="AU34" s="69">
        <v>4.6594829410118557</v>
      </c>
      <c r="AV34">
        <v>0</v>
      </c>
      <c r="AW34">
        <v>0</v>
      </c>
      <c r="AX34">
        <v>6.8982600000000005E-2</v>
      </c>
      <c r="AY34">
        <v>0</v>
      </c>
      <c r="AZ34">
        <v>0</v>
      </c>
      <c r="BA34">
        <v>0</v>
      </c>
      <c r="BB34">
        <v>0</v>
      </c>
      <c r="BC34">
        <v>3.6621858516904364</v>
      </c>
      <c r="BD34">
        <v>5.4932787775356537</v>
      </c>
      <c r="BE34">
        <v>0</v>
      </c>
      <c r="BF34">
        <v>7.2686789528297799</v>
      </c>
      <c r="BG34">
        <v>21.806036858489339</v>
      </c>
      <c r="BH34">
        <v>0</v>
      </c>
      <c r="BI34">
        <v>0</v>
      </c>
      <c r="BJ34">
        <v>0</v>
      </c>
      <c r="BK34">
        <v>0</v>
      </c>
      <c r="BL34">
        <v>0</v>
      </c>
      <c r="BM34">
        <v>0</v>
      </c>
      <c r="BN34">
        <v>0</v>
      </c>
      <c r="BO34">
        <v>0</v>
      </c>
      <c r="BP34">
        <v>0</v>
      </c>
      <c r="BQ34">
        <v>0</v>
      </c>
      <c r="BR34">
        <v>0</v>
      </c>
      <c r="BS34">
        <v>0</v>
      </c>
      <c r="BT34">
        <v>0</v>
      </c>
      <c r="BU34">
        <v>0.99091555555555566</v>
      </c>
      <c r="BV34">
        <v>0.75872677333333349</v>
      </c>
      <c r="BW34">
        <v>0</v>
      </c>
      <c r="BX34">
        <v>0.29888281222222218</v>
      </c>
      <c r="BY34">
        <v>0.84466666666666668</v>
      </c>
      <c r="BZ34">
        <v>0</v>
      </c>
      <c r="CA34">
        <v>0.78836449333333325</v>
      </c>
      <c r="CB34">
        <v>0.31836449333333328</v>
      </c>
      <c r="CC34">
        <v>0</v>
      </c>
      <c r="CD34">
        <v>0.26111111111111113</v>
      </c>
      <c r="CE34">
        <v>0.13200000000000001</v>
      </c>
      <c r="CF34">
        <v>0</v>
      </c>
      <c r="CG34">
        <v>4.9403456790123569E-2</v>
      </c>
      <c r="CH34">
        <v>1.331111111111111E-2</v>
      </c>
      <c r="CI34">
        <v>0</v>
      </c>
      <c r="CJ34">
        <v>0.92066666666666674</v>
      </c>
      <c r="CK34">
        <v>0.38862875555555559</v>
      </c>
      <c r="CL34">
        <v>0</v>
      </c>
      <c r="CM34">
        <v>0.80629921259842519</v>
      </c>
      <c r="CN34">
        <v>0.57830271216097984</v>
      </c>
      <c r="CO34">
        <v>0</v>
      </c>
      <c r="CP34">
        <v>0.2264019505398816</v>
      </c>
      <c r="CQ34">
        <v>5.0596711213771108E-2</v>
      </c>
      <c r="CR34">
        <v>0</v>
      </c>
      <c r="CS34">
        <v>0.49313898232687281</v>
      </c>
      <c r="CT34">
        <v>0.1407661594318971</v>
      </c>
      <c r="CU34">
        <v>0</v>
      </c>
      <c r="CV34">
        <v>0.35711111111111121</v>
      </c>
      <c r="CW34">
        <v>0.27933333333333332</v>
      </c>
      <c r="CX34">
        <v>0</v>
      </c>
      <c r="CY34">
        <v>1.163893207424042</v>
      </c>
      <c r="CZ34">
        <v>0.39482570545670909</v>
      </c>
      <c r="DA34">
        <v>0</v>
      </c>
      <c r="DB34">
        <v>0.26969276969276967</v>
      </c>
      <c r="DC34">
        <v>0.32073363500519758</v>
      </c>
      <c r="DD34">
        <v>0</v>
      </c>
      <c r="DE34">
        <v>0.19763395963813499</v>
      </c>
      <c r="DF34">
        <v>0.14252289463883089</v>
      </c>
      <c r="DG34">
        <v>0</v>
      </c>
      <c r="DH34">
        <v>0.26844444444444437</v>
      </c>
      <c r="DI34">
        <v>8.511111111111111E-2</v>
      </c>
      <c r="DJ34">
        <v>0</v>
      </c>
      <c r="DK34">
        <v>0.1021152443471918</v>
      </c>
      <c r="DL34">
        <v>2.2765952744070901E-2</v>
      </c>
      <c r="DM34">
        <v>0</v>
      </c>
      <c r="DN34">
        <v>5.6222222222222229E-2</v>
      </c>
      <c r="DO34">
        <v>1.6787667453534449E-2</v>
      </c>
      <c r="DP34">
        <v>0</v>
      </c>
      <c r="DQ34">
        <v>3.09</v>
      </c>
      <c r="DR34">
        <v>0.31444444444444453</v>
      </c>
      <c r="DS34">
        <v>0</v>
      </c>
      <c r="DT34">
        <v>0.96799999999999997</v>
      </c>
      <c r="DU34">
        <v>0.44422222222222219</v>
      </c>
      <c r="DV34">
        <v>0</v>
      </c>
      <c r="DW34">
        <v>0.96622222222222232</v>
      </c>
      <c r="DX34">
        <v>0.39977777777777779</v>
      </c>
      <c r="DY34">
        <v>0</v>
      </c>
      <c r="DZ34">
        <v>0.48044444444444451</v>
      </c>
      <c r="EA34">
        <v>0.3066666666666667</v>
      </c>
      <c r="EB34">
        <v>0</v>
      </c>
      <c r="EC34">
        <v>9.4990181303374902E-2</v>
      </c>
      <c r="ED34">
        <v>8.2648250140810772E-2</v>
      </c>
      <c r="EE34">
        <v>0</v>
      </c>
      <c r="EF34">
        <v>0.68561067028784672</v>
      </c>
      <c r="EG34">
        <v>0.95552104166971041</v>
      </c>
      <c r="EH34">
        <v>0</v>
      </c>
    </row>
    <row r="35" spans="1:138" x14ac:dyDescent="0.25">
      <c r="A35" s="14">
        <v>2015</v>
      </c>
      <c r="B35" s="2">
        <v>1932</v>
      </c>
      <c r="C35">
        <f>0.02*'Ancillary calculations'!D$23</f>
        <v>0</v>
      </c>
      <c r="D35">
        <f>0.02*'Ancillary calculations'!E$23</f>
        <v>65.758446627801177</v>
      </c>
      <c r="E35">
        <f>0.02*'Ancillary calculations'!F$23</f>
        <v>0</v>
      </c>
      <c r="F35">
        <f>0.02*'Ancillary calculations'!G$23</f>
        <v>0</v>
      </c>
      <c r="G35">
        <f>0.02*'Ancillary calculations'!H$23</f>
        <v>0</v>
      </c>
      <c r="H35">
        <f>0.02*'Ancillary calculations'!I$23</f>
        <v>9.2585275600336985</v>
      </c>
      <c r="I35">
        <f>0.02*'Ancillary calculations'!J$23</f>
        <v>0</v>
      </c>
      <c r="J35">
        <f>0.02*'Ancillary calculations'!K$23</f>
        <v>0</v>
      </c>
      <c r="K35">
        <f>0.02*'Ancillary calculations'!L$23</f>
        <v>2.6499672521651219</v>
      </c>
      <c r="L35">
        <v>0</v>
      </c>
      <c r="M35">
        <v>0</v>
      </c>
      <c r="N35">
        <v>0</v>
      </c>
      <c r="O35">
        <v>0</v>
      </c>
      <c r="P35">
        <f t="shared" si="0"/>
        <v>6.4866958278596343</v>
      </c>
      <c r="Q35">
        <f t="shared" si="1"/>
        <v>0.91330095486779928</v>
      </c>
      <c r="R35">
        <f t="shared" si="2"/>
        <v>0.26140416022717927</v>
      </c>
      <c r="S35">
        <v>0</v>
      </c>
      <c r="T35">
        <v>0</v>
      </c>
      <c r="U35">
        <v>0</v>
      </c>
      <c r="V35">
        <v>6.6713095514457423</v>
      </c>
      <c r="W35">
        <v>3.9615844274205343</v>
      </c>
      <c r="X35">
        <v>0</v>
      </c>
      <c r="Y35">
        <v>10.824026752476497</v>
      </c>
      <c r="Z35">
        <v>5.3187372494584304</v>
      </c>
      <c r="AA35">
        <v>0</v>
      </c>
      <c r="AB35">
        <v>2.4522078481206036</v>
      </c>
      <c r="AC35">
        <v>6.5612565881299094</v>
      </c>
      <c r="AD35">
        <v>0</v>
      </c>
      <c r="AE35">
        <v>1.8791111111111112</v>
      </c>
      <c r="AF35">
        <v>1.4788888888888887</v>
      </c>
      <c r="AG35">
        <v>0</v>
      </c>
      <c r="AH35">
        <v>3.1000000000000005</v>
      </c>
      <c r="AI35">
        <v>2.9365066666666668</v>
      </c>
      <c r="AJ35">
        <v>0</v>
      </c>
      <c r="AK35">
        <v>12.025673467891247</v>
      </c>
      <c r="AL35">
        <v>3.0988652404260391</v>
      </c>
      <c r="AM35">
        <v>0</v>
      </c>
      <c r="AN35" s="69">
        <v>2.2206651196381348</v>
      </c>
      <c r="AO35" s="69">
        <v>0.94577627686105314</v>
      </c>
      <c r="AP35">
        <v>0</v>
      </c>
      <c r="AQ35" s="69">
        <v>3.2531332405018665</v>
      </c>
      <c r="AR35" s="69">
        <v>1.3854648675981589</v>
      </c>
      <c r="AS35">
        <v>0</v>
      </c>
      <c r="AT35" s="69">
        <v>8.0617663581419947</v>
      </c>
      <c r="AU35" s="69">
        <v>4.6594829410118557</v>
      </c>
      <c r="AV35">
        <v>0</v>
      </c>
      <c r="AW35">
        <v>0</v>
      </c>
      <c r="AX35">
        <v>7.5491299999999997E-2</v>
      </c>
      <c r="AY35">
        <v>0</v>
      </c>
      <c r="AZ35">
        <v>0</v>
      </c>
      <c r="BA35">
        <v>0</v>
      </c>
      <c r="BB35">
        <v>0</v>
      </c>
      <c r="BC35">
        <v>3.6621858516904364</v>
      </c>
      <c r="BD35">
        <v>5.4932787775356537</v>
      </c>
      <c r="BE35">
        <v>0</v>
      </c>
      <c r="BF35">
        <v>7.2686789528297799</v>
      </c>
      <c r="BG35">
        <v>21.806036858489339</v>
      </c>
      <c r="BH35">
        <v>0</v>
      </c>
      <c r="BI35">
        <v>0</v>
      </c>
      <c r="BJ35">
        <v>0</v>
      </c>
      <c r="BK35">
        <v>0</v>
      </c>
      <c r="BL35">
        <v>0</v>
      </c>
      <c r="BM35">
        <v>0</v>
      </c>
      <c r="BN35">
        <v>0</v>
      </c>
      <c r="BO35">
        <v>0</v>
      </c>
      <c r="BP35">
        <v>0</v>
      </c>
      <c r="BQ35">
        <v>0</v>
      </c>
      <c r="BR35">
        <v>0</v>
      </c>
      <c r="BS35">
        <v>0</v>
      </c>
      <c r="BT35">
        <v>0</v>
      </c>
      <c r="BU35">
        <v>0.99091555555555566</v>
      </c>
      <c r="BV35">
        <v>0.75872677333333349</v>
      </c>
      <c r="BW35">
        <v>0</v>
      </c>
      <c r="BX35">
        <v>0.29888281222222218</v>
      </c>
      <c r="BY35">
        <v>0.84466666666666668</v>
      </c>
      <c r="BZ35">
        <v>0</v>
      </c>
      <c r="CA35">
        <v>0.78836449333333325</v>
      </c>
      <c r="CB35">
        <v>0.31836449333333328</v>
      </c>
      <c r="CC35">
        <v>0</v>
      </c>
      <c r="CD35">
        <v>0.26111111111111113</v>
      </c>
      <c r="CE35">
        <v>0.13200000000000001</v>
      </c>
      <c r="CF35">
        <v>0</v>
      </c>
      <c r="CG35">
        <v>4.9403456790123569E-2</v>
      </c>
      <c r="CH35">
        <v>1.331111111111111E-2</v>
      </c>
      <c r="CI35">
        <v>0</v>
      </c>
      <c r="CJ35">
        <v>0.92066666666666674</v>
      </c>
      <c r="CK35">
        <v>0.38862875555555559</v>
      </c>
      <c r="CL35">
        <v>0</v>
      </c>
      <c r="CM35">
        <v>0.80629921259842519</v>
      </c>
      <c r="CN35">
        <v>0.57830271216097984</v>
      </c>
      <c r="CO35">
        <v>0</v>
      </c>
      <c r="CP35">
        <v>0.2264019505398816</v>
      </c>
      <c r="CQ35">
        <v>5.0596711213771108E-2</v>
      </c>
      <c r="CR35">
        <v>0</v>
      </c>
      <c r="CS35">
        <v>0.49313898232687281</v>
      </c>
      <c r="CT35">
        <v>0.1407661594318971</v>
      </c>
      <c r="CU35">
        <v>0</v>
      </c>
      <c r="CV35">
        <v>0.35711111111111121</v>
      </c>
      <c r="CW35">
        <v>0.27933333333333332</v>
      </c>
      <c r="CX35">
        <v>0</v>
      </c>
      <c r="CY35">
        <v>1.163893207424042</v>
      </c>
      <c r="CZ35">
        <v>0.39482570545670909</v>
      </c>
      <c r="DA35">
        <v>0</v>
      </c>
      <c r="DB35">
        <v>0.26969276969276967</v>
      </c>
      <c r="DC35">
        <v>0.32073363500519758</v>
      </c>
      <c r="DD35">
        <v>0</v>
      </c>
      <c r="DE35">
        <v>0.19763395963813499</v>
      </c>
      <c r="DF35">
        <v>0.14252289463883089</v>
      </c>
      <c r="DG35">
        <v>0</v>
      </c>
      <c r="DH35">
        <v>0.26844444444444437</v>
      </c>
      <c r="DI35">
        <v>8.511111111111111E-2</v>
      </c>
      <c r="DJ35">
        <v>0</v>
      </c>
      <c r="DK35">
        <v>0.1021152443471918</v>
      </c>
      <c r="DL35">
        <v>2.2765952744070901E-2</v>
      </c>
      <c r="DM35">
        <v>0</v>
      </c>
      <c r="DN35">
        <v>5.6222222222222229E-2</v>
      </c>
      <c r="DO35">
        <v>1.6787667453534449E-2</v>
      </c>
      <c r="DP35">
        <v>0</v>
      </c>
      <c r="DQ35">
        <v>3.09</v>
      </c>
      <c r="DR35">
        <v>0.31444444444444453</v>
      </c>
      <c r="DS35">
        <v>0</v>
      </c>
      <c r="DT35">
        <v>0.96799999999999997</v>
      </c>
      <c r="DU35">
        <v>0.44422222222222219</v>
      </c>
      <c r="DV35">
        <v>0</v>
      </c>
      <c r="DW35">
        <v>0.96622222222222232</v>
      </c>
      <c r="DX35">
        <v>0.39977777777777779</v>
      </c>
      <c r="DY35">
        <v>0</v>
      </c>
      <c r="DZ35">
        <v>0.48044444444444451</v>
      </c>
      <c r="EA35">
        <v>0.3066666666666667</v>
      </c>
      <c r="EB35">
        <v>0</v>
      </c>
      <c r="EC35">
        <v>9.4990181303374902E-2</v>
      </c>
      <c r="ED35">
        <v>8.2648250140810772E-2</v>
      </c>
      <c r="EE35">
        <v>0</v>
      </c>
      <c r="EF35">
        <v>0.68561067028784672</v>
      </c>
      <c r="EG35">
        <v>0.95552104166971041</v>
      </c>
      <c r="EH35">
        <v>0</v>
      </c>
    </row>
    <row r="36" spans="1:138" x14ac:dyDescent="0.25">
      <c r="A36" s="14">
        <v>2015</v>
      </c>
      <c r="B36" s="2">
        <v>1933</v>
      </c>
      <c r="C36">
        <f>0.02*'Ancillary calculations'!D$23</f>
        <v>0</v>
      </c>
      <c r="D36">
        <f>0.02*'Ancillary calculations'!E$23</f>
        <v>65.758446627801177</v>
      </c>
      <c r="E36">
        <f>0.02*'Ancillary calculations'!F$23</f>
        <v>0</v>
      </c>
      <c r="F36">
        <f>0.02*'Ancillary calculations'!G$23</f>
        <v>0</v>
      </c>
      <c r="G36">
        <f>0.02*'Ancillary calculations'!H$23</f>
        <v>0</v>
      </c>
      <c r="H36">
        <f>0.02*'Ancillary calculations'!I$23</f>
        <v>9.2585275600336985</v>
      </c>
      <c r="I36">
        <f>0.02*'Ancillary calculations'!J$23</f>
        <v>0</v>
      </c>
      <c r="J36">
        <f>0.02*'Ancillary calculations'!K$23</f>
        <v>0</v>
      </c>
      <c r="K36">
        <f>0.02*'Ancillary calculations'!L$23</f>
        <v>2.6499672521651219</v>
      </c>
      <c r="L36">
        <v>0</v>
      </c>
      <c r="M36">
        <v>0</v>
      </c>
      <c r="N36">
        <v>0</v>
      </c>
      <c r="O36">
        <v>0</v>
      </c>
      <c r="P36">
        <f t="shared" si="0"/>
        <v>6.4866958278596343</v>
      </c>
      <c r="Q36">
        <f t="shared" si="1"/>
        <v>0.91330095486779928</v>
      </c>
      <c r="R36">
        <f t="shared" si="2"/>
        <v>0.26140416022717927</v>
      </c>
      <c r="S36">
        <v>0</v>
      </c>
      <c r="T36">
        <v>0</v>
      </c>
      <c r="U36">
        <v>0</v>
      </c>
      <c r="V36">
        <v>6.6713095514457423</v>
      </c>
      <c r="W36">
        <v>3.9615844274205343</v>
      </c>
      <c r="X36">
        <v>0</v>
      </c>
      <c r="Y36">
        <v>10.824026752476497</v>
      </c>
      <c r="Z36">
        <v>5.3187372494584304</v>
      </c>
      <c r="AA36">
        <v>0</v>
      </c>
      <c r="AB36">
        <v>2.4522078481206036</v>
      </c>
      <c r="AC36">
        <v>6.5612565881299094</v>
      </c>
      <c r="AD36">
        <v>0</v>
      </c>
      <c r="AE36">
        <v>1.8791111111111112</v>
      </c>
      <c r="AF36">
        <v>1.4788888888888887</v>
      </c>
      <c r="AG36">
        <v>0</v>
      </c>
      <c r="AH36">
        <v>3.1000000000000005</v>
      </c>
      <c r="AI36">
        <v>2.9365066666666668</v>
      </c>
      <c r="AJ36">
        <v>0</v>
      </c>
      <c r="AK36">
        <v>12.025673467891247</v>
      </c>
      <c r="AL36">
        <v>3.0988652404260391</v>
      </c>
      <c r="AM36">
        <v>0</v>
      </c>
      <c r="AN36" s="69">
        <v>2.2206651196381348</v>
      </c>
      <c r="AO36" s="69">
        <v>0.94577627686105314</v>
      </c>
      <c r="AP36">
        <v>0</v>
      </c>
      <c r="AQ36" s="69">
        <v>3.2531332405018665</v>
      </c>
      <c r="AR36" s="69">
        <v>1.3854648675981589</v>
      </c>
      <c r="AS36">
        <v>0</v>
      </c>
      <c r="AT36" s="69">
        <v>8.0617663581419947</v>
      </c>
      <c r="AU36" s="69">
        <v>4.6594829410118557</v>
      </c>
      <c r="AV36">
        <v>0</v>
      </c>
      <c r="AW36">
        <v>0</v>
      </c>
      <c r="AX36">
        <v>8.2958900000000002E-2</v>
      </c>
      <c r="AY36">
        <v>0</v>
      </c>
      <c r="AZ36">
        <v>0</v>
      </c>
      <c r="BA36">
        <v>0</v>
      </c>
      <c r="BB36">
        <v>0</v>
      </c>
      <c r="BC36">
        <v>3.6621858516904364</v>
      </c>
      <c r="BD36">
        <v>5.4932787775356537</v>
      </c>
      <c r="BE36">
        <v>0</v>
      </c>
      <c r="BF36">
        <v>6.7714481732889444</v>
      </c>
      <c r="BG36">
        <v>20.314344519866832</v>
      </c>
      <c r="BH36">
        <v>0</v>
      </c>
      <c r="BI36">
        <v>0</v>
      </c>
      <c r="BJ36">
        <v>0</v>
      </c>
      <c r="BK36">
        <v>0</v>
      </c>
      <c r="BL36">
        <v>0</v>
      </c>
      <c r="BM36">
        <v>0</v>
      </c>
      <c r="BN36">
        <v>0</v>
      </c>
      <c r="BO36">
        <v>0</v>
      </c>
      <c r="BP36">
        <v>0</v>
      </c>
      <c r="BQ36">
        <v>0</v>
      </c>
      <c r="BR36">
        <v>0</v>
      </c>
      <c r="BS36">
        <v>0</v>
      </c>
      <c r="BT36">
        <v>0</v>
      </c>
      <c r="BU36">
        <v>0.99091555555555566</v>
      </c>
      <c r="BV36">
        <v>0.75872677333333349</v>
      </c>
      <c r="BW36">
        <v>0</v>
      </c>
      <c r="BX36">
        <v>0.29888281222222218</v>
      </c>
      <c r="BY36">
        <v>0.84466666666666668</v>
      </c>
      <c r="BZ36">
        <v>0</v>
      </c>
      <c r="CA36">
        <v>0.78836449333333325</v>
      </c>
      <c r="CB36">
        <v>0.31836449333333328</v>
      </c>
      <c r="CC36">
        <v>0</v>
      </c>
      <c r="CD36">
        <v>0.26111111111111113</v>
      </c>
      <c r="CE36">
        <v>0.13200000000000001</v>
      </c>
      <c r="CF36">
        <v>0</v>
      </c>
      <c r="CG36">
        <v>4.9403456790123569E-2</v>
      </c>
      <c r="CH36">
        <v>1.331111111111111E-2</v>
      </c>
      <c r="CI36">
        <v>0</v>
      </c>
      <c r="CJ36">
        <v>0.92066666666666674</v>
      </c>
      <c r="CK36">
        <v>0.38862875555555559</v>
      </c>
      <c r="CL36">
        <v>0</v>
      </c>
      <c r="CM36">
        <v>0.80629921259842519</v>
      </c>
      <c r="CN36">
        <v>0.57830271216097984</v>
      </c>
      <c r="CO36">
        <v>0</v>
      </c>
      <c r="CP36">
        <v>0.2264019505398816</v>
      </c>
      <c r="CQ36">
        <v>5.0596711213771108E-2</v>
      </c>
      <c r="CR36">
        <v>0</v>
      </c>
      <c r="CS36">
        <v>0.49313898232687281</v>
      </c>
      <c r="CT36">
        <v>0.1407661594318971</v>
      </c>
      <c r="CU36">
        <v>0</v>
      </c>
      <c r="CV36">
        <v>0.35711111111111121</v>
      </c>
      <c r="CW36">
        <v>0.27933333333333332</v>
      </c>
      <c r="CX36">
        <v>0</v>
      </c>
      <c r="CY36">
        <v>1.163893207424042</v>
      </c>
      <c r="CZ36">
        <v>0.39482570545670909</v>
      </c>
      <c r="DA36">
        <v>0</v>
      </c>
      <c r="DB36">
        <v>0.26969276969276967</v>
      </c>
      <c r="DC36">
        <v>0.32073363500519758</v>
      </c>
      <c r="DD36">
        <v>0</v>
      </c>
      <c r="DE36">
        <v>0.19763395963813499</v>
      </c>
      <c r="DF36">
        <v>0.14252289463883089</v>
      </c>
      <c r="DG36">
        <v>0</v>
      </c>
      <c r="DH36">
        <v>0.26844444444444437</v>
      </c>
      <c r="DI36">
        <v>8.511111111111111E-2</v>
      </c>
      <c r="DJ36">
        <v>0</v>
      </c>
      <c r="DK36">
        <v>0.1021152443471918</v>
      </c>
      <c r="DL36">
        <v>2.2765952744070901E-2</v>
      </c>
      <c r="DM36">
        <v>0</v>
      </c>
      <c r="DN36">
        <v>5.6222222222222229E-2</v>
      </c>
      <c r="DO36">
        <v>1.6787667453534449E-2</v>
      </c>
      <c r="DP36">
        <v>0</v>
      </c>
      <c r="DQ36">
        <v>3.09</v>
      </c>
      <c r="DR36">
        <v>0.31444444444444453</v>
      </c>
      <c r="DS36">
        <v>0</v>
      </c>
      <c r="DT36">
        <v>0.96799999999999997</v>
      </c>
      <c r="DU36">
        <v>0.44422222222222219</v>
      </c>
      <c r="DV36">
        <v>0</v>
      </c>
      <c r="DW36">
        <v>0.96622222222222232</v>
      </c>
      <c r="DX36">
        <v>0.39977777777777779</v>
      </c>
      <c r="DY36">
        <v>0</v>
      </c>
      <c r="DZ36">
        <v>0.48044444444444451</v>
      </c>
      <c r="EA36">
        <v>0.3066666666666667</v>
      </c>
      <c r="EB36">
        <v>0</v>
      </c>
      <c r="EC36">
        <v>9.4990181303374902E-2</v>
      </c>
      <c r="ED36">
        <v>8.2648250140810772E-2</v>
      </c>
      <c r="EE36">
        <v>0</v>
      </c>
      <c r="EF36">
        <v>0.68561067028784672</v>
      </c>
      <c r="EG36">
        <v>0.95552104166971041</v>
      </c>
      <c r="EH36">
        <v>0</v>
      </c>
    </row>
    <row r="37" spans="1:138" x14ac:dyDescent="0.25">
      <c r="A37" s="14">
        <v>2015</v>
      </c>
      <c r="B37" s="2">
        <v>1934</v>
      </c>
      <c r="C37">
        <f>0.02*'Ancillary calculations'!D$23</f>
        <v>0</v>
      </c>
      <c r="D37">
        <f>0.02*'Ancillary calculations'!E$23</f>
        <v>65.758446627801177</v>
      </c>
      <c r="E37">
        <f>0.02*'Ancillary calculations'!F$23</f>
        <v>0</v>
      </c>
      <c r="F37">
        <f>0.02*'Ancillary calculations'!G$23</f>
        <v>0</v>
      </c>
      <c r="G37">
        <f>0.02*'Ancillary calculations'!H$23</f>
        <v>0</v>
      </c>
      <c r="H37">
        <f>0.02*'Ancillary calculations'!I$23</f>
        <v>9.2585275600336985</v>
      </c>
      <c r="I37">
        <f>0.02*'Ancillary calculations'!J$23</f>
        <v>0</v>
      </c>
      <c r="J37">
        <f>0.02*'Ancillary calculations'!K$23</f>
        <v>0</v>
      </c>
      <c r="K37">
        <f>0.02*'Ancillary calculations'!L$23</f>
        <v>2.6499672521651219</v>
      </c>
      <c r="L37">
        <v>0</v>
      </c>
      <c r="M37">
        <v>0</v>
      </c>
      <c r="N37">
        <v>0</v>
      </c>
      <c r="O37">
        <v>0</v>
      </c>
      <c r="P37">
        <f t="shared" si="0"/>
        <v>6.4866958278596343</v>
      </c>
      <c r="Q37">
        <f t="shared" si="1"/>
        <v>0.91330095486779928</v>
      </c>
      <c r="R37">
        <f t="shared" si="2"/>
        <v>0.26140416022717927</v>
      </c>
      <c r="S37">
        <v>0</v>
      </c>
      <c r="T37">
        <v>0</v>
      </c>
      <c r="U37">
        <v>0</v>
      </c>
      <c r="V37">
        <v>6.6713095514457423</v>
      </c>
      <c r="W37">
        <v>3.9615844274205343</v>
      </c>
      <c r="X37">
        <v>0</v>
      </c>
      <c r="Y37">
        <v>10.824026752476497</v>
      </c>
      <c r="Z37">
        <v>5.3187372494584304</v>
      </c>
      <c r="AA37">
        <v>0</v>
      </c>
      <c r="AB37">
        <v>2.4522078481206036</v>
      </c>
      <c r="AC37">
        <v>6.5612565881299094</v>
      </c>
      <c r="AD37">
        <v>0</v>
      </c>
      <c r="AE37">
        <v>1.8791111111111112</v>
      </c>
      <c r="AF37">
        <v>1.4788888888888887</v>
      </c>
      <c r="AG37">
        <v>0</v>
      </c>
      <c r="AH37">
        <v>3.1000000000000005</v>
      </c>
      <c r="AI37">
        <v>2.9365066666666668</v>
      </c>
      <c r="AJ37">
        <v>0</v>
      </c>
      <c r="AK37">
        <v>12.025673467891247</v>
      </c>
      <c r="AL37">
        <v>3.0988652404260391</v>
      </c>
      <c r="AM37">
        <v>0</v>
      </c>
      <c r="AN37" s="69">
        <v>2.2206651196381348</v>
      </c>
      <c r="AO37" s="69">
        <v>0.94577627686105314</v>
      </c>
      <c r="AP37">
        <v>0</v>
      </c>
      <c r="AQ37" s="69">
        <v>3.2531332405018665</v>
      </c>
      <c r="AR37" s="69">
        <v>1.3854648675981589</v>
      </c>
      <c r="AS37">
        <v>0</v>
      </c>
      <c r="AT37" s="69">
        <v>8.0617663581419947</v>
      </c>
      <c r="AU37" s="69">
        <v>4.6594829410118557</v>
      </c>
      <c r="AV37">
        <v>0</v>
      </c>
      <c r="AW37">
        <v>0</v>
      </c>
      <c r="AX37">
        <v>9.2736700000000005E-2</v>
      </c>
      <c r="AY37">
        <v>0</v>
      </c>
      <c r="AZ37">
        <v>0</v>
      </c>
      <c r="BA37">
        <v>0</v>
      </c>
      <c r="BB37">
        <v>0</v>
      </c>
      <c r="BC37">
        <v>3.6621858516904364</v>
      </c>
      <c r="BD37">
        <v>5.4932787775356537</v>
      </c>
      <c r="BE37">
        <v>0</v>
      </c>
      <c r="BF37">
        <v>6.7714481732889444</v>
      </c>
      <c r="BG37">
        <v>20.314344519866832</v>
      </c>
      <c r="BH37">
        <v>0</v>
      </c>
      <c r="BI37">
        <v>0</v>
      </c>
      <c r="BJ37">
        <v>0</v>
      </c>
      <c r="BK37">
        <v>0</v>
      </c>
      <c r="BL37">
        <v>0</v>
      </c>
      <c r="BM37">
        <v>0</v>
      </c>
      <c r="BN37">
        <v>0</v>
      </c>
      <c r="BO37">
        <v>0</v>
      </c>
      <c r="BP37">
        <v>0</v>
      </c>
      <c r="BQ37">
        <v>0</v>
      </c>
      <c r="BR37">
        <v>0</v>
      </c>
      <c r="BS37">
        <v>0</v>
      </c>
      <c r="BT37">
        <v>0</v>
      </c>
      <c r="BU37">
        <v>0.99091555555555566</v>
      </c>
      <c r="BV37">
        <v>0.75872677333333349</v>
      </c>
      <c r="BW37">
        <v>0</v>
      </c>
      <c r="BX37">
        <v>0.29888281222222218</v>
      </c>
      <c r="BY37">
        <v>0.84466666666666668</v>
      </c>
      <c r="BZ37">
        <v>0</v>
      </c>
      <c r="CA37">
        <v>0.78836449333333325</v>
      </c>
      <c r="CB37">
        <v>0.31836449333333328</v>
      </c>
      <c r="CC37">
        <v>0</v>
      </c>
      <c r="CD37">
        <v>0.26111111111111113</v>
      </c>
      <c r="CE37">
        <v>0.13200000000000001</v>
      </c>
      <c r="CF37">
        <v>0</v>
      </c>
      <c r="CG37">
        <v>4.9403456790123569E-2</v>
      </c>
      <c r="CH37">
        <v>1.331111111111111E-2</v>
      </c>
      <c r="CI37">
        <v>0</v>
      </c>
      <c r="CJ37">
        <v>0.92066666666666674</v>
      </c>
      <c r="CK37">
        <v>0.38862875555555559</v>
      </c>
      <c r="CL37">
        <v>0</v>
      </c>
      <c r="CM37">
        <v>0.80629921259842519</v>
      </c>
      <c r="CN37">
        <v>0.57830271216097984</v>
      </c>
      <c r="CO37">
        <v>0</v>
      </c>
      <c r="CP37">
        <v>0.2264019505398816</v>
      </c>
      <c r="CQ37">
        <v>5.0596711213771108E-2</v>
      </c>
      <c r="CR37">
        <v>0</v>
      </c>
      <c r="CS37">
        <v>0.49313898232687281</v>
      </c>
      <c r="CT37">
        <v>0.1407661594318971</v>
      </c>
      <c r="CU37">
        <v>0</v>
      </c>
      <c r="CV37">
        <v>0.35711111111111121</v>
      </c>
      <c r="CW37">
        <v>0.27933333333333332</v>
      </c>
      <c r="CX37">
        <v>0</v>
      </c>
      <c r="CY37">
        <v>1.163893207424042</v>
      </c>
      <c r="CZ37">
        <v>0.39482570545670909</v>
      </c>
      <c r="DA37">
        <v>0</v>
      </c>
      <c r="DB37">
        <v>0.26969276969276967</v>
      </c>
      <c r="DC37">
        <v>0.32073363500519758</v>
      </c>
      <c r="DD37">
        <v>0</v>
      </c>
      <c r="DE37">
        <v>0.19763395963813499</v>
      </c>
      <c r="DF37">
        <v>0.14252289463883089</v>
      </c>
      <c r="DG37">
        <v>0</v>
      </c>
      <c r="DH37">
        <v>0.26844444444444437</v>
      </c>
      <c r="DI37">
        <v>8.511111111111111E-2</v>
      </c>
      <c r="DJ37">
        <v>0</v>
      </c>
      <c r="DK37">
        <v>0.1021152443471918</v>
      </c>
      <c r="DL37">
        <v>2.2765952744070901E-2</v>
      </c>
      <c r="DM37">
        <v>0</v>
      </c>
      <c r="DN37">
        <v>5.6222222222222229E-2</v>
      </c>
      <c r="DO37">
        <v>1.6787667453534449E-2</v>
      </c>
      <c r="DP37">
        <v>0</v>
      </c>
      <c r="DQ37">
        <v>3.09</v>
      </c>
      <c r="DR37">
        <v>0.31444444444444453</v>
      </c>
      <c r="DS37">
        <v>0</v>
      </c>
      <c r="DT37">
        <v>0.96799999999999997</v>
      </c>
      <c r="DU37">
        <v>0.44422222222222219</v>
      </c>
      <c r="DV37">
        <v>0</v>
      </c>
      <c r="DW37">
        <v>0.96622222222222232</v>
      </c>
      <c r="DX37">
        <v>0.39977777777777779</v>
      </c>
      <c r="DY37">
        <v>0</v>
      </c>
      <c r="DZ37">
        <v>0.48044444444444451</v>
      </c>
      <c r="EA37">
        <v>0.3066666666666667</v>
      </c>
      <c r="EB37">
        <v>0</v>
      </c>
      <c r="EC37">
        <v>9.4990181303374902E-2</v>
      </c>
      <c r="ED37">
        <v>8.2648250140810772E-2</v>
      </c>
      <c r="EE37">
        <v>0</v>
      </c>
      <c r="EF37">
        <v>0.68561067028784672</v>
      </c>
      <c r="EG37">
        <v>0.95552104166971041</v>
      </c>
      <c r="EH37">
        <v>0</v>
      </c>
    </row>
    <row r="38" spans="1:138" x14ac:dyDescent="0.25">
      <c r="A38" s="14">
        <v>2015</v>
      </c>
      <c r="B38" s="2">
        <v>1935</v>
      </c>
      <c r="C38">
        <f>0.02*'Ancillary calculations'!D$23</f>
        <v>0</v>
      </c>
      <c r="D38">
        <f>0.02*'Ancillary calculations'!E$23</f>
        <v>65.758446627801177</v>
      </c>
      <c r="E38">
        <f>0.02*'Ancillary calculations'!F$23</f>
        <v>0</v>
      </c>
      <c r="F38">
        <f>0.02*'Ancillary calculations'!G$23</f>
        <v>0</v>
      </c>
      <c r="G38">
        <f>0.02*'Ancillary calculations'!H$23</f>
        <v>0</v>
      </c>
      <c r="H38">
        <f>0.02*'Ancillary calculations'!I$23</f>
        <v>9.2585275600336985</v>
      </c>
      <c r="I38">
        <f>0.02*'Ancillary calculations'!J$23</f>
        <v>0</v>
      </c>
      <c r="J38">
        <f>0.02*'Ancillary calculations'!K$23</f>
        <v>0</v>
      </c>
      <c r="K38">
        <f>0.02*'Ancillary calculations'!L$23</f>
        <v>2.6499672521651219</v>
      </c>
      <c r="L38">
        <v>0</v>
      </c>
      <c r="M38">
        <v>0</v>
      </c>
      <c r="N38">
        <v>0</v>
      </c>
      <c r="O38">
        <v>0</v>
      </c>
      <c r="P38">
        <f t="shared" si="0"/>
        <v>6.4866958278596343</v>
      </c>
      <c r="Q38">
        <f t="shared" si="1"/>
        <v>0.91330095486779928</v>
      </c>
      <c r="R38">
        <f t="shared" si="2"/>
        <v>0.26140416022717927</v>
      </c>
      <c r="S38">
        <v>0</v>
      </c>
      <c r="T38">
        <v>0</v>
      </c>
      <c r="U38">
        <v>0</v>
      </c>
      <c r="V38">
        <v>6.6713095514457423</v>
      </c>
      <c r="W38">
        <v>3.9615844274205343</v>
      </c>
      <c r="X38">
        <v>0</v>
      </c>
      <c r="Y38">
        <v>10.824026752476497</v>
      </c>
      <c r="Z38">
        <v>5.3187372494584304</v>
      </c>
      <c r="AA38">
        <v>0</v>
      </c>
      <c r="AB38">
        <v>2.4522078481206036</v>
      </c>
      <c r="AC38">
        <v>6.5612565881299094</v>
      </c>
      <c r="AD38">
        <v>0</v>
      </c>
      <c r="AE38">
        <v>1.8791111111111112</v>
      </c>
      <c r="AF38">
        <v>1.4788888888888887</v>
      </c>
      <c r="AG38">
        <v>0</v>
      </c>
      <c r="AH38">
        <v>3.1000000000000005</v>
      </c>
      <c r="AI38">
        <v>2.9365066666666668</v>
      </c>
      <c r="AJ38">
        <v>0</v>
      </c>
      <c r="AK38">
        <v>12.025673467891247</v>
      </c>
      <c r="AL38">
        <v>3.0988652404260391</v>
      </c>
      <c r="AM38">
        <v>0</v>
      </c>
      <c r="AN38" s="69">
        <v>2.2206651196381348</v>
      </c>
      <c r="AO38" s="69">
        <v>0.94577627686105314</v>
      </c>
      <c r="AP38">
        <v>0</v>
      </c>
      <c r="AQ38" s="69">
        <v>3.2531332405018665</v>
      </c>
      <c r="AR38" s="69">
        <v>1.3854648675981589</v>
      </c>
      <c r="AS38">
        <v>0</v>
      </c>
      <c r="AT38" s="69">
        <v>8.0617663581419947</v>
      </c>
      <c r="AU38" s="69">
        <v>4.6594829410118557</v>
      </c>
      <c r="AV38">
        <v>0</v>
      </c>
      <c r="AW38">
        <v>0</v>
      </c>
      <c r="AX38">
        <v>0.107447</v>
      </c>
      <c r="AY38">
        <v>0</v>
      </c>
      <c r="AZ38">
        <v>0</v>
      </c>
      <c r="BA38">
        <v>0</v>
      </c>
      <c r="BB38">
        <v>0</v>
      </c>
      <c r="BC38">
        <v>3.6621858516904364</v>
      </c>
      <c r="BD38">
        <v>5.4932787775356537</v>
      </c>
      <c r="BE38">
        <v>0</v>
      </c>
      <c r="BF38">
        <v>6.7714481732889444</v>
      </c>
      <c r="BG38">
        <v>20.314344519866832</v>
      </c>
      <c r="BH38">
        <v>0</v>
      </c>
      <c r="BI38">
        <v>0</v>
      </c>
      <c r="BJ38">
        <v>0</v>
      </c>
      <c r="BK38">
        <v>0</v>
      </c>
      <c r="BL38">
        <v>0</v>
      </c>
      <c r="BM38">
        <v>0</v>
      </c>
      <c r="BN38">
        <v>0</v>
      </c>
      <c r="BO38">
        <v>0</v>
      </c>
      <c r="BP38">
        <v>0</v>
      </c>
      <c r="BQ38">
        <v>0</v>
      </c>
      <c r="BR38">
        <v>0</v>
      </c>
      <c r="BS38">
        <v>0</v>
      </c>
      <c r="BT38">
        <v>0</v>
      </c>
      <c r="BU38">
        <v>0.99091555555555566</v>
      </c>
      <c r="BV38">
        <v>0.75872677333333349</v>
      </c>
      <c r="BW38">
        <v>0</v>
      </c>
      <c r="BX38">
        <v>0.29888281222222218</v>
      </c>
      <c r="BY38">
        <v>0.84466666666666668</v>
      </c>
      <c r="BZ38">
        <v>0</v>
      </c>
      <c r="CA38">
        <v>0.78836449333333325</v>
      </c>
      <c r="CB38">
        <v>0.31836449333333328</v>
      </c>
      <c r="CC38">
        <v>0</v>
      </c>
      <c r="CD38">
        <v>0.26111111111111113</v>
      </c>
      <c r="CE38">
        <v>0.13200000000000001</v>
      </c>
      <c r="CF38">
        <v>0</v>
      </c>
      <c r="CG38">
        <v>4.9403456790123569E-2</v>
      </c>
      <c r="CH38">
        <v>1.331111111111111E-2</v>
      </c>
      <c r="CI38">
        <v>0</v>
      </c>
      <c r="CJ38">
        <v>0.92066666666666674</v>
      </c>
      <c r="CK38">
        <v>0.38862875555555559</v>
      </c>
      <c r="CL38">
        <v>0</v>
      </c>
      <c r="CM38">
        <v>0.80629921259842519</v>
      </c>
      <c r="CN38">
        <v>0.57830271216097984</v>
      </c>
      <c r="CO38">
        <v>0</v>
      </c>
      <c r="CP38">
        <v>0.2264019505398816</v>
      </c>
      <c r="CQ38">
        <v>5.0596711213771108E-2</v>
      </c>
      <c r="CR38">
        <v>0</v>
      </c>
      <c r="CS38">
        <v>0.49313898232687281</v>
      </c>
      <c r="CT38">
        <v>0.1407661594318971</v>
      </c>
      <c r="CU38">
        <v>0</v>
      </c>
      <c r="CV38">
        <v>0.35711111111111121</v>
      </c>
      <c r="CW38">
        <v>0.27933333333333332</v>
      </c>
      <c r="CX38">
        <v>0</v>
      </c>
      <c r="CY38">
        <v>1.163893207424042</v>
      </c>
      <c r="CZ38">
        <v>0.39482570545670909</v>
      </c>
      <c r="DA38">
        <v>0</v>
      </c>
      <c r="DB38">
        <v>0.26969276969276967</v>
      </c>
      <c r="DC38">
        <v>0.32073363500519758</v>
      </c>
      <c r="DD38">
        <v>0</v>
      </c>
      <c r="DE38">
        <v>0.19763395963813499</v>
      </c>
      <c r="DF38">
        <v>0.14252289463883089</v>
      </c>
      <c r="DG38">
        <v>0</v>
      </c>
      <c r="DH38">
        <v>0.26844444444444437</v>
      </c>
      <c r="DI38">
        <v>8.511111111111111E-2</v>
      </c>
      <c r="DJ38">
        <v>0</v>
      </c>
      <c r="DK38">
        <v>0.1021152443471918</v>
      </c>
      <c r="DL38">
        <v>2.2765952744070901E-2</v>
      </c>
      <c r="DM38">
        <v>0</v>
      </c>
      <c r="DN38">
        <v>5.6222222222222229E-2</v>
      </c>
      <c r="DO38">
        <v>1.6787667453534449E-2</v>
      </c>
      <c r="DP38">
        <v>0</v>
      </c>
      <c r="DQ38">
        <v>3.09</v>
      </c>
      <c r="DR38">
        <v>0.31444444444444453</v>
      </c>
      <c r="DS38">
        <v>0</v>
      </c>
      <c r="DT38">
        <v>0.96799999999999997</v>
      </c>
      <c r="DU38">
        <v>0.44422222222222219</v>
      </c>
      <c r="DV38">
        <v>0</v>
      </c>
      <c r="DW38">
        <v>0.96622222222222232</v>
      </c>
      <c r="DX38">
        <v>0.39977777777777779</v>
      </c>
      <c r="DY38">
        <v>0</v>
      </c>
      <c r="DZ38">
        <v>0.48044444444444451</v>
      </c>
      <c r="EA38">
        <v>0.3066666666666667</v>
      </c>
      <c r="EB38">
        <v>0</v>
      </c>
      <c r="EC38">
        <v>9.4990181303374902E-2</v>
      </c>
      <c r="ED38">
        <v>8.2648250140810772E-2</v>
      </c>
      <c r="EE38">
        <v>0</v>
      </c>
      <c r="EF38">
        <v>0.68561067028784672</v>
      </c>
      <c r="EG38">
        <v>0.95552104166971041</v>
      </c>
      <c r="EH38">
        <v>0</v>
      </c>
    </row>
    <row r="39" spans="1:138" x14ac:dyDescent="0.25">
      <c r="A39" s="14">
        <v>2015</v>
      </c>
      <c r="B39" s="2">
        <v>1936</v>
      </c>
      <c r="C39">
        <f>0.02*'Ancillary calculations'!D$23</f>
        <v>0</v>
      </c>
      <c r="D39">
        <f>0.02*'Ancillary calculations'!E$23</f>
        <v>65.758446627801177</v>
      </c>
      <c r="E39">
        <f>0.02*'Ancillary calculations'!F$23</f>
        <v>0</v>
      </c>
      <c r="F39">
        <f>0.02*'Ancillary calculations'!G$23</f>
        <v>0</v>
      </c>
      <c r="G39">
        <f>0.02*'Ancillary calculations'!H$23</f>
        <v>0</v>
      </c>
      <c r="H39">
        <f>0.02*'Ancillary calculations'!I$23</f>
        <v>9.2585275600336985</v>
      </c>
      <c r="I39">
        <f>0.02*'Ancillary calculations'!J$23</f>
        <v>0</v>
      </c>
      <c r="J39">
        <f>0.02*'Ancillary calculations'!K$23</f>
        <v>0</v>
      </c>
      <c r="K39">
        <f>0.02*'Ancillary calculations'!L$23</f>
        <v>2.6499672521651219</v>
      </c>
      <c r="L39">
        <v>0</v>
      </c>
      <c r="M39">
        <v>0</v>
      </c>
      <c r="N39">
        <v>0</v>
      </c>
      <c r="O39">
        <v>0</v>
      </c>
      <c r="P39">
        <f t="shared" si="0"/>
        <v>6.4866958278596343</v>
      </c>
      <c r="Q39">
        <f t="shared" si="1"/>
        <v>0.91330095486779928</v>
      </c>
      <c r="R39">
        <f t="shared" si="2"/>
        <v>0.26140416022717927</v>
      </c>
      <c r="S39">
        <v>0</v>
      </c>
      <c r="T39">
        <v>0</v>
      </c>
      <c r="U39">
        <v>0</v>
      </c>
      <c r="V39">
        <v>6.6713095514457423</v>
      </c>
      <c r="W39">
        <v>3.9615844274205343</v>
      </c>
      <c r="X39">
        <v>0</v>
      </c>
      <c r="Y39">
        <v>10.824026752476497</v>
      </c>
      <c r="Z39">
        <v>5.3187372494584304</v>
      </c>
      <c r="AA39">
        <v>0</v>
      </c>
      <c r="AB39">
        <v>2.4522078481206036</v>
      </c>
      <c r="AC39">
        <v>6.5612565881299094</v>
      </c>
      <c r="AD39">
        <v>0</v>
      </c>
      <c r="AE39">
        <v>1.8791111111111112</v>
      </c>
      <c r="AF39">
        <v>1.4788888888888887</v>
      </c>
      <c r="AG39">
        <v>0</v>
      </c>
      <c r="AH39">
        <v>3.1000000000000005</v>
      </c>
      <c r="AI39">
        <v>2.9365066666666668</v>
      </c>
      <c r="AJ39">
        <v>0</v>
      </c>
      <c r="AK39">
        <v>12.025673467891247</v>
      </c>
      <c r="AL39">
        <v>3.0988652404260391</v>
      </c>
      <c r="AM39">
        <v>0</v>
      </c>
      <c r="AN39" s="69">
        <v>2.2206651196381348</v>
      </c>
      <c r="AO39" s="69">
        <v>0.94577627686105314</v>
      </c>
      <c r="AP39">
        <v>0</v>
      </c>
      <c r="AQ39" s="69">
        <v>3.2531332405018665</v>
      </c>
      <c r="AR39" s="69">
        <v>1.3854648675981589</v>
      </c>
      <c r="AS39">
        <v>0</v>
      </c>
      <c r="AT39" s="69">
        <v>8.0617663581419947</v>
      </c>
      <c r="AU39" s="69">
        <v>4.6594829410118557</v>
      </c>
      <c r="AV39">
        <v>0</v>
      </c>
      <c r="AW39">
        <v>0</v>
      </c>
      <c r="AX39">
        <v>0.126527</v>
      </c>
      <c r="AY39">
        <v>0</v>
      </c>
      <c r="AZ39">
        <v>0</v>
      </c>
      <c r="BA39">
        <v>0</v>
      </c>
      <c r="BB39">
        <v>0</v>
      </c>
      <c r="BC39">
        <v>3.6621858516904364</v>
      </c>
      <c r="BD39">
        <v>5.4932787775356537</v>
      </c>
      <c r="BE39">
        <v>0</v>
      </c>
      <c r="BF39">
        <v>6.7714481732889444</v>
      </c>
      <c r="BG39">
        <v>20.314344519866832</v>
      </c>
      <c r="BH39">
        <v>0</v>
      </c>
      <c r="BI39">
        <v>0</v>
      </c>
      <c r="BJ39">
        <v>0</v>
      </c>
      <c r="BK39">
        <v>0</v>
      </c>
      <c r="BL39">
        <v>0</v>
      </c>
      <c r="BM39">
        <v>0</v>
      </c>
      <c r="BN39">
        <v>0</v>
      </c>
      <c r="BO39">
        <v>0</v>
      </c>
      <c r="BP39">
        <v>0</v>
      </c>
      <c r="BQ39">
        <v>0</v>
      </c>
      <c r="BR39">
        <v>0</v>
      </c>
      <c r="BS39">
        <v>0</v>
      </c>
      <c r="BT39">
        <v>0</v>
      </c>
      <c r="BU39">
        <v>0.99091555555555566</v>
      </c>
      <c r="BV39">
        <v>0.75872677333333349</v>
      </c>
      <c r="BW39">
        <v>0</v>
      </c>
      <c r="BX39">
        <v>0.29888281222222218</v>
      </c>
      <c r="BY39">
        <v>0.84466666666666668</v>
      </c>
      <c r="BZ39">
        <v>0</v>
      </c>
      <c r="CA39">
        <v>0.78836449333333325</v>
      </c>
      <c r="CB39">
        <v>0.31836449333333328</v>
      </c>
      <c r="CC39">
        <v>0</v>
      </c>
      <c r="CD39">
        <v>0.26111111111111113</v>
      </c>
      <c r="CE39">
        <v>0.13200000000000001</v>
      </c>
      <c r="CF39">
        <v>0</v>
      </c>
      <c r="CG39">
        <v>4.9403456790123569E-2</v>
      </c>
      <c r="CH39">
        <v>1.331111111111111E-2</v>
      </c>
      <c r="CI39">
        <v>0</v>
      </c>
      <c r="CJ39">
        <v>0.92066666666666674</v>
      </c>
      <c r="CK39">
        <v>0.38862875555555559</v>
      </c>
      <c r="CL39">
        <v>0</v>
      </c>
      <c r="CM39">
        <v>0.80629921259842519</v>
      </c>
      <c r="CN39">
        <v>0.57830271216097984</v>
      </c>
      <c r="CO39">
        <v>0</v>
      </c>
      <c r="CP39">
        <v>0.2264019505398816</v>
      </c>
      <c r="CQ39">
        <v>5.0596711213771108E-2</v>
      </c>
      <c r="CR39">
        <v>0</v>
      </c>
      <c r="CS39">
        <v>0.49313898232687281</v>
      </c>
      <c r="CT39">
        <v>0.1407661594318971</v>
      </c>
      <c r="CU39">
        <v>0</v>
      </c>
      <c r="CV39">
        <v>0.35711111111111121</v>
      </c>
      <c r="CW39">
        <v>0.27933333333333332</v>
      </c>
      <c r="CX39">
        <v>0</v>
      </c>
      <c r="CY39">
        <v>1.163893207424042</v>
      </c>
      <c r="CZ39">
        <v>0.39482570545670909</v>
      </c>
      <c r="DA39">
        <v>0</v>
      </c>
      <c r="DB39">
        <v>0.26969276969276967</v>
      </c>
      <c r="DC39">
        <v>0.32073363500519758</v>
      </c>
      <c r="DD39">
        <v>0</v>
      </c>
      <c r="DE39">
        <v>0.19763395963813499</v>
      </c>
      <c r="DF39">
        <v>0.14252289463883089</v>
      </c>
      <c r="DG39">
        <v>0</v>
      </c>
      <c r="DH39">
        <v>0.26844444444444437</v>
      </c>
      <c r="DI39">
        <v>8.511111111111111E-2</v>
      </c>
      <c r="DJ39">
        <v>0</v>
      </c>
      <c r="DK39">
        <v>0.1021152443471918</v>
      </c>
      <c r="DL39">
        <v>2.2765952744070901E-2</v>
      </c>
      <c r="DM39">
        <v>0</v>
      </c>
      <c r="DN39">
        <v>5.6222222222222229E-2</v>
      </c>
      <c r="DO39">
        <v>1.6787667453534449E-2</v>
      </c>
      <c r="DP39">
        <v>0</v>
      </c>
      <c r="DQ39">
        <v>3.09</v>
      </c>
      <c r="DR39">
        <v>0.31444444444444453</v>
      </c>
      <c r="DS39">
        <v>0</v>
      </c>
      <c r="DT39">
        <v>0.96799999999999997</v>
      </c>
      <c r="DU39">
        <v>0.44422222222222219</v>
      </c>
      <c r="DV39">
        <v>0</v>
      </c>
      <c r="DW39">
        <v>0.96622222222222232</v>
      </c>
      <c r="DX39">
        <v>0.39977777777777779</v>
      </c>
      <c r="DY39">
        <v>0</v>
      </c>
      <c r="DZ39">
        <v>0.48044444444444451</v>
      </c>
      <c r="EA39">
        <v>0.3066666666666667</v>
      </c>
      <c r="EB39">
        <v>0</v>
      </c>
      <c r="EC39">
        <v>9.4990181303374902E-2</v>
      </c>
      <c r="ED39">
        <v>8.2648250140810772E-2</v>
      </c>
      <c r="EE39">
        <v>0</v>
      </c>
      <c r="EF39">
        <v>0.68561067028784672</v>
      </c>
      <c r="EG39">
        <v>0.95552104166971041</v>
      </c>
      <c r="EH39">
        <v>0</v>
      </c>
    </row>
    <row r="40" spans="1:138" x14ac:dyDescent="0.25">
      <c r="A40" s="14">
        <v>2015</v>
      </c>
      <c r="B40" s="2">
        <v>1937</v>
      </c>
      <c r="C40">
        <f>0.02*'Ancillary calculations'!D$23</f>
        <v>0</v>
      </c>
      <c r="D40">
        <f>0.02*'Ancillary calculations'!E$23</f>
        <v>65.758446627801177</v>
      </c>
      <c r="E40">
        <f>0.02*'Ancillary calculations'!F$23</f>
        <v>0</v>
      </c>
      <c r="F40">
        <f>0.02*'Ancillary calculations'!G$23</f>
        <v>0</v>
      </c>
      <c r="G40">
        <f>0.02*'Ancillary calculations'!H$23</f>
        <v>0</v>
      </c>
      <c r="H40">
        <f>0.02*'Ancillary calculations'!I$23</f>
        <v>9.2585275600336985</v>
      </c>
      <c r="I40">
        <f>0.02*'Ancillary calculations'!J$23</f>
        <v>0</v>
      </c>
      <c r="J40">
        <f>0.02*'Ancillary calculations'!K$23</f>
        <v>0</v>
      </c>
      <c r="K40">
        <f>0.02*'Ancillary calculations'!L$23</f>
        <v>2.6499672521651219</v>
      </c>
      <c r="L40">
        <v>0</v>
      </c>
      <c r="M40">
        <v>0</v>
      </c>
      <c r="N40">
        <v>0</v>
      </c>
      <c r="O40">
        <v>0</v>
      </c>
      <c r="P40">
        <f t="shared" si="0"/>
        <v>6.4866958278596343</v>
      </c>
      <c r="Q40">
        <f t="shared" si="1"/>
        <v>0.91330095486779928</v>
      </c>
      <c r="R40">
        <f t="shared" si="2"/>
        <v>0.26140416022717927</v>
      </c>
      <c r="S40">
        <v>0</v>
      </c>
      <c r="T40">
        <v>0</v>
      </c>
      <c r="U40">
        <v>0</v>
      </c>
      <c r="V40">
        <v>6.6713095514457423</v>
      </c>
      <c r="W40">
        <v>3.9615844274205343</v>
      </c>
      <c r="X40">
        <v>0</v>
      </c>
      <c r="Y40">
        <v>10.824026752476497</v>
      </c>
      <c r="Z40">
        <v>5.3187372494584304</v>
      </c>
      <c r="AA40">
        <v>0</v>
      </c>
      <c r="AB40">
        <v>2.4522078481206036</v>
      </c>
      <c r="AC40">
        <v>6.5612565881299094</v>
      </c>
      <c r="AD40">
        <v>0</v>
      </c>
      <c r="AE40">
        <v>1.8791111111111112</v>
      </c>
      <c r="AF40">
        <v>1.4788888888888887</v>
      </c>
      <c r="AG40">
        <v>0</v>
      </c>
      <c r="AH40">
        <v>3.1000000000000005</v>
      </c>
      <c r="AI40">
        <v>2.9365066666666668</v>
      </c>
      <c r="AJ40">
        <v>0</v>
      </c>
      <c r="AK40">
        <v>12.025673467891247</v>
      </c>
      <c r="AL40">
        <v>3.0988652404260391</v>
      </c>
      <c r="AM40">
        <v>0</v>
      </c>
      <c r="AN40" s="69">
        <v>2.2206651196381348</v>
      </c>
      <c r="AO40" s="69">
        <v>0.94577627686105314</v>
      </c>
      <c r="AP40">
        <v>0</v>
      </c>
      <c r="AQ40" s="69">
        <v>3.2531332405018665</v>
      </c>
      <c r="AR40" s="69">
        <v>1.3854648675981589</v>
      </c>
      <c r="AS40">
        <v>0</v>
      </c>
      <c r="AT40" s="69">
        <v>8.0617663581419947</v>
      </c>
      <c r="AU40" s="69">
        <v>4.6594829410118557</v>
      </c>
      <c r="AV40">
        <v>0</v>
      </c>
      <c r="AW40">
        <v>0</v>
      </c>
      <c r="AX40">
        <v>0.14810100000000001</v>
      </c>
      <c r="AY40">
        <v>0</v>
      </c>
      <c r="AZ40">
        <v>0</v>
      </c>
      <c r="BA40">
        <v>0</v>
      </c>
      <c r="BB40">
        <v>0</v>
      </c>
      <c r="BC40">
        <v>3.6621858516904364</v>
      </c>
      <c r="BD40">
        <v>5.4932787775356537</v>
      </c>
      <c r="BE40">
        <v>0</v>
      </c>
      <c r="BF40">
        <v>6.7714481732889444</v>
      </c>
      <c r="BG40">
        <v>20.314344519866832</v>
      </c>
      <c r="BH40">
        <v>0</v>
      </c>
      <c r="BI40">
        <v>0</v>
      </c>
      <c r="BJ40">
        <v>0</v>
      </c>
      <c r="BK40">
        <v>0</v>
      </c>
      <c r="BL40">
        <v>0</v>
      </c>
      <c r="BM40">
        <v>0</v>
      </c>
      <c r="BN40">
        <v>0</v>
      </c>
      <c r="BO40">
        <v>0</v>
      </c>
      <c r="BP40">
        <v>0</v>
      </c>
      <c r="BQ40">
        <v>0</v>
      </c>
      <c r="BR40">
        <v>0</v>
      </c>
      <c r="BS40">
        <v>0</v>
      </c>
      <c r="BT40">
        <v>0</v>
      </c>
      <c r="BU40">
        <v>0.99091555555555566</v>
      </c>
      <c r="BV40">
        <v>0.75872677333333349</v>
      </c>
      <c r="BW40">
        <v>0</v>
      </c>
      <c r="BX40">
        <v>0.29888281222222218</v>
      </c>
      <c r="BY40">
        <v>0.84466666666666668</v>
      </c>
      <c r="BZ40">
        <v>0</v>
      </c>
      <c r="CA40">
        <v>0.78836449333333325</v>
      </c>
      <c r="CB40">
        <v>0.31836449333333328</v>
      </c>
      <c r="CC40">
        <v>0</v>
      </c>
      <c r="CD40">
        <v>0.26111111111111113</v>
      </c>
      <c r="CE40">
        <v>0.13200000000000001</v>
      </c>
      <c r="CF40">
        <v>0</v>
      </c>
      <c r="CG40">
        <v>4.9403456790123569E-2</v>
      </c>
      <c r="CH40">
        <v>1.331111111111111E-2</v>
      </c>
      <c r="CI40">
        <v>0</v>
      </c>
      <c r="CJ40">
        <v>0.92066666666666674</v>
      </c>
      <c r="CK40">
        <v>0.38862875555555559</v>
      </c>
      <c r="CL40">
        <v>0</v>
      </c>
      <c r="CM40">
        <v>0.80629921259842519</v>
      </c>
      <c r="CN40">
        <v>0.57830271216097984</v>
      </c>
      <c r="CO40">
        <v>0</v>
      </c>
      <c r="CP40">
        <v>0.2264019505398816</v>
      </c>
      <c r="CQ40">
        <v>5.0596711213771108E-2</v>
      </c>
      <c r="CR40">
        <v>0</v>
      </c>
      <c r="CS40">
        <v>0.49313898232687281</v>
      </c>
      <c r="CT40">
        <v>0.1407661594318971</v>
      </c>
      <c r="CU40">
        <v>0</v>
      </c>
      <c r="CV40">
        <v>0.35711111111111121</v>
      </c>
      <c r="CW40">
        <v>0.27933333333333332</v>
      </c>
      <c r="CX40">
        <v>0</v>
      </c>
      <c r="CY40">
        <v>1.163893207424042</v>
      </c>
      <c r="CZ40">
        <v>0.39482570545670909</v>
      </c>
      <c r="DA40">
        <v>0</v>
      </c>
      <c r="DB40">
        <v>0.26969276969276967</v>
      </c>
      <c r="DC40">
        <v>0.32073363500519758</v>
      </c>
      <c r="DD40">
        <v>0</v>
      </c>
      <c r="DE40">
        <v>0.19763395963813499</v>
      </c>
      <c r="DF40">
        <v>0.14252289463883089</v>
      </c>
      <c r="DG40">
        <v>0</v>
      </c>
      <c r="DH40">
        <v>0.26844444444444437</v>
      </c>
      <c r="DI40">
        <v>8.511111111111111E-2</v>
      </c>
      <c r="DJ40">
        <v>0</v>
      </c>
      <c r="DK40">
        <v>0.1021152443471918</v>
      </c>
      <c r="DL40">
        <v>2.2765952744070901E-2</v>
      </c>
      <c r="DM40">
        <v>0</v>
      </c>
      <c r="DN40">
        <v>5.6222222222222229E-2</v>
      </c>
      <c r="DO40">
        <v>1.6787667453534449E-2</v>
      </c>
      <c r="DP40">
        <v>0</v>
      </c>
      <c r="DQ40">
        <v>3.09</v>
      </c>
      <c r="DR40">
        <v>0.31444444444444453</v>
      </c>
      <c r="DS40">
        <v>0</v>
      </c>
      <c r="DT40">
        <v>0.96799999999999997</v>
      </c>
      <c r="DU40">
        <v>0.44422222222222219</v>
      </c>
      <c r="DV40">
        <v>0</v>
      </c>
      <c r="DW40">
        <v>0.96622222222222232</v>
      </c>
      <c r="DX40">
        <v>0.39977777777777779</v>
      </c>
      <c r="DY40">
        <v>0</v>
      </c>
      <c r="DZ40">
        <v>0.48044444444444451</v>
      </c>
      <c r="EA40">
        <v>0.3066666666666667</v>
      </c>
      <c r="EB40">
        <v>0</v>
      </c>
      <c r="EC40">
        <v>9.4990181303374902E-2</v>
      </c>
      <c r="ED40">
        <v>8.2648250140810772E-2</v>
      </c>
      <c r="EE40">
        <v>0</v>
      </c>
      <c r="EF40">
        <v>0.68561067028784672</v>
      </c>
      <c r="EG40">
        <v>0.95552104166971041</v>
      </c>
      <c r="EH40">
        <v>0</v>
      </c>
    </row>
    <row r="41" spans="1:138" x14ac:dyDescent="0.25">
      <c r="A41" s="14">
        <v>2015</v>
      </c>
      <c r="B41" s="2">
        <v>1938</v>
      </c>
      <c r="C41">
        <f>0.02*'Ancillary calculations'!D$23</f>
        <v>0</v>
      </c>
      <c r="D41">
        <f>0.02*'Ancillary calculations'!E$23</f>
        <v>65.758446627801177</v>
      </c>
      <c r="E41">
        <f>0.02*'Ancillary calculations'!F$23</f>
        <v>0</v>
      </c>
      <c r="F41">
        <f>0.02*'Ancillary calculations'!G$23</f>
        <v>0</v>
      </c>
      <c r="G41">
        <f>0.02*'Ancillary calculations'!H$23</f>
        <v>0</v>
      </c>
      <c r="H41">
        <f>0.02*'Ancillary calculations'!I$23</f>
        <v>9.2585275600336985</v>
      </c>
      <c r="I41">
        <f>0.02*'Ancillary calculations'!J$23</f>
        <v>0</v>
      </c>
      <c r="J41">
        <f>0.02*'Ancillary calculations'!K$23</f>
        <v>0</v>
      </c>
      <c r="K41">
        <f>0.02*'Ancillary calculations'!L$23</f>
        <v>2.6499672521651219</v>
      </c>
      <c r="L41">
        <v>0</v>
      </c>
      <c r="M41">
        <v>0</v>
      </c>
      <c r="N41">
        <v>0</v>
      </c>
      <c r="O41">
        <v>0</v>
      </c>
      <c r="P41">
        <f t="shared" si="0"/>
        <v>6.4866958278596343</v>
      </c>
      <c r="Q41">
        <f t="shared" si="1"/>
        <v>0.91330095486779928</v>
      </c>
      <c r="R41">
        <f t="shared" si="2"/>
        <v>0.26140416022717927</v>
      </c>
      <c r="S41">
        <v>0</v>
      </c>
      <c r="T41">
        <v>0</v>
      </c>
      <c r="U41">
        <v>0</v>
      </c>
      <c r="V41">
        <v>6.6713095514457423</v>
      </c>
      <c r="W41">
        <v>3.9615844274205343</v>
      </c>
      <c r="X41">
        <v>0</v>
      </c>
      <c r="Y41">
        <v>10.824026752476497</v>
      </c>
      <c r="Z41">
        <v>5.3187372494584304</v>
      </c>
      <c r="AA41">
        <v>0</v>
      </c>
      <c r="AB41">
        <v>2.4522078481206036</v>
      </c>
      <c r="AC41">
        <v>6.5612565881299094</v>
      </c>
      <c r="AD41">
        <v>0</v>
      </c>
      <c r="AE41">
        <v>1.8791111111111112</v>
      </c>
      <c r="AF41">
        <v>1.4788888888888887</v>
      </c>
      <c r="AG41">
        <v>0</v>
      </c>
      <c r="AH41">
        <v>3.1000000000000005</v>
      </c>
      <c r="AI41">
        <v>2.9365066666666668</v>
      </c>
      <c r="AJ41">
        <v>0</v>
      </c>
      <c r="AK41">
        <v>12.025673467891247</v>
      </c>
      <c r="AL41">
        <v>3.0988652404260391</v>
      </c>
      <c r="AM41">
        <v>0</v>
      </c>
      <c r="AN41" s="69">
        <v>2.2206651196381348</v>
      </c>
      <c r="AO41" s="69">
        <v>0.94577627686105314</v>
      </c>
      <c r="AP41">
        <v>0</v>
      </c>
      <c r="AQ41" s="69">
        <v>3.2531332405018665</v>
      </c>
      <c r="AR41" s="69">
        <v>1.3854648675981589</v>
      </c>
      <c r="AS41">
        <v>0</v>
      </c>
      <c r="AT41" s="69">
        <v>8.0617663581419947</v>
      </c>
      <c r="AU41" s="69">
        <v>4.6594829410118557</v>
      </c>
      <c r="AV41">
        <v>0</v>
      </c>
      <c r="AW41">
        <v>0</v>
      </c>
      <c r="AX41">
        <v>0.17655000000000001</v>
      </c>
      <c r="AY41">
        <v>0</v>
      </c>
      <c r="AZ41">
        <v>0</v>
      </c>
      <c r="BA41">
        <v>0</v>
      </c>
      <c r="BB41">
        <v>0</v>
      </c>
      <c r="BC41">
        <v>3.6621858516904364</v>
      </c>
      <c r="BD41">
        <v>5.4932787775356537</v>
      </c>
      <c r="BE41">
        <v>0</v>
      </c>
      <c r="BF41">
        <v>10.267246249297418</v>
      </c>
      <c r="BG41">
        <v>30.801738747892255</v>
      </c>
      <c r="BH41">
        <v>0</v>
      </c>
      <c r="BI41">
        <v>0</v>
      </c>
      <c r="BJ41">
        <v>0</v>
      </c>
      <c r="BK41">
        <v>0</v>
      </c>
      <c r="BL41">
        <v>0</v>
      </c>
      <c r="BM41">
        <v>0</v>
      </c>
      <c r="BN41">
        <v>0</v>
      </c>
      <c r="BO41">
        <v>0</v>
      </c>
      <c r="BP41">
        <v>0</v>
      </c>
      <c r="BQ41">
        <v>0</v>
      </c>
      <c r="BR41">
        <v>0</v>
      </c>
      <c r="BS41">
        <v>0</v>
      </c>
      <c r="BT41">
        <v>0</v>
      </c>
      <c r="BU41">
        <v>0.99091555555555566</v>
      </c>
      <c r="BV41">
        <v>0.75872677333333349</v>
      </c>
      <c r="BW41">
        <v>0</v>
      </c>
      <c r="BX41">
        <v>0.29888281222222218</v>
      </c>
      <c r="BY41">
        <v>0.84466666666666668</v>
      </c>
      <c r="BZ41">
        <v>0</v>
      </c>
      <c r="CA41">
        <v>0.78836449333333325</v>
      </c>
      <c r="CB41">
        <v>0.31836449333333328</v>
      </c>
      <c r="CC41">
        <v>0</v>
      </c>
      <c r="CD41">
        <v>0.26111111111111113</v>
      </c>
      <c r="CE41">
        <v>0.13200000000000001</v>
      </c>
      <c r="CF41">
        <v>0</v>
      </c>
      <c r="CG41">
        <v>4.9403456790123569E-2</v>
      </c>
      <c r="CH41">
        <v>1.331111111111111E-2</v>
      </c>
      <c r="CI41">
        <v>0</v>
      </c>
      <c r="CJ41">
        <v>0.92066666666666674</v>
      </c>
      <c r="CK41">
        <v>0.38862875555555559</v>
      </c>
      <c r="CL41">
        <v>0</v>
      </c>
      <c r="CM41">
        <v>0.80629921259842519</v>
      </c>
      <c r="CN41">
        <v>0.57830271216097984</v>
      </c>
      <c r="CO41">
        <v>0</v>
      </c>
      <c r="CP41">
        <v>0.2264019505398816</v>
      </c>
      <c r="CQ41">
        <v>5.0596711213771108E-2</v>
      </c>
      <c r="CR41">
        <v>0</v>
      </c>
      <c r="CS41">
        <v>0.49313898232687281</v>
      </c>
      <c r="CT41">
        <v>0.1407661594318971</v>
      </c>
      <c r="CU41">
        <v>0</v>
      </c>
      <c r="CV41">
        <v>0.35711111111111121</v>
      </c>
      <c r="CW41">
        <v>0.27933333333333332</v>
      </c>
      <c r="CX41">
        <v>0</v>
      </c>
      <c r="CY41">
        <v>1.163893207424042</v>
      </c>
      <c r="CZ41">
        <v>0.39482570545670909</v>
      </c>
      <c r="DA41">
        <v>0</v>
      </c>
      <c r="DB41">
        <v>0.26969276969276967</v>
      </c>
      <c r="DC41">
        <v>0.32073363500519758</v>
      </c>
      <c r="DD41">
        <v>0</v>
      </c>
      <c r="DE41">
        <v>0.19763395963813499</v>
      </c>
      <c r="DF41">
        <v>0.14252289463883089</v>
      </c>
      <c r="DG41">
        <v>0</v>
      </c>
      <c r="DH41">
        <v>0.26844444444444437</v>
      </c>
      <c r="DI41">
        <v>8.511111111111111E-2</v>
      </c>
      <c r="DJ41">
        <v>0</v>
      </c>
      <c r="DK41">
        <v>0.1021152443471918</v>
      </c>
      <c r="DL41">
        <v>2.2765952744070901E-2</v>
      </c>
      <c r="DM41">
        <v>0</v>
      </c>
      <c r="DN41">
        <v>5.6222222222222229E-2</v>
      </c>
      <c r="DO41">
        <v>1.6787667453534449E-2</v>
      </c>
      <c r="DP41">
        <v>0</v>
      </c>
      <c r="DQ41">
        <v>3.09</v>
      </c>
      <c r="DR41">
        <v>0.31444444444444453</v>
      </c>
      <c r="DS41">
        <v>0</v>
      </c>
      <c r="DT41">
        <v>0.96799999999999997</v>
      </c>
      <c r="DU41">
        <v>0.44422222222222219</v>
      </c>
      <c r="DV41">
        <v>0</v>
      </c>
      <c r="DW41">
        <v>0.96622222222222232</v>
      </c>
      <c r="DX41">
        <v>0.39977777777777779</v>
      </c>
      <c r="DY41">
        <v>0</v>
      </c>
      <c r="DZ41">
        <v>0.48044444444444451</v>
      </c>
      <c r="EA41">
        <v>0.3066666666666667</v>
      </c>
      <c r="EB41">
        <v>0</v>
      </c>
      <c r="EC41">
        <v>9.4990181303374902E-2</v>
      </c>
      <c r="ED41">
        <v>8.2648250140810772E-2</v>
      </c>
      <c r="EE41">
        <v>0</v>
      </c>
      <c r="EF41">
        <v>0.68561067028784672</v>
      </c>
      <c r="EG41">
        <v>0.95552104166971041</v>
      </c>
      <c r="EH41">
        <v>0</v>
      </c>
    </row>
    <row r="42" spans="1:138" x14ac:dyDescent="0.25">
      <c r="A42" s="14">
        <v>2015</v>
      </c>
      <c r="B42" s="2">
        <v>1939</v>
      </c>
      <c r="C42">
        <f>0.02*'Ancillary calculations'!D$23</f>
        <v>0</v>
      </c>
      <c r="D42">
        <f>0.02*'Ancillary calculations'!E$23</f>
        <v>65.758446627801177</v>
      </c>
      <c r="E42">
        <f>0.02*'Ancillary calculations'!F$23</f>
        <v>0</v>
      </c>
      <c r="F42">
        <f>0.02*'Ancillary calculations'!G$23</f>
        <v>0</v>
      </c>
      <c r="G42">
        <f>0.02*'Ancillary calculations'!H$23</f>
        <v>0</v>
      </c>
      <c r="H42">
        <f>0.02*'Ancillary calculations'!I$23</f>
        <v>9.2585275600336985</v>
      </c>
      <c r="I42">
        <f>0.02*'Ancillary calculations'!J$23</f>
        <v>0</v>
      </c>
      <c r="J42">
        <f>0.02*'Ancillary calculations'!K$23</f>
        <v>0</v>
      </c>
      <c r="K42">
        <f>0.02*'Ancillary calculations'!L$23</f>
        <v>2.6499672521651219</v>
      </c>
      <c r="L42">
        <v>0</v>
      </c>
      <c r="M42">
        <v>0</v>
      </c>
      <c r="N42">
        <v>0</v>
      </c>
      <c r="O42">
        <v>0</v>
      </c>
      <c r="P42">
        <f t="shared" si="0"/>
        <v>6.4866958278596343</v>
      </c>
      <c r="Q42">
        <f t="shared" si="1"/>
        <v>0.91330095486779928</v>
      </c>
      <c r="R42">
        <f t="shared" si="2"/>
        <v>0.26140416022717927</v>
      </c>
      <c r="S42">
        <v>0</v>
      </c>
      <c r="T42">
        <v>0</v>
      </c>
      <c r="U42">
        <v>0</v>
      </c>
      <c r="V42">
        <v>6.6713095514457423</v>
      </c>
      <c r="W42">
        <v>3.9615844274205343</v>
      </c>
      <c r="X42">
        <v>0</v>
      </c>
      <c r="Y42">
        <v>10.824026752476497</v>
      </c>
      <c r="Z42">
        <v>5.3187372494584304</v>
      </c>
      <c r="AA42">
        <v>0</v>
      </c>
      <c r="AB42">
        <v>2.4522078481206036</v>
      </c>
      <c r="AC42">
        <v>6.5612565881299094</v>
      </c>
      <c r="AD42">
        <v>0</v>
      </c>
      <c r="AE42">
        <v>1.8791111111111112</v>
      </c>
      <c r="AF42">
        <v>1.4788888888888887</v>
      </c>
      <c r="AG42">
        <v>0</v>
      </c>
      <c r="AH42">
        <v>3.1000000000000005</v>
      </c>
      <c r="AI42">
        <v>2.9365066666666668</v>
      </c>
      <c r="AJ42">
        <v>0</v>
      </c>
      <c r="AK42">
        <v>12.025673467891247</v>
      </c>
      <c r="AL42">
        <v>3.0988652404260391</v>
      </c>
      <c r="AM42">
        <v>0</v>
      </c>
      <c r="AN42" s="69">
        <v>2.2206651196381348</v>
      </c>
      <c r="AO42" s="69">
        <v>0.94577627686105314</v>
      </c>
      <c r="AP42">
        <v>0</v>
      </c>
      <c r="AQ42" s="69">
        <v>3.2531332405018665</v>
      </c>
      <c r="AR42" s="69">
        <v>1.3854648675981589</v>
      </c>
      <c r="AS42">
        <v>0</v>
      </c>
      <c r="AT42" s="69">
        <v>8.0617663581419947</v>
      </c>
      <c r="AU42" s="69">
        <v>4.6594829410118557</v>
      </c>
      <c r="AV42">
        <v>0</v>
      </c>
      <c r="AW42">
        <v>0</v>
      </c>
      <c r="AX42">
        <v>0.22331000000000001</v>
      </c>
      <c r="AY42">
        <v>0</v>
      </c>
      <c r="AZ42">
        <v>0</v>
      </c>
      <c r="BA42">
        <v>0</v>
      </c>
      <c r="BB42">
        <v>0</v>
      </c>
      <c r="BC42">
        <v>3.6621858516904364</v>
      </c>
      <c r="BD42">
        <v>5.4932787775356537</v>
      </c>
      <c r="BE42">
        <v>0</v>
      </c>
      <c r="BF42">
        <v>10.267246249297418</v>
      </c>
      <c r="BG42">
        <v>30.801738747892255</v>
      </c>
      <c r="BH42">
        <v>0</v>
      </c>
      <c r="BI42">
        <v>0</v>
      </c>
      <c r="BJ42">
        <v>0</v>
      </c>
      <c r="BK42">
        <v>0</v>
      </c>
      <c r="BL42">
        <v>0</v>
      </c>
      <c r="BM42">
        <v>0</v>
      </c>
      <c r="BN42">
        <v>0</v>
      </c>
      <c r="BO42">
        <v>0</v>
      </c>
      <c r="BP42">
        <v>0</v>
      </c>
      <c r="BQ42">
        <v>0</v>
      </c>
      <c r="BR42">
        <v>0</v>
      </c>
      <c r="BS42">
        <v>0</v>
      </c>
      <c r="BT42">
        <v>0</v>
      </c>
      <c r="BU42">
        <v>0.99091555555555566</v>
      </c>
      <c r="BV42">
        <v>0.75872677333333349</v>
      </c>
      <c r="BW42">
        <v>0</v>
      </c>
      <c r="BX42">
        <v>0.29888281222222218</v>
      </c>
      <c r="BY42">
        <v>0.84466666666666668</v>
      </c>
      <c r="BZ42">
        <v>0</v>
      </c>
      <c r="CA42">
        <v>0.78836449333333325</v>
      </c>
      <c r="CB42">
        <v>0.31836449333333328</v>
      </c>
      <c r="CC42">
        <v>0</v>
      </c>
      <c r="CD42">
        <v>0.26111111111111113</v>
      </c>
      <c r="CE42">
        <v>0.13200000000000001</v>
      </c>
      <c r="CF42">
        <v>0</v>
      </c>
      <c r="CG42">
        <v>4.9403456790123569E-2</v>
      </c>
      <c r="CH42">
        <v>1.331111111111111E-2</v>
      </c>
      <c r="CI42">
        <v>0</v>
      </c>
      <c r="CJ42">
        <v>0.92066666666666674</v>
      </c>
      <c r="CK42">
        <v>0.38862875555555559</v>
      </c>
      <c r="CL42">
        <v>0</v>
      </c>
      <c r="CM42">
        <v>0.80629921259842519</v>
      </c>
      <c r="CN42">
        <v>0.57830271216097984</v>
      </c>
      <c r="CO42">
        <v>0</v>
      </c>
      <c r="CP42">
        <v>0.2264019505398816</v>
      </c>
      <c r="CQ42">
        <v>5.0596711213771108E-2</v>
      </c>
      <c r="CR42">
        <v>0</v>
      </c>
      <c r="CS42">
        <v>0.49313898232687281</v>
      </c>
      <c r="CT42">
        <v>0.1407661594318971</v>
      </c>
      <c r="CU42">
        <v>0</v>
      </c>
      <c r="CV42">
        <v>0.35711111111111121</v>
      </c>
      <c r="CW42">
        <v>0.27933333333333332</v>
      </c>
      <c r="CX42">
        <v>0</v>
      </c>
      <c r="CY42">
        <v>1.163893207424042</v>
      </c>
      <c r="CZ42">
        <v>0.39482570545670909</v>
      </c>
      <c r="DA42">
        <v>0</v>
      </c>
      <c r="DB42">
        <v>0.26969276969276967</v>
      </c>
      <c r="DC42">
        <v>0.32073363500519758</v>
      </c>
      <c r="DD42">
        <v>0</v>
      </c>
      <c r="DE42">
        <v>0.19763395963813499</v>
      </c>
      <c r="DF42">
        <v>0.14252289463883089</v>
      </c>
      <c r="DG42">
        <v>0</v>
      </c>
      <c r="DH42">
        <v>0.26844444444444437</v>
      </c>
      <c r="DI42">
        <v>8.511111111111111E-2</v>
      </c>
      <c r="DJ42">
        <v>0</v>
      </c>
      <c r="DK42">
        <v>0.1021152443471918</v>
      </c>
      <c r="DL42">
        <v>2.2765952744070901E-2</v>
      </c>
      <c r="DM42">
        <v>0</v>
      </c>
      <c r="DN42">
        <v>5.6222222222222229E-2</v>
      </c>
      <c r="DO42">
        <v>1.6787667453534449E-2</v>
      </c>
      <c r="DP42">
        <v>0</v>
      </c>
      <c r="DQ42">
        <v>3.09</v>
      </c>
      <c r="DR42">
        <v>0.31444444444444453</v>
      </c>
      <c r="DS42">
        <v>0</v>
      </c>
      <c r="DT42">
        <v>0.96799999999999997</v>
      </c>
      <c r="DU42">
        <v>0.44422222222222219</v>
      </c>
      <c r="DV42">
        <v>0</v>
      </c>
      <c r="DW42">
        <v>0.96622222222222232</v>
      </c>
      <c r="DX42">
        <v>0.39977777777777779</v>
      </c>
      <c r="DY42">
        <v>0</v>
      </c>
      <c r="DZ42">
        <v>0.48044444444444451</v>
      </c>
      <c r="EA42">
        <v>0.3066666666666667</v>
      </c>
      <c r="EB42">
        <v>0</v>
      </c>
      <c r="EC42">
        <v>9.4990181303374902E-2</v>
      </c>
      <c r="ED42">
        <v>8.2648250140810772E-2</v>
      </c>
      <c r="EE42">
        <v>0</v>
      </c>
      <c r="EF42">
        <v>0.68561067028784672</v>
      </c>
      <c r="EG42">
        <v>0.95552104166971041</v>
      </c>
      <c r="EH42">
        <v>0</v>
      </c>
    </row>
    <row r="43" spans="1:138" x14ac:dyDescent="0.25">
      <c r="A43" s="14">
        <v>2015</v>
      </c>
      <c r="B43" s="2">
        <v>1940</v>
      </c>
      <c r="C43">
        <f>0.02*'Ancillary calculations'!D$23</f>
        <v>0</v>
      </c>
      <c r="D43">
        <f>0.02*'Ancillary calculations'!E$23</f>
        <v>65.758446627801177</v>
      </c>
      <c r="E43">
        <f>0.02*'Ancillary calculations'!F$23</f>
        <v>0</v>
      </c>
      <c r="F43">
        <f>0.02*'Ancillary calculations'!G$23</f>
        <v>0</v>
      </c>
      <c r="G43">
        <f>0.02*'Ancillary calculations'!H$23</f>
        <v>0</v>
      </c>
      <c r="H43">
        <f>0.02*'Ancillary calculations'!I$23</f>
        <v>9.2585275600336985</v>
      </c>
      <c r="I43">
        <f>0.02*'Ancillary calculations'!J$23</f>
        <v>0</v>
      </c>
      <c r="J43">
        <f>0.02*'Ancillary calculations'!K$23</f>
        <v>0</v>
      </c>
      <c r="K43">
        <f>0.02*'Ancillary calculations'!L$23</f>
        <v>2.6499672521651219</v>
      </c>
      <c r="L43">
        <v>0</v>
      </c>
      <c r="M43">
        <v>0</v>
      </c>
      <c r="N43">
        <v>0</v>
      </c>
      <c r="O43">
        <v>0</v>
      </c>
      <c r="P43">
        <f t="shared" si="0"/>
        <v>6.4866958278596343</v>
      </c>
      <c r="Q43">
        <f t="shared" si="1"/>
        <v>0.91330095486779928</v>
      </c>
      <c r="R43">
        <f t="shared" si="2"/>
        <v>0.26140416022717927</v>
      </c>
      <c r="S43">
        <v>0</v>
      </c>
      <c r="T43">
        <v>0</v>
      </c>
      <c r="U43">
        <v>0</v>
      </c>
      <c r="V43">
        <v>6.6713095514457423</v>
      </c>
      <c r="W43">
        <v>3.9615844274205343</v>
      </c>
      <c r="X43">
        <v>0</v>
      </c>
      <c r="Y43">
        <v>10.824026752476497</v>
      </c>
      <c r="Z43">
        <v>5.3187372494584304</v>
      </c>
      <c r="AA43">
        <v>0</v>
      </c>
      <c r="AB43">
        <v>2.4522078481206036</v>
      </c>
      <c r="AC43">
        <v>6.5612565881299094</v>
      </c>
      <c r="AD43">
        <v>0</v>
      </c>
      <c r="AE43">
        <v>1.8791111111111112</v>
      </c>
      <c r="AF43">
        <v>1.4788888888888887</v>
      </c>
      <c r="AG43">
        <v>0</v>
      </c>
      <c r="AH43">
        <v>3.1000000000000005</v>
      </c>
      <c r="AI43">
        <v>2.9365066666666668</v>
      </c>
      <c r="AJ43">
        <v>0</v>
      </c>
      <c r="AK43">
        <v>12.025673467891247</v>
      </c>
      <c r="AL43">
        <v>3.0988652404260391</v>
      </c>
      <c r="AM43">
        <v>0</v>
      </c>
      <c r="AN43" s="69">
        <v>2.2206651196381348</v>
      </c>
      <c r="AO43" s="69">
        <v>0.94577627686105314</v>
      </c>
      <c r="AP43">
        <v>0</v>
      </c>
      <c r="AQ43" s="69">
        <v>3.2531332405018665</v>
      </c>
      <c r="AR43" s="69">
        <v>1.3854648675981589</v>
      </c>
      <c r="AS43">
        <v>0</v>
      </c>
      <c r="AT43" s="69">
        <v>8.0617663581419947</v>
      </c>
      <c r="AU43" s="69">
        <v>4.6594829410118557</v>
      </c>
      <c r="AV43">
        <v>0</v>
      </c>
      <c r="AW43">
        <v>0</v>
      </c>
      <c r="AX43">
        <v>0.27290999999999999</v>
      </c>
      <c r="AY43">
        <v>0</v>
      </c>
      <c r="AZ43">
        <v>0</v>
      </c>
      <c r="BA43">
        <v>0</v>
      </c>
      <c r="BB43">
        <v>0</v>
      </c>
      <c r="BC43">
        <v>3.6621858516904364</v>
      </c>
      <c r="BD43">
        <v>5.4932787775356537</v>
      </c>
      <c r="BE43">
        <v>0</v>
      </c>
      <c r="BF43">
        <v>10.267246249297418</v>
      </c>
      <c r="BG43">
        <v>30.801738747892255</v>
      </c>
      <c r="BH43">
        <v>0</v>
      </c>
      <c r="BI43">
        <v>0</v>
      </c>
      <c r="BJ43">
        <v>0</v>
      </c>
      <c r="BK43">
        <v>0</v>
      </c>
      <c r="BL43">
        <v>0</v>
      </c>
      <c r="BM43">
        <v>0</v>
      </c>
      <c r="BN43">
        <v>0</v>
      </c>
      <c r="BO43">
        <v>0</v>
      </c>
      <c r="BP43">
        <v>0</v>
      </c>
      <c r="BQ43">
        <v>0</v>
      </c>
      <c r="BR43">
        <v>0</v>
      </c>
      <c r="BS43">
        <v>0</v>
      </c>
      <c r="BT43">
        <v>0</v>
      </c>
      <c r="BU43">
        <v>0.99091555555555566</v>
      </c>
      <c r="BV43">
        <v>0.75872677333333349</v>
      </c>
      <c r="BW43">
        <v>0</v>
      </c>
      <c r="BX43">
        <v>0.29888281222222218</v>
      </c>
      <c r="BY43">
        <v>0.84466666666666668</v>
      </c>
      <c r="BZ43">
        <v>0</v>
      </c>
      <c r="CA43">
        <v>0.78836449333333325</v>
      </c>
      <c r="CB43">
        <v>0.31836449333333328</v>
      </c>
      <c r="CC43">
        <v>0</v>
      </c>
      <c r="CD43">
        <v>0.26111111111111113</v>
      </c>
      <c r="CE43">
        <v>0.13200000000000001</v>
      </c>
      <c r="CF43">
        <v>0</v>
      </c>
      <c r="CG43">
        <v>4.9403456790123569E-2</v>
      </c>
      <c r="CH43">
        <v>1.331111111111111E-2</v>
      </c>
      <c r="CI43">
        <v>0</v>
      </c>
      <c r="CJ43">
        <v>0.92066666666666674</v>
      </c>
      <c r="CK43">
        <v>0.38862875555555559</v>
      </c>
      <c r="CL43">
        <v>0</v>
      </c>
      <c r="CM43">
        <v>0.80629921259842519</v>
      </c>
      <c r="CN43">
        <v>0.57830271216097984</v>
      </c>
      <c r="CO43">
        <v>0</v>
      </c>
      <c r="CP43">
        <v>0.2264019505398816</v>
      </c>
      <c r="CQ43">
        <v>5.0596711213771108E-2</v>
      </c>
      <c r="CR43">
        <v>0</v>
      </c>
      <c r="CS43">
        <v>0.49313898232687281</v>
      </c>
      <c r="CT43">
        <v>0.1407661594318971</v>
      </c>
      <c r="CU43">
        <v>0</v>
      </c>
      <c r="CV43">
        <v>0.35711111111111121</v>
      </c>
      <c r="CW43">
        <v>0.27933333333333332</v>
      </c>
      <c r="CX43">
        <v>0</v>
      </c>
      <c r="CY43">
        <v>1.163893207424042</v>
      </c>
      <c r="CZ43">
        <v>0.39482570545670909</v>
      </c>
      <c r="DA43">
        <v>0</v>
      </c>
      <c r="DB43">
        <v>0.26969276969276967</v>
      </c>
      <c r="DC43">
        <v>0.32073363500519758</v>
      </c>
      <c r="DD43">
        <v>0</v>
      </c>
      <c r="DE43">
        <v>0.19763395963813499</v>
      </c>
      <c r="DF43">
        <v>0.14252289463883089</v>
      </c>
      <c r="DG43">
        <v>0</v>
      </c>
      <c r="DH43">
        <v>0.26844444444444437</v>
      </c>
      <c r="DI43">
        <v>8.511111111111111E-2</v>
      </c>
      <c r="DJ43">
        <v>0</v>
      </c>
      <c r="DK43">
        <v>0.1021152443471918</v>
      </c>
      <c r="DL43">
        <v>2.2765952744070901E-2</v>
      </c>
      <c r="DM43">
        <v>0</v>
      </c>
      <c r="DN43">
        <v>5.6222222222222229E-2</v>
      </c>
      <c r="DO43">
        <v>1.6787667453534449E-2</v>
      </c>
      <c r="DP43">
        <v>0</v>
      </c>
      <c r="DQ43">
        <v>3.09</v>
      </c>
      <c r="DR43">
        <v>0.31444444444444453</v>
      </c>
      <c r="DS43">
        <v>0</v>
      </c>
      <c r="DT43">
        <v>0.96799999999999997</v>
      </c>
      <c r="DU43">
        <v>0.44422222222222219</v>
      </c>
      <c r="DV43">
        <v>0</v>
      </c>
      <c r="DW43">
        <v>0.96622222222222232</v>
      </c>
      <c r="DX43">
        <v>0.39977777777777779</v>
      </c>
      <c r="DY43">
        <v>0</v>
      </c>
      <c r="DZ43">
        <v>0.48044444444444451</v>
      </c>
      <c r="EA43">
        <v>0.3066666666666667</v>
      </c>
      <c r="EB43">
        <v>0</v>
      </c>
      <c r="EC43">
        <v>9.4990181303374902E-2</v>
      </c>
      <c r="ED43">
        <v>8.2648250140810772E-2</v>
      </c>
      <c r="EE43">
        <v>0</v>
      </c>
      <c r="EF43">
        <v>0.68561067028784672</v>
      </c>
      <c r="EG43">
        <v>0.95552104166971041</v>
      </c>
      <c r="EH43">
        <v>0</v>
      </c>
    </row>
    <row r="44" spans="1:138" x14ac:dyDescent="0.25">
      <c r="A44" s="14">
        <v>2015</v>
      </c>
      <c r="B44" s="2">
        <v>1941</v>
      </c>
      <c r="C44">
        <f>0.02*'Ancillary calculations'!D$23</f>
        <v>0</v>
      </c>
      <c r="D44">
        <f>0.02*'Ancillary calculations'!E$23</f>
        <v>65.758446627801177</v>
      </c>
      <c r="E44">
        <f>0.02*'Ancillary calculations'!F$23</f>
        <v>0</v>
      </c>
      <c r="F44">
        <f>0.02*'Ancillary calculations'!G$23</f>
        <v>0</v>
      </c>
      <c r="G44">
        <f>0.02*'Ancillary calculations'!H$23</f>
        <v>0</v>
      </c>
      <c r="H44">
        <f>0.02*'Ancillary calculations'!I$23</f>
        <v>9.2585275600336985</v>
      </c>
      <c r="I44">
        <f>0.02*'Ancillary calculations'!J$23</f>
        <v>0</v>
      </c>
      <c r="J44">
        <f>0.02*'Ancillary calculations'!K$23</f>
        <v>0</v>
      </c>
      <c r="K44">
        <f>0.02*'Ancillary calculations'!L$23</f>
        <v>2.6499672521651219</v>
      </c>
      <c r="L44">
        <v>0</v>
      </c>
      <c r="M44">
        <v>0</v>
      </c>
      <c r="N44">
        <v>0</v>
      </c>
      <c r="O44">
        <v>0</v>
      </c>
      <c r="P44">
        <f t="shared" si="0"/>
        <v>6.4866958278596343</v>
      </c>
      <c r="Q44">
        <f t="shared" si="1"/>
        <v>0.91330095486779928</v>
      </c>
      <c r="R44">
        <f t="shared" si="2"/>
        <v>0.26140416022717927</v>
      </c>
      <c r="S44">
        <v>0</v>
      </c>
      <c r="T44">
        <v>0</v>
      </c>
      <c r="U44">
        <v>0</v>
      </c>
      <c r="V44">
        <v>6.6713095514457423</v>
      </c>
      <c r="W44">
        <v>3.9615844274205343</v>
      </c>
      <c r="X44">
        <v>0</v>
      </c>
      <c r="Y44">
        <v>10.824026752476497</v>
      </c>
      <c r="Z44">
        <v>5.3187372494584304</v>
      </c>
      <c r="AA44">
        <v>0</v>
      </c>
      <c r="AB44">
        <v>2.4522078481206036</v>
      </c>
      <c r="AC44">
        <v>6.5612565881299094</v>
      </c>
      <c r="AD44">
        <v>0</v>
      </c>
      <c r="AE44">
        <v>1.8791111111111112</v>
      </c>
      <c r="AF44">
        <v>1.4788888888888887</v>
      </c>
      <c r="AG44">
        <v>0</v>
      </c>
      <c r="AH44">
        <v>3.1000000000000005</v>
      </c>
      <c r="AI44">
        <v>2.9365066666666668</v>
      </c>
      <c r="AJ44">
        <v>0</v>
      </c>
      <c r="AK44">
        <v>12.025673467891247</v>
      </c>
      <c r="AL44">
        <v>3.0988652404260391</v>
      </c>
      <c r="AM44">
        <v>0</v>
      </c>
      <c r="AN44" s="69">
        <v>2.2206651196381348</v>
      </c>
      <c r="AO44" s="69">
        <v>0.94577627686105314</v>
      </c>
      <c r="AP44">
        <v>0</v>
      </c>
      <c r="AQ44" s="69">
        <v>3.2531332405018665</v>
      </c>
      <c r="AR44" s="69">
        <v>1.3854648675981589</v>
      </c>
      <c r="AS44">
        <v>0</v>
      </c>
      <c r="AT44" s="69">
        <v>8.0617663581419947</v>
      </c>
      <c r="AU44" s="69">
        <v>4.6594829410118557</v>
      </c>
      <c r="AV44">
        <v>0</v>
      </c>
      <c r="AW44">
        <v>0</v>
      </c>
      <c r="AX44">
        <v>0.34508499999999998</v>
      </c>
      <c r="AY44">
        <v>0</v>
      </c>
      <c r="AZ44">
        <v>0</v>
      </c>
      <c r="BA44">
        <v>0</v>
      </c>
      <c r="BB44">
        <v>0</v>
      </c>
      <c r="BC44">
        <v>3.6621858516904364</v>
      </c>
      <c r="BD44">
        <v>5.4932787775356537</v>
      </c>
      <c r="BE44">
        <v>0</v>
      </c>
      <c r="BF44">
        <v>10.267246249297418</v>
      </c>
      <c r="BG44">
        <v>30.801738747892255</v>
      </c>
      <c r="BH44">
        <v>0</v>
      </c>
      <c r="BI44">
        <v>0</v>
      </c>
      <c r="BJ44">
        <v>0</v>
      </c>
      <c r="BK44">
        <v>0</v>
      </c>
      <c r="BL44">
        <v>0</v>
      </c>
      <c r="BM44">
        <v>0</v>
      </c>
      <c r="BN44">
        <v>0</v>
      </c>
      <c r="BO44">
        <v>0</v>
      </c>
      <c r="BP44">
        <v>0</v>
      </c>
      <c r="BQ44">
        <v>0</v>
      </c>
      <c r="BR44">
        <v>0</v>
      </c>
      <c r="BS44">
        <v>0</v>
      </c>
      <c r="BT44">
        <v>0</v>
      </c>
      <c r="BU44">
        <v>0.99091555555555566</v>
      </c>
      <c r="BV44">
        <v>0.75872677333333349</v>
      </c>
      <c r="BW44">
        <v>0</v>
      </c>
      <c r="BX44">
        <v>0.29888281222222218</v>
      </c>
      <c r="BY44">
        <v>0.84466666666666668</v>
      </c>
      <c r="BZ44">
        <v>0</v>
      </c>
      <c r="CA44">
        <v>0.78836449333333325</v>
      </c>
      <c r="CB44">
        <v>0.31836449333333328</v>
      </c>
      <c r="CC44">
        <v>0</v>
      </c>
      <c r="CD44">
        <v>0.26111111111111113</v>
      </c>
      <c r="CE44">
        <v>0.13200000000000001</v>
      </c>
      <c r="CF44">
        <v>0</v>
      </c>
      <c r="CG44">
        <v>4.9403456790123569E-2</v>
      </c>
      <c r="CH44">
        <v>1.331111111111111E-2</v>
      </c>
      <c r="CI44">
        <v>0</v>
      </c>
      <c r="CJ44">
        <v>0.92066666666666674</v>
      </c>
      <c r="CK44">
        <v>0.38862875555555559</v>
      </c>
      <c r="CL44">
        <v>0</v>
      </c>
      <c r="CM44">
        <v>0.80629921259842519</v>
      </c>
      <c r="CN44">
        <v>0.57830271216097984</v>
      </c>
      <c r="CO44">
        <v>0</v>
      </c>
      <c r="CP44">
        <v>0.2264019505398816</v>
      </c>
      <c r="CQ44">
        <v>5.0596711213771108E-2</v>
      </c>
      <c r="CR44">
        <v>0</v>
      </c>
      <c r="CS44">
        <v>0.49313898232687281</v>
      </c>
      <c r="CT44">
        <v>0.1407661594318971</v>
      </c>
      <c r="CU44">
        <v>0</v>
      </c>
      <c r="CV44">
        <v>0.35711111111111121</v>
      </c>
      <c r="CW44">
        <v>0.27933333333333332</v>
      </c>
      <c r="CX44">
        <v>0</v>
      </c>
      <c r="CY44">
        <v>1.163893207424042</v>
      </c>
      <c r="CZ44">
        <v>0.39482570545670909</v>
      </c>
      <c r="DA44">
        <v>0</v>
      </c>
      <c r="DB44">
        <v>0.26969276969276967</v>
      </c>
      <c r="DC44">
        <v>0.32073363500519758</v>
      </c>
      <c r="DD44">
        <v>0</v>
      </c>
      <c r="DE44">
        <v>0.19763395963813499</v>
      </c>
      <c r="DF44">
        <v>0.14252289463883089</v>
      </c>
      <c r="DG44">
        <v>0</v>
      </c>
      <c r="DH44">
        <v>0.26844444444444437</v>
      </c>
      <c r="DI44">
        <v>8.511111111111111E-2</v>
      </c>
      <c r="DJ44">
        <v>0</v>
      </c>
      <c r="DK44">
        <v>0.1021152443471918</v>
      </c>
      <c r="DL44">
        <v>2.2765952744070901E-2</v>
      </c>
      <c r="DM44">
        <v>0</v>
      </c>
      <c r="DN44">
        <v>5.6222222222222229E-2</v>
      </c>
      <c r="DO44">
        <v>1.6787667453534449E-2</v>
      </c>
      <c r="DP44">
        <v>0</v>
      </c>
      <c r="DQ44">
        <v>3.09</v>
      </c>
      <c r="DR44">
        <v>0.31444444444444453</v>
      </c>
      <c r="DS44">
        <v>0</v>
      </c>
      <c r="DT44">
        <v>0.96799999999999997</v>
      </c>
      <c r="DU44">
        <v>0.44422222222222219</v>
      </c>
      <c r="DV44">
        <v>0</v>
      </c>
      <c r="DW44">
        <v>0.96622222222222232</v>
      </c>
      <c r="DX44">
        <v>0.39977777777777779</v>
      </c>
      <c r="DY44">
        <v>0</v>
      </c>
      <c r="DZ44">
        <v>0.48044444444444451</v>
      </c>
      <c r="EA44">
        <v>0.3066666666666667</v>
      </c>
      <c r="EB44">
        <v>0</v>
      </c>
      <c r="EC44">
        <v>9.4990181303374902E-2</v>
      </c>
      <c r="ED44">
        <v>8.2648250140810772E-2</v>
      </c>
      <c r="EE44">
        <v>0</v>
      </c>
      <c r="EF44">
        <v>0.68561067028784672</v>
      </c>
      <c r="EG44">
        <v>0.95552104166971041</v>
      </c>
      <c r="EH44">
        <v>0</v>
      </c>
    </row>
    <row r="45" spans="1:138" x14ac:dyDescent="0.25">
      <c r="A45" s="14">
        <v>2015</v>
      </c>
      <c r="B45" s="2">
        <v>1942</v>
      </c>
      <c r="C45">
        <f>0.02*'Ancillary calculations'!D$23</f>
        <v>0</v>
      </c>
      <c r="D45">
        <f>0.02*'Ancillary calculations'!E$23</f>
        <v>65.758446627801177</v>
      </c>
      <c r="E45">
        <f>0.02*'Ancillary calculations'!F$23</f>
        <v>0</v>
      </c>
      <c r="F45">
        <f>0.02*'Ancillary calculations'!G$23</f>
        <v>0</v>
      </c>
      <c r="G45">
        <f>0.02*'Ancillary calculations'!H$23</f>
        <v>0</v>
      </c>
      <c r="H45">
        <f>0.02*'Ancillary calculations'!I$23</f>
        <v>9.2585275600336985</v>
      </c>
      <c r="I45">
        <f>0.02*'Ancillary calculations'!J$23</f>
        <v>0</v>
      </c>
      <c r="J45">
        <f>0.02*'Ancillary calculations'!K$23</f>
        <v>0</v>
      </c>
      <c r="K45">
        <f>0.02*'Ancillary calculations'!L$23</f>
        <v>2.6499672521651219</v>
      </c>
      <c r="L45">
        <v>0</v>
      </c>
      <c r="M45">
        <v>0</v>
      </c>
      <c r="N45">
        <v>0</v>
      </c>
      <c r="O45">
        <v>0</v>
      </c>
      <c r="P45">
        <f t="shared" si="0"/>
        <v>6.4866958278596343</v>
      </c>
      <c r="Q45">
        <f t="shared" si="1"/>
        <v>0.91330095486779928</v>
      </c>
      <c r="R45">
        <f t="shared" si="2"/>
        <v>0.26140416022717927</v>
      </c>
      <c r="S45">
        <v>0</v>
      </c>
      <c r="T45">
        <v>0</v>
      </c>
      <c r="U45">
        <v>0</v>
      </c>
      <c r="V45">
        <v>6.6713095514457423</v>
      </c>
      <c r="W45">
        <v>3.9615844274205343</v>
      </c>
      <c r="X45">
        <v>0</v>
      </c>
      <c r="Y45">
        <v>10.824026752476497</v>
      </c>
      <c r="Z45">
        <v>5.3187372494584304</v>
      </c>
      <c r="AA45">
        <v>0</v>
      </c>
      <c r="AB45">
        <v>2.4522078481206036</v>
      </c>
      <c r="AC45">
        <v>6.5612565881299094</v>
      </c>
      <c r="AD45">
        <v>0</v>
      </c>
      <c r="AE45">
        <v>1.8791111111111112</v>
      </c>
      <c r="AF45">
        <v>1.4788888888888887</v>
      </c>
      <c r="AG45">
        <v>0</v>
      </c>
      <c r="AH45">
        <v>3.1000000000000005</v>
      </c>
      <c r="AI45">
        <v>2.9365066666666668</v>
      </c>
      <c r="AJ45">
        <v>0</v>
      </c>
      <c r="AK45">
        <v>12.025673467891247</v>
      </c>
      <c r="AL45">
        <v>3.0988652404260391</v>
      </c>
      <c r="AM45">
        <v>0</v>
      </c>
      <c r="AN45" s="69">
        <v>2.2206651196381348</v>
      </c>
      <c r="AO45" s="69">
        <v>0.94577627686105314</v>
      </c>
      <c r="AP45">
        <v>0</v>
      </c>
      <c r="AQ45" s="69">
        <v>3.2531332405018665</v>
      </c>
      <c r="AR45" s="69">
        <v>1.3854648675981589</v>
      </c>
      <c r="AS45">
        <v>0</v>
      </c>
      <c r="AT45" s="69">
        <v>8.0617663581419947</v>
      </c>
      <c r="AU45" s="69">
        <v>4.6594829410118557</v>
      </c>
      <c r="AV45">
        <v>0</v>
      </c>
      <c r="AW45">
        <v>0</v>
      </c>
      <c r="AX45">
        <v>0.43643500000000002</v>
      </c>
      <c r="AY45">
        <v>0</v>
      </c>
      <c r="AZ45">
        <v>0</v>
      </c>
      <c r="BA45">
        <v>0</v>
      </c>
      <c r="BB45">
        <v>0</v>
      </c>
      <c r="BC45">
        <v>3.6621858516904364</v>
      </c>
      <c r="BD45">
        <v>5.4932787775356537</v>
      </c>
      <c r="BE45">
        <v>0</v>
      </c>
      <c r="BF45">
        <v>11.538790609191924</v>
      </c>
      <c r="BG45">
        <v>34.616371827575776</v>
      </c>
      <c r="BH45">
        <v>0</v>
      </c>
      <c r="BI45">
        <v>0</v>
      </c>
      <c r="BJ45">
        <v>0</v>
      </c>
      <c r="BK45">
        <v>0</v>
      </c>
      <c r="BL45">
        <v>0</v>
      </c>
      <c r="BM45">
        <v>0</v>
      </c>
      <c r="BN45">
        <v>0</v>
      </c>
      <c r="BO45">
        <v>0</v>
      </c>
      <c r="BP45">
        <v>0</v>
      </c>
      <c r="BQ45">
        <v>0</v>
      </c>
      <c r="BR45">
        <v>0</v>
      </c>
      <c r="BS45">
        <v>0</v>
      </c>
      <c r="BT45">
        <v>0</v>
      </c>
      <c r="BU45">
        <v>0.99091555555555566</v>
      </c>
      <c r="BV45">
        <v>0.75872677333333349</v>
      </c>
      <c r="BW45">
        <v>0</v>
      </c>
      <c r="BX45">
        <v>0.29888281222222218</v>
      </c>
      <c r="BY45">
        <v>0.84466666666666668</v>
      </c>
      <c r="BZ45">
        <v>0</v>
      </c>
      <c r="CA45">
        <v>0.78836449333333325</v>
      </c>
      <c r="CB45">
        <v>0.31836449333333328</v>
      </c>
      <c r="CC45">
        <v>0</v>
      </c>
      <c r="CD45">
        <v>0.26111111111111113</v>
      </c>
      <c r="CE45">
        <v>0.13200000000000001</v>
      </c>
      <c r="CF45">
        <v>0</v>
      </c>
      <c r="CG45">
        <v>4.9403456790123569E-2</v>
      </c>
      <c r="CH45">
        <v>1.331111111111111E-2</v>
      </c>
      <c r="CI45">
        <v>0</v>
      </c>
      <c r="CJ45">
        <v>0.92066666666666674</v>
      </c>
      <c r="CK45">
        <v>0.38862875555555559</v>
      </c>
      <c r="CL45">
        <v>0</v>
      </c>
      <c r="CM45">
        <v>0.80629921259842519</v>
      </c>
      <c r="CN45">
        <v>0.57830271216097984</v>
      </c>
      <c r="CO45">
        <v>0</v>
      </c>
      <c r="CP45">
        <v>0.2264019505398816</v>
      </c>
      <c r="CQ45">
        <v>5.0596711213771108E-2</v>
      </c>
      <c r="CR45">
        <v>0</v>
      </c>
      <c r="CS45">
        <v>0.49313898232687281</v>
      </c>
      <c r="CT45">
        <v>0.1407661594318971</v>
      </c>
      <c r="CU45">
        <v>0</v>
      </c>
      <c r="CV45">
        <v>0.35711111111111121</v>
      </c>
      <c r="CW45">
        <v>0.27933333333333332</v>
      </c>
      <c r="CX45">
        <v>0</v>
      </c>
      <c r="CY45">
        <v>1.163893207424042</v>
      </c>
      <c r="CZ45">
        <v>0.39482570545670909</v>
      </c>
      <c r="DA45">
        <v>0</v>
      </c>
      <c r="DB45">
        <v>0.26969276969276967</v>
      </c>
      <c r="DC45">
        <v>0.32073363500519758</v>
      </c>
      <c r="DD45">
        <v>0</v>
      </c>
      <c r="DE45">
        <v>0.19763395963813499</v>
      </c>
      <c r="DF45">
        <v>0.14252289463883089</v>
      </c>
      <c r="DG45">
        <v>0</v>
      </c>
      <c r="DH45">
        <v>0.26844444444444437</v>
      </c>
      <c r="DI45">
        <v>8.511111111111111E-2</v>
      </c>
      <c r="DJ45">
        <v>0</v>
      </c>
      <c r="DK45">
        <v>0.1021152443471918</v>
      </c>
      <c r="DL45">
        <v>2.2765952744070901E-2</v>
      </c>
      <c r="DM45">
        <v>0</v>
      </c>
      <c r="DN45">
        <v>5.6222222222222229E-2</v>
      </c>
      <c r="DO45">
        <v>1.6787667453534449E-2</v>
      </c>
      <c r="DP45">
        <v>0</v>
      </c>
      <c r="DQ45">
        <v>3.09</v>
      </c>
      <c r="DR45">
        <v>0.31444444444444453</v>
      </c>
      <c r="DS45">
        <v>0</v>
      </c>
      <c r="DT45">
        <v>0.96799999999999997</v>
      </c>
      <c r="DU45">
        <v>0.44422222222222219</v>
      </c>
      <c r="DV45">
        <v>0</v>
      </c>
      <c r="DW45">
        <v>0.96622222222222232</v>
      </c>
      <c r="DX45">
        <v>0.39977777777777779</v>
      </c>
      <c r="DY45">
        <v>0</v>
      </c>
      <c r="DZ45">
        <v>0.48044444444444451</v>
      </c>
      <c r="EA45">
        <v>0.3066666666666667</v>
      </c>
      <c r="EB45">
        <v>0</v>
      </c>
      <c r="EC45">
        <v>9.4990181303374902E-2</v>
      </c>
      <c r="ED45">
        <v>8.2648250140810772E-2</v>
      </c>
      <c r="EE45">
        <v>0</v>
      </c>
      <c r="EF45">
        <v>0.68561067028784672</v>
      </c>
      <c r="EG45">
        <v>0.95552104166971041</v>
      </c>
      <c r="EH45">
        <v>0</v>
      </c>
    </row>
    <row r="46" spans="1:138" x14ac:dyDescent="0.25">
      <c r="A46" s="14">
        <v>2015</v>
      </c>
      <c r="B46" s="2">
        <v>1943</v>
      </c>
      <c r="C46">
        <f>0.02*'Ancillary calculations'!D$23</f>
        <v>0</v>
      </c>
      <c r="D46">
        <f>0.02*'Ancillary calculations'!E$23</f>
        <v>65.758446627801177</v>
      </c>
      <c r="E46">
        <f>0.02*'Ancillary calculations'!F$23</f>
        <v>0</v>
      </c>
      <c r="F46">
        <f>0.02*'Ancillary calculations'!G$23</f>
        <v>0</v>
      </c>
      <c r="G46">
        <f>0.02*'Ancillary calculations'!H$23</f>
        <v>0</v>
      </c>
      <c r="H46">
        <f>0.02*'Ancillary calculations'!I$23</f>
        <v>9.2585275600336985</v>
      </c>
      <c r="I46">
        <f>0.02*'Ancillary calculations'!J$23</f>
        <v>0</v>
      </c>
      <c r="J46">
        <f>0.02*'Ancillary calculations'!K$23</f>
        <v>0</v>
      </c>
      <c r="K46">
        <f>0.02*'Ancillary calculations'!L$23</f>
        <v>2.6499672521651219</v>
      </c>
      <c r="L46">
        <v>0</v>
      </c>
      <c r="M46">
        <v>0</v>
      </c>
      <c r="N46">
        <v>0</v>
      </c>
      <c r="O46">
        <v>0</v>
      </c>
      <c r="P46">
        <f t="shared" si="0"/>
        <v>6.4866958278596343</v>
      </c>
      <c r="Q46">
        <f t="shared" si="1"/>
        <v>0.91330095486779928</v>
      </c>
      <c r="R46">
        <f t="shared" si="2"/>
        <v>0.26140416022717927</v>
      </c>
      <c r="S46">
        <v>0</v>
      </c>
      <c r="T46">
        <v>0</v>
      </c>
      <c r="U46">
        <v>0</v>
      </c>
      <c r="V46">
        <v>6.6713095514457423</v>
      </c>
      <c r="W46">
        <v>3.9615844274205343</v>
      </c>
      <c r="X46">
        <v>0</v>
      </c>
      <c r="Y46">
        <v>10.824026752476497</v>
      </c>
      <c r="Z46">
        <v>5.3187372494584304</v>
      </c>
      <c r="AA46">
        <v>0</v>
      </c>
      <c r="AB46">
        <v>2.4522078481206036</v>
      </c>
      <c r="AC46">
        <v>6.5612565881299094</v>
      </c>
      <c r="AD46">
        <v>0</v>
      </c>
      <c r="AE46">
        <v>1.8791111111111112</v>
      </c>
      <c r="AF46">
        <v>1.4788888888888887</v>
      </c>
      <c r="AG46">
        <v>0</v>
      </c>
      <c r="AH46">
        <v>3.1000000000000005</v>
      </c>
      <c r="AI46">
        <v>2.9365066666666668</v>
      </c>
      <c r="AJ46">
        <v>0</v>
      </c>
      <c r="AK46">
        <v>12.025673467891247</v>
      </c>
      <c r="AL46">
        <v>3.0988652404260391</v>
      </c>
      <c r="AM46">
        <v>0</v>
      </c>
      <c r="AN46" s="69">
        <v>2.2206651196381348</v>
      </c>
      <c r="AO46" s="69">
        <v>0.94577627686105314</v>
      </c>
      <c r="AP46">
        <v>0</v>
      </c>
      <c r="AQ46" s="69">
        <v>3.2531332405018665</v>
      </c>
      <c r="AR46" s="69">
        <v>1.3854648675981589</v>
      </c>
      <c r="AS46">
        <v>0</v>
      </c>
      <c r="AT46" s="69">
        <v>8.0617663581419947</v>
      </c>
      <c r="AU46" s="69">
        <v>4.6594829410118557</v>
      </c>
      <c r="AV46">
        <v>0</v>
      </c>
      <c r="AW46">
        <v>0</v>
      </c>
      <c r="AX46">
        <v>0.54267100000000001</v>
      </c>
      <c r="AY46">
        <v>0</v>
      </c>
      <c r="AZ46">
        <v>0</v>
      </c>
      <c r="BA46">
        <v>0</v>
      </c>
      <c r="BB46">
        <v>0</v>
      </c>
      <c r="BC46">
        <v>3.6621858516904364</v>
      </c>
      <c r="BD46">
        <v>5.4932787775356537</v>
      </c>
      <c r="BE46">
        <v>0</v>
      </c>
      <c r="BF46">
        <v>11.538790609191924</v>
      </c>
      <c r="BG46">
        <v>34.616371827575776</v>
      </c>
      <c r="BH46">
        <v>0</v>
      </c>
      <c r="BI46">
        <v>0</v>
      </c>
      <c r="BJ46">
        <v>0</v>
      </c>
      <c r="BK46">
        <v>0</v>
      </c>
      <c r="BL46">
        <v>0</v>
      </c>
      <c r="BM46">
        <v>0</v>
      </c>
      <c r="BN46">
        <v>0</v>
      </c>
      <c r="BO46">
        <v>0</v>
      </c>
      <c r="BP46">
        <v>0</v>
      </c>
      <c r="BQ46">
        <v>0</v>
      </c>
      <c r="BR46">
        <v>0</v>
      </c>
      <c r="BS46">
        <v>0</v>
      </c>
      <c r="BT46">
        <v>0</v>
      </c>
      <c r="BU46">
        <v>0.99091555555555566</v>
      </c>
      <c r="BV46">
        <v>0.75872677333333349</v>
      </c>
      <c r="BW46">
        <v>0</v>
      </c>
      <c r="BX46">
        <v>0.29888281222222218</v>
      </c>
      <c r="BY46">
        <v>0.84466666666666668</v>
      </c>
      <c r="BZ46">
        <v>0</v>
      </c>
      <c r="CA46">
        <v>0.78836449333333325</v>
      </c>
      <c r="CB46">
        <v>0.31836449333333328</v>
      </c>
      <c r="CC46">
        <v>0</v>
      </c>
      <c r="CD46">
        <v>0.26111111111111113</v>
      </c>
      <c r="CE46">
        <v>0.13200000000000001</v>
      </c>
      <c r="CF46">
        <v>0</v>
      </c>
      <c r="CG46">
        <v>4.9403456790123569E-2</v>
      </c>
      <c r="CH46">
        <v>1.331111111111111E-2</v>
      </c>
      <c r="CI46">
        <v>0</v>
      </c>
      <c r="CJ46">
        <v>0.92066666666666674</v>
      </c>
      <c r="CK46">
        <v>0.38862875555555559</v>
      </c>
      <c r="CL46">
        <v>0</v>
      </c>
      <c r="CM46">
        <v>0.80629921259842519</v>
      </c>
      <c r="CN46">
        <v>0.57830271216097984</v>
      </c>
      <c r="CO46">
        <v>0</v>
      </c>
      <c r="CP46">
        <v>0.2264019505398816</v>
      </c>
      <c r="CQ46">
        <v>5.0596711213771108E-2</v>
      </c>
      <c r="CR46">
        <v>0</v>
      </c>
      <c r="CS46">
        <v>0.49313898232687281</v>
      </c>
      <c r="CT46">
        <v>0.1407661594318971</v>
      </c>
      <c r="CU46">
        <v>0</v>
      </c>
      <c r="CV46">
        <v>0.35711111111111121</v>
      </c>
      <c r="CW46">
        <v>0.27933333333333332</v>
      </c>
      <c r="CX46">
        <v>0</v>
      </c>
      <c r="CY46">
        <v>1.163893207424042</v>
      </c>
      <c r="CZ46">
        <v>0.39482570545670909</v>
      </c>
      <c r="DA46">
        <v>0</v>
      </c>
      <c r="DB46">
        <v>0.26969276969276967</v>
      </c>
      <c r="DC46">
        <v>0.32073363500519758</v>
      </c>
      <c r="DD46">
        <v>0</v>
      </c>
      <c r="DE46">
        <v>0.19763395963813499</v>
      </c>
      <c r="DF46">
        <v>0.14252289463883089</v>
      </c>
      <c r="DG46">
        <v>0</v>
      </c>
      <c r="DH46">
        <v>0.26844444444444437</v>
      </c>
      <c r="DI46">
        <v>8.511111111111111E-2</v>
      </c>
      <c r="DJ46">
        <v>0</v>
      </c>
      <c r="DK46">
        <v>0.1021152443471918</v>
      </c>
      <c r="DL46">
        <v>2.2765952744070901E-2</v>
      </c>
      <c r="DM46">
        <v>0</v>
      </c>
      <c r="DN46">
        <v>5.6222222222222229E-2</v>
      </c>
      <c r="DO46">
        <v>1.6787667453534449E-2</v>
      </c>
      <c r="DP46">
        <v>0</v>
      </c>
      <c r="DQ46">
        <v>3.09</v>
      </c>
      <c r="DR46">
        <v>0.31444444444444453</v>
      </c>
      <c r="DS46">
        <v>0</v>
      </c>
      <c r="DT46">
        <v>0.96799999999999997</v>
      </c>
      <c r="DU46">
        <v>0.44422222222222219</v>
      </c>
      <c r="DV46">
        <v>0</v>
      </c>
      <c r="DW46">
        <v>0.96622222222222232</v>
      </c>
      <c r="DX46">
        <v>0.39977777777777779</v>
      </c>
      <c r="DY46">
        <v>0</v>
      </c>
      <c r="DZ46">
        <v>0.48044444444444451</v>
      </c>
      <c r="EA46">
        <v>0.3066666666666667</v>
      </c>
      <c r="EB46">
        <v>0</v>
      </c>
      <c r="EC46">
        <v>9.4990181303374902E-2</v>
      </c>
      <c r="ED46">
        <v>8.2648250140810772E-2</v>
      </c>
      <c r="EE46">
        <v>0</v>
      </c>
      <c r="EF46">
        <v>0.68561067028784672</v>
      </c>
      <c r="EG46">
        <v>0.95552104166971041</v>
      </c>
      <c r="EH46">
        <v>0</v>
      </c>
    </row>
    <row r="47" spans="1:138" x14ac:dyDescent="0.25">
      <c r="A47" s="14">
        <v>2015</v>
      </c>
      <c r="B47" s="2">
        <v>1944</v>
      </c>
      <c r="C47">
        <f>0.02*'Ancillary calculations'!D$23</f>
        <v>0</v>
      </c>
      <c r="D47">
        <f>0.02*'Ancillary calculations'!E$23</f>
        <v>65.758446627801177</v>
      </c>
      <c r="E47">
        <f>0.02*'Ancillary calculations'!F$23</f>
        <v>0</v>
      </c>
      <c r="F47">
        <f>0.02*'Ancillary calculations'!G$23</f>
        <v>0</v>
      </c>
      <c r="G47">
        <f>0.02*'Ancillary calculations'!H$23</f>
        <v>0</v>
      </c>
      <c r="H47">
        <f>0.02*'Ancillary calculations'!I$23</f>
        <v>9.2585275600336985</v>
      </c>
      <c r="I47">
        <f>0.02*'Ancillary calculations'!J$23</f>
        <v>0</v>
      </c>
      <c r="J47">
        <f>0.02*'Ancillary calculations'!K$23</f>
        <v>0</v>
      </c>
      <c r="K47">
        <f>0.02*'Ancillary calculations'!L$23</f>
        <v>2.6499672521651219</v>
      </c>
      <c r="L47">
        <v>0</v>
      </c>
      <c r="M47">
        <v>0</v>
      </c>
      <c r="N47">
        <v>0</v>
      </c>
      <c r="O47">
        <v>0</v>
      </c>
      <c r="P47">
        <f t="shared" si="0"/>
        <v>6.4866958278596343</v>
      </c>
      <c r="Q47">
        <f t="shared" si="1"/>
        <v>0.91330095486779928</v>
      </c>
      <c r="R47">
        <f t="shared" si="2"/>
        <v>0.26140416022717927</v>
      </c>
      <c r="S47">
        <v>0</v>
      </c>
      <c r="T47">
        <v>0</v>
      </c>
      <c r="U47">
        <v>0</v>
      </c>
      <c r="V47">
        <v>6.6713095514457423</v>
      </c>
      <c r="W47">
        <v>3.9615844274205343</v>
      </c>
      <c r="X47">
        <v>0</v>
      </c>
      <c r="Y47">
        <v>10.824026752476497</v>
      </c>
      <c r="Z47">
        <v>5.3187372494584304</v>
      </c>
      <c r="AA47">
        <v>0</v>
      </c>
      <c r="AB47">
        <v>2.4522078481206036</v>
      </c>
      <c r="AC47">
        <v>6.5612565881299094</v>
      </c>
      <c r="AD47">
        <v>0</v>
      </c>
      <c r="AE47">
        <v>1.8791111111111112</v>
      </c>
      <c r="AF47">
        <v>1.4788888888888887</v>
      </c>
      <c r="AG47">
        <v>0</v>
      </c>
      <c r="AH47">
        <v>3.1000000000000005</v>
      </c>
      <c r="AI47">
        <v>2.9365066666666668</v>
      </c>
      <c r="AJ47">
        <v>0</v>
      </c>
      <c r="AK47">
        <v>12.025673467891247</v>
      </c>
      <c r="AL47">
        <v>3.0988652404260391</v>
      </c>
      <c r="AM47">
        <v>0</v>
      </c>
      <c r="AN47" s="69">
        <v>2.2206651196381348</v>
      </c>
      <c r="AO47" s="69">
        <v>0.94577627686105314</v>
      </c>
      <c r="AP47">
        <v>0</v>
      </c>
      <c r="AQ47" s="69">
        <v>3.2531332405018665</v>
      </c>
      <c r="AR47" s="69">
        <v>1.3854648675981589</v>
      </c>
      <c r="AS47">
        <v>0</v>
      </c>
      <c r="AT47" s="69">
        <v>8.0617663581419947</v>
      </c>
      <c r="AU47" s="69">
        <v>4.6594829410118557</v>
      </c>
      <c r="AV47">
        <v>0</v>
      </c>
      <c r="AW47">
        <v>0</v>
      </c>
      <c r="AX47">
        <v>0.68430199999999997</v>
      </c>
      <c r="AY47">
        <v>0</v>
      </c>
      <c r="AZ47">
        <v>0</v>
      </c>
      <c r="BA47">
        <v>0</v>
      </c>
      <c r="BB47">
        <v>0</v>
      </c>
      <c r="BC47">
        <v>3.6621858516904364</v>
      </c>
      <c r="BD47">
        <v>5.4932787775356537</v>
      </c>
      <c r="BE47">
        <v>0</v>
      </c>
      <c r="BF47">
        <v>11.538790609191924</v>
      </c>
      <c r="BG47">
        <v>34.616371827575776</v>
      </c>
      <c r="BH47">
        <v>0</v>
      </c>
      <c r="BI47">
        <v>0</v>
      </c>
      <c r="BJ47">
        <v>0</v>
      </c>
      <c r="BK47">
        <v>0</v>
      </c>
      <c r="BL47">
        <v>0</v>
      </c>
      <c r="BM47">
        <v>0</v>
      </c>
      <c r="BN47">
        <v>0</v>
      </c>
      <c r="BO47">
        <v>0</v>
      </c>
      <c r="BP47">
        <v>0</v>
      </c>
      <c r="BQ47">
        <v>0</v>
      </c>
      <c r="BR47">
        <v>0</v>
      </c>
      <c r="BS47">
        <v>0</v>
      </c>
      <c r="BT47">
        <v>0</v>
      </c>
      <c r="BU47">
        <v>0.99091555555555566</v>
      </c>
      <c r="BV47">
        <v>0.75872677333333349</v>
      </c>
      <c r="BW47">
        <v>0</v>
      </c>
      <c r="BX47">
        <v>0.29888281222222218</v>
      </c>
      <c r="BY47">
        <v>0.84466666666666668</v>
      </c>
      <c r="BZ47">
        <v>0</v>
      </c>
      <c r="CA47">
        <v>0.78836449333333325</v>
      </c>
      <c r="CB47">
        <v>0.31836449333333328</v>
      </c>
      <c r="CC47">
        <v>0</v>
      </c>
      <c r="CD47">
        <v>0.26111111111111113</v>
      </c>
      <c r="CE47">
        <v>0.13200000000000001</v>
      </c>
      <c r="CF47">
        <v>0</v>
      </c>
      <c r="CG47">
        <v>4.9403456790123569E-2</v>
      </c>
      <c r="CH47">
        <v>1.331111111111111E-2</v>
      </c>
      <c r="CI47">
        <v>0</v>
      </c>
      <c r="CJ47">
        <v>0.92066666666666674</v>
      </c>
      <c r="CK47">
        <v>0.38862875555555559</v>
      </c>
      <c r="CL47">
        <v>0</v>
      </c>
      <c r="CM47">
        <v>0.80629921259842519</v>
      </c>
      <c r="CN47">
        <v>0.57830271216097984</v>
      </c>
      <c r="CO47">
        <v>0</v>
      </c>
      <c r="CP47">
        <v>0.2264019505398816</v>
      </c>
      <c r="CQ47">
        <v>5.0596711213771108E-2</v>
      </c>
      <c r="CR47">
        <v>0</v>
      </c>
      <c r="CS47">
        <v>0.49313898232687281</v>
      </c>
      <c r="CT47">
        <v>0.1407661594318971</v>
      </c>
      <c r="CU47">
        <v>0</v>
      </c>
      <c r="CV47">
        <v>0.35711111111111121</v>
      </c>
      <c r="CW47">
        <v>0.27933333333333332</v>
      </c>
      <c r="CX47">
        <v>0</v>
      </c>
      <c r="CY47">
        <v>1.163893207424042</v>
      </c>
      <c r="CZ47">
        <v>0.39482570545670909</v>
      </c>
      <c r="DA47">
        <v>0</v>
      </c>
      <c r="DB47">
        <v>0.26969276969276967</v>
      </c>
      <c r="DC47">
        <v>0.32073363500519758</v>
      </c>
      <c r="DD47">
        <v>0</v>
      </c>
      <c r="DE47">
        <v>0.19763395963813499</v>
      </c>
      <c r="DF47">
        <v>0.14252289463883089</v>
      </c>
      <c r="DG47">
        <v>0</v>
      </c>
      <c r="DH47">
        <v>0.26844444444444437</v>
      </c>
      <c r="DI47">
        <v>8.511111111111111E-2</v>
      </c>
      <c r="DJ47">
        <v>0</v>
      </c>
      <c r="DK47">
        <v>0.1021152443471918</v>
      </c>
      <c r="DL47">
        <v>2.2765952744070901E-2</v>
      </c>
      <c r="DM47">
        <v>0</v>
      </c>
      <c r="DN47">
        <v>5.6222222222222229E-2</v>
      </c>
      <c r="DO47">
        <v>1.6787667453534449E-2</v>
      </c>
      <c r="DP47">
        <v>0</v>
      </c>
      <c r="DQ47">
        <v>3.09</v>
      </c>
      <c r="DR47">
        <v>0.31444444444444453</v>
      </c>
      <c r="DS47">
        <v>0</v>
      </c>
      <c r="DT47">
        <v>0.96799999999999997</v>
      </c>
      <c r="DU47">
        <v>0.44422222222222219</v>
      </c>
      <c r="DV47">
        <v>0</v>
      </c>
      <c r="DW47">
        <v>0.96622222222222232</v>
      </c>
      <c r="DX47">
        <v>0.39977777777777779</v>
      </c>
      <c r="DY47">
        <v>0</v>
      </c>
      <c r="DZ47">
        <v>0.48044444444444451</v>
      </c>
      <c r="EA47">
        <v>0.3066666666666667</v>
      </c>
      <c r="EB47">
        <v>0</v>
      </c>
      <c r="EC47">
        <v>9.4990181303374902E-2</v>
      </c>
      <c r="ED47">
        <v>8.2648250140810772E-2</v>
      </c>
      <c r="EE47">
        <v>0</v>
      </c>
      <c r="EF47">
        <v>0.68561067028784672</v>
      </c>
      <c r="EG47">
        <v>0.95552104166971041</v>
      </c>
      <c r="EH47">
        <v>0</v>
      </c>
    </row>
    <row r="48" spans="1:138" x14ac:dyDescent="0.25">
      <c r="A48" s="14">
        <v>2015</v>
      </c>
      <c r="B48" s="2">
        <v>1945</v>
      </c>
      <c r="C48">
        <f>0.02*'Ancillary calculations'!D$23</f>
        <v>0</v>
      </c>
      <c r="D48">
        <f>0.02*'Ancillary calculations'!E$23</f>
        <v>65.758446627801177</v>
      </c>
      <c r="E48">
        <f>0.02*'Ancillary calculations'!F$23</f>
        <v>0</v>
      </c>
      <c r="F48">
        <f>0.02*'Ancillary calculations'!G$23</f>
        <v>0</v>
      </c>
      <c r="G48">
        <f>0.02*'Ancillary calculations'!H$23</f>
        <v>0</v>
      </c>
      <c r="H48">
        <f>0.02*'Ancillary calculations'!I$23</f>
        <v>9.2585275600336985</v>
      </c>
      <c r="I48">
        <f>0.02*'Ancillary calculations'!J$23</f>
        <v>0</v>
      </c>
      <c r="J48">
        <f>0.02*'Ancillary calculations'!K$23</f>
        <v>0</v>
      </c>
      <c r="K48">
        <f>0.02*'Ancillary calculations'!L$23</f>
        <v>2.6499672521651219</v>
      </c>
      <c r="L48">
        <v>0</v>
      </c>
      <c r="M48">
        <v>0</v>
      </c>
      <c r="N48">
        <v>0</v>
      </c>
      <c r="O48">
        <v>0</v>
      </c>
      <c r="P48">
        <f t="shared" si="0"/>
        <v>6.4866958278596343</v>
      </c>
      <c r="Q48">
        <f t="shared" si="1"/>
        <v>0.91330095486779928</v>
      </c>
      <c r="R48">
        <f t="shared" si="2"/>
        <v>0.26140416022717927</v>
      </c>
      <c r="S48">
        <v>0</v>
      </c>
      <c r="T48">
        <v>0</v>
      </c>
      <c r="U48">
        <v>0</v>
      </c>
      <c r="V48">
        <v>4.3154066393252339</v>
      </c>
      <c r="W48">
        <v>10.51613402460729</v>
      </c>
      <c r="X48">
        <v>0</v>
      </c>
      <c r="Y48">
        <v>22.771152754116979</v>
      </c>
      <c r="Z48">
        <v>18.274465265947377</v>
      </c>
      <c r="AA48">
        <v>0</v>
      </c>
      <c r="AB48">
        <v>3.6497718892569213</v>
      </c>
      <c r="AC48">
        <v>11.810261858633837</v>
      </c>
      <c r="AD48">
        <v>0</v>
      </c>
      <c r="AE48">
        <v>4.3739999999999997</v>
      </c>
      <c r="AF48">
        <v>2.6619999999999999</v>
      </c>
      <c r="AG48">
        <v>0</v>
      </c>
      <c r="AH48">
        <v>4.4892000000000003</v>
      </c>
      <c r="AI48">
        <v>5.2857120000000002</v>
      </c>
      <c r="AJ48">
        <v>0</v>
      </c>
      <c r="AK48">
        <v>15.312984655997361</v>
      </c>
      <c r="AL48">
        <v>2.1356211846229995</v>
      </c>
      <c r="AM48">
        <v>0</v>
      </c>
      <c r="AN48" s="69">
        <v>5.6438704846597076</v>
      </c>
      <c r="AO48" s="69">
        <v>3.466121877384932</v>
      </c>
      <c r="AP48">
        <v>0</v>
      </c>
      <c r="AQ48" s="69">
        <v>6.4328007668306659</v>
      </c>
      <c r="AR48" s="69">
        <v>3.1714726373205511</v>
      </c>
      <c r="AS48">
        <v>0</v>
      </c>
      <c r="AT48" s="69">
        <v>15.005649727920137</v>
      </c>
      <c r="AU48" s="69">
        <v>11.085018827071563</v>
      </c>
      <c r="AV48">
        <v>0</v>
      </c>
      <c r="AW48">
        <v>0</v>
      </c>
      <c r="AX48">
        <v>0.861452</v>
      </c>
      <c r="AY48">
        <v>0</v>
      </c>
      <c r="AZ48">
        <v>0</v>
      </c>
      <c r="BA48">
        <v>0</v>
      </c>
      <c r="BB48">
        <v>0</v>
      </c>
      <c r="BC48">
        <v>3.6621858516904364</v>
      </c>
      <c r="BD48">
        <v>5.4932787775356537</v>
      </c>
      <c r="BE48">
        <v>0</v>
      </c>
      <c r="BF48">
        <v>11.538790609191924</v>
      </c>
      <c r="BG48">
        <v>34.616371827575776</v>
      </c>
      <c r="BH48">
        <v>0</v>
      </c>
      <c r="BI48">
        <v>0</v>
      </c>
      <c r="BJ48">
        <v>0</v>
      </c>
      <c r="BK48">
        <v>0</v>
      </c>
      <c r="BL48">
        <v>0</v>
      </c>
      <c r="BM48">
        <v>0</v>
      </c>
      <c r="BN48">
        <v>0</v>
      </c>
      <c r="BO48">
        <v>0</v>
      </c>
      <c r="BP48">
        <v>0</v>
      </c>
      <c r="BQ48">
        <v>0</v>
      </c>
      <c r="BR48">
        <v>0</v>
      </c>
      <c r="BS48">
        <v>0</v>
      </c>
      <c r="BT48">
        <v>0</v>
      </c>
      <c r="BU48">
        <v>2.421752192</v>
      </c>
      <c r="BV48">
        <v>1.2697521919999999</v>
      </c>
      <c r="BW48">
        <v>0</v>
      </c>
      <c r="BX48">
        <v>0.17019999999999999</v>
      </c>
      <c r="BY48">
        <v>2.3545750000000001</v>
      </c>
      <c r="BZ48">
        <v>0</v>
      </c>
      <c r="CA48">
        <v>1.3946560880000001</v>
      </c>
      <c r="CB48">
        <v>0.77305608799999992</v>
      </c>
      <c r="CC48">
        <v>0</v>
      </c>
      <c r="CD48">
        <v>0.61680000000000001</v>
      </c>
      <c r="CE48">
        <v>0.31759999999999999</v>
      </c>
      <c r="CF48">
        <v>0</v>
      </c>
      <c r="CG48">
        <v>0.35920000000000002</v>
      </c>
      <c r="CH48">
        <v>0.10396</v>
      </c>
      <c r="CI48">
        <v>0</v>
      </c>
      <c r="CJ48">
        <v>1.7256</v>
      </c>
      <c r="CK48">
        <v>1.01816072</v>
      </c>
      <c r="CL48">
        <v>0</v>
      </c>
      <c r="CM48">
        <v>1.145511811023622</v>
      </c>
      <c r="CN48">
        <v>1.060472440944882</v>
      </c>
      <c r="CO48">
        <v>0</v>
      </c>
      <c r="CP48">
        <v>0.22735522191057581</v>
      </c>
      <c r="CQ48">
        <v>9.1074080184787951E-2</v>
      </c>
      <c r="CR48">
        <v>0</v>
      </c>
      <c r="CS48">
        <v>1.3009130225852961</v>
      </c>
      <c r="CT48">
        <v>1.1432921027592771</v>
      </c>
      <c r="CU48">
        <v>0</v>
      </c>
      <c r="CV48">
        <v>1.8779999999999999</v>
      </c>
      <c r="CW48">
        <v>1.3028</v>
      </c>
      <c r="CX48">
        <v>0</v>
      </c>
      <c r="CY48">
        <v>2.002763862497841</v>
      </c>
      <c r="CZ48">
        <v>0.73082791777509071</v>
      </c>
      <c r="DA48">
        <v>0</v>
      </c>
      <c r="DB48">
        <v>0.46361746361746359</v>
      </c>
      <c r="DC48">
        <v>0.60939908126299369</v>
      </c>
      <c r="DD48">
        <v>0</v>
      </c>
      <c r="DE48">
        <v>5.8814396659707717E-2</v>
      </c>
      <c r="DF48">
        <v>0.30026578938493192</v>
      </c>
      <c r="DG48">
        <v>0</v>
      </c>
      <c r="DH48">
        <v>0.48359999999999997</v>
      </c>
      <c r="DI48">
        <v>0.2732</v>
      </c>
      <c r="DJ48">
        <v>0</v>
      </c>
      <c r="DK48">
        <v>0.1197533320071613</v>
      </c>
      <c r="DL48">
        <v>4.0978714939327629E-2</v>
      </c>
      <c r="DM48">
        <v>0</v>
      </c>
      <c r="DN48">
        <v>8.8000000000000009E-2</v>
      </c>
      <c r="DO48">
        <v>2.9818049241478399E-2</v>
      </c>
      <c r="DP48">
        <v>0</v>
      </c>
      <c r="DQ48">
        <v>5.1968000000000014</v>
      </c>
      <c r="DR48">
        <v>0.56600000000000006</v>
      </c>
      <c r="DS48">
        <v>0</v>
      </c>
      <c r="DT48">
        <v>1.4623999999999999</v>
      </c>
      <c r="DU48">
        <v>1.0178114201596029</v>
      </c>
      <c r="DV48">
        <v>0</v>
      </c>
      <c r="DW48">
        <v>3.7067999999999999</v>
      </c>
      <c r="DX48">
        <v>2.1196000000000002</v>
      </c>
      <c r="DY48">
        <v>0</v>
      </c>
      <c r="DZ48">
        <v>0.55679999999999996</v>
      </c>
      <c r="EA48">
        <v>0.67199999999999993</v>
      </c>
      <c r="EB48">
        <v>0</v>
      </c>
      <c r="EC48">
        <v>0.85628168242224956</v>
      </c>
      <c r="ED48">
        <v>0.20803187011919441</v>
      </c>
      <c r="EE48">
        <v>0</v>
      </c>
      <c r="EF48">
        <v>0.84670190668659095</v>
      </c>
      <c r="EG48">
        <v>1.719937875005479</v>
      </c>
      <c r="EH48">
        <v>0</v>
      </c>
    </row>
    <row r="49" spans="1:138" x14ac:dyDescent="0.25">
      <c r="A49" s="14">
        <v>2015</v>
      </c>
      <c r="B49" s="2">
        <v>1946</v>
      </c>
      <c r="C49">
        <f>0.02*'Ancillary calculations'!D$23</f>
        <v>0</v>
      </c>
      <c r="D49">
        <f>0.02*'Ancillary calculations'!E$23</f>
        <v>65.758446627801177</v>
      </c>
      <c r="E49">
        <f>0.02*'Ancillary calculations'!F$23</f>
        <v>0</v>
      </c>
      <c r="F49">
        <f>0.02*'Ancillary calculations'!G$23</f>
        <v>0</v>
      </c>
      <c r="G49">
        <f>0.02*'Ancillary calculations'!H$23</f>
        <v>0</v>
      </c>
      <c r="H49">
        <f>0.02*'Ancillary calculations'!I$23</f>
        <v>9.2585275600336985</v>
      </c>
      <c r="I49">
        <f>0.02*'Ancillary calculations'!J$23</f>
        <v>0</v>
      </c>
      <c r="J49">
        <f>0.02*'Ancillary calculations'!K$23</f>
        <v>0</v>
      </c>
      <c r="K49">
        <f>0.02*'Ancillary calculations'!L$23</f>
        <v>2.6499672521651219</v>
      </c>
      <c r="L49">
        <v>0</v>
      </c>
      <c r="M49">
        <v>0</v>
      </c>
      <c r="N49">
        <v>0</v>
      </c>
      <c r="O49">
        <v>0</v>
      </c>
      <c r="P49">
        <f t="shared" si="0"/>
        <v>6.4866958278596343</v>
      </c>
      <c r="Q49">
        <f t="shared" si="1"/>
        <v>0.91330095486779928</v>
      </c>
      <c r="R49">
        <f t="shared" si="2"/>
        <v>0.26140416022717927</v>
      </c>
      <c r="S49">
        <v>0</v>
      </c>
      <c r="T49">
        <v>0</v>
      </c>
      <c r="U49">
        <v>0</v>
      </c>
      <c r="V49">
        <v>4.3154066393252339</v>
      </c>
      <c r="W49">
        <v>10.51613402460729</v>
      </c>
      <c r="X49">
        <v>0</v>
      </c>
      <c r="Y49">
        <v>22.771152754116979</v>
      </c>
      <c r="Z49">
        <v>18.274465265947377</v>
      </c>
      <c r="AA49">
        <v>0</v>
      </c>
      <c r="AB49">
        <v>3.6497718892569213</v>
      </c>
      <c r="AC49">
        <v>11.810261858633837</v>
      </c>
      <c r="AD49">
        <v>0</v>
      </c>
      <c r="AE49">
        <v>4.3739999999999997</v>
      </c>
      <c r="AF49">
        <v>2.6619999999999999</v>
      </c>
      <c r="AG49">
        <v>0</v>
      </c>
      <c r="AH49">
        <v>4.4892000000000003</v>
      </c>
      <c r="AI49">
        <v>5.2857120000000002</v>
      </c>
      <c r="AJ49">
        <v>0</v>
      </c>
      <c r="AK49">
        <v>15.312984655997361</v>
      </c>
      <c r="AL49">
        <v>2.1356211846229995</v>
      </c>
      <c r="AM49">
        <v>0</v>
      </c>
      <c r="AN49" s="69">
        <v>5.6438704846597076</v>
      </c>
      <c r="AO49" s="69">
        <v>3.466121877384932</v>
      </c>
      <c r="AP49">
        <v>0</v>
      </c>
      <c r="AQ49" s="69">
        <v>6.4328007668306659</v>
      </c>
      <c r="AR49" s="69">
        <v>3.1714726373205511</v>
      </c>
      <c r="AS49">
        <v>0</v>
      </c>
      <c r="AT49" s="69">
        <v>15.005649727920137</v>
      </c>
      <c r="AU49" s="69">
        <v>11.085018827071563</v>
      </c>
      <c r="AV49">
        <v>0</v>
      </c>
      <c r="AW49">
        <v>0</v>
      </c>
      <c r="AX49">
        <v>1.11724</v>
      </c>
      <c r="AY49">
        <v>0</v>
      </c>
      <c r="AZ49">
        <v>0</v>
      </c>
      <c r="BA49">
        <v>0</v>
      </c>
      <c r="BB49">
        <v>0</v>
      </c>
      <c r="BC49">
        <v>3.6621858516904364</v>
      </c>
      <c r="BD49">
        <v>5.4932787775356537</v>
      </c>
      <c r="BE49">
        <v>0</v>
      </c>
      <c r="BF49">
        <v>7.8949619957628965</v>
      </c>
      <c r="BG49">
        <v>23.684885987288688</v>
      </c>
      <c r="BH49">
        <v>0</v>
      </c>
      <c r="BI49">
        <v>0</v>
      </c>
      <c r="BJ49">
        <v>0</v>
      </c>
      <c r="BK49">
        <v>0</v>
      </c>
      <c r="BL49">
        <v>0</v>
      </c>
      <c r="BM49">
        <v>0</v>
      </c>
      <c r="BN49">
        <v>0</v>
      </c>
      <c r="BO49">
        <v>0</v>
      </c>
      <c r="BP49">
        <v>0</v>
      </c>
      <c r="BQ49">
        <v>0</v>
      </c>
      <c r="BR49">
        <v>0</v>
      </c>
      <c r="BS49">
        <v>0</v>
      </c>
      <c r="BT49">
        <v>0</v>
      </c>
      <c r="BU49">
        <v>2.421752192</v>
      </c>
      <c r="BV49">
        <v>1.2697521919999999</v>
      </c>
      <c r="BW49">
        <v>0</v>
      </c>
      <c r="BX49">
        <v>0.17019999999999999</v>
      </c>
      <c r="BY49">
        <v>2.3545750000000001</v>
      </c>
      <c r="BZ49">
        <v>0</v>
      </c>
      <c r="CA49">
        <v>1.3946560880000001</v>
      </c>
      <c r="CB49">
        <v>0.77305608799999992</v>
      </c>
      <c r="CC49">
        <v>0</v>
      </c>
      <c r="CD49">
        <v>0.61680000000000001</v>
      </c>
      <c r="CE49">
        <v>0.31759999999999999</v>
      </c>
      <c r="CF49">
        <v>0</v>
      </c>
      <c r="CG49">
        <v>0.35920000000000002</v>
      </c>
      <c r="CH49">
        <v>0.10396</v>
      </c>
      <c r="CI49">
        <v>0</v>
      </c>
      <c r="CJ49">
        <v>1.7256</v>
      </c>
      <c r="CK49">
        <v>1.01816072</v>
      </c>
      <c r="CL49">
        <v>0</v>
      </c>
      <c r="CM49">
        <v>1.145511811023622</v>
      </c>
      <c r="CN49">
        <v>1.060472440944882</v>
      </c>
      <c r="CO49">
        <v>0</v>
      </c>
      <c r="CP49">
        <v>0.22735522191057581</v>
      </c>
      <c r="CQ49">
        <v>9.1074080184787951E-2</v>
      </c>
      <c r="CR49">
        <v>0</v>
      </c>
      <c r="CS49">
        <v>1.3009130225852961</v>
      </c>
      <c r="CT49">
        <v>1.1432921027592771</v>
      </c>
      <c r="CU49">
        <v>0</v>
      </c>
      <c r="CV49">
        <v>1.8779999999999999</v>
      </c>
      <c r="CW49">
        <v>1.3028</v>
      </c>
      <c r="CX49">
        <v>0</v>
      </c>
      <c r="CY49">
        <v>2.002763862497841</v>
      </c>
      <c r="CZ49">
        <v>0.73082791777509071</v>
      </c>
      <c r="DA49">
        <v>0</v>
      </c>
      <c r="DB49">
        <v>0.46361746361746359</v>
      </c>
      <c r="DC49">
        <v>0.60939908126299369</v>
      </c>
      <c r="DD49">
        <v>0</v>
      </c>
      <c r="DE49">
        <v>5.8814396659707717E-2</v>
      </c>
      <c r="DF49">
        <v>0.30026578938493192</v>
      </c>
      <c r="DG49">
        <v>0</v>
      </c>
      <c r="DH49">
        <v>0.48359999999999997</v>
      </c>
      <c r="DI49">
        <v>0.2732</v>
      </c>
      <c r="DJ49">
        <v>0</v>
      </c>
      <c r="DK49">
        <v>0.1197533320071613</v>
      </c>
      <c r="DL49">
        <v>4.0978714939327629E-2</v>
      </c>
      <c r="DM49">
        <v>0</v>
      </c>
      <c r="DN49">
        <v>8.8000000000000009E-2</v>
      </c>
      <c r="DO49">
        <v>2.9818049241478399E-2</v>
      </c>
      <c r="DP49">
        <v>0</v>
      </c>
      <c r="DQ49">
        <v>5.1968000000000014</v>
      </c>
      <c r="DR49">
        <v>0.56600000000000006</v>
      </c>
      <c r="DS49">
        <v>0</v>
      </c>
      <c r="DT49">
        <v>1.4623999999999999</v>
      </c>
      <c r="DU49">
        <v>1.0178114201596029</v>
      </c>
      <c r="DV49">
        <v>0</v>
      </c>
      <c r="DW49">
        <v>3.7067999999999999</v>
      </c>
      <c r="DX49">
        <v>2.1196000000000002</v>
      </c>
      <c r="DY49">
        <v>0</v>
      </c>
      <c r="DZ49">
        <v>0.55679999999999996</v>
      </c>
      <c r="EA49">
        <v>0.67199999999999993</v>
      </c>
      <c r="EB49">
        <v>0</v>
      </c>
      <c r="EC49">
        <v>0.85628168242224956</v>
      </c>
      <c r="ED49">
        <v>0.20803187011919441</v>
      </c>
      <c r="EE49">
        <v>0</v>
      </c>
      <c r="EF49">
        <v>0.84670190668659095</v>
      </c>
      <c r="EG49">
        <v>1.719937875005479</v>
      </c>
      <c r="EH49">
        <v>0</v>
      </c>
    </row>
    <row r="50" spans="1:138" x14ac:dyDescent="0.25">
      <c r="A50" s="14">
        <v>2015</v>
      </c>
      <c r="B50" s="2">
        <v>1947</v>
      </c>
      <c r="C50">
        <f>0.02*'Ancillary calculations'!D$23</f>
        <v>0</v>
      </c>
      <c r="D50">
        <f>0.02*'Ancillary calculations'!E$23</f>
        <v>65.758446627801177</v>
      </c>
      <c r="E50">
        <f>0.02*'Ancillary calculations'!F$23</f>
        <v>0</v>
      </c>
      <c r="F50">
        <f>0.02*'Ancillary calculations'!G$23</f>
        <v>0</v>
      </c>
      <c r="G50">
        <f>0.02*'Ancillary calculations'!H$23</f>
        <v>0</v>
      </c>
      <c r="H50">
        <f>0.02*'Ancillary calculations'!I$23</f>
        <v>9.2585275600336985</v>
      </c>
      <c r="I50">
        <f>0.02*'Ancillary calculations'!J$23</f>
        <v>0</v>
      </c>
      <c r="J50">
        <f>0.02*'Ancillary calculations'!K$23</f>
        <v>0</v>
      </c>
      <c r="K50">
        <f>0.02*'Ancillary calculations'!L$23</f>
        <v>2.6499672521651219</v>
      </c>
      <c r="L50">
        <v>0</v>
      </c>
      <c r="M50">
        <v>0</v>
      </c>
      <c r="N50">
        <v>0</v>
      </c>
      <c r="O50">
        <v>0</v>
      </c>
      <c r="P50">
        <f t="shared" si="0"/>
        <v>6.4866958278596343</v>
      </c>
      <c r="Q50">
        <f t="shared" si="1"/>
        <v>0.91330095486779928</v>
      </c>
      <c r="R50">
        <f t="shared" si="2"/>
        <v>0.26140416022717927</v>
      </c>
      <c r="S50">
        <v>0</v>
      </c>
      <c r="T50">
        <v>0</v>
      </c>
      <c r="U50">
        <v>0</v>
      </c>
      <c r="V50">
        <v>4.3154066393252339</v>
      </c>
      <c r="W50">
        <v>10.51613402460729</v>
      </c>
      <c r="X50">
        <v>0</v>
      </c>
      <c r="Y50">
        <v>22.771152754116979</v>
      </c>
      <c r="Z50">
        <v>18.274465265947377</v>
      </c>
      <c r="AA50">
        <v>0</v>
      </c>
      <c r="AB50">
        <v>3.6497718892569213</v>
      </c>
      <c r="AC50">
        <v>11.810261858633837</v>
      </c>
      <c r="AD50">
        <v>0</v>
      </c>
      <c r="AE50">
        <v>4.3739999999999997</v>
      </c>
      <c r="AF50">
        <v>2.6619999999999999</v>
      </c>
      <c r="AG50">
        <v>0</v>
      </c>
      <c r="AH50">
        <v>4.4892000000000003</v>
      </c>
      <c r="AI50">
        <v>5.2857120000000002</v>
      </c>
      <c r="AJ50">
        <v>0</v>
      </c>
      <c r="AK50">
        <v>15.312984655997361</v>
      </c>
      <c r="AL50">
        <v>2.1356211846229995</v>
      </c>
      <c r="AM50">
        <v>0</v>
      </c>
      <c r="AN50" s="69">
        <v>5.6438704846597076</v>
      </c>
      <c r="AO50" s="69">
        <v>3.466121877384932</v>
      </c>
      <c r="AP50">
        <v>0</v>
      </c>
      <c r="AQ50" s="69">
        <v>6.4328007668306659</v>
      </c>
      <c r="AR50" s="69">
        <v>3.1714726373205511</v>
      </c>
      <c r="AS50">
        <v>0</v>
      </c>
      <c r="AT50" s="69">
        <v>15.005649727920137</v>
      </c>
      <c r="AU50" s="69">
        <v>11.085018827071563</v>
      </c>
      <c r="AV50">
        <v>0</v>
      </c>
      <c r="AW50">
        <v>0</v>
      </c>
      <c r="AX50">
        <v>1.4047799999999999</v>
      </c>
      <c r="AY50">
        <v>0</v>
      </c>
      <c r="AZ50">
        <v>0</v>
      </c>
      <c r="BA50">
        <v>0</v>
      </c>
      <c r="BB50">
        <v>0</v>
      </c>
      <c r="BC50">
        <v>3.6621858516904364</v>
      </c>
      <c r="BD50">
        <v>5.4932787775356537</v>
      </c>
      <c r="BE50">
        <v>0</v>
      </c>
      <c r="BF50">
        <v>7.8949619957628965</v>
      </c>
      <c r="BG50">
        <v>23.684885987288688</v>
      </c>
      <c r="BH50">
        <v>0</v>
      </c>
      <c r="BI50">
        <v>0</v>
      </c>
      <c r="BJ50">
        <v>0</v>
      </c>
      <c r="BK50">
        <v>0</v>
      </c>
      <c r="BL50">
        <v>0</v>
      </c>
      <c r="BM50">
        <v>0</v>
      </c>
      <c r="BN50">
        <v>0</v>
      </c>
      <c r="BO50">
        <v>0</v>
      </c>
      <c r="BP50">
        <v>0</v>
      </c>
      <c r="BQ50">
        <v>0</v>
      </c>
      <c r="BR50">
        <v>0</v>
      </c>
      <c r="BS50">
        <v>0</v>
      </c>
      <c r="BT50">
        <v>0</v>
      </c>
      <c r="BU50">
        <v>2.421752192</v>
      </c>
      <c r="BV50">
        <v>1.2697521919999999</v>
      </c>
      <c r="BW50">
        <v>0</v>
      </c>
      <c r="BX50">
        <v>0.17019999999999999</v>
      </c>
      <c r="BY50">
        <v>2.3545750000000001</v>
      </c>
      <c r="BZ50">
        <v>0</v>
      </c>
      <c r="CA50">
        <v>1.3946560880000001</v>
      </c>
      <c r="CB50">
        <v>0.77305608799999992</v>
      </c>
      <c r="CC50">
        <v>0</v>
      </c>
      <c r="CD50">
        <v>0.61680000000000001</v>
      </c>
      <c r="CE50">
        <v>0.31759999999999999</v>
      </c>
      <c r="CF50">
        <v>0</v>
      </c>
      <c r="CG50">
        <v>0.35920000000000002</v>
      </c>
      <c r="CH50">
        <v>0.10396</v>
      </c>
      <c r="CI50">
        <v>0</v>
      </c>
      <c r="CJ50">
        <v>1.7256</v>
      </c>
      <c r="CK50">
        <v>1.01816072</v>
      </c>
      <c r="CL50">
        <v>0</v>
      </c>
      <c r="CM50">
        <v>1.145511811023622</v>
      </c>
      <c r="CN50">
        <v>1.060472440944882</v>
      </c>
      <c r="CO50">
        <v>0</v>
      </c>
      <c r="CP50">
        <v>0.22735522191057581</v>
      </c>
      <c r="CQ50">
        <v>9.1074080184787951E-2</v>
      </c>
      <c r="CR50">
        <v>0</v>
      </c>
      <c r="CS50">
        <v>1.3009130225852961</v>
      </c>
      <c r="CT50">
        <v>1.1432921027592771</v>
      </c>
      <c r="CU50">
        <v>0</v>
      </c>
      <c r="CV50">
        <v>1.8779999999999999</v>
      </c>
      <c r="CW50">
        <v>1.3028</v>
      </c>
      <c r="CX50">
        <v>0</v>
      </c>
      <c r="CY50">
        <v>2.002763862497841</v>
      </c>
      <c r="CZ50">
        <v>0.73082791777509071</v>
      </c>
      <c r="DA50">
        <v>0</v>
      </c>
      <c r="DB50">
        <v>0.46361746361746359</v>
      </c>
      <c r="DC50">
        <v>0.60939908126299369</v>
      </c>
      <c r="DD50">
        <v>0</v>
      </c>
      <c r="DE50">
        <v>5.8814396659707717E-2</v>
      </c>
      <c r="DF50">
        <v>0.30026578938493192</v>
      </c>
      <c r="DG50">
        <v>0</v>
      </c>
      <c r="DH50">
        <v>0.48359999999999997</v>
      </c>
      <c r="DI50">
        <v>0.2732</v>
      </c>
      <c r="DJ50">
        <v>0</v>
      </c>
      <c r="DK50">
        <v>0.1197533320071613</v>
      </c>
      <c r="DL50">
        <v>4.0978714939327629E-2</v>
      </c>
      <c r="DM50">
        <v>0</v>
      </c>
      <c r="DN50">
        <v>8.8000000000000009E-2</v>
      </c>
      <c r="DO50">
        <v>2.9818049241478399E-2</v>
      </c>
      <c r="DP50">
        <v>0</v>
      </c>
      <c r="DQ50">
        <v>5.1968000000000014</v>
      </c>
      <c r="DR50">
        <v>0.56600000000000006</v>
      </c>
      <c r="DS50">
        <v>0</v>
      </c>
      <c r="DT50">
        <v>1.4623999999999999</v>
      </c>
      <c r="DU50">
        <v>1.0178114201596029</v>
      </c>
      <c r="DV50">
        <v>0</v>
      </c>
      <c r="DW50">
        <v>3.7067999999999999</v>
      </c>
      <c r="DX50">
        <v>2.1196000000000002</v>
      </c>
      <c r="DY50">
        <v>0</v>
      </c>
      <c r="DZ50">
        <v>0.55679999999999996</v>
      </c>
      <c r="EA50">
        <v>0.67199999999999993</v>
      </c>
      <c r="EB50">
        <v>0</v>
      </c>
      <c r="EC50">
        <v>0.85628168242224956</v>
      </c>
      <c r="ED50">
        <v>0.20803187011919441</v>
      </c>
      <c r="EE50">
        <v>0</v>
      </c>
      <c r="EF50">
        <v>0.84670190668659095</v>
      </c>
      <c r="EG50">
        <v>1.719937875005479</v>
      </c>
      <c r="EH50">
        <v>0</v>
      </c>
    </row>
    <row r="51" spans="1:138" x14ac:dyDescent="0.25">
      <c r="A51" s="14">
        <v>2015</v>
      </c>
      <c r="B51" s="2">
        <v>1948</v>
      </c>
      <c r="C51">
        <f>0.02*'Ancillary calculations'!D$23</f>
        <v>0</v>
      </c>
      <c r="D51">
        <f>0.02*'Ancillary calculations'!E$23</f>
        <v>65.758446627801177</v>
      </c>
      <c r="E51">
        <f>0.02*'Ancillary calculations'!F$23</f>
        <v>0</v>
      </c>
      <c r="F51">
        <f>0.02*'Ancillary calculations'!G$23</f>
        <v>0</v>
      </c>
      <c r="G51">
        <f>0.02*'Ancillary calculations'!H$23</f>
        <v>0</v>
      </c>
      <c r="H51">
        <f>0.02*'Ancillary calculations'!I$23</f>
        <v>9.2585275600336985</v>
      </c>
      <c r="I51">
        <f>0.02*'Ancillary calculations'!J$23</f>
        <v>0</v>
      </c>
      <c r="J51">
        <f>0.02*'Ancillary calculations'!K$23</f>
        <v>0</v>
      </c>
      <c r="K51">
        <f>0.02*'Ancillary calculations'!L$23</f>
        <v>2.6499672521651219</v>
      </c>
      <c r="L51">
        <v>0</v>
      </c>
      <c r="M51">
        <v>0</v>
      </c>
      <c r="N51">
        <v>0</v>
      </c>
      <c r="O51">
        <v>0</v>
      </c>
      <c r="P51">
        <f t="shared" si="0"/>
        <v>6.4866958278596343</v>
      </c>
      <c r="Q51">
        <f t="shared" si="1"/>
        <v>0.91330095486779928</v>
      </c>
      <c r="R51">
        <f t="shared" si="2"/>
        <v>0.26140416022717927</v>
      </c>
      <c r="S51">
        <v>0</v>
      </c>
      <c r="T51">
        <v>0</v>
      </c>
      <c r="U51">
        <v>0</v>
      </c>
      <c r="V51">
        <v>4.3154066393252339</v>
      </c>
      <c r="W51">
        <v>10.51613402460729</v>
      </c>
      <c r="X51">
        <v>0</v>
      </c>
      <c r="Y51">
        <v>22.771152754116979</v>
      </c>
      <c r="Z51">
        <v>18.274465265947377</v>
      </c>
      <c r="AA51">
        <v>0</v>
      </c>
      <c r="AB51">
        <v>3.6497718892569213</v>
      </c>
      <c r="AC51">
        <v>11.810261858633837</v>
      </c>
      <c r="AD51">
        <v>0</v>
      </c>
      <c r="AE51">
        <v>4.3739999999999997</v>
      </c>
      <c r="AF51">
        <v>2.6619999999999999</v>
      </c>
      <c r="AG51">
        <v>0</v>
      </c>
      <c r="AH51">
        <v>4.4892000000000003</v>
      </c>
      <c r="AI51">
        <v>5.2857120000000002</v>
      </c>
      <c r="AJ51">
        <v>0</v>
      </c>
      <c r="AK51">
        <v>15.312984655997361</v>
      </c>
      <c r="AL51">
        <v>2.1356211846229995</v>
      </c>
      <c r="AM51">
        <v>0</v>
      </c>
      <c r="AN51" s="69">
        <v>5.6438704846597076</v>
      </c>
      <c r="AO51" s="69">
        <v>3.466121877384932</v>
      </c>
      <c r="AP51">
        <v>0</v>
      </c>
      <c r="AQ51" s="69">
        <v>6.4328007668306659</v>
      </c>
      <c r="AR51" s="69">
        <v>3.1714726373205511</v>
      </c>
      <c r="AS51">
        <v>0</v>
      </c>
      <c r="AT51" s="69">
        <v>15.005649727920137</v>
      </c>
      <c r="AU51" s="69">
        <v>11.085018827071563</v>
      </c>
      <c r="AV51">
        <v>0</v>
      </c>
      <c r="AW51">
        <v>0</v>
      </c>
      <c r="AX51">
        <v>1.6807000000000001</v>
      </c>
      <c r="AY51">
        <v>0</v>
      </c>
      <c r="AZ51">
        <v>0</v>
      </c>
      <c r="BA51">
        <v>0</v>
      </c>
      <c r="BB51">
        <v>0</v>
      </c>
      <c r="BC51">
        <v>3.6621858516904364</v>
      </c>
      <c r="BD51">
        <v>5.4932787775356537</v>
      </c>
      <c r="BE51">
        <v>0</v>
      </c>
      <c r="BF51">
        <v>7.8949619957628965</v>
      </c>
      <c r="BG51">
        <v>23.684885987288688</v>
      </c>
      <c r="BH51">
        <v>0</v>
      </c>
      <c r="BI51">
        <v>0</v>
      </c>
      <c r="BJ51">
        <v>0</v>
      </c>
      <c r="BK51">
        <v>0</v>
      </c>
      <c r="BL51">
        <v>0</v>
      </c>
      <c r="BM51">
        <v>0</v>
      </c>
      <c r="BN51">
        <v>0</v>
      </c>
      <c r="BO51">
        <v>0</v>
      </c>
      <c r="BP51">
        <v>0</v>
      </c>
      <c r="BQ51">
        <v>0</v>
      </c>
      <c r="BR51">
        <v>0</v>
      </c>
      <c r="BS51">
        <v>0</v>
      </c>
      <c r="BT51">
        <v>0</v>
      </c>
      <c r="BU51">
        <v>2.421752192</v>
      </c>
      <c r="BV51">
        <v>1.2697521919999999</v>
      </c>
      <c r="BW51">
        <v>0</v>
      </c>
      <c r="BX51">
        <v>0.17019999999999999</v>
      </c>
      <c r="BY51">
        <v>2.3545750000000001</v>
      </c>
      <c r="BZ51">
        <v>0</v>
      </c>
      <c r="CA51">
        <v>1.3946560880000001</v>
      </c>
      <c r="CB51">
        <v>0.77305608799999992</v>
      </c>
      <c r="CC51">
        <v>0</v>
      </c>
      <c r="CD51">
        <v>0.61680000000000001</v>
      </c>
      <c r="CE51">
        <v>0.31759999999999999</v>
      </c>
      <c r="CF51">
        <v>0</v>
      </c>
      <c r="CG51">
        <v>0.35920000000000002</v>
      </c>
      <c r="CH51">
        <v>0.10396</v>
      </c>
      <c r="CI51">
        <v>0</v>
      </c>
      <c r="CJ51">
        <v>1.7256</v>
      </c>
      <c r="CK51">
        <v>1.01816072</v>
      </c>
      <c r="CL51">
        <v>0</v>
      </c>
      <c r="CM51">
        <v>1.145511811023622</v>
      </c>
      <c r="CN51">
        <v>1.060472440944882</v>
      </c>
      <c r="CO51">
        <v>0</v>
      </c>
      <c r="CP51">
        <v>0.22735522191057581</v>
      </c>
      <c r="CQ51">
        <v>9.1074080184787951E-2</v>
      </c>
      <c r="CR51">
        <v>0</v>
      </c>
      <c r="CS51">
        <v>1.3009130225852961</v>
      </c>
      <c r="CT51">
        <v>1.1432921027592771</v>
      </c>
      <c r="CU51">
        <v>0</v>
      </c>
      <c r="CV51">
        <v>1.8779999999999999</v>
      </c>
      <c r="CW51">
        <v>1.3028</v>
      </c>
      <c r="CX51">
        <v>0</v>
      </c>
      <c r="CY51">
        <v>2.002763862497841</v>
      </c>
      <c r="CZ51">
        <v>0.73082791777509071</v>
      </c>
      <c r="DA51">
        <v>0</v>
      </c>
      <c r="DB51">
        <v>0.46361746361746359</v>
      </c>
      <c r="DC51">
        <v>0.60939908126299369</v>
      </c>
      <c r="DD51">
        <v>0</v>
      </c>
      <c r="DE51">
        <v>5.8814396659707717E-2</v>
      </c>
      <c r="DF51">
        <v>0.30026578938493192</v>
      </c>
      <c r="DG51">
        <v>0</v>
      </c>
      <c r="DH51">
        <v>0.48359999999999997</v>
      </c>
      <c r="DI51">
        <v>0.2732</v>
      </c>
      <c r="DJ51">
        <v>0</v>
      </c>
      <c r="DK51">
        <v>0.1197533320071613</v>
      </c>
      <c r="DL51">
        <v>4.0978714939327629E-2</v>
      </c>
      <c r="DM51">
        <v>0</v>
      </c>
      <c r="DN51">
        <v>8.8000000000000009E-2</v>
      </c>
      <c r="DO51">
        <v>2.9818049241478399E-2</v>
      </c>
      <c r="DP51">
        <v>0</v>
      </c>
      <c r="DQ51">
        <v>5.1968000000000014</v>
      </c>
      <c r="DR51">
        <v>0.56600000000000006</v>
      </c>
      <c r="DS51">
        <v>0</v>
      </c>
      <c r="DT51">
        <v>1.4623999999999999</v>
      </c>
      <c r="DU51">
        <v>1.0178114201596029</v>
      </c>
      <c r="DV51">
        <v>0</v>
      </c>
      <c r="DW51">
        <v>3.7067999999999999</v>
      </c>
      <c r="DX51">
        <v>2.1196000000000002</v>
      </c>
      <c r="DY51">
        <v>0</v>
      </c>
      <c r="DZ51">
        <v>0.55679999999999996</v>
      </c>
      <c r="EA51">
        <v>0.67199999999999993</v>
      </c>
      <c r="EB51">
        <v>0</v>
      </c>
      <c r="EC51">
        <v>0.85628168242224956</v>
      </c>
      <c r="ED51">
        <v>0.20803187011919441</v>
      </c>
      <c r="EE51">
        <v>0</v>
      </c>
      <c r="EF51">
        <v>0.84670190668659095</v>
      </c>
      <c r="EG51">
        <v>1.719937875005479</v>
      </c>
      <c r="EH51">
        <v>0</v>
      </c>
    </row>
    <row r="52" spans="1:138" x14ac:dyDescent="0.25">
      <c r="A52" s="14">
        <v>2015</v>
      </c>
      <c r="B52" s="2">
        <v>1949</v>
      </c>
      <c r="C52">
        <f>0.02*'Ancillary calculations'!D$23</f>
        <v>0</v>
      </c>
      <c r="D52">
        <f>0.02*'Ancillary calculations'!E$23</f>
        <v>65.758446627801177</v>
      </c>
      <c r="E52">
        <f>0.02*'Ancillary calculations'!F$23</f>
        <v>0</v>
      </c>
      <c r="F52">
        <f>0.02*'Ancillary calculations'!G$23</f>
        <v>0</v>
      </c>
      <c r="G52">
        <f>0.02*'Ancillary calculations'!H$23</f>
        <v>0</v>
      </c>
      <c r="H52">
        <f>0.02*'Ancillary calculations'!I$23</f>
        <v>9.2585275600336985</v>
      </c>
      <c r="I52">
        <f>0.02*'Ancillary calculations'!J$23</f>
        <v>0</v>
      </c>
      <c r="J52">
        <f>0.02*'Ancillary calculations'!K$23</f>
        <v>0</v>
      </c>
      <c r="K52">
        <f>0.02*'Ancillary calculations'!L$23</f>
        <v>2.6499672521651219</v>
      </c>
      <c r="L52">
        <v>0</v>
      </c>
      <c r="M52">
        <v>0</v>
      </c>
      <c r="N52">
        <v>0</v>
      </c>
      <c r="O52">
        <v>0</v>
      </c>
      <c r="P52">
        <f t="shared" si="0"/>
        <v>6.4866958278596343</v>
      </c>
      <c r="Q52">
        <f t="shared" si="1"/>
        <v>0.91330095486779928</v>
      </c>
      <c r="R52">
        <f t="shared" si="2"/>
        <v>0.26140416022717927</v>
      </c>
      <c r="S52">
        <v>0</v>
      </c>
      <c r="T52">
        <v>0</v>
      </c>
      <c r="U52">
        <v>0</v>
      </c>
      <c r="V52">
        <v>4.3154066393252339</v>
      </c>
      <c r="W52">
        <v>10.51613402460729</v>
      </c>
      <c r="X52">
        <v>0</v>
      </c>
      <c r="Y52">
        <v>22.771152754116979</v>
      </c>
      <c r="Z52">
        <v>18.274465265947377</v>
      </c>
      <c r="AA52">
        <v>0</v>
      </c>
      <c r="AB52">
        <v>3.6497718892569213</v>
      </c>
      <c r="AC52">
        <v>11.810261858633837</v>
      </c>
      <c r="AD52">
        <v>0</v>
      </c>
      <c r="AE52">
        <v>4.3739999999999997</v>
      </c>
      <c r="AF52">
        <v>2.6619999999999999</v>
      </c>
      <c r="AG52">
        <v>0</v>
      </c>
      <c r="AH52">
        <v>4.4892000000000003</v>
      </c>
      <c r="AI52">
        <v>5.2857120000000002</v>
      </c>
      <c r="AJ52">
        <v>0</v>
      </c>
      <c r="AK52">
        <v>15.312984655997361</v>
      </c>
      <c r="AL52">
        <v>2.1356211846229995</v>
      </c>
      <c r="AM52">
        <v>0</v>
      </c>
      <c r="AN52" s="69">
        <v>5.6438704846597076</v>
      </c>
      <c r="AO52" s="69">
        <v>3.466121877384932</v>
      </c>
      <c r="AP52">
        <v>0</v>
      </c>
      <c r="AQ52" s="69">
        <v>6.4328007668306659</v>
      </c>
      <c r="AR52" s="69">
        <v>3.1714726373205511</v>
      </c>
      <c r="AS52">
        <v>0</v>
      </c>
      <c r="AT52" s="69">
        <v>15.005649727920137</v>
      </c>
      <c r="AU52" s="69">
        <v>11.085018827071563</v>
      </c>
      <c r="AV52">
        <v>0</v>
      </c>
      <c r="AW52">
        <v>0</v>
      </c>
      <c r="AX52">
        <v>2.1148099999999999</v>
      </c>
      <c r="AY52">
        <v>0</v>
      </c>
      <c r="AZ52">
        <v>0</v>
      </c>
      <c r="BA52">
        <v>0</v>
      </c>
      <c r="BB52">
        <v>0</v>
      </c>
      <c r="BC52">
        <v>3.6621858516904364</v>
      </c>
      <c r="BD52">
        <v>5.4932787775356537</v>
      </c>
      <c r="BE52">
        <v>0</v>
      </c>
      <c r="BF52">
        <v>7.8949619957628965</v>
      </c>
      <c r="BG52">
        <v>23.684885987288688</v>
      </c>
      <c r="BH52">
        <v>0</v>
      </c>
      <c r="BI52">
        <v>0</v>
      </c>
      <c r="BJ52">
        <v>0</v>
      </c>
      <c r="BK52">
        <v>0</v>
      </c>
      <c r="BL52">
        <v>0</v>
      </c>
      <c r="BM52">
        <v>0</v>
      </c>
      <c r="BN52">
        <v>0</v>
      </c>
      <c r="BO52">
        <v>0</v>
      </c>
      <c r="BP52">
        <v>0</v>
      </c>
      <c r="BQ52">
        <v>0</v>
      </c>
      <c r="BR52">
        <v>0</v>
      </c>
      <c r="BS52">
        <v>0</v>
      </c>
      <c r="BT52">
        <v>0</v>
      </c>
      <c r="BU52">
        <v>2.421752192</v>
      </c>
      <c r="BV52">
        <v>1.2697521919999999</v>
      </c>
      <c r="BW52">
        <v>0</v>
      </c>
      <c r="BX52">
        <v>0.17019999999999999</v>
      </c>
      <c r="BY52">
        <v>2.3545750000000001</v>
      </c>
      <c r="BZ52">
        <v>0</v>
      </c>
      <c r="CA52">
        <v>1.3946560880000001</v>
      </c>
      <c r="CB52">
        <v>0.77305608799999992</v>
      </c>
      <c r="CC52">
        <v>0</v>
      </c>
      <c r="CD52">
        <v>0.61680000000000001</v>
      </c>
      <c r="CE52">
        <v>0.31759999999999999</v>
      </c>
      <c r="CF52">
        <v>0</v>
      </c>
      <c r="CG52">
        <v>0.35920000000000002</v>
      </c>
      <c r="CH52">
        <v>0.10396</v>
      </c>
      <c r="CI52">
        <v>0</v>
      </c>
      <c r="CJ52">
        <v>1.7256</v>
      </c>
      <c r="CK52">
        <v>1.01816072</v>
      </c>
      <c r="CL52">
        <v>0</v>
      </c>
      <c r="CM52">
        <v>1.145511811023622</v>
      </c>
      <c r="CN52">
        <v>1.060472440944882</v>
      </c>
      <c r="CO52">
        <v>0</v>
      </c>
      <c r="CP52">
        <v>0.22735522191057581</v>
      </c>
      <c r="CQ52">
        <v>9.1074080184787951E-2</v>
      </c>
      <c r="CR52">
        <v>0</v>
      </c>
      <c r="CS52">
        <v>1.3009130225852961</v>
      </c>
      <c r="CT52">
        <v>1.1432921027592771</v>
      </c>
      <c r="CU52">
        <v>0</v>
      </c>
      <c r="CV52">
        <v>1.8779999999999999</v>
      </c>
      <c r="CW52">
        <v>1.3028</v>
      </c>
      <c r="CX52">
        <v>0</v>
      </c>
      <c r="CY52">
        <v>2.002763862497841</v>
      </c>
      <c r="CZ52">
        <v>0.73082791777509071</v>
      </c>
      <c r="DA52">
        <v>0</v>
      </c>
      <c r="DB52">
        <v>0.46361746361746359</v>
      </c>
      <c r="DC52">
        <v>0.60939908126299369</v>
      </c>
      <c r="DD52">
        <v>0</v>
      </c>
      <c r="DE52">
        <v>5.8814396659707717E-2</v>
      </c>
      <c r="DF52">
        <v>0.30026578938493192</v>
      </c>
      <c r="DG52">
        <v>0</v>
      </c>
      <c r="DH52">
        <v>0.48359999999999997</v>
      </c>
      <c r="DI52">
        <v>0.2732</v>
      </c>
      <c r="DJ52">
        <v>0</v>
      </c>
      <c r="DK52">
        <v>0.1197533320071613</v>
      </c>
      <c r="DL52">
        <v>4.0978714939327629E-2</v>
      </c>
      <c r="DM52">
        <v>0</v>
      </c>
      <c r="DN52">
        <v>8.8000000000000009E-2</v>
      </c>
      <c r="DO52">
        <v>2.9818049241478399E-2</v>
      </c>
      <c r="DP52">
        <v>0</v>
      </c>
      <c r="DQ52">
        <v>5.1968000000000014</v>
      </c>
      <c r="DR52">
        <v>0.56600000000000006</v>
      </c>
      <c r="DS52">
        <v>0</v>
      </c>
      <c r="DT52">
        <v>1.4623999999999999</v>
      </c>
      <c r="DU52">
        <v>1.0178114201596029</v>
      </c>
      <c r="DV52">
        <v>0</v>
      </c>
      <c r="DW52">
        <v>3.7067999999999999</v>
      </c>
      <c r="DX52">
        <v>2.1196000000000002</v>
      </c>
      <c r="DY52">
        <v>0</v>
      </c>
      <c r="DZ52">
        <v>0.55679999999999996</v>
      </c>
      <c r="EA52">
        <v>0.67199999999999993</v>
      </c>
      <c r="EB52">
        <v>0</v>
      </c>
      <c r="EC52">
        <v>0.85628168242224956</v>
      </c>
      <c r="ED52">
        <v>0.20803187011919441</v>
      </c>
      <c r="EE52">
        <v>0</v>
      </c>
      <c r="EF52">
        <v>0.84670190668659095</v>
      </c>
      <c r="EG52">
        <v>1.719937875005479</v>
      </c>
      <c r="EH52">
        <v>0</v>
      </c>
    </row>
    <row r="53" spans="1:138" x14ac:dyDescent="0.25">
      <c r="A53" s="14">
        <v>2015</v>
      </c>
      <c r="B53" s="2">
        <v>1950</v>
      </c>
      <c r="C53">
        <f>0.1*'Ancillary calculations'!D$24</f>
        <v>0</v>
      </c>
      <c r="D53">
        <f>0.1*'Ancillary calculations'!E$24</f>
        <v>185.6338923942713</v>
      </c>
      <c r="E53">
        <f>0.02*'Ancillary calculations'!F$23</f>
        <v>0</v>
      </c>
      <c r="F53">
        <f>0.02*'Ancillary calculations'!G$23</f>
        <v>0</v>
      </c>
      <c r="G53">
        <f>0.1*'Ancillary calculations'!H$24</f>
        <v>0</v>
      </c>
      <c r="H53">
        <f>0.1*'Ancillary calculations'!I$24</f>
        <v>26.136513207750639</v>
      </c>
      <c r="I53">
        <f>0.1*'Ancillary calculations'!J$24</f>
        <v>0</v>
      </c>
      <c r="J53">
        <f>0.1*'Ancillary calculations'!K$24</f>
        <v>0</v>
      </c>
      <c r="K53">
        <f>0.1*'Ancillary calculations'!L$24</f>
        <v>7.4807687979780972</v>
      </c>
      <c r="L53">
        <v>0</v>
      </c>
      <c r="M53">
        <v>0</v>
      </c>
      <c r="N53">
        <v>0</v>
      </c>
      <c r="O53">
        <v>0</v>
      </c>
      <c r="P53">
        <f t="shared" si="0"/>
        <v>18.311725064292752</v>
      </c>
      <c r="Q53">
        <f t="shared" si="1"/>
        <v>2.5782180065646014</v>
      </c>
      <c r="R53">
        <f t="shared" si="2"/>
        <v>0.73793518915806611</v>
      </c>
      <c r="S53">
        <v>32.915173601483787</v>
      </c>
      <c r="T53">
        <v>14.934402631426448</v>
      </c>
      <c r="U53">
        <v>0</v>
      </c>
      <c r="V53">
        <v>4.3154066393252339</v>
      </c>
      <c r="W53">
        <v>10.51613402460729</v>
      </c>
      <c r="X53">
        <v>0</v>
      </c>
      <c r="Y53">
        <v>22.771152754116979</v>
      </c>
      <c r="Z53">
        <v>18.274465265947377</v>
      </c>
      <c r="AA53">
        <v>0</v>
      </c>
      <c r="AB53">
        <v>3.6497718892569213</v>
      </c>
      <c r="AC53">
        <v>11.810261858633837</v>
      </c>
      <c r="AD53">
        <v>0</v>
      </c>
      <c r="AE53">
        <v>4.3739999999999997</v>
      </c>
      <c r="AF53">
        <v>2.6619999999999999</v>
      </c>
      <c r="AG53">
        <v>0</v>
      </c>
      <c r="AH53">
        <v>4.4892000000000003</v>
      </c>
      <c r="AI53">
        <v>5.2857120000000002</v>
      </c>
      <c r="AJ53">
        <v>0</v>
      </c>
      <c r="AK53">
        <v>15.312984655997361</v>
      </c>
      <c r="AL53">
        <v>2.1356211846229995</v>
      </c>
      <c r="AM53">
        <v>0</v>
      </c>
      <c r="AN53" s="69">
        <v>5.6438704846597076</v>
      </c>
      <c r="AO53" s="69">
        <v>3.466121877384932</v>
      </c>
      <c r="AP53">
        <v>0</v>
      </c>
      <c r="AQ53" s="69">
        <v>6.4328007668306659</v>
      </c>
      <c r="AR53" s="69">
        <v>3.1714726373205511</v>
      </c>
      <c r="AS53">
        <v>0</v>
      </c>
      <c r="AT53" s="69">
        <v>15.005649727920137</v>
      </c>
      <c r="AU53" s="69">
        <v>11.085018827071563</v>
      </c>
      <c r="AV53">
        <v>0</v>
      </c>
      <c r="AW53">
        <v>0</v>
      </c>
      <c r="AX53">
        <v>9.2201099999999994E-2</v>
      </c>
      <c r="AY53">
        <v>0</v>
      </c>
      <c r="AZ53">
        <v>0</v>
      </c>
      <c r="BA53">
        <v>0</v>
      </c>
      <c r="BB53">
        <v>0</v>
      </c>
      <c r="BC53">
        <v>3.6621858516904364</v>
      </c>
      <c r="BD53">
        <v>5.4932787775356537</v>
      </c>
      <c r="BE53">
        <v>0</v>
      </c>
      <c r="BF53">
        <v>7.8949619957628965</v>
      </c>
      <c r="BG53">
        <v>23.684885987288688</v>
      </c>
      <c r="BH53">
        <v>0</v>
      </c>
      <c r="BI53">
        <v>0</v>
      </c>
      <c r="BJ53">
        <v>0</v>
      </c>
      <c r="BK53">
        <v>0</v>
      </c>
      <c r="BL53">
        <v>0</v>
      </c>
      <c r="BM53">
        <v>0</v>
      </c>
      <c r="BN53">
        <v>0</v>
      </c>
      <c r="BO53">
        <v>0</v>
      </c>
      <c r="BP53">
        <v>0</v>
      </c>
      <c r="BQ53">
        <v>0</v>
      </c>
      <c r="BR53">
        <v>0</v>
      </c>
      <c r="BS53">
        <v>0</v>
      </c>
      <c r="BT53">
        <v>0</v>
      </c>
      <c r="BU53">
        <v>2.421752192</v>
      </c>
      <c r="BV53">
        <v>1.2697521919999999</v>
      </c>
      <c r="BW53">
        <v>0</v>
      </c>
      <c r="BX53">
        <v>0.17019999999999999</v>
      </c>
      <c r="BY53">
        <v>2.3545750000000001</v>
      </c>
      <c r="BZ53">
        <v>0</v>
      </c>
      <c r="CA53">
        <v>1.3946560880000001</v>
      </c>
      <c r="CB53">
        <v>0.77305608799999992</v>
      </c>
      <c r="CC53">
        <v>0</v>
      </c>
      <c r="CD53">
        <v>0.61680000000000001</v>
      </c>
      <c r="CE53">
        <v>0.31759999999999999</v>
      </c>
      <c r="CF53">
        <v>0</v>
      </c>
      <c r="CG53">
        <v>0.35920000000000002</v>
      </c>
      <c r="CH53">
        <v>0.10396</v>
      </c>
      <c r="CI53">
        <v>0</v>
      </c>
      <c r="CJ53">
        <v>1.7256</v>
      </c>
      <c r="CK53">
        <v>1.01816072</v>
      </c>
      <c r="CL53">
        <v>0</v>
      </c>
      <c r="CM53">
        <v>1.145511811023622</v>
      </c>
      <c r="CN53">
        <v>1.060472440944882</v>
      </c>
      <c r="CO53">
        <v>0</v>
      </c>
      <c r="CP53">
        <v>0.22735522191057581</v>
      </c>
      <c r="CQ53">
        <v>9.1074080184787951E-2</v>
      </c>
      <c r="CR53">
        <v>0</v>
      </c>
      <c r="CS53">
        <v>1.3009130225852961</v>
      </c>
      <c r="CT53">
        <v>1.1432921027592771</v>
      </c>
      <c r="CU53">
        <v>0</v>
      </c>
      <c r="CV53">
        <v>1.8779999999999999</v>
      </c>
      <c r="CW53">
        <v>1.3028</v>
      </c>
      <c r="CX53">
        <v>0</v>
      </c>
      <c r="CY53">
        <v>2.002763862497841</v>
      </c>
      <c r="CZ53">
        <v>0.73082791777509071</v>
      </c>
      <c r="DA53">
        <v>0</v>
      </c>
      <c r="DB53">
        <v>0.46361746361746359</v>
      </c>
      <c r="DC53">
        <v>0.60939908126299369</v>
      </c>
      <c r="DD53">
        <v>0</v>
      </c>
      <c r="DE53">
        <v>5.8814396659707717E-2</v>
      </c>
      <c r="DF53">
        <v>0.30026578938493192</v>
      </c>
      <c r="DG53">
        <v>0</v>
      </c>
      <c r="DH53">
        <v>0.48359999999999997</v>
      </c>
      <c r="DI53">
        <v>0.2732</v>
      </c>
      <c r="DJ53">
        <v>0</v>
      </c>
      <c r="DK53">
        <v>0.1197533320071613</v>
      </c>
      <c r="DL53">
        <v>4.0978714939327629E-2</v>
      </c>
      <c r="DM53">
        <v>0</v>
      </c>
      <c r="DN53">
        <v>8.8000000000000009E-2</v>
      </c>
      <c r="DO53">
        <v>2.9818049241478399E-2</v>
      </c>
      <c r="DP53">
        <v>0</v>
      </c>
      <c r="DQ53">
        <v>5.1968000000000014</v>
      </c>
      <c r="DR53">
        <v>0.56600000000000006</v>
      </c>
      <c r="DS53">
        <v>0</v>
      </c>
      <c r="DT53">
        <v>1.4623999999999999</v>
      </c>
      <c r="DU53">
        <v>1.0178114201596029</v>
      </c>
      <c r="DV53">
        <v>0</v>
      </c>
      <c r="DW53">
        <v>3.7067999999999999</v>
      </c>
      <c r="DX53">
        <v>2.1196000000000002</v>
      </c>
      <c r="DY53">
        <v>0</v>
      </c>
      <c r="DZ53">
        <v>0.55679999999999996</v>
      </c>
      <c r="EA53">
        <v>0.67199999999999993</v>
      </c>
      <c r="EB53">
        <v>0</v>
      </c>
      <c r="EC53">
        <v>0.85628168242224956</v>
      </c>
      <c r="ED53">
        <v>0.20803187011919441</v>
      </c>
      <c r="EE53">
        <v>0</v>
      </c>
      <c r="EF53">
        <v>0.84670190668659095</v>
      </c>
      <c r="EG53">
        <v>1.719937875005479</v>
      </c>
      <c r="EH53">
        <v>0</v>
      </c>
    </row>
    <row r="54" spans="1:138" x14ac:dyDescent="0.25">
      <c r="A54" s="14">
        <v>2015</v>
      </c>
      <c r="B54" s="2">
        <v>1951</v>
      </c>
      <c r="C54">
        <f>0.1*'Ancillary calculations'!D$24</f>
        <v>0</v>
      </c>
      <c r="D54">
        <f>0.1*'Ancillary calculations'!E$24</f>
        <v>185.6338923942713</v>
      </c>
      <c r="E54">
        <f>0.1*'Ancillary calculations'!F$24</f>
        <v>0</v>
      </c>
      <c r="F54">
        <f>0.1*'Ancillary calculations'!G$24</f>
        <v>0</v>
      </c>
      <c r="G54">
        <f>0.1*'Ancillary calculations'!H$24</f>
        <v>0</v>
      </c>
      <c r="H54">
        <f>0.1*'Ancillary calculations'!I$24</f>
        <v>26.136513207750639</v>
      </c>
      <c r="I54">
        <f>0.1*'Ancillary calculations'!J$24</f>
        <v>0</v>
      </c>
      <c r="J54">
        <f>0.1*'Ancillary calculations'!K$24</f>
        <v>0</v>
      </c>
      <c r="K54">
        <f>0.1*'Ancillary calculations'!L$24</f>
        <v>7.4807687979780972</v>
      </c>
      <c r="L54">
        <v>0</v>
      </c>
      <c r="M54">
        <v>0</v>
      </c>
      <c r="N54">
        <v>0</v>
      </c>
      <c r="O54">
        <v>0</v>
      </c>
      <c r="P54">
        <f t="shared" si="0"/>
        <v>18.311725064292752</v>
      </c>
      <c r="Q54">
        <f t="shared" si="1"/>
        <v>2.5782180065646014</v>
      </c>
      <c r="R54">
        <f t="shared" si="2"/>
        <v>0.73793518915806611</v>
      </c>
      <c r="S54">
        <v>32.915173601483787</v>
      </c>
      <c r="T54">
        <v>14.934402631426448</v>
      </c>
      <c r="U54">
        <v>0</v>
      </c>
      <c r="V54">
        <v>4.3154066393252339</v>
      </c>
      <c r="W54">
        <v>10.51613402460729</v>
      </c>
      <c r="X54">
        <v>0</v>
      </c>
      <c r="Y54">
        <v>22.771152754116979</v>
      </c>
      <c r="Z54">
        <v>18.274465265947377</v>
      </c>
      <c r="AA54">
        <v>0</v>
      </c>
      <c r="AB54">
        <v>3.6497718892569213</v>
      </c>
      <c r="AC54">
        <v>11.810261858633837</v>
      </c>
      <c r="AD54">
        <v>0</v>
      </c>
      <c r="AE54">
        <v>4.3739999999999997</v>
      </c>
      <c r="AF54">
        <v>2.6619999999999999</v>
      </c>
      <c r="AG54">
        <v>0</v>
      </c>
      <c r="AH54">
        <v>4.4892000000000003</v>
      </c>
      <c r="AI54">
        <v>5.2857120000000002</v>
      </c>
      <c r="AJ54">
        <v>0</v>
      </c>
      <c r="AK54">
        <v>15.312984655997361</v>
      </c>
      <c r="AL54">
        <v>2.1356211846229995</v>
      </c>
      <c r="AM54">
        <v>0</v>
      </c>
      <c r="AN54" s="69">
        <v>5.6438704846597076</v>
      </c>
      <c r="AO54" s="69">
        <v>3.466121877384932</v>
      </c>
      <c r="AP54">
        <v>0</v>
      </c>
      <c r="AQ54" s="69">
        <v>6.4328007668306659</v>
      </c>
      <c r="AR54" s="69">
        <v>3.1714726373205511</v>
      </c>
      <c r="AS54">
        <v>0</v>
      </c>
      <c r="AT54" s="69">
        <v>15.005649727920137</v>
      </c>
      <c r="AU54" s="69">
        <v>11.085018827071563</v>
      </c>
      <c r="AV54">
        <v>0</v>
      </c>
      <c r="AW54">
        <v>0</v>
      </c>
      <c r="AX54">
        <v>0.106452</v>
      </c>
      <c r="AY54">
        <v>0</v>
      </c>
      <c r="AZ54">
        <v>0</v>
      </c>
      <c r="BA54">
        <v>0</v>
      </c>
      <c r="BB54">
        <v>0</v>
      </c>
      <c r="BC54">
        <v>3.6621858516904364</v>
      </c>
      <c r="BD54">
        <v>5.4932787775356537</v>
      </c>
      <c r="BE54">
        <v>0</v>
      </c>
      <c r="BF54">
        <v>7.8949619957628965</v>
      </c>
      <c r="BG54">
        <v>23.684885987288688</v>
      </c>
      <c r="BH54">
        <v>0</v>
      </c>
      <c r="BI54">
        <v>0</v>
      </c>
      <c r="BJ54">
        <v>0</v>
      </c>
      <c r="BK54">
        <v>0</v>
      </c>
      <c r="BL54">
        <v>0</v>
      </c>
      <c r="BM54">
        <v>0</v>
      </c>
      <c r="BN54">
        <v>0</v>
      </c>
      <c r="BO54">
        <v>0</v>
      </c>
      <c r="BP54">
        <v>0</v>
      </c>
      <c r="BQ54">
        <v>0</v>
      </c>
      <c r="BR54">
        <v>0</v>
      </c>
      <c r="BS54">
        <v>0</v>
      </c>
      <c r="BT54">
        <v>0</v>
      </c>
      <c r="BU54">
        <v>2.421752192</v>
      </c>
      <c r="BV54">
        <v>1.2697521919999999</v>
      </c>
      <c r="BW54">
        <v>0</v>
      </c>
      <c r="BX54">
        <v>0.17019999999999999</v>
      </c>
      <c r="BY54">
        <v>2.3545750000000001</v>
      </c>
      <c r="BZ54">
        <v>0</v>
      </c>
      <c r="CA54">
        <v>1.3946560880000001</v>
      </c>
      <c r="CB54">
        <v>0.77305608799999992</v>
      </c>
      <c r="CC54">
        <v>0</v>
      </c>
      <c r="CD54">
        <v>0.61680000000000001</v>
      </c>
      <c r="CE54">
        <v>0.31759999999999999</v>
      </c>
      <c r="CF54">
        <v>0</v>
      </c>
      <c r="CG54">
        <v>0.35920000000000002</v>
      </c>
      <c r="CH54">
        <v>0.10396</v>
      </c>
      <c r="CI54">
        <v>0</v>
      </c>
      <c r="CJ54">
        <v>1.7256</v>
      </c>
      <c r="CK54">
        <v>1.01816072</v>
      </c>
      <c r="CL54">
        <v>0</v>
      </c>
      <c r="CM54">
        <v>1.145511811023622</v>
      </c>
      <c r="CN54">
        <v>1.060472440944882</v>
      </c>
      <c r="CO54">
        <v>0</v>
      </c>
      <c r="CP54">
        <v>0.22735522191057581</v>
      </c>
      <c r="CQ54">
        <v>9.1074080184787951E-2</v>
      </c>
      <c r="CR54">
        <v>0</v>
      </c>
      <c r="CS54">
        <v>1.3009130225852961</v>
      </c>
      <c r="CT54">
        <v>1.1432921027592771</v>
      </c>
      <c r="CU54">
        <v>0</v>
      </c>
      <c r="CV54">
        <v>1.8779999999999999</v>
      </c>
      <c r="CW54">
        <v>1.3028</v>
      </c>
      <c r="CX54">
        <v>0</v>
      </c>
      <c r="CY54">
        <v>2.002763862497841</v>
      </c>
      <c r="CZ54">
        <v>0.73082791777509071</v>
      </c>
      <c r="DA54">
        <v>0</v>
      </c>
      <c r="DB54">
        <v>0.46361746361746359</v>
      </c>
      <c r="DC54">
        <v>0.60939908126299369</v>
      </c>
      <c r="DD54">
        <v>0</v>
      </c>
      <c r="DE54">
        <v>5.8814396659707717E-2</v>
      </c>
      <c r="DF54">
        <v>0.30026578938493192</v>
      </c>
      <c r="DG54">
        <v>0</v>
      </c>
      <c r="DH54">
        <v>0.48359999999999997</v>
      </c>
      <c r="DI54">
        <v>0.2732</v>
      </c>
      <c r="DJ54">
        <v>0</v>
      </c>
      <c r="DK54">
        <v>0.1197533320071613</v>
      </c>
      <c r="DL54">
        <v>4.0978714939327629E-2</v>
      </c>
      <c r="DM54">
        <v>0</v>
      </c>
      <c r="DN54">
        <v>8.8000000000000009E-2</v>
      </c>
      <c r="DO54">
        <v>2.9818049241478399E-2</v>
      </c>
      <c r="DP54">
        <v>0</v>
      </c>
      <c r="DQ54">
        <v>5.1968000000000014</v>
      </c>
      <c r="DR54">
        <v>0.56600000000000006</v>
      </c>
      <c r="DS54">
        <v>0</v>
      </c>
      <c r="DT54">
        <v>1.4623999999999999</v>
      </c>
      <c r="DU54">
        <v>1.0178114201596029</v>
      </c>
      <c r="DV54">
        <v>0</v>
      </c>
      <c r="DW54">
        <v>3.7067999999999999</v>
      </c>
      <c r="DX54">
        <v>2.1196000000000002</v>
      </c>
      <c r="DY54">
        <v>0</v>
      </c>
      <c r="DZ54">
        <v>0.55679999999999996</v>
      </c>
      <c r="EA54">
        <v>0.67199999999999993</v>
      </c>
      <c r="EB54">
        <v>0</v>
      </c>
      <c r="EC54">
        <v>0.85628168242224956</v>
      </c>
      <c r="ED54">
        <v>0.20803187011919441</v>
      </c>
      <c r="EE54">
        <v>0</v>
      </c>
      <c r="EF54">
        <v>0.84670190668659095</v>
      </c>
      <c r="EG54">
        <v>1.719937875005479</v>
      </c>
      <c r="EH54">
        <v>0</v>
      </c>
    </row>
    <row r="55" spans="1:138" x14ac:dyDescent="0.25">
      <c r="A55" s="14">
        <v>2015</v>
      </c>
      <c r="B55" s="2">
        <v>1952</v>
      </c>
      <c r="C55">
        <f>0.1*'Ancillary calculations'!D$24</f>
        <v>0</v>
      </c>
      <c r="D55">
        <f>0.1*'Ancillary calculations'!E$24</f>
        <v>185.6338923942713</v>
      </c>
      <c r="E55">
        <f>0.1*'Ancillary calculations'!F$24</f>
        <v>0</v>
      </c>
      <c r="F55">
        <f>0.1*'Ancillary calculations'!G$24</f>
        <v>0</v>
      </c>
      <c r="G55">
        <f>0.1*'Ancillary calculations'!H$24</f>
        <v>0</v>
      </c>
      <c r="H55">
        <f>0.1*'Ancillary calculations'!I$24</f>
        <v>26.136513207750639</v>
      </c>
      <c r="I55">
        <f>0.1*'Ancillary calculations'!J$24</f>
        <v>0</v>
      </c>
      <c r="J55">
        <f>0.1*'Ancillary calculations'!K$24</f>
        <v>0</v>
      </c>
      <c r="K55">
        <f>0.1*'Ancillary calculations'!L$24</f>
        <v>7.4807687979780972</v>
      </c>
      <c r="L55">
        <v>0</v>
      </c>
      <c r="M55">
        <v>0</v>
      </c>
      <c r="N55">
        <v>0</v>
      </c>
      <c r="O55">
        <v>0</v>
      </c>
      <c r="P55">
        <f t="shared" si="0"/>
        <v>18.311725064292752</v>
      </c>
      <c r="Q55">
        <f t="shared" si="1"/>
        <v>2.5782180065646014</v>
      </c>
      <c r="R55">
        <f t="shared" si="2"/>
        <v>0.73793518915806611</v>
      </c>
      <c r="S55">
        <v>32.915173601483787</v>
      </c>
      <c r="T55">
        <v>14.934402631426448</v>
      </c>
      <c r="U55">
        <v>0</v>
      </c>
      <c r="V55">
        <v>4.3154066393252339</v>
      </c>
      <c r="W55">
        <v>10.51613402460729</v>
      </c>
      <c r="X55">
        <v>0</v>
      </c>
      <c r="Y55">
        <v>22.771152754116979</v>
      </c>
      <c r="Z55">
        <v>18.274465265947377</v>
      </c>
      <c r="AA55">
        <v>0</v>
      </c>
      <c r="AB55">
        <v>3.6497718892569213</v>
      </c>
      <c r="AC55">
        <v>11.810261858633837</v>
      </c>
      <c r="AD55">
        <v>0</v>
      </c>
      <c r="AE55">
        <v>4.3739999999999997</v>
      </c>
      <c r="AF55">
        <v>2.6619999999999999</v>
      </c>
      <c r="AG55">
        <v>0</v>
      </c>
      <c r="AH55">
        <v>4.4892000000000003</v>
      </c>
      <c r="AI55">
        <v>5.2857120000000002</v>
      </c>
      <c r="AJ55">
        <v>0</v>
      </c>
      <c r="AK55">
        <v>15.312984655997361</v>
      </c>
      <c r="AL55">
        <v>2.1356211846229995</v>
      </c>
      <c r="AM55">
        <v>0</v>
      </c>
      <c r="AN55" s="69">
        <v>5.6438704846597076</v>
      </c>
      <c r="AO55" s="69">
        <v>3.466121877384932</v>
      </c>
      <c r="AP55">
        <v>0</v>
      </c>
      <c r="AQ55" s="69">
        <v>6.4328007668306659</v>
      </c>
      <c r="AR55" s="69">
        <v>3.1714726373205511</v>
      </c>
      <c r="AS55">
        <v>0</v>
      </c>
      <c r="AT55" s="69">
        <v>15.005649727920137</v>
      </c>
      <c r="AU55" s="69">
        <v>11.085018827071563</v>
      </c>
      <c r="AV55">
        <v>0</v>
      </c>
      <c r="AW55">
        <v>0</v>
      </c>
      <c r="AX55">
        <v>0.115741</v>
      </c>
      <c r="AY55">
        <v>0</v>
      </c>
      <c r="AZ55">
        <v>0</v>
      </c>
      <c r="BA55">
        <v>0</v>
      </c>
      <c r="BB55">
        <v>0</v>
      </c>
      <c r="BC55">
        <v>3.6621858516904364</v>
      </c>
      <c r="BD55">
        <v>5.4932787775356537</v>
      </c>
      <c r="BE55">
        <v>0</v>
      </c>
      <c r="BF55">
        <v>7.8949619957628965</v>
      </c>
      <c r="BG55">
        <v>23.684885987288688</v>
      </c>
      <c r="BH55">
        <v>0</v>
      </c>
      <c r="BI55">
        <v>0</v>
      </c>
      <c r="BJ55">
        <v>0</v>
      </c>
      <c r="BK55">
        <v>0</v>
      </c>
      <c r="BL55">
        <v>0</v>
      </c>
      <c r="BM55">
        <v>0</v>
      </c>
      <c r="BN55">
        <v>0</v>
      </c>
      <c r="BO55">
        <v>0</v>
      </c>
      <c r="BP55">
        <v>0</v>
      </c>
      <c r="BQ55">
        <v>0</v>
      </c>
      <c r="BR55">
        <v>0</v>
      </c>
      <c r="BS55">
        <v>0</v>
      </c>
      <c r="BT55">
        <v>0</v>
      </c>
      <c r="BU55">
        <v>2.421752192</v>
      </c>
      <c r="BV55">
        <v>1.2697521919999999</v>
      </c>
      <c r="BW55">
        <v>0</v>
      </c>
      <c r="BX55">
        <v>0.17019999999999999</v>
      </c>
      <c r="BY55">
        <v>2.3545750000000001</v>
      </c>
      <c r="BZ55">
        <v>0</v>
      </c>
      <c r="CA55">
        <v>1.3946560880000001</v>
      </c>
      <c r="CB55">
        <v>0.77305608799999992</v>
      </c>
      <c r="CC55">
        <v>0</v>
      </c>
      <c r="CD55">
        <v>0.61680000000000001</v>
      </c>
      <c r="CE55">
        <v>0.31759999999999999</v>
      </c>
      <c r="CF55">
        <v>0</v>
      </c>
      <c r="CG55">
        <v>0.35920000000000002</v>
      </c>
      <c r="CH55">
        <v>0.10396</v>
      </c>
      <c r="CI55">
        <v>0</v>
      </c>
      <c r="CJ55">
        <v>1.7256</v>
      </c>
      <c r="CK55">
        <v>1.01816072</v>
      </c>
      <c r="CL55">
        <v>0</v>
      </c>
      <c r="CM55">
        <v>1.145511811023622</v>
      </c>
      <c r="CN55">
        <v>1.060472440944882</v>
      </c>
      <c r="CO55">
        <v>0</v>
      </c>
      <c r="CP55">
        <v>0.22735522191057581</v>
      </c>
      <c r="CQ55">
        <v>9.1074080184787951E-2</v>
      </c>
      <c r="CR55">
        <v>0</v>
      </c>
      <c r="CS55">
        <v>1.3009130225852961</v>
      </c>
      <c r="CT55">
        <v>1.1432921027592771</v>
      </c>
      <c r="CU55">
        <v>0</v>
      </c>
      <c r="CV55">
        <v>1.8779999999999999</v>
      </c>
      <c r="CW55">
        <v>1.3028</v>
      </c>
      <c r="CX55">
        <v>0</v>
      </c>
      <c r="CY55">
        <v>2.002763862497841</v>
      </c>
      <c r="CZ55">
        <v>0.73082791777509071</v>
      </c>
      <c r="DA55">
        <v>0</v>
      </c>
      <c r="DB55">
        <v>0.46361746361746359</v>
      </c>
      <c r="DC55">
        <v>0.60939908126299369</v>
      </c>
      <c r="DD55">
        <v>0</v>
      </c>
      <c r="DE55">
        <v>5.8814396659707717E-2</v>
      </c>
      <c r="DF55">
        <v>0.30026578938493192</v>
      </c>
      <c r="DG55">
        <v>0</v>
      </c>
      <c r="DH55">
        <v>0.48359999999999997</v>
      </c>
      <c r="DI55">
        <v>0.2732</v>
      </c>
      <c r="DJ55">
        <v>0</v>
      </c>
      <c r="DK55">
        <v>0.1197533320071613</v>
      </c>
      <c r="DL55">
        <v>4.0978714939327629E-2</v>
      </c>
      <c r="DM55">
        <v>0</v>
      </c>
      <c r="DN55">
        <v>8.8000000000000009E-2</v>
      </c>
      <c r="DO55">
        <v>2.9818049241478399E-2</v>
      </c>
      <c r="DP55">
        <v>0</v>
      </c>
      <c r="DQ55">
        <v>5.1968000000000014</v>
      </c>
      <c r="DR55">
        <v>0.56600000000000006</v>
      </c>
      <c r="DS55">
        <v>0</v>
      </c>
      <c r="DT55">
        <v>1.4623999999999999</v>
      </c>
      <c r="DU55">
        <v>1.0178114201596029</v>
      </c>
      <c r="DV55">
        <v>0</v>
      </c>
      <c r="DW55">
        <v>3.7067999999999999</v>
      </c>
      <c r="DX55">
        <v>2.1196000000000002</v>
      </c>
      <c r="DY55">
        <v>0</v>
      </c>
      <c r="DZ55">
        <v>0.55679999999999996</v>
      </c>
      <c r="EA55">
        <v>0.67199999999999993</v>
      </c>
      <c r="EB55">
        <v>0</v>
      </c>
      <c r="EC55">
        <v>0.85628168242224956</v>
      </c>
      <c r="ED55">
        <v>0.20803187011919441</v>
      </c>
      <c r="EE55">
        <v>0</v>
      </c>
      <c r="EF55">
        <v>0.84670190668659095</v>
      </c>
      <c r="EG55">
        <v>1.719937875005479</v>
      </c>
      <c r="EH55">
        <v>0</v>
      </c>
    </row>
    <row r="56" spans="1:138" x14ac:dyDescent="0.25">
      <c r="A56" s="14">
        <v>2015</v>
      </c>
      <c r="B56" s="2">
        <v>1953</v>
      </c>
      <c r="C56">
        <f>0.1*'Ancillary calculations'!D$24</f>
        <v>0</v>
      </c>
      <c r="D56">
        <f>0.1*'Ancillary calculations'!E$24</f>
        <v>185.6338923942713</v>
      </c>
      <c r="E56">
        <f>0.1*'Ancillary calculations'!F$24</f>
        <v>0</v>
      </c>
      <c r="F56">
        <f>0.1*'Ancillary calculations'!G$24</f>
        <v>0</v>
      </c>
      <c r="G56">
        <f>0.1*'Ancillary calculations'!H$24</f>
        <v>0</v>
      </c>
      <c r="H56">
        <f>0.1*'Ancillary calculations'!I$24</f>
        <v>26.136513207750639</v>
      </c>
      <c r="I56">
        <f>0.1*'Ancillary calculations'!J$24</f>
        <v>0</v>
      </c>
      <c r="J56">
        <f>0.1*'Ancillary calculations'!K$24</f>
        <v>0</v>
      </c>
      <c r="K56">
        <f>0.1*'Ancillary calculations'!L$24</f>
        <v>7.4807687979780972</v>
      </c>
      <c r="L56">
        <v>0</v>
      </c>
      <c r="M56">
        <v>0</v>
      </c>
      <c r="N56">
        <v>0</v>
      </c>
      <c r="O56">
        <v>0</v>
      </c>
      <c r="P56">
        <f t="shared" si="0"/>
        <v>18.311725064292752</v>
      </c>
      <c r="Q56">
        <f t="shared" si="1"/>
        <v>2.5782180065646014</v>
      </c>
      <c r="R56">
        <f t="shared" si="2"/>
        <v>0.73793518915806611</v>
      </c>
      <c r="S56">
        <v>32.915173601483787</v>
      </c>
      <c r="T56">
        <v>14.934402631426448</v>
      </c>
      <c r="U56">
        <v>0</v>
      </c>
      <c r="V56">
        <v>4.3154066393252339</v>
      </c>
      <c r="W56">
        <v>10.51613402460729</v>
      </c>
      <c r="X56">
        <v>0</v>
      </c>
      <c r="Y56">
        <v>22.771152754116979</v>
      </c>
      <c r="Z56">
        <v>18.274465265947377</v>
      </c>
      <c r="AA56">
        <v>0</v>
      </c>
      <c r="AB56">
        <v>3.6497718892569213</v>
      </c>
      <c r="AC56">
        <v>11.810261858633837</v>
      </c>
      <c r="AD56">
        <v>0</v>
      </c>
      <c r="AE56">
        <v>4.3739999999999997</v>
      </c>
      <c r="AF56">
        <v>2.6619999999999999</v>
      </c>
      <c r="AG56">
        <v>0</v>
      </c>
      <c r="AH56">
        <v>4.4892000000000003</v>
      </c>
      <c r="AI56">
        <v>5.2857120000000002</v>
      </c>
      <c r="AJ56">
        <v>0</v>
      </c>
      <c r="AK56">
        <v>15.312984655997361</v>
      </c>
      <c r="AL56">
        <v>2.1356211846229995</v>
      </c>
      <c r="AM56">
        <v>0</v>
      </c>
      <c r="AN56" s="69">
        <v>5.6438704846597076</v>
      </c>
      <c r="AO56" s="69">
        <v>3.466121877384932</v>
      </c>
      <c r="AP56">
        <v>0</v>
      </c>
      <c r="AQ56" s="69">
        <v>6.4328007668306659</v>
      </c>
      <c r="AR56" s="69">
        <v>3.1714726373205511</v>
      </c>
      <c r="AS56">
        <v>0</v>
      </c>
      <c r="AT56" s="69">
        <v>15.005649727920137</v>
      </c>
      <c r="AU56" s="69">
        <v>11.085018827071563</v>
      </c>
      <c r="AV56">
        <v>0</v>
      </c>
      <c r="AW56">
        <v>0</v>
      </c>
      <c r="AX56">
        <v>0.12672600000000001</v>
      </c>
      <c r="AY56">
        <v>0</v>
      </c>
      <c r="AZ56">
        <v>0</v>
      </c>
      <c r="BA56">
        <v>0</v>
      </c>
      <c r="BB56">
        <v>0</v>
      </c>
      <c r="BC56">
        <v>3.6621858516904364</v>
      </c>
      <c r="BD56">
        <v>5.4932787775356537</v>
      </c>
      <c r="BE56">
        <v>0</v>
      </c>
      <c r="BF56">
        <v>7.8949619957628965</v>
      </c>
      <c r="BG56">
        <v>23.684885987288688</v>
      </c>
      <c r="BH56">
        <v>0</v>
      </c>
      <c r="BI56">
        <v>0</v>
      </c>
      <c r="BJ56">
        <v>0</v>
      </c>
      <c r="BK56">
        <v>0</v>
      </c>
      <c r="BL56">
        <v>0</v>
      </c>
      <c r="BM56">
        <v>0</v>
      </c>
      <c r="BN56">
        <v>0</v>
      </c>
      <c r="BO56">
        <v>0</v>
      </c>
      <c r="BP56">
        <v>0</v>
      </c>
      <c r="BQ56">
        <v>0</v>
      </c>
      <c r="BR56">
        <v>0</v>
      </c>
      <c r="BS56">
        <v>0</v>
      </c>
      <c r="BT56">
        <v>0</v>
      </c>
      <c r="BU56">
        <v>2.421752192</v>
      </c>
      <c r="BV56">
        <v>1.2697521919999999</v>
      </c>
      <c r="BW56">
        <v>0</v>
      </c>
      <c r="BX56">
        <v>0.17019999999999999</v>
      </c>
      <c r="BY56">
        <v>2.3545750000000001</v>
      </c>
      <c r="BZ56">
        <v>0</v>
      </c>
      <c r="CA56">
        <v>1.3946560880000001</v>
      </c>
      <c r="CB56">
        <v>0.77305608799999992</v>
      </c>
      <c r="CC56">
        <v>0</v>
      </c>
      <c r="CD56">
        <v>0.61680000000000001</v>
      </c>
      <c r="CE56">
        <v>0.31759999999999999</v>
      </c>
      <c r="CF56">
        <v>0</v>
      </c>
      <c r="CG56">
        <v>0.35920000000000002</v>
      </c>
      <c r="CH56">
        <v>0.10396</v>
      </c>
      <c r="CI56">
        <v>0</v>
      </c>
      <c r="CJ56">
        <v>1.7256</v>
      </c>
      <c r="CK56">
        <v>1.01816072</v>
      </c>
      <c r="CL56">
        <v>0</v>
      </c>
      <c r="CM56">
        <v>1.145511811023622</v>
      </c>
      <c r="CN56">
        <v>1.060472440944882</v>
      </c>
      <c r="CO56">
        <v>0</v>
      </c>
      <c r="CP56">
        <v>0.22735522191057581</v>
      </c>
      <c r="CQ56">
        <v>9.1074080184787951E-2</v>
      </c>
      <c r="CR56">
        <v>0</v>
      </c>
      <c r="CS56">
        <v>1.3009130225852961</v>
      </c>
      <c r="CT56">
        <v>1.1432921027592771</v>
      </c>
      <c r="CU56">
        <v>0</v>
      </c>
      <c r="CV56">
        <v>1.8779999999999999</v>
      </c>
      <c r="CW56">
        <v>1.3028</v>
      </c>
      <c r="CX56">
        <v>0</v>
      </c>
      <c r="CY56">
        <v>2.002763862497841</v>
      </c>
      <c r="CZ56">
        <v>0.73082791777509071</v>
      </c>
      <c r="DA56">
        <v>0</v>
      </c>
      <c r="DB56">
        <v>0.46361746361746359</v>
      </c>
      <c r="DC56">
        <v>0.60939908126299369</v>
      </c>
      <c r="DD56">
        <v>0</v>
      </c>
      <c r="DE56">
        <v>5.8814396659707717E-2</v>
      </c>
      <c r="DF56">
        <v>0.30026578938493192</v>
      </c>
      <c r="DG56">
        <v>0</v>
      </c>
      <c r="DH56">
        <v>0.48359999999999997</v>
      </c>
      <c r="DI56">
        <v>0.2732</v>
      </c>
      <c r="DJ56">
        <v>0</v>
      </c>
      <c r="DK56">
        <v>0.1197533320071613</v>
      </c>
      <c r="DL56">
        <v>4.0978714939327629E-2</v>
      </c>
      <c r="DM56">
        <v>0</v>
      </c>
      <c r="DN56">
        <v>8.8000000000000009E-2</v>
      </c>
      <c r="DO56">
        <v>2.9818049241478399E-2</v>
      </c>
      <c r="DP56">
        <v>0</v>
      </c>
      <c r="DQ56">
        <v>5.1968000000000014</v>
      </c>
      <c r="DR56">
        <v>0.56600000000000006</v>
      </c>
      <c r="DS56">
        <v>0</v>
      </c>
      <c r="DT56">
        <v>1.4623999999999999</v>
      </c>
      <c r="DU56">
        <v>1.0178114201596029</v>
      </c>
      <c r="DV56">
        <v>0</v>
      </c>
      <c r="DW56">
        <v>3.7067999999999999</v>
      </c>
      <c r="DX56">
        <v>2.1196000000000002</v>
      </c>
      <c r="DY56">
        <v>0</v>
      </c>
      <c r="DZ56">
        <v>0.55679999999999996</v>
      </c>
      <c r="EA56">
        <v>0.67199999999999993</v>
      </c>
      <c r="EB56">
        <v>0</v>
      </c>
      <c r="EC56">
        <v>0.85628168242224956</v>
      </c>
      <c r="ED56">
        <v>0.20803187011919441</v>
      </c>
      <c r="EE56">
        <v>0</v>
      </c>
      <c r="EF56">
        <v>0.84670190668659095</v>
      </c>
      <c r="EG56">
        <v>1.719937875005479</v>
      </c>
      <c r="EH56">
        <v>0</v>
      </c>
    </row>
    <row r="57" spans="1:138" x14ac:dyDescent="0.25">
      <c r="A57" s="14">
        <v>2015</v>
      </c>
      <c r="B57" s="2">
        <v>1954</v>
      </c>
      <c r="C57">
        <f>0.1*'Ancillary calculations'!D$24</f>
        <v>0</v>
      </c>
      <c r="D57">
        <f>0.1*'Ancillary calculations'!E$24</f>
        <v>185.6338923942713</v>
      </c>
      <c r="E57">
        <f>0.1*'Ancillary calculations'!F$24</f>
        <v>0</v>
      </c>
      <c r="F57">
        <f>0.1*'Ancillary calculations'!G$24</f>
        <v>0</v>
      </c>
      <c r="G57">
        <f>0.1*'Ancillary calculations'!H$24</f>
        <v>0</v>
      </c>
      <c r="H57">
        <f>0.1*'Ancillary calculations'!I$24</f>
        <v>26.136513207750639</v>
      </c>
      <c r="I57">
        <f>0.1*'Ancillary calculations'!J$24</f>
        <v>0</v>
      </c>
      <c r="J57">
        <f>0.1*'Ancillary calculations'!K$24</f>
        <v>0</v>
      </c>
      <c r="K57">
        <f>0.1*'Ancillary calculations'!L$24</f>
        <v>7.4807687979780972</v>
      </c>
      <c r="L57">
        <v>0</v>
      </c>
      <c r="M57">
        <v>0</v>
      </c>
      <c r="N57">
        <v>0</v>
      </c>
      <c r="O57">
        <v>0</v>
      </c>
      <c r="P57">
        <f t="shared" si="0"/>
        <v>18.311725064292752</v>
      </c>
      <c r="Q57">
        <f t="shared" si="1"/>
        <v>2.5782180065646014</v>
      </c>
      <c r="R57">
        <f t="shared" si="2"/>
        <v>0.73793518915806611</v>
      </c>
      <c r="S57">
        <v>32.915173601483787</v>
      </c>
      <c r="T57">
        <v>14.934402631426448</v>
      </c>
      <c r="U57">
        <v>0</v>
      </c>
      <c r="V57">
        <v>4.3154066393252339</v>
      </c>
      <c r="W57">
        <v>10.51613402460729</v>
      </c>
      <c r="X57">
        <v>0</v>
      </c>
      <c r="Y57">
        <v>22.771152754116979</v>
      </c>
      <c r="Z57">
        <v>18.274465265947377</v>
      </c>
      <c r="AA57">
        <v>0</v>
      </c>
      <c r="AB57">
        <v>3.6497718892569213</v>
      </c>
      <c r="AC57">
        <v>11.810261858633837</v>
      </c>
      <c r="AD57">
        <v>0</v>
      </c>
      <c r="AE57">
        <v>4.3739999999999997</v>
      </c>
      <c r="AF57">
        <v>2.6619999999999999</v>
      </c>
      <c r="AG57">
        <v>0</v>
      </c>
      <c r="AH57">
        <v>4.4892000000000003</v>
      </c>
      <c r="AI57">
        <v>5.2857120000000002</v>
      </c>
      <c r="AJ57">
        <v>0</v>
      </c>
      <c r="AK57">
        <v>15.312984655997361</v>
      </c>
      <c r="AL57">
        <v>2.1356211846229995</v>
      </c>
      <c r="AM57">
        <v>0</v>
      </c>
      <c r="AN57" s="69">
        <v>5.6438704846597076</v>
      </c>
      <c r="AO57" s="69">
        <v>3.466121877384932</v>
      </c>
      <c r="AP57">
        <v>0</v>
      </c>
      <c r="AQ57" s="69">
        <v>6.4328007668306659</v>
      </c>
      <c r="AR57" s="69">
        <v>3.1714726373205511</v>
      </c>
      <c r="AS57">
        <v>0</v>
      </c>
      <c r="AT57" s="69">
        <v>15.005649727920137</v>
      </c>
      <c r="AU57" s="69">
        <v>11.085018827071563</v>
      </c>
      <c r="AV57">
        <v>0</v>
      </c>
      <c r="AW57">
        <v>0</v>
      </c>
      <c r="AX57">
        <v>0.145674</v>
      </c>
      <c r="AY57">
        <v>0</v>
      </c>
      <c r="AZ57">
        <v>0</v>
      </c>
      <c r="BA57">
        <v>0</v>
      </c>
      <c r="BB57">
        <v>0</v>
      </c>
      <c r="BC57">
        <v>3.6621858516904364</v>
      </c>
      <c r="BD57">
        <v>5.4932787775356537</v>
      </c>
      <c r="BE57">
        <v>0</v>
      </c>
      <c r="BF57">
        <v>7.8949619957628965</v>
      </c>
      <c r="BG57">
        <v>23.684885987288688</v>
      </c>
      <c r="BH57">
        <v>0</v>
      </c>
      <c r="BI57">
        <v>0</v>
      </c>
      <c r="BJ57">
        <v>0</v>
      </c>
      <c r="BK57">
        <v>0</v>
      </c>
      <c r="BL57">
        <v>0</v>
      </c>
      <c r="BM57">
        <v>0</v>
      </c>
      <c r="BN57">
        <v>0</v>
      </c>
      <c r="BO57">
        <v>0</v>
      </c>
      <c r="BP57">
        <v>0</v>
      </c>
      <c r="BQ57">
        <v>0</v>
      </c>
      <c r="BR57">
        <v>0</v>
      </c>
      <c r="BS57">
        <v>0</v>
      </c>
      <c r="BT57">
        <v>0</v>
      </c>
      <c r="BU57">
        <v>2.421752192</v>
      </c>
      <c r="BV57">
        <v>1.2697521919999999</v>
      </c>
      <c r="BW57">
        <v>0</v>
      </c>
      <c r="BX57">
        <v>0.17019999999999999</v>
      </c>
      <c r="BY57">
        <v>2.3545750000000001</v>
      </c>
      <c r="BZ57">
        <v>0</v>
      </c>
      <c r="CA57">
        <v>1.3946560880000001</v>
      </c>
      <c r="CB57">
        <v>0.77305608799999992</v>
      </c>
      <c r="CC57">
        <v>0</v>
      </c>
      <c r="CD57">
        <v>0.61680000000000001</v>
      </c>
      <c r="CE57">
        <v>0.31759999999999999</v>
      </c>
      <c r="CF57">
        <v>0</v>
      </c>
      <c r="CG57">
        <v>0.35920000000000002</v>
      </c>
      <c r="CH57">
        <v>0.10396</v>
      </c>
      <c r="CI57">
        <v>0</v>
      </c>
      <c r="CJ57">
        <v>1.7256</v>
      </c>
      <c r="CK57">
        <v>1.01816072</v>
      </c>
      <c r="CL57">
        <v>0</v>
      </c>
      <c r="CM57">
        <v>1.145511811023622</v>
      </c>
      <c r="CN57">
        <v>1.060472440944882</v>
      </c>
      <c r="CO57">
        <v>0</v>
      </c>
      <c r="CP57">
        <v>0.22735522191057581</v>
      </c>
      <c r="CQ57">
        <v>9.1074080184787951E-2</v>
      </c>
      <c r="CR57">
        <v>0</v>
      </c>
      <c r="CS57">
        <v>1.3009130225852961</v>
      </c>
      <c r="CT57">
        <v>1.1432921027592771</v>
      </c>
      <c r="CU57">
        <v>0</v>
      </c>
      <c r="CV57">
        <v>1.8779999999999999</v>
      </c>
      <c r="CW57">
        <v>1.3028</v>
      </c>
      <c r="CX57">
        <v>0</v>
      </c>
      <c r="CY57">
        <v>2.002763862497841</v>
      </c>
      <c r="CZ57">
        <v>0.73082791777509071</v>
      </c>
      <c r="DA57">
        <v>0</v>
      </c>
      <c r="DB57">
        <v>0.46361746361746359</v>
      </c>
      <c r="DC57">
        <v>0.60939908126299369</v>
      </c>
      <c r="DD57">
        <v>0</v>
      </c>
      <c r="DE57">
        <v>5.8814396659707717E-2</v>
      </c>
      <c r="DF57">
        <v>0.30026578938493192</v>
      </c>
      <c r="DG57">
        <v>0</v>
      </c>
      <c r="DH57">
        <v>0.48359999999999997</v>
      </c>
      <c r="DI57">
        <v>0.2732</v>
      </c>
      <c r="DJ57">
        <v>0</v>
      </c>
      <c r="DK57">
        <v>0.1197533320071613</v>
      </c>
      <c r="DL57">
        <v>4.0978714939327629E-2</v>
      </c>
      <c r="DM57">
        <v>0</v>
      </c>
      <c r="DN57">
        <v>8.8000000000000009E-2</v>
      </c>
      <c r="DO57">
        <v>2.9818049241478399E-2</v>
      </c>
      <c r="DP57">
        <v>0</v>
      </c>
      <c r="DQ57">
        <v>5.1968000000000014</v>
      </c>
      <c r="DR57">
        <v>0.56600000000000006</v>
      </c>
      <c r="DS57">
        <v>0</v>
      </c>
      <c r="DT57">
        <v>1.4623999999999999</v>
      </c>
      <c r="DU57">
        <v>1.0178114201596029</v>
      </c>
      <c r="DV57">
        <v>0</v>
      </c>
      <c r="DW57">
        <v>3.7067999999999999</v>
      </c>
      <c r="DX57">
        <v>2.1196000000000002</v>
      </c>
      <c r="DY57">
        <v>0</v>
      </c>
      <c r="DZ57">
        <v>0.55679999999999996</v>
      </c>
      <c r="EA57">
        <v>0.67199999999999993</v>
      </c>
      <c r="EB57">
        <v>0</v>
      </c>
      <c r="EC57">
        <v>0.85628168242224956</v>
      </c>
      <c r="ED57">
        <v>0.20803187011919441</v>
      </c>
      <c r="EE57">
        <v>0</v>
      </c>
      <c r="EF57">
        <v>0.84670190668659095</v>
      </c>
      <c r="EG57">
        <v>1.719937875005479</v>
      </c>
      <c r="EH57">
        <v>0</v>
      </c>
    </row>
    <row r="58" spans="1:138" x14ac:dyDescent="0.25">
      <c r="A58" s="14">
        <v>2015</v>
      </c>
      <c r="B58" s="2">
        <v>1955</v>
      </c>
      <c r="C58">
        <f>0.1*'Ancillary calculations'!D$24</f>
        <v>0</v>
      </c>
      <c r="D58">
        <f>0.1*'Ancillary calculations'!E$24</f>
        <v>185.6338923942713</v>
      </c>
      <c r="E58">
        <f>0.1*'Ancillary calculations'!F$24</f>
        <v>0</v>
      </c>
      <c r="F58">
        <f>0.1*'Ancillary calculations'!G$24</f>
        <v>0</v>
      </c>
      <c r="G58">
        <f>0.1*'Ancillary calculations'!H$24</f>
        <v>0</v>
      </c>
      <c r="H58">
        <f>0.1*'Ancillary calculations'!I$24</f>
        <v>26.136513207750639</v>
      </c>
      <c r="I58">
        <f>0.1*'Ancillary calculations'!J$24</f>
        <v>0</v>
      </c>
      <c r="J58">
        <f>0.1*'Ancillary calculations'!K$24</f>
        <v>0</v>
      </c>
      <c r="K58">
        <f>0.1*'Ancillary calculations'!L$24</f>
        <v>7.4807687979780972</v>
      </c>
      <c r="L58">
        <v>0</v>
      </c>
      <c r="M58">
        <v>0</v>
      </c>
      <c r="N58">
        <v>0</v>
      </c>
      <c r="O58">
        <v>0</v>
      </c>
      <c r="P58">
        <f t="shared" si="0"/>
        <v>18.311725064292752</v>
      </c>
      <c r="Q58">
        <f t="shared" si="1"/>
        <v>2.5782180065646014</v>
      </c>
      <c r="R58">
        <f t="shared" si="2"/>
        <v>0.73793518915806611</v>
      </c>
      <c r="S58">
        <v>32.915173601483787</v>
      </c>
      <c r="T58">
        <v>14.934402631426448</v>
      </c>
      <c r="U58">
        <v>0</v>
      </c>
      <c r="V58">
        <v>4.3154066393252339</v>
      </c>
      <c r="W58">
        <v>10.51613402460729</v>
      </c>
      <c r="X58">
        <v>0</v>
      </c>
      <c r="Y58">
        <v>22.771152754116979</v>
      </c>
      <c r="Z58">
        <v>18.274465265947377</v>
      </c>
      <c r="AA58">
        <v>0</v>
      </c>
      <c r="AB58">
        <v>3.6497718892569213</v>
      </c>
      <c r="AC58">
        <v>11.810261858633837</v>
      </c>
      <c r="AD58">
        <v>0</v>
      </c>
      <c r="AE58">
        <v>4.3739999999999997</v>
      </c>
      <c r="AF58">
        <v>2.6619999999999999</v>
      </c>
      <c r="AG58">
        <v>0</v>
      </c>
      <c r="AH58">
        <v>4.4892000000000003</v>
      </c>
      <c r="AI58">
        <v>5.2857120000000002</v>
      </c>
      <c r="AJ58">
        <v>0</v>
      </c>
      <c r="AK58">
        <v>15.312984655997361</v>
      </c>
      <c r="AL58">
        <v>2.1356211846229995</v>
      </c>
      <c r="AM58">
        <v>0</v>
      </c>
      <c r="AN58" s="69">
        <v>5.6438704846597076</v>
      </c>
      <c r="AO58" s="69">
        <v>3.466121877384932</v>
      </c>
      <c r="AP58">
        <v>0</v>
      </c>
      <c r="AQ58" s="69">
        <v>6.4328007668306659</v>
      </c>
      <c r="AR58" s="69">
        <v>3.1714726373205511</v>
      </c>
      <c r="AS58">
        <v>0</v>
      </c>
      <c r="AT58" s="69">
        <v>15.005649727920137</v>
      </c>
      <c r="AU58" s="69">
        <v>11.085018827071563</v>
      </c>
      <c r="AV58">
        <v>0</v>
      </c>
      <c r="AW58">
        <v>0</v>
      </c>
      <c r="AX58">
        <v>0.159303</v>
      </c>
      <c r="AY58">
        <v>0</v>
      </c>
      <c r="AZ58">
        <v>0</v>
      </c>
      <c r="BA58">
        <v>0</v>
      </c>
      <c r="BB58">
        <v>0</v>
      </c>
      <c r="BC58">
        <v>3.6621858516904364</v>
      </c>
      <c r="BD58">
        <v>5.4932787775356537</v>
      </c>
      <c r="BE58">
        <v>0</v>
      </c>
      <c r="BF58">
        <v>7.8949619957628965</v>
      </c>
      <c r="BG58">
        <v>23.684885987288688</v>
      </c>
      <c r="BH58">
        <v>0</v>
      </c>
      <c r="BI58">
        <v>0</v>
      </c>
      <c r="BJ58">
        <v>0</v>
      </c>
      <c r="BK58">
        <v>0</v>
      </c>
      <c r="BL58">
        <v>0</v>
      </c>
      <c r="BM58">
        <v>0</v>
      </c>
      <c r="BN58">
        <v>0</v>
      </c>
      <c r="BO58">
        <v>0</v>
      </c>
      <c r="BP58">
        <v>0</v>
      </c>
      <c r="BQ58">
        <v>0</v>
      </c>
      <c r="BR58">
        <v>0</v>
      </c>
      <c r="BS58">
        <v>0</v>
      </c>
      <c r="BT58">
        <v>0</v>
      </c>
      <c r="BU58">
        <v>2.421752192</v>
      </c>
      <c r="BV58">
        <v>1.2697521919999999</v>
      </c>
      <c r="BW58">
        <v>0</v>
      </c>
      <c r="BX58">
        <v>0.17019999999999999</v>
      </c>
      <c r="BY58">
        <v>2.3545750000000001</v>
      </c>
      <c r="BZ58">
        <v>0</v>
      </c>
      <c r="CA58">
        <v>1.3946560880000001</v>
      </c>
      <c r="CB58">
        <v>0.77305608799999992</v>
      </c>
      <c r="CC58">
        <v>0</v>
      </c>
      <c r="CD58">
        <v>0.61680000000000001</v>
      </c>
      <c r="CE58">
        <v>0.31759999999999999</v>
      </c>
      <c r="CF58">
        <v>0</v>
      </c>
      <c r="CG58">
        <v>0.35920000000000002</v>
      </c>
      <c r="CH58">
        <v>0.10396</v>
      </c>
      <c r="CI58">
        <v>0</v>
      </c>
      <c r="CJ58">
        <v>1.7256</v>
      </c>
      <c r="CK58">
        <v>1.01816072</v>
      </c>
      <c r="CL58">
        <v>0</v>
      </c>
      <c r="CM58">
        <v>1.145511811023622</v>
      </c>
      <c r="CN58">
        <v>1.060472440944882</v>
      </c>
      <c r="CO58">
        <v>0</v>
      </c>
      <c r="CP58">
        <v>0.22735522191057581</v>
      </c>
      <c r="CQ58">
        <v>9.1074080184787951E-2</v>
      </c>
      <c r="CR58">
        <v>0</v>
      </c>
      <c r="CS58">
        <v>1.3009130225852961</v>
      </c>
      <c r="CT58">
        <v>1.1432921027592771</v>
      </c>
      <c r="CU58">
        <v>0</v>
      </c>
      <c r="CV58">
        <v>1.8779999999999999</v>
      </c>
      <c r="CW58">
        <v>1.3028</v>
      </c>
      <c r="CX58">
        <v>0</v>
      </c>
      <c r="CY58">
        <v>2.002763862497841</v>
      </c>
      <c r="CZ58">
        <v>0.73082791777509071</v>
      </c>
      <c r="DA58">
        <v>0</v>
      </c>
      <c r="DB58">
        <v>0.46361746361746359</v>
      </c>
      <c r="DC58">
        <v>0.60939908126299369</v>
      </c>
      <c r="DD58">
        <v>0</v>
      </c>
      <c r="DE58">
        <v>5.8814396659707717E-2</v>
      </c>
      <c r="DF58">
        <v>0.30026578938493192</v>
      </c>
      <c r="DG58">
        <v>0</v>
      </c>
      <c r="DH58">
        <v>0.48359999999999997</v>
      </c>
      <c r="DI58">
        <v>0.2732</v>
      </c>
      <c r="DJ58">
        <v>0</v>
      </c>
      <c r="DK58">
        <v>0.1197533320071613</v>
      </c>
      <c r="DL58">
        <v>4.0978714939327629E-2</v>
      </c>
      <c r="DM58">
        <v>0</v>
      </c>
      <c r="DN58">
        <v>8.8000000000000009E-2</v>
      </c>
      <c r="DO58">
        <v>2.9818049241478399E-2</v>
      </c>
      <c r="DP58">
        <v>0</v>
      </c>
      <c r="DQ58">
        <v>5.1968000000000014</v>
      </c>
      <c r="DR58">
        <v>0.56600000000000006</v>
      </c>
      <c r="DS58">
        <v>0</v>
      </c>
      <c r="DT58">
        <v>1.4623999999999999</v>
      </c>
      <c r="DU58">
        <v>1.0178114201596029</v>
      </c>
      <c r="DV58">
        <v>0</v>
      </c>
      <c r="DW58">
        <v>3.7067999999999999</v>
      </c>
      <c r="DX58">
        <v>2.1196000000000002</v>
      </c>
      <c r="DY58">
        <v>0</v>
      </c>
      <c r="DZ58">
        <v>0.55679999999999996</v>
      </c>
      <c r="EA58">
        <v>0.67199999999999993</v>
      </c>
      <c r="EB58">
        <v>0</v>
      </c>
      <c r="EC58">
        <v>0.85628168242224956</v>
      </c>
      <c r="ED58">
        <v>0.20803187011919441</v>
      </c>
      <c r="EE58">
        <v>0</v>
      </c>
      <c r="EF58">
        <v>0.84670190668659095</v>
      </c>
      <c r="EG58">
        <v>1.719937875005479</v>
      </c>
      <c r="EH58">
        <v>0</v>
      </c>
    </row>
    <row r="59" spans="1:138" x14ac:dyDescent="0.25">
      <c r="A59" s="14">
        <v>2015</v>
      </c>
      <c r="B59" s="2">
        <v>1956</v>
      </c>
      <c r="C59">
        <f>0.1*'Ancillary calculations'!D$24</f>
        <v>0</v>
      </c>
      <c r="D59">
        <f>0.1*'Ancillary calculations'!E$24</f>
        <v>185.6338923942713</v>
      </c>
      <c r="E59">
        <f>0.1*'Ancillary calculations'!F$24</f>
        <v>0</v>
      </c>
      <c r="F59">
        <f>0.1*'Ancillary calculations'!G$24</f>
        <v>0</v>
      </c>
      <c r="G59">
        <f>0.1*'Ancillary calculations'!H$24</f>
        <v>0</v>
      </c>
      <c r="H59">
        <f>0.1*'Ancillary calculations'!I$24</f>
        <v>26.136513207750639</v>
      </c>
      <c r="I59">
        <f>0.1*'Ancillary calculations'!J$24</f>
        <v>0</v>
      </c>
      <c r="J59">
        <f>0.1*'Ancillary calculations'!K$24</f>
        <v>0</v>
      </c>
      <c r="K59">
        <f>0.1*'Ancillary calculations'!L$24</f>
        <v>7.4807687979780972</v>
      </c>
      <c r="L59">
        <v>0</v>
      </c>
      <c r="M59">
        <v>0</v>
      </c>
      <c r="N59">
        <v>0</v>
      </c>
      <c r="O59">
        <v>0</v>
      </c>
      <c r="P59">
        <f t="shared" si="0"/>
        <v>18.311725064292752</v>
      </c>
      <c r="Q59">
        <f t="shared" si="1"/>
        <v>2.5782180065646014</v>
      </c>
      <c r="R59">
        <f t="shared" si="2"/>
        <v>0.73793518915806611</v>
      </c>
      <c r="S59">
        <v>32.915173601483787</v>
      </c>
      <c r="T59">
        <v>14.934402631426448</v>
      </c>
      <c r="U59">
        <v>0</v>
      </c>
      <c r="V59">
        <v>4.3154066393252339</v>
      </c>
      <c r="W59">
        <v>10.51613402460729</v>
      </c>
      <c r="X59">
        <v>0</v>
      </c>
      <c r="Y59">
        <v>22.771152754116979</v>
      </c>
      <c r="Z59">
        <v>18.274465265947377</v>
      </c>
      <c r="AA59">
        <v>0</v>
      </c>
      <c r="AB59">
        <v>3.6497718892569213</v>
      </c>
      <c r="AC59">
        <v>11.810261858633837</v>
      </c>
      <c r="AD59">
        <v>0</v>
      </c>
      <c r="AE59">
        <v>4.3739999999999997</v>
      </c>
      <c r="AF59">
        <v>2.6619999999999999</v>
      </c>
      <c r="AG59">
        <v>0</v>
      </c>
      <c r="AH59">
        <v>4.4892000000000003</v>
      </c>
      <c r="AI59">
        <v>5.2857120000000002</v>
      </c>
      <c r="AJ59">
        <v>0</v>
      </c>
      <c r="AK59">
        <v>15.312984655997361</v>
      </c>
      <c r="AL59">
        <v>2.1356211846229995</v>
      </c>
      <c r="AM59">
        <v>0</v>
      </c>
      <c r="AN59" s="69">
        <v>5.6438704846597076</v>
      </c>
      <c r="AO59" s="69">
        <v>3.466121877384932</v>
      </c>
      <c r="AP59">
        <v>0</v>
      </c>
      <c r="AQ59" s="69">
        <v>6.4328007668306659</v>
      </c>
      <c r="AR59" s="69">
        <v>3.1714726373205511</v>
      </c>
      <c r="AS59">
        <v>0</v>
      </c>
      <c r="AT59" s="69">
        <v>15.005649727920137</v>
      </c>
      <c r="AU59" s="69">
        <v>11.085018827071563</v>
      </c>
      <c r="AV59">
        <v>0</v>
      </c>
      <c r="AW59">
        <v>0</v>
      </c>
      <c r="AX59">
        <v>0.18908700000000001</v>
      </c>
      <c r="AY59">
        <v>0</v>
      </c>
      <c r="AZ59">
        <v>0</v>
      </c>
      <c r="BA59">
        <v>0</v>
      </c>
      <c r="BB59">
        <v>0</v>
      </c>
      <c r="BC59">
        <v>3.6621858516904364</v>
      </c>
      <c r="BD59">
        <v>5.4932787775356537</v>
      </c>
      <c r="BE59">
        <v>0</v>
      </c>
      <c r="BF59">
        <v>21.316397388559821</v>
      </c>
      <c r="BG59">
        <v>63.949192165679463</v>
      </c>
      <c r="BH59">
        <v>0</v>
      </c>
      <c r="BI59">
        <v>0</v>
      </c>
      <c r="BJ59">
        <v>0</v>
      </c>
      <c r="BK59">
        <v>0</v>
      </c>
      <c r="BL59">
        <v>0</v>
      </c>
      <c r="BM59">
        <v>0</v>
      </c>
      <c r="BN59">
        <v>0</v>
      </c>
      <c r="BO59">
        <v>0</v>
      </c>
      <c r="BP59">
        <v>0</v>
      </c>
      <c r="BQ59">
        <v>0</v>
      </c>
      <c r="BR59">
        <v>0</v>
      </c>
      <c r="BS59">
        <v>0</v>
      </c>
      <c r="BT59">
        <v>0</v>
      </c>
      <c r="BU59">
        <v>2.421752192</v>
      </c>
      <c r="BV59">
        <v>1.2697521919999999</v>
      </c>
      <c r="BW59">
        <v>0</v>
      </c>
      <c r="BX59">
        <v>0.17019999999999999</v>
      </c>
      <c r="BY59">
        <v>2.3545750000000001</v>
      </c>
      <c r="BZ59">
        <v>0</v>
      </c>
      <c r="CA59">
        <v>1.3946560880000001</v>
      </c>
      <c r="CB59">
        <v>0.77305608799999992</v>
      </c>
      <c r="CC59">
        <v>0</v>
      </c>
      <c r="CD59">
        <v>0.61680000000000001</v>
      </c>
      <c r="CE59">
        <v>0.31759999999999999</v>
      </c>
      <c r="CF59">
        <v>0</v>
      </c>
      <c r="CG59">
        <v>0.35920000000000002</v>
      </c>
      <c r="CH59">
        <v>0.10396</v>
      </c>
      <c r="CI59">
        <v>0</v>
      </c>
      <c r="CJ59">
        <v>1.7256</v>
      </c>
      <c r="CK59">
        <v>1.01816072</v>
      </c>
      <c r="CL59">
        <v>0</v>
      </c>
      <c r="CM59">
        <v>1.145511811023622</v>
      </c>
      <c r="CN59">
        <v>1.060472440944882</v>
      </c>
      <c r="CO59">
        <v>0</v>
      </c>
      <c r="CP59">
        <v>0.22735522191057581</v>
      </c>
      <c r="CQ59">
        <v>9.1074080184787951E-2</v>
      </c>
      <c r="CR59">
        <v>0</v>
      </c>
      <c r="CS59">
        <v>1.3009130225852961</v>
      </c>
      <c r="CT59">
        <v>1.1432921027592771</v>
      </c>
      <c r="CU59">
        <v>0</v>
      </c>
      <c r="CV59">
        <v>1.8779999999999999</v>
      </c>
      <c r="CW59">
        <v>1.3028</v>
      </c>
      <c r="CX59">
        <v>0</v>
      </c>
      <c r="CY59">
        <v>2.002763862497841</v>
      </c>
      <c r="CZ59">
        <v>0.73082791777509071</v>
      </c>
      <c r="DA59">
        <v>0</v>
      </c>
      <c r="DB59">
        <v>0.46361746361746359</v>
      </c>
      <c r="DC59">
        <v>0.60939908126299369</v>
      </c>
      <c r="DD59">
        <v>0</v>
      </c>
      <c r="DE59">
        <v>5.8814396659707717E-2</v>
      </c>
      <c r="DF59">
        <v>0.30026578938493192</v>
      </c>
      <c r="DG59">
        <v>0</v>
      </c>
      <c r="DH59">
        <v>0.48359999999999997</v>
      </c>
      <c r="DI59">
        <v>0.2732</v>
      </c>
      <c r="DJ59">
        <v>0</v>
      </c>
      <c r="DK59">
        <v>0.1197533320071613</v>
      </c>
      <c r="DL59">
        <v>4.0978714939327629E-2</v>
      </c>
      <c r="DM59">
        <v>0</v>
      </c>
      <c r="DN59">
        <v>8.8000000000000009E-2</v>
      </c>
      <c r="DO59">
        <v>2.9818049241478399E-2</v>
      </c>
      <c r="DP59">
        <v>0</v>
      </c>
      <c r="DQ59">
        <v>5.1968000000000014</v>
      </c>
      <c r="DR59">
        <v>0.56600000000000006</v>
      </c>
      <c r="DS59">
        <v>0</v>
      </c>
      <c r="DT59">
        <v>1.4623999999999999</v>
      </c>
      <c r="DU59">
        <v>1.0178114201596029</v>
      </c>
      <c r="DV59">
        <v>0</v>
      </c>
      <c r="DW59">
        <v>3.7067999999999999</v>
      </c>
      <c r="DX59">
        <v>2.1196000000000002</v>
      </c>
      <c r="DY59">
        <v>0</v>
      </c>
      <c r="DZ59">
        <v>0.55679999999999996</v>
      </c>
      <c r="EA59">
        <v>0.67199999999999993</v>
      </c>
      <c r="EB59">
        <v>0</v>
      </c>
      <c r="EC59">
        <v>0.85628168242224956</v>
      </c>
      <c r="ED59">
        <v>0.20803187011919441</v>
      </c>
      <c r="EE59">
        <v>0</v>
      </c>
      <c r="EF59">
        <v>0.84670190668659095</v>
      </c>
      <c r="EG59">
        <v>1.719937875005479</v>
      </c>
      <c r="EH59">
        <v>0</v>
      </c>
    </row>
    <row r="60" spans="1:138" x14ac:dyDescent="0.25">
      <c r="A60" s="14">
        <v>2015</v>
      </c>
      <c r="B60" s="2">
        <v>1957</v>
      </c>
      <c r="C60">
        <f>0.1*'Ancillary calculations'!D$24</f>
        <v>0</v>
      </c>
      <c r="D60">
        <f>0.1*'Ancillary calculations'!E$24</f>
        <v>185.6338923942713</v>
      </c>
      <c r="E60">
        <f>0.1*'Ancillary calculations'!F$24</f>
        <v>0</v>
      </c>
      <c r="F60">
        <f>0.1*'Ancillary calculations'!G$24</f>
        <v>0</v>
      </c>
      <c r="G60">
        <f>0.1*'Ancillary calculations'!H$24</f>
        <v>0</v>
      </c>
      <c r="H60">
        <f>0.1*'Ancillary calculations'!I$24</f>
        <v>26.136513207750639</v>
      </c>
      <c r="I60">
        <f>0.1*'Ancillary calculations'!J$24</f>
        <v>0</v>
      </c>
      <c r="J60">
        <f>0.1*'Ancillary calculations'!K$24</f>
        <v>0</v>
      </c>
      <c r="K60">
        <f>0.1*'Ancillary calculations'!L$24</f>
        <v>7.4807687979780972</v>
      </c>
      <c r="L60">
        <v>0</v>
      </c>
      <c r="M60">
        <v>0</v>
      </c>
      <c r="N60">
        <v>0</v>
      </c>
      <c r="O60">
        <v>0</v>
      </c>
      <c r="P60">
        <f t="shared" si="0"/>
        <v>18.311725064292752</v>
      </c>
      <c r="Q60">
        <f t="shared" si="1"/>
        <v>2.5782180065646014</v>
      </c>
      <c r="R60">
        <f t="shared" si="2"/>
        <v>0.73793518915806611</v>
      </c>
      <c r="S60">
        <v>32.915173601483787</v>
      </c>
      <c r="T60">
        <v>14.934402631426448</v>
      </c>
      <c r="U60">
        <v>0</v>
      </c>
      <c r="V60">
        <v>4.3154066393252339</v>
      </c>
      <c r="W60">
        <v>10.51613402460729</v>
      </c>
      <c r="X60">
        <v>0</v>
      </c>
      <c r="Y60">
        <v>22.771152754116979</v>
      </c>
      <c r="Z60">
        <v>18.274465265947377</v>
      </c>
      <c r="AA60">
        <v>0</v>
      </c>
      <c r="AB60">
        <v>3.6497718892569213</v>
      </c>
      <c r="AC60">
        <v>11.810261858633837</v>
      </c>
      <c r="AD60">
        <v>0</v>
      </c>
      <c r="AE60">
        <v>4.3739999999999997</v>
      </c>
      <c r="AF60">
        <v>2.6619999999999999</v>
      </c>
      <c r="AG60">
        <v>0</v>
      </c>
      <c r="AH60">
        <v>4.4892000000000003</v>
      </c>
      <c r="AI60">
        <v>5.2857120000000002</v>
      </c>
      <c r="AJ60">
        <v>0</v>
      </c>
      <c r="AK60">
        <v>15.312984655997361</v>
      </c>
      <c r="AL60">
        <v>2.1356211846229995</v>
      </c>
      <c r="AM60">
        <v>0</v>
      </c>
      <c r="AN60" s="69">
        <v>5.6438704846597076</v>
      </c>
      <c r="AO60" s="69">
        <v>3.466121877384932</v>
      </c>
      <c r="AP60">
        <v>0</v>
      </c>
      <c r="AQ60" s="69">
        <v>6.4328007668306659</v>
      </c>
      <c r="AR60" s="69">
        <v>3.1714726373205511</v>
      </c>
      <c r="AS60">
        <v>0</v>
      </c>
      <c r="AT60" s="69">
        <v>15.005649727920137</v>
      </c>
      <c r="AU60" s="69">
        <v>11.085018827071563</v>
      </c>
      <c r="AV60">
        <v>0</v>
      </c>
      <c r="AW60">
        <v>0</v>
      </c>
      <c r="AX60">
        <v>0.23394599999999999</v>
      </c>
      <c r="AY60">
        <v>0</v>
      </c>
      <c r="AZ60">
        <v>0</v>
      </c>
      <c r="BA60">
        <v>0</v>
      </c>
      <c r="BB60">
        <v>0</v>
      </c>
      <c r="BC60">
        <v>3.6621858516904364</v>
      </c>
      <c r="BD60">
        <v>5.4932787775356537</v>
      </c>
      <c r="BE60">
        <v>0</v>
      </c>
      <c r="BF60">
        <v>21.316397388559821</v>
      </c>
      <c r="BG60">
        <v>63.949192165679463</v>
      </c>
      <c r="BH60">
        <v>0</v>
      </c>
      <c r="BI60">
        <v>0</v>
      </c>
      <c r="BJ60">
        <v>0</v>
      </c>
      <c r="BK60">
        <v>0</v>
      </c>
      <c r="BL60">
        <v>0</v>
      </c>
      <c r="BM60">
        <v>0</v>
      </c>
      <c r="BN60">
        <v>0</v>
      </c>
      <c r="BO60">
        <v>0</v>
      </c>
      <c r="BP60">
        <v>0</v>
      </c>
      <c r="BQ60">
        <v>0</v>
      </c>
      <c r="BR60">
        <v>0</v>
      </c>
      <c r="BS60">
        <v>0</v>
      </c>
      <c r="BT60">
        <v>0</v>
      </c>
      <c r="BU60">
        <v>2.421752192</v>
      </c>
      <c r="BV60">
        <v>1.2697521919999999</v>
      </c>
      <c r="BW60">
        <v>0</v>
      </c>
      <c r="BX60">
        <v>0.17019999999999999</v>
      </c>
      <c r="BY60">
        <v>2.3545750000000001</v>
      </c>
      <c r="BZ60">
        <v>0</v>
      </c>
      <c r="CA60">
        <v>1.3946560880000001</v>
      </c>
      <c r="CB60">
        <v>0.77305608799999992</v>
      </c>
      <c r="CC60">
        <v>0</v>
      </c>
      <c r="CD60">
        <v>0.61680000000000001</v>
      </c>
      <c r="CE60">
        <v>0.31759999999999999</v>
      </c>
      <c r="CF60">
        <v>0</v>
      </c>
      <c r="CG60">
        <v>0.35920000000000002</v>
      </c>
      <c r="CH60">
        <v>0.10396</v>
      </c>
      <c r="CI60">
        <v>0</v>
      </c>
      <c r="CJ60">
        <v>1.7256</v>
      </c>
      <c r="CK60">
        <v>1.01816072</v>
      </c>
      <c r="CL60">
        <v>0</v>
      </c>
      <c r="CM60">
        <v>1.145511811023622</v>
      </c>
      <c r="CN60">
        <v>1.060472440944882</v>
      </c>
      <c r="CO60">
        <v>0</v>
      </c>
      <c r="CP60">
        <v>0.22735522191057581</v>
      </c>
      <c r="CQ60">
        <v>9.1074080184787951E-2</v>
      </c>
      <c r="CR60">
        <v>0</v>
      </c>
      <c r="CS60">
        <v>1.3009130225852961</v>
      </c>
      <c r="CT60">
        <v>1.1432921027592771</v>
      </c>
      <c r="CU60">
        <v>0</v>
      </c>
      <c r="CV60">
        <v>1.8779999999999999</v>
      </c>
      <c r="CW60">
        <v>1.3028</v>
      </c>
      <c r="CX60">
        <v>0</v>
      </c>
      <c r="CY60">
        <v>2.002763862497841</v>
      </c>
      <c r="CZ60">
        <v>0.73082791777509071</v>
      </c>
      <c r="DA60">
        <v>0</v>
      </c>
      <c r="DB60">
        <v>0.46361746361746359</v>
      </c>
      <c r="DC60">
        <v>0.60939908126299369</v>
      </c>
      <c r="DD60">
        <v>0</v>
      </c>
      <c r="DE60">
        <v>5.8814396659707717E-2</v>
      </c>
      <c r="DF60">
        <v>0.30026578938493192</v>
      </c>
      <c r="DG60">
        <v>0</v>
      </c>
      <c r="DH60">
        <v>0.48359999999999997</v>
      </c>
      <c r="DI60">
        <v>0.2732</v>
      </c>
      <c r="DJ60">
        <v>0</v>
      </c>
      <c r="DK60">
        <v>0.1197533320071613</v>
      </c>
      <c r="DL60">
        <v>4.0978714939327629E-2</v>
      </c>
      <c r="DM60">
        <v>0</v>
      </c>
      <c r="DN60">
        <v>8.8000000000000009E-2</v>
      </c>
      <c r="DO60">
        <v>2.9818049241478399E-2</v>
      </c>
      <c r="DP60">
        <v>0</v>
      </c>
      <c r="DQ60">
        <v>5.1968000000000014</v>
      </c>
      <c r="DR60">
        <v>0.56600000000000006</v>
      </c>
      <c r="DS60">
        <v>0</v>
      </c>
      <c r="DT60">
        <v>1.4623999999999999</v>
      </c>
      <c r="DU60">
        <v>1.0178114201596029</v>
      </c>
      <c r="DV60">
        <v>0</v>
      </c>
      <c r="DW60">
        <v>3.7067999999999999</v>
      </c>
      <c r="DX60">
        <v>2.1196000000000002</v>
      </c>
      <c r="DY60">
        <v>0</v>
      </c>
      <c r="DZ60">
        <v>0.55679999999999996</v>
      </c>
      <c r="EA60">
        <v>0.67199999999999993</v>
      </c>
      <c r="EB60">
        <v>0</v>
      </c>
      <c r="EC60">
        <v>0.85628168242224956</v>
      </c>
      <c r="ED60">
        <v>0.20803187011919441</v>
      </c>
      <c r="EE60">
        <v>0</v>
      </c>
      <c r="EF60">
        <v>0.84670190668659095</v>
      </c>
      <c r="EG60">
        <v>1.719937875005479</v>
      </c>
      <c r="EH60">
        <v>0</v>
      </c>
    </row>
    <row r="61" spans="1:138" x14ac:dyDescent="0.25">
      <c r="A61" s="14">
        <v>2015</v>
      </c>
      <c r="B61" s="2">
        <v>1958</v>
      </c>
      <c r="C61">
        <f>0.1*'Ancillary calculations'!D$24</f>
        <v>0</v>
      </c>
      <c r="D61">
        <f>0.1*'Ancillary calculations'!E$24</f>
        <v>185.6338923942713</v>
      </c>
      <c r="E61">
        <f>0.1*'Ancillary calculations'!F$24</f>
        <v>0</v>
      </c>
      <c r="F61">
        <f>0.1*'Ancillary calculations'!G$24</f>
        <v>0</v>
      </c>
      <c r="G61">
        <f>0.1*'Ancillary calculations'!H$24</f>
        <v>0</v>
      </c>
      <c r="H61">
        <f>0.1*'Ancillary calculations'!I$24</f>
        <v>26.136513207750639</v>
      </c>
      <c r="I61">
        <f>0.1*'Ancillary calculations'!J$24</f>
        <v>0</v>
      </c>
      <c r="J61">
        <f>0.1*'Ancillary calculations'!K$24</f>
        <v>0</v>
      </c>
      <c r="K61">
        <f>0.1*'Ancillary calculations'!L$24</f>
        <v>7.4807687979780972</v>
      </c>
      <c r="L61">
        <v>0</v>
      </c>
      <c r="M61">
        <v>0</v>
      </c>
      <c r="N61">
        <v>0</v>
      </c>
      <c r="O61">
        <v>0</v>
      </c>
      <c r="P61">
        <f t="shared" si="0"/>
        <v>18.311725064292752</v>
      </c>
      <c r="Q61">
        <f t="shared" si="1"/>
        <v>2.5782180065646014</v>
      </c>
      <c r="R61">
        <f t="shared" si="2"/>
        <v>0.73793518915806611</v>
      </c>
      <c r="S61">
        <v>32.915173601483787</v>
      </c>
      <c r="T61">
        <v>14.934402631426448</v>
      </c>
      <c r="U61">
        <v>0</v>
      </c>
      <c r="V61">
        <v>4.3154066393252339</v>
      </c>
      <c r="W61">
        <v>10.51613402460729</v>
      </c>
      <c r="X61">
        <v>0</v>
      </c>
      <c r="Y61">
        <v>22.771152754116979</v>
      </c>
      <c r="Z61">
        <v>18.274465265947377</v>
      </c>
      <c r="AA61">
        <v>0</v>
      </c>
      <c r="AB61">
        <v>3.6497718892569213</v>
      </c>
      <c r="AC61">
        <v>11.810261858633837</v>
      </c>
      <c r="AD61">
        <v>0</v>
      </c>
      <c r="AE61">
        <v>4.3739999999999997</v>
      </c>
      <c r="AF61">
        <v>2.6619999999999999</v>
      </c>
      <c r="AG61">
        <v>0</v>
      </c>
      <c r="AH61">
        <v>4.4892000000000003</v>
      </c>
      <c r="AI61">
        <v>5.2857120000000002</v>
      </c>
      <c r="AJ61">
        <v>0</v>
      </c>
      <c r="AK61">
        <v>15.312984655997361</v>
      </c>
      <c r="AL61">
        <v>2.1356211846229995</v>
      </c>
      <c r="AM61">
        <v>0</v>
      </c>
      <c r="AN61" s="69">
        <v>5.6438704846597076</v>
      </c>
      <c r="AO61" s="69">
        <v>3.466121877384932</v>
      </c>
      <c r="AP61">
        <v>0</v>
      </c>
      <c r="AQ61" s="69">
        <v>6.4328007668306659</v>
      </c>
      <c r="AR61" s="69">
        <v>3.1714726373205511</v>
      </c>
      <c r="AS61">
        <v>0</v>
      </c>
      <c r="AT61" s="69">
        <v>15.005649727920137</v>
      </c>
      <c r="AU61" s="69">
        <v>11.085018827071563</v>
      </c>
      <c r="AV61">
        <v>0</v>
      </c>
      <c r="AW61">
        <v>0</v>
      </c>
      <c r="AX61">
        <v>0.285495</v>
      </c>
      <c r="AY61">
        <v>0</v>
      </c>
      <c r="AZ61">
        <v>0</v>
      </c>
      <c r="BA61">
        <v>0</v>
      </c>
      <c r="BB61">
        <v>0</v>
      </c>
      <c r="BC61">
        <v>3.6621858516904364</v>
      </c>
      <c r="BD61">
        <v>5.4932787775356537</v>
      </c>
      <c r="BE61">
        <v>0</v>
      </c>
      <c r="BF61">
        <v>21.316397388559821</v>
      </c>
      <c r="BG61">
        <v>63.949192165679463</v>
      </c>
      <c r="BH61">
        <v>0</v>
      </c>
      <c r="BI61">
        <v>0</v>
      </c>
      <c r="BJ61">
        <v>0</v>
      </c>
      <c r="BK61">
        <v>0</v>
      </c>
      <c r="BL61">
        <v>0</v>
      </c>
      <c r="BM61">
        <v>0</v>
      </c>
      <c r="BN61">
        <v>0</v>
      </c>
      <c r="BO61">
        <v>0</v>
      </c>
      <c r="BP61">
        <v>0</v>
      </c>
      <c r="BQ61">
        <v>0</v>
      </c>
      <c r="BR61">
        <v>0</v>
      </c>
      <c r="BS61">
        <v>0</v>
      </c>
      <c r="BT61">
        <v>0</v>
      </c>
      <c r="BU61">
        <v>2.421752192</v>
      </c>
      <c r="BV61">
        <v>1.2697521919999999</v>
      </c>
      <c r="BW61">
        <v>0</v>
      </c>
      <c r="BX61">
        <v>0.17019999999999999</v>
      </c>
      <c r="BY61">
        <v>2.3545750000000001</v>
      </c>
      <c r="BZ61">
        <v>0</v>
      </c>
      <c r="CA61">
        <v>1.3946560880000001</v>
      </c>
      <c r="CB61">
        <v>0.77305608799999992</v>
      </c>
      <c r="CC61">
        <v>0</v>
      </c>
      <c r="CD61">
        <v>0.61680000000000001</v>
      </c>
      <c r="CE61">
        <v>0.31759999999999999</v>
      </c>
      <c r="CF61">
        <v>0</v>
      </c>
      <c r="CG61">
        <v>0.35920000000000002</v>
      </c>
      <c r="CH61">
        <v>0.10396</v>
      </c>
      <c r="CI61">
        <v>0</v>
      </c>
      <c r="CJ61">
        <v>1.7256</v>
      </c>
      <c r="CK61">
        <v>1.01816072</v>
      </c>
      <c r="CL61">
        <v>0</v>
      </c>
      <c r="CM61">
        <v>1.145511811023622</v>
      </c>
      <c r="CN61">
        <v>1.060472440944882</v>
      </c>
      <c r="CO61">
        <v>0</v>
      </c>
      <c r="CP61">
        <v>0.22735522191057581</v>
      </c>
      <c r="CQ61">
        <v>9.1074080184787951E-2</v>
      </c>
      <c r="CR61">
        <v>0</v>
      </c>
      <c r="CS61">
        <v>1.3009130225852961</v>
      </c>
      <c r="CT61">
        <v>1.1432921027592771</v>
      </c>
      <c r="CU61">
        <v>0</v>
      </c>
      <c r="CV61">
        <v>1.8779999999999999</v>
      </c>
      <c r="CW61">
        <v>1.3028</v>
      </c>
      <c r="CX61">
        <v>0</v>
      </c>
      <c r="CY61">
        <v>2.002763862497841</v>
      </c>
      <c r="CZ61">
        <v>0.73082791777509071</v>
      </c>
      <c r="DA61">
        <v>0</v>
      </c>
      <c r="DB61">
        <v>0.46361746361746359</v>
      </c>
      <c r="DC61">
        <v>0.60939908126299369</v>
      </c>
      <c r="DD61">
        <v>0</v>
      </c>
      <c r="DE61">
        <v>5.8814396659707717E-2</v>
      </c>
      <c r="DF61">
        <v>0.30026578938493192</v>
      </c>
      <c r="DG61">
        <v>0</v>
      </c>
      <c r="DH61">
        <v>0.48359999999999997</v>
      </c>
      <c r="DI61">
        <v>0.2732</v>
      </c>
      <c r="DJ61">
        <v>0</v>
      </c>
      <c r="DK61">
        <v>0.1197533320071613</v>
      </c>
      <c r="DL61">
        <v>4.0978714939327629E-2</v>
      </c>
      <c r="DM61">
        <v>0</v>
      </c>
      <c r="DN61">
        <v>8.8000000000000009E-2</v>
      </c>
      <c r="DO61">
        <v>2.9818049241478399E-2</v>
      </c>
      <c r="DP61">
        <v>0</v>
      </c>
      <c r="DQ61">
        <v>5.1968000000000014</v>
      </c>
      <c r="DR61">
        <v>0.56600000000000006</v>
      </c>
      <c r="DS61">
        <v>0</v>
      </c>
      <c r="DT61">
        <v>1.4623999999999999</v>
      </c>
      <c r="DU61">
        <v>1.0178114201596029</v>
      </c>
      <c r="DV61">
        <v>0</v>
      </c>
      <c r="DW61">
        <v>3.7067999999999999</v>
      </c>
      <c r="DX61">
        <v>2.1196000000000002</v>
      </c>
      <c r="DY61">
        <v>0</v>
      </c>
      <c r="DZ61">
        <v>0.55679999999999996</v>
      </c>
      <c r="EA61">
        <v>0.67199999999999993</v>
      </c>
      <c r="EB61">
        <v>0</v>
      </c>
      <c r="EC61">
        <v>0.85628168242224956</v>
      </c>
      <c r="ED61">
        <v>0.20803187011919441</v>
      </c>
      <c r="EE61">
        <v>0</v>
      </c>
      <c r="EF61">
        <v>0.84670190668659095</v>
      </c>
      <c r="EG61">
        <v>1.719937875005479</v>
      </c>
      <c r="EH61">
        <v>0</v>
      </c>
    </row>
    <row r="62" spans="1:138" x14ac:dyDescent="0.25">
      <c r="A62" s="14">
        <v>2015</v>
      </c>
      <c r="B62" s="2">
        <v>1959</v>
      </c>
      <c r="C62">
        <f>0.1*'Ancillary calculations'!D$24</f>
        <v>0</v>
      </c>
      <c r="D62">
        <f>0.1*'Ancillary calculations'!E$24</f>
        <v>185.6338923942713</v>
      </c>
      <c r="E62">
        <f>0.1*'Ancillary calculations'!F$24</f>
        <v>0</v>
      </c>
      <c r="F62">
        <f>0.1*'Ancillary calculations'!G$24</f>
        <v>0</v>
      </c>
      <c r="G62">
        <f>0.1*'Ancillary calculations'!H$24</f>
        <v>0</v>
      </c>
      <c r="H62">
        <f>0.1*'Ancillary calculations'!I$24</f>
        <v>26.136513207750639</v>
      </c>
      <c r="I62">
        <f>0.1*'Ancillary calculations'!J$24</f>
        <v>0</v>
      </c>
      <c r="J62">
        <f>0.1*'Ancillary calculations'!K$24</f>
        <v>0</v>
      </c>
      <c r="K62">
        <f>0.1*'Ancillary calculations'!L$24</f>
        <v>7.4807687979780972</v>
      </c>
      <c r="L62">
        <v>0</v>
      </c>
      <c r="M62">
        <v>0</v>
      </c>
      <c r="N62">
        <v>0</v>
      </c>
      <c r="O62">
        <v>0</v>
      </c>
      <c r="P62">
        <f t="shared" si="0"/>
        <v>18.311725064292752</v>
      </c>
      <c r="Q62">
        <f t="shared" si="1"/>
        <v>2.5782180065646014</v>
      </c>
      <c r="R62">
        <f t="shared" si="2"/>
        <v>0.73793518915806611</v>
      </c>
      <c r="S62">
        <v>32.915173601483787</v>
      </c>
      <c r="T62">
        <v>14.934402631426448</v>
      </c>
      <c r="U62">
        <v>0</v>
      </c>
      <c r="V62">
        <v>4.3154066393252339</v>
      </c>
      <c r="W62">
        <v>10.51613402460729</v>
      </c>
      <c r="X62">
        <v>0</v>
      </c>
      <c r="Y62">
        <v>22.771152754116979</v>
      </c>
      <c r="Z62">
        <v>18.274465265947377</v>
      </c>
      <c r="AA62">
        <v>0</v>
      </c>
      <c r="AB62">
        <v>3.6497718892569213</v>
      </c>
      <c r="AC62">
        <v>11.810261858633837</v>
      </c>
      <c r="AD62">
        <v>0</v>
      </c>
      <c r="AE62">
        <v>4.3739999999999997</v>
      </c>
      <c r="AF62">
        <v>2.6619999999999999</v>
      </c>
      <c r="AG62">
        <v>0</v>
      </c>
      <c r="AH62">
        <v>4.4892000000000003</v>
      </c>
      <c r="AI62">
        <v>5.2857120000000002</v>
      </c>
      <c r="AJ62">
        <v>0</v>
      </c>
      <c r="AK62">
        <v>15.312984655997361</v>
      </c>
      <c r="AL62">
        <v>2.1356211846229995</v>
      </c>
      <c r="AM62">
        <v>0</v>
      </c>
      <c r="AN62" s="69">
        <v>5.6438704846597076</v>
      </c>
      <c r="AO62" s="69">
        <v>3.466121877384932</v>
      </c>
      <c r="AP62">
        <v>0</v>
      </c>
      <c r="AQ62" s="69">
        <v>6.4328007668306659</v>
      </c>
      <c r="AR62" s="69">
        <v>3.1714726373205511</v>
      </c>
      <c r="AS62">
        <v>0</v>
      </c>
      <c r="AT62" s="69">
        <v>15.005649727920137</v>
      </c>
      <c r="AU62" s="69">
        <v>11.085018827071563</v>
      </c>
      <c r="AV62">
        <v>0</v>
      </c>
      <c r="AW62">
        <v>0</v>
      </c>
      <c r="AX62">
        <v>0.32178699999999999</v>
      </c>
      <c r="AY62">
        <v>0</v>
      </c>
      <c r="AZ62">
        <v>0</v>
      </c>
      <c r="BA62">
        <v>0</v>
      </c>
      <c r="BB62">
        <v>0</v>
      </c>
      <c r="BC62">
        <v>3.6621858516904364</v>
      </c>
      <c r="BD62">
        <v>5.4932787775356537</v>
      </c>
      <c r="BE62">
        <v>0</v>
      </c>
      <c r="BF62">
        <v>21.316397388559821</v>
      </c>
      <c r="BG62">
        <v>63.949192165679463</v>
      </c>
      <c r="BH62">
        <v>0</v>
      </c>
      <c r="BI62">
        <v>0</v>
      </c>
      <c r="BJ62">
        <v>0</v>
      </c>
      <c r="BK62">
        <v>0</v>
      </c>
      <c r="BL62">
        <v>0</v>
      </c>
      <c r="BM62">
        <v>0</v>
      </c>
      <c r="BN62">
        <v>0</v>
      </c>
      <c r="BO62">
        <v>0</v>
      </c>
      <c r="BP62">
        <v>0</v>
      </c>
      <c r="BQ62">
        <v>0</v>
      </c>
      <c r="BR62">
        <v>0</v>
      </c>
      <c r="BS62">
        <v>0</v>
      </c>
      <c r="BT62">
        <v>0</v>
      </c>
      <c r="BU62">
        <v>2.421752192</v>
      </c>
      <c r="BV62">
        <v>1.2697521919999999</v>
      </c>
      <c r="BW62">
        <v>0</v>
      </c>
      <c r="BX62">
        <v>0.17019999999999999</v>
      </c>
      <c r="BY62">
        <v>2.3545750000000001</v>
      </c>
      <c r="BZ62">
        <v>0</v>
      </c>
      <c r="CA62">
        <v>1.3946560880000001</v>
      </c>
      <c r="CB62">
        <v>0.77305608799999992</v>
      </c>
      <c r="CC62">
        <v>0</v>
      </c>
      <c r="CD62">
        <v>0.61680000000000001</v>
      </c>
      <c r="CE62">
        <v>0.31759999999999999</v>
      </c>
      <c r="CF62">
        <v>0</v>
      </c>
      <c r="CG62">
        <v>0.35920000000000002</v>
      </c>
      <c r="CH62">
        <v>0.10396</v>
      </c>
      <c r="CI62">
        <v>0</v>
      </c>
      <c r="CJ62">
        <v>1.7256</v>
      </c>
      <c r="CK62">
        <v>1.01816072</v>
      </c>
      <c r="CL62">
        <v>0</v>
      </c>
      <c r="CM62">
        <v>1.145511811023622</v>
      </c>
      <c r="CN62">
        <v>1.060472440944882</v>
      </c>
      <c r="CO62">
        <v>0</v>
      </c>
      <c r="CP62">
        <v>0.22735522191057581</v>
      </c>
      <c r="CQ62">
        <v>9.1074080184787951E-2</v>
      </c>
      <c r="CR62">
        <v>0</v>
      </c>
      <c r="CS62">
        <v>1.3009130225852961</v>
      </c>
      <c r="CT62">
        <v>1.1432921027592771</v>
      </c>
      <c r="CU62">
        <v>0</v>
      </c>
      <c r="CV62">
        <v>1.8779999999999999</v>
      </c>
      <c r="CW62">
        <v>1.3028</v>
      </c>
      <c r="CX62">
        <v>0</v>
      </c>
      <c r="CY62">
        <v>2.002763862497841</v>
      </c>
      <c r="CZ62">
        <v>0.73082791777509071</v>
      </c>
      <c r="DA62">
        <v>0</v>
      </c>
      <c r="DB62">
        <v>0.46361746361746359</v>
      </c>
      <c r="DC62">
        <v>0.60939908126299369</v>
      </c>
      <c r="DD62">
        <v>0</v>
      </c>
      <c r="DE62">
        <v>5.8814396659707717E-2</v>
      </c>
      <c r="DF62">
        <v>0.30026578938493192</v>
      </c>
      <c r="DG62">
        <v>0</v>
      </c>
      <c r="DH62">
        <v>0.48359999999999997</v>
      </c>
      <c r="DI62">
        <v>0.2732</v>
      </c>
      <c r="DJ62">
        <v>0</v>
      </c>
      <c r="DK62">
        <v>0.1197533320071613</v>
      </c>
      <c r="DL62">
        <v>4.0978714939327629E-2</v>
      </c>
      <c r="DM62">
        <v>0</v>
      </c>
      <c r="DN62">
        <v>8.8000000000000009E-2</v>
      </c>
      <c r="DO62">
        <v>2.9818049241478399E-2</v>
      </c>
      <c r="DP62">
        <v>0</v>
      </c>
      <c r="DQ62">
        <v>5.1968000000000014</v>
      </c>
      <c r="DR62">
        <v>0.56600000000000006</v>
      </c>
      <c r="DS62">
        <v>0</v>
      </c>
      <c r="DT62">
        <v>1.4623999999999999</v>
      </c>
      <c r="DU62">
        <v>1.0178114201596029</v>
      </c>
      <c r="DV62">
        <v>0</v>
      </c>
      <c r="DW62">
        <v>3.7067999999999999</v>
      </c>
      <c r="DX62">
        <v>2.1196000000000002</v>
      </c>
      <c r="DY62">
        <v>0</v>
      </c>
      <c r="DZ62">
        <v>0.55679999999999996</v>
      </c>
      <c r="EA62">
        <v>0.67199999999999993</v>
      </c>
      <c r="EB62">
        <v>0</v>
      </c>
      <c r="EC62">
        <v>0.85628168242224956</v>
      </c>
      <c r="ED62">
        <v>0.20803187011919441</v>
      </c>
      <c r="EE62">
        <v>0</v>
      </c>
      <c r="EF62">
        <v>0.84670190668659095</v>
      </c>
      <c r="EG62">
        <v>1.719937875005479</v>
      </c>
      <c r="EH62">
        <v>0</v>
      </c>
    </row>
    <row r="63" spans="1:138" x14ac:dyDescent="0.25">
      <c r="A63" s="14">
        <v>2015</v>
      </c>
      <c r="B63" s="2">
        <v>1960</v>
      </c>
      <c r="C63">
        <f>0.1*'Ancillary calculations'!D$25</f>
        <v>0</v>
      </c>
      <c r="D63">
        <f>0.1*'Ancillary calculations'!E$25</f>
        <v>188.78022955349621</v>
      </c>
      <c r="E63">
        <f>0.1*'Ancillary calculations'!F$25</f>
        <v>0</v>
      </c>
      <c r="F63">
        <f>0.1*'Ancillary calculations'!G$25</f>
        <v>0</v>
      </c>
      <c r="G63">
        <f>0.1*'Ancillary calculations'!H$25</f>
        <v>0</v>
      </c>
      <c r="H63">
        <f>0.1*'Ancillary calculations'!I$25</f>
        <v>26.579504957034544</v>
      </c>
      <c r="I63">
        <f>0.1*'Ancillary calculations'!J$25</f>
        <v>0</v>
      </c>
      <c r="J63">
        <f>0.1*'Ancillary calculations'!K$25</f>
        <v>0</v>
      </c>
      <c r="K63">
        <f>0.1*'Ancillary calculations'!L$25</f>
        <v>7.6075614894692496</v>
      </c>
      <c r="L63">
        <v>0</v>
      </c>
      <c r="M63">
        <v>0</v>
      </c>
      <c r="N63">
        <v>0</v>
      </c>
      <c r="O63">
        <v>0</v>
      </c>
      <c r="P63">
        <f t="shared" si="0"/>
        <v>18.622093285721437</v>
      </c>
      <c r="Q63">
        <f t="shared" si="1"/>
        <v>2.6219166168453572</v>
      </c>
      <c r="R63">
        <f t="shared" si="2"/>
        <v>0.7504425652454908</v>
      </c>
      <c r="S63">
        <v>32.915173601483787</v>
      </c>
      <c r="T63">
        <v>14.934402631426448</v>
      </c>
      <c r="U63">
        <v>0</v>
      </c>
      <c r="V63">
        <v>4.3154066393252339</v>
      </c>
      <c r="W63">
        <v>10.51613402460729</v>
      </c>
      <c r="X63">
        <v>0</v>
      </c>
      <c r="Y63">
        <v>22.771152754116979</v>
      </c>
      <c r="Z63">
        <v>18.274465265947377</v>
      </c>
      <c r="AA63">
        <v>0</v>
      </c>
      <c r="AB63">
        <v>3.6497718892569213</v>
      </c>
      <c r="AC63">
        <v>11.810261858633837</v>
      </c>
      <c r="AD63">
        <v>0</v>
      </c>
      <c r="AE63">
        <v>4.3739999999999997</v>
      </c>
      <c r="AF63">
        <v>2.6619999999999999</v>
      </c>
      <c r="AG63">
        <v>0</v>
      </c>
      <c r="AH63">
        <v>4.4892000000000003</v>
      </c>
      <c r="AI63">
        <v>5.2857120000000002</v>
      </c>
      <c r="AJ63">
        <v>0</v>
      </c>
      <c r="AK63">
        <v>15.312984655997361</v>
      </c>
      <c r="AL63">
        <v>2.1356211846229995</v>
      </c>
      <c r="AM63">
        <v>0</v>
      </c>
      <c r="AN63" s="69">
        <v>5.6438704846597076</v>
      </c>
      <c r="AO63" s="69">
        <v>3.466121877384932</v>
      </c>
      <c r="AP63">
        <v>0</v>
      </c>
      <c r="AQ63" s="69">
        <v>6.4328007668306659</v>
      </c>
      <c r="AR63" s="69">
        <v>3.1714726373205511</v>
      </c>
      <c r="AS63">
        <v>0</v>
      </c>
      <c r="AT63" s="69">
        <v>15.005649727920137</v>
      </c>
      <c r="AU63" s="69">
        <v>11.085018827071563</v>
      </c>
      <c r="AV63">
        <v>0</v>
      </c>
      <c r="AW63">
        <v>0</v>
      </c>
      <c r="AX63">
        <v>0.36796899999999999</v>
      </c>
      <c r="AY63">
        <v>0</v>
      </c>
      <c r="AZ63">
        <v>0</v>
      </c>
      <c r="BA63">
        <v>0</v>
      </c>
      <c r="BB63">
        <v>0</v>
      </c>
      <c r="BC63">
        <v>3.6621858516904364</v>
      </c>
      <c r="BD63">
        <v>5.4932787775356537</v>
      </c>
      <c r="BE63">
        <v>0</v>
      </c>
      <c r="BF63">
        <v>21.316397388559821</v>
      </c>
      <c r="BG63">
        <v>63.949192165679463</v>
      </c>
      <c r="BH63">
        <v>0</v>
      </c>
      <c r="BI63">
        <v>0</v>
      </c>
      <c r="BJ63" s="7">
        <v>11.106515520505624</v>
      </c>
      <c r="BK63">
        <v>0</v>
      </c>
      <c r="BL63" s="7">
        <v>2.5681124994926736</v>
      </c>
      <c r="BM63" s="7">
        <v>7.7043374984780204</v>
      </c>
      <c r="BN63">
        <v>0</v>
      </c>
      <c r="BO63" s="7">
        <v>2.5681124994926741</v>
      </c>
      <c r="BP63" s="7">
        <v>7.7043374984780204</v>
      </c>
      <c r="BQ63">
        <v>0</v>
      </c>
      <c r="BR63" s="75">
        <v>20</v>
      </c>
      <c r="BS63" s="75">
        <v>20</v>
      </c>
      <c r="BT63">
        <v>0</v>
      </c>
      <c r="BU63">
        <v>2.421752192</v>
      </c>
      <c r="BV63">
        <v>1.2697521919999999</v>
      </c>
      <c r="BW63">
        <v>0</v>
      </c>
      <c r="BX63">
        <v>0.17019999999999999</v>
      </c>
      <c r="BY63">
        <v>2.3545750000000001</v>
      </c>
      <c r="BZ63">
        <v>0</v>
      </c>
      <c r="CA63">
        <v>1.3946560880000001</v>
      </c>
      <c r="CB63">
        <v>0.77305608799999992</v>
      </c>
      <c r="CC63">
        <v>0</v>
      </c>
      <c r="CD63">
        <v>0.61680000000000001</v>
      </c>
      <c r="CE63">
        <v>0.31759999999999999</v>
      </c>
      <c r="CF63">
        <v>0</v>
      </c>
      <c r="CG63">
        <v>0.35920000000000002</v>
      </c>
      <c r="CH63">
        <v>0.10396</v>
      </c>
      <c r="CI63">
        <v>0</v>
      </c>
      <c r="CJ63">
        <v>1.7256</v>
      </c>
      <c r="CK63">
        <v>1.01816072</v>
      </c>
      <c r="CL63">
        <v>0</v>
      </c>
      <c r="CM63">
        <v>1.145511811023622</v>
      </c>
      <c r="CN63">
        <v>1.060472440944882</v>
      </c>
      <c r="CO63">
        <v>0</v>
      </c>
      <c r="CP63">
        <v>0.22735522191057581</v>
      </c>
      <c r="CQ63">
        <v>9.1074080184787951E-2</v>
      </c>
      <c r="CR63">
        <v>0</v>
      </c>
      <c r="CS63">
        <v>1.3009130225852961</v>
      </c>
      <c r="CT63">
        <v>1.1432921027592771</v>
      </c>
      <c r="CU63">
        <v>0</v>
      </c>
      <c r="CV63">
        <v>1.8779999999999999</v>
      </c>
      <c r="CW63">
        <v>1.3028</v>
      </c>
      <c r="CX63">
        <v>0</v>
      </c>
      <c r="CY63">
        <v>2.002763862497841</v>
      </c>
      <c r="CZ63">
        <v>0.73082791777509071</v>
      </c>
      <c r="DA63">
        <v>0</v>
      </c>
      <c r="DB63">
        <v>0.46361746361746359</v>
      </c>
      <c r="DC63">
        <v>0.60939908126299369</v>
      </c>
      <c r="DD63">
        <v>0</v>
      </c>
      <c r="DE63">
        <v>5.8814396659707717E-2</v>
      </c>
      <c r="DF63">
        <v>0.30026578938493192</v>
      </c>
      <c r="DG63">
        <v>0</v>
      </c>
      <c r="DH63">
        <v>0.48359999999999997</v>
      </c>
      <c r="DI63">
        <v>0.2732</v>
      </c>
      <c r="DJ63">
        <v>0</v>
      </c>
      <c r="DK63">
        <v>0.1197533320071613</v>
      </c>
      <c r="DL63">
        <v>4.0978714939327629E-2</v>
      </c>
      <c r="DM63">
        <v>0</v>
      </c>
      <c r="DN63">
        <v>8.8000000000000009E-2</v>
      </c>
      <c r="DO63">
        <v>2.9818049241478399E-2</v>
      </c>
      <c r="DP63">
        <v>0</v>
      </c>
      <c r="DQ63">
        <v>5.1968000000000014</v>
      </c>
      <c r="DR63">
        <v>0.56600000000000006</v>
      </c>
      <c r="DS63">
        <v>0</v>
      </c>
      <c r="DT63">
        <v>1.4623999999999999</v>
      </c>
      <c r="DU63">
        <v>1.0178114201596029</v>
      </c>
      <c r="DV63">
        <v>0</v>
      </c>
      <c r="DW63">
        <v>3.7067999999999999</v>
      </c>
      <c r="DX63">
        <v>2.1196000000000002</v>
      </c>
      <c r="DY63">
        <v>0</v>
      </c>
      <c r="DZ63">
        <v>0.55679999999999996</v>
      </c>
      <c r="EA63">
        <v>0.67199999999999993</v>
      </c>
      <c r="EB63">
        <v>0</v>
      </c>
      <c r="EC63">
        <v>0.85628168242224956</v>
      </c>
      <c r="ED63">
        <v>0.20803187011919441</v>
      </c>
      <c r="EE63">
        <v>0</v>
      </c>
      <c r="EF63">
        <v>0.84670190668659095</v>
      </c>
      <c r="EG63">
        <v>1.719937875005479</v>
      </c>
      <c r="EH63">
        <v>0</v>
      </c>
    </row>
    <row r="64" spans="1:138" x14ac:dyDescent="0.25">
      <c r="A64" s="14">
        <v>2015</v>
      </c>
      <c r="B64" s="2">
        <v>1961</v>
      </c>
      <c r="C64">
        <f>0.1*'Ancillary calculations'!D$25</f>
        <v>0</v>
      </c>
      <c r="D64">
        <f>0.1*'Ancillary calculations'!E$25</f>
        <v>188.78022955349621</v>
      </c>
      <c r="E64">
        <f>0.1*'Ancillary calculations'!F$25</f>
        <v>0</v>
      </c>
      <c r="F64">
        <f>0.1*'Ancillary calculations'!G$25</f>
        <v>0</v>
      </c>
      <c r="G64">
        <f>0.1*'Ancillary calculations'!H$25</f>
        <v>0</v>
      </c>
      <c r="H64">
        <f>0.1*'Ancillary calculations'!I$25</f>
        <v>26.579504957034544</v>
      </c>
      <c r="I64">
        <f>0.1*'Ancillary calculations'!J$25</f>
        <v>0</v>
      </c>
      <c r="J64">
        <f>0.1*'Ancillary calculations'!K$25</f>
        <v>0</v>
      </c>
      <c r="K64">
        <f>0.1*'Ancillary calculations'!L$25</f>
        <v>7.6075614894692496</v>
      </c>
      <c r="L64">
        <v>0</v>
      </c>
      <c r="M64">
        <v>0</v>
      </c>
      <c r="N64">
        <v>0</v>
      </c>
      <c r="O64">
        <v>0</v>
      </c>
      <c r="P64">
        <f t="shared" si="0"/>
        <v>18.622093285721437</v>
      </c>
      <c r="Q64">
        <f t="shared" si="1"/>
        <v>2.6219166168453572</v>
      </c>
      <c r="R64">
        <f t="shared" si="2"/>
        <v>0.7504425652454908</v>
      </c>
      <c r="S64">
        <v>32.915173601483787</v>
      </c>
      <c r="T64">
        <v>14.934402631426448</v>
      </c>
      <c r="U64">
        <v>0</v>
      </c>
      <c r="V64">
        <v>4.3154066393252339</v>
      </c>
      <c r="W64">
        <v>10.51613402460729</v>
      </c>
      <c r="X64">
        <v>0</v>
      </c>
      <c r="Y64">
        <v>22.771152754116979</v>
      </c>
      <c r="Z64">
        <v>18.274465265947377</v>
      </c>
      <c r="AA64">
        <v>0</v>
      </c>
      <c r="AB64">
        <v>3.6497718892569213</v>
      </c>
      <c r="AC64">
        <v>11.810261858633837</v>
      </c>
      <c r="AD64">
        <v>0</v>
      </c>
      <c r="AE64">
        <v>4.3739999999999997</v>
      </c>
      <c r="AF64">
        <v>2.6619999999999999</v>
      </c>
      <c r="AG64">
        <v>0</v>
      </c>
      <c r="AH64">
        <v>4.4892000000000003</v>
      </c>
      <c r="AI64">
        <v>5.2857120000000002</v>
      </c>
      <c r="AJ64">
        <v>0</v>
      </c>
      <c r="AK64">
        <v>15.312984655997361</v>
      </c>
      <c r="AL64">
        <v>2.1356211846229995</v>
      </c>
      <c r="AM64">
        <v>0</v>
      </c>
      <c r="AN64" s="69">
        <v>5.6438704846597076</v>
      </c>
      <c r="AO64" s="69">
        <v>3.466121877384932</v>
      </c>
      <c r="AP64">
        <v>0</v>
      </c>
      <c r="AQ64" s="69">
        <v>6.4328007668306659</v>
      </c>
      <c r="AR64" s="69">
        <v>3.1714726373205511</v>
      </c>
      <c r="AS64">
        <v>0</v>
      </c>
      <c r="AT64" s="69">
        <v>15.005649727920137</v>
      </c>
      <c r="AU64" s="69">
        <v>11.085018827071563</v>
      </c>
      <c r="AV64">
        <v>0</v>
      </c>
      <c r="AW64">
        <v>0</v>
      </c>
      <c r="AX64">
        <v>0.51875099999999996</v>
      </c>
      <c r="AY64">
        <v>0</v>
      </c>
      <c r="AZ64">
        <v>0</v>
      </c>
      <c r="BA64">
        <v>0</v>
      </c>
      <c r="BB64">
        <v>0</v>
      </c>
      <c r="BC64">
        <v>31.64508827543531</v>
      </c>
      <c r="BD64">
        <v>47.467632413152955</v>
      </c>
      <c r="BE64">
        <v>0</v>
      </c>
      <c r="BF64">
        <v>21.316397388559821</v>
      </c>
      <c r="BG64">
        <v>63.949192165679463</v>
      </c>
      <c r="BH64">
        <v>0</v>
      </c>
      <c r="BI64">
        <v>0</v>
      </c>
      <c r="BJ64" s="7">
        <v>22.213031041011249</v>
      </c>
      <c r="BK64">
        <v>0</v>
      </c>
      <c r="BL64" s="7">
        <v>5.1362249989853472</v>
      </c>
      <c r="BM64" s="7">
        <v>15.408674996956041</v>
      </c>
      <c r="BN64">
        <v>0</v>
      </c>
      <c r="BO64" s="7">
        <v>5.1362249989853481</v>
      </c>
      <c r="BP64" s="7">
        <v>15.408674996956041</v>
      </c>
      <c r="BQ64">
        <v>0</v>
      </c>
      <c r="BR64" s="75">
        <v>20</v>
      </c>
      <c r="BS64" s="75">
        <v>20</v>
      </c>
      <c r="BT64">
        <v>0</v>
      </c>
      <c r="BU64">
        <v>2.421752192</v>
      </c>
      <c r="BV64">
        <v>1.2697521919999999</v>
      </c>
      <c r="BW64">
        <v>0</v>
      </c>
      <c r="BX64">
        <v>0.17019999999999999</v>
      </c>
      <c r="BY64">
        <v>2.3545750000000001</v>
      </c>
      <c r="BZ64">
        <v>0</v>
      </c>
      <c r="CA64">
        <v>1.3946560880000001</v>
      </c>
      <c r="CB64">
        <v>0.77305608799999992</v>
      </c>
      <c r="CC64">
        <v>0</v>
      </c>
      <c r="CD64">
        <v>0.61680000000000001</v>
      </c>
      <c r="CE64">
        <v>0.31759999999999999</v>
      </c>
      <c r="CF64">
        <v>0</v>
      </c>
      <c r="CG64">
        <v>0.35920000000000002</v>
      </c>
      <c r="CH64">
        <v>0.10396</v>
      </c>
      <c r="CI64">
        <v>0</v>
      </c>
      <c r="CJ64">
        <v>1.7256</v>
      </c>
      <c r="CK64">
        <v>1.01816072</v>
      </c>
      <c r="CL64">
        <v>0</v>
      </c>
      <c r="CM64">
        <v>1.145511811023622</v>
      </c>
      <c r="CN64">
        <v>1.060472440944882</v>
      </c>
      <c r="CO64">
        <v>0</v>
      </c>
      <c r="CP64">
        <v>0.22735522191057581</v>
      </c>
      <c r="CQ64">
        <v>9.1074080184787951E-2</v>
      </c>
      <c r="CR64">
        <v>0</v>
      </c>
      <c r="CS64">
        <v>1.3009130225852961</v>
      </c>
      <c r="CT64">
        <v>1.1432921027592771</v>
      </c>
      <c r="CU64">
        <v>0</v>
      </c>
      <c r="CV64">
        <v>1.8779999999999999</v>
      </c>
      <c r="CW64">
        <v>1.3028</v>
      </c>
      <c r="CX64">
        <v>0</v>
      </c>
      <c r="CY64">
        <v>2.002763862497841</v>
      </c>
      <c r="CZ64">
        <v>0.73082791777509071</v>
      </c>
      <c r="DA64">
        <v>0</v>
      </c>
      <c r="DB64">
        <v>0.46361746361746359</v>
      </c>
      <c r="DC64">
        <v>0.60939908126299369</v>
      </c>
      <c r="DD64">
        <v>0</v>
      </c>
      <c r="DE64">
        <v>5.8814396659707717E-2</v>
      </c>
      <c r="DF64">
        <v>0.30026578938493192</v>
      </c>
      <c r="DG64">
        <v>0</v>
      </c>
      <c r="DH64">
        <v>0.48359999999999997</v>
      </c>
      <c r="DI64">
        <v>0.2732</v>
      </c>
      <c r="DJ64">
        <v>0</v>
      </c>
      <c r="DK64">
        <v>0.1197533320071613</v>
      </c>
      <c r="DL64">
        <v>4.0978714939327629E-2</v>
      </c>
      <c r="DM64">
        <v>0</v>
      </c>
      <c r="DN64">
        <v>8.8000000000000009E-2</v>
      </c>
      <c r="DO64">
        <v>2.9818049241478399E-2</v>
      </c>
      <c r="DP64">
        <v>0</v>
      </c>
      <c r="DQ64">
        <v>5.1968000000000014</v>
      </c>
      <c r="DR64">
        <v>0.56600000000000006</v>
      </c>
      <c r="DS64">
        <v>0</v>
      </c>
      <c r="DT64">
        <v>1.4623999999999999</v>
      </c>
      <c r="DU64">
        <v>1.0178114201596029</v>
      </c>
      <c r="DV64">
        <v>0</v>
      </c>
      <c r="DW64">
        <v>3.7067999999999999</v>
      </c>
      <c r="DX64">
        <v>2.1196000000000002</v>
      </c>
      <c r="DY64">
        <v>0</v>
      </c>
      <c r="DZ64">
        <v>0.55679999999999996</v>
      </c>
      <c r="EA64">
        <v>0.67199999999999993</v>
      </c>
      <c r="EB64">
        <v>0</v>
      </c>
      <c r="EC64">
        <v>0.85628168242224956</v>
      </c>
      <c r="ED64">
        <v>0.20803187011919441</v>
      </c>
      <c r="EE64">
        <v>0</v>
      </c>
      <c r="EF64">
        <v>0.84670190668659095</v>
      </c>
      <c r="EG64">
        <v>1.719937875005479</v>
      </c>
      <c r="EH64">
        <v>0</v>
      </c>
    </row>
    <row r="65" spans="1:138" x14ac:dyDescent="0.25">
      <c r="A65" s="14">
        <v>2015</v>
      </c>
      <c r="B65" s="2">
        <v>1962</v>
      </c>
      <c r="C65">
        <f>0.1*'Ancillary calculations'!D$25</f>
        <v>0</v>
      </c>
      <c r="D65">
        <f>0.1*'Ancillary calculations'!E$25</f>
        <v>188.78022955349621</v>
      </c>
      <c r="E65">
        <f>0.1*'Ancillary calculations'!F$25</f>
        <v>0</v>
      </c>
      <c r="F65">
        <f>0.1*'Ancillary calculations'!G$25</f>
        <v>0</v>
      </c>
      <c r="G65">
        <f>0.1*'Ancillary calculations'!H$25</f>
        <v>0</v>
      </c>
      <c r="H65">
        <f>0.1*'Ancillary calculations'!I$25</f>
        <v>26.579504957034544</v>
      </c>
      <c r="I65">
        <f>0.1*'Ancillary calculations'!J$25</f>
        <v>0</v>
      </c>
      <c r="J65">
        <f>0.1*'Ancillary calculations'!K$25</f>
        <v>0</v>
      </c>
      <c r="K65">
        <f>0.1*'Ancillary calculations'!L$25</f>
        <v>7.6075614894692496</v>
      </c>
      <c r="L65">
        <v>0</v>
      </c>
      <c r="M65">
        <v>0</v>
      </c>
      <c r="N65">
        <v>0</v>
      </c>
      <c r="O65">
        <v>0</v>
      </c>
      <c r="P65">
        <f t="shared" si="0"/>
        <v>18.622093285721437</v>
      </c>
      <c r="Q65">
        <f t="shared" si="1"/>
        <v>2.6219166168453572</v>
      </c>
      <c r="R65">
        <f t="shared" si="2"/>
        <v>0.7504425652454908</v>
      </c>
      <c r="S65">
        <v>32.915173601483787</v>
      </c>
      <c r="T65">
        <v>14.934402631426448</v>
      </c>
      <c r="U65">
        <v>0</v>
      </c>
      <c r="V65">
        <v>4.3154066393252339</v>
      </c>
      <c r="W65">
        <v>10.51613402460729</v>
      </c>
      <c r="X65">
        <v>0</v>
      </c>
      <c r="Y65">
        <v>22.771152754116979</v>
      </c>
      <c r="Z65">
        <v>18.274465265947377</v>
      </c>
      <c r="AA65">
        <v>0</v>
      </c>
      <c r="AB65">
        <v>3.6497718892569213</v>
      </c>
      <c r="AC65">
        <v>11.810261858633837</v>
      </c>
      <c r="AD65">
        <v>0</v>
      </c>
      <c r="AE65">
        <v>4.3739999999999997</v>
      </c>
      <c r="AF65">
        <v>2.6619999999999999</v>
      </c>
      <c r="AG65">
        <v>0</v>
      </c>
      <c r="AH65">
        <v>4.4892000000000003</v>
      </c>
      <c r="AI65">
        <v>5.2857120000000002</v>
      </c>
      <c r="AJ65">
        <v>0</v>
      </c>
      <c r="AK65">
        <v>15.312984655997361</v>
      </c>
      <c r="AL65">
        <v>2.1356211846229995</v>
      </c>
      <c r="AM65">
        <v>0</v>
      </c>
      <c r="AN65" s="69">
        <v>5.6438704846597076</v>
      </c>
      <c r="AO65" s="69">
        <v>3.466121877384932</v>
      </c>
      <c r="AP65">
        <v>0</v>
      </c>
      <c r="AQ65" s="69">
        <v>6.4328007668306659</v>
      </c>
      <c r="AR65" s="69">
        <v>3.1714726373205511</v>
      </c>
      <c r="AS65">
        <v>0</v>
      </c>
      <c r="AT65" s="69">
        <v>15.005649727920137</v>
      </c>
      <c r="AU65" s="69">
        <v>11.085018827071563</v>
      </c>
      <c r="AV65">
        <v>0</v>
      </c>
      <c r="AW65">
        <v>0</v>
      </c>
      <c r="AX65">
        <v>0.80194900000000002</v>
      </c>
      <c r="AY65">
        <v>0</v>
      </c>
      <c r="AZ65">
        <v>0</v>
      </c>
      <c r="BA65">
        <v>0</v>
      </c>
      <c r="BB65">
        <v>0</v>
      </c>
      <c r="BC65" s="7">
        <v>31.64508827543531</v>
      </c>
      <c r="BD65" s="7">
        <v>47.467632413152955</v>
      </c>
      <c r="BE65">
        <v>0</v>
      </c>
      <c r="BF65">
        <v>21.316397388559821</v>
      </c>
      <c r="BG65">
        <v>63.949192165679463</v>
      </c>
      <c r="BH65">
        <v>0</v>
      </c>
      <c r="BI65">
        <v>0</v>
      </c>
      <c r="BJ65" s="7">
        <v>33.319546561516873</v>
      </c>
      <c r="BK65">
        <v>0</v>
      </c>
      <c r="BL65" s="7">
        <v>7.7043374984780204</v>
      </c>
      <c r="BM65" s="7">
        <v>23.113012495434063</v>
      </c>
      <c r="BN65">
        <v>0</v>
      </c>
      <c r="BO65" s="7">
        <v>7.7043374984780186</v>
      </c>
      <c r="BP65" s="7">
        <v>23.113012495434063</v>
      </c>
      <c r="BQ65">
        <v>0</v>
      </c>
      <c r="BR65" s="75">
        <v>20</v>
      </c>
      <c r="BS65" s="75">
        <v>20</v>
      </c>
      <c r="BT65">
        <v>0</v>
      </c>
      <c r="BU65">
        <v>2.421752192</v>
      </c>
      <c r="BV65">
        <v>1.2697521919999999</v>
      </c>
      <c r="BW65">
        <v>0</v>
      </c>
      <c r="BX65">
        <v>0.17019999999999999</v>
      </c>
      <c r="BY65">
        <v>2.3545750000000001</v>
      </c>
      <c r="BZ65">
        <v>0</v>
      </c>
      <c r="CA65">
        <v>1.3946560880000001</v>
      </c>
      <c r="CB65">
        <v>0.77305608799999992</v>
      </c>
      <c r="CC65">
        <v>0</v>
      </c>
      <c r="CD65">
        <v>0.61680000000000001</v>
      </c>
      <c r="CE65">
        <v>0.31759999999999999</v>
      </c>
      <c r="CF65">
        <v>0</v>
      </c>
      <c r="CG65">
        <v>0.35920000000000002</v>
      </c>
      <c r="CH65">
        <v>0.10396</v>
      </c>
      <c r="CI65">
        <v>0</v>
      </c>
      <c r="CJ65">
        <v>1.7256</v>
      </c>
      <c r="CK65">
        <v>1.01816072</v>
      </c>
      <c r="CL65">
        <v>0</v>
      </c>
      <c r="CM65">
        <v>1.145511811023622</v>
      </c>
      <c r="CN65">
        <v>1.060472440944882</v>
      </c>
      <c r="CO65">
        <v>0</v>
      </c>
      <c r="CP65">
        <v>0.22735522191057581</v>
      </c>
      <c r="CQ65">
        <v>9.1074080184787951E-2</v>
      </c>
      <c r="CR65">
        <v>0</v>
      </c>
      <c r="CS65">
        <v>1.3009130225852961</v>
      </c>
      <c r="CT65">
        <v>1.1432921027592771</v>
      </c>
      <c r="CU65">
        <v>0</v>
      </c>
      <c r="CV65">
        <v>1.8779999999999999</v>
      </c>
      <c r="CW65">
        <v>1.3028</v>
      </c>
      <c r="CX65">
        <v>0</v>
      </c>
      <c r="CY65">
        <v>2.002763862497841</v>
      </c>
      <c r="CZ65">
        <v>0.73082791777509071</v>
      </c>
      <c r="DA65">
        <v>0</v>
      </c>
      <c r="DB65">
        <v>0.46361746361746359</v>
      </c>
      <c r="DC65">
        <v>0.60939908126299369</v>
      </c>
      <c r="DD65">
        <v>0</v>
      </c>
      <c r="DE65">
        <v>5.8814396659707717E-2</v>
      </c>
      <c r="DF65">
        <v>0.30026578938493192</v>
      </c>
      <c r="DG65">
        <v>0</v>
      </c>
      <c r="DH65">
        <v>0.48359999999999997</v>
      </c>
      <c r="DI65">
        <v>0.2732</v>
      </c>
      <c r="DJ65">
        <v>0</v>
      </c>
      <c r="DK65">
        <v>0.1197533320071613</v>
      </c>
      <c r="DL65">
        <v>4.0978714939327629E-2</v>
      </c>
      <c r="DM65">
        <v>0</v>
      </c>
      <c r="DN65">
        <v>8.8000000000000009E-2</v>
      </c>
      <c r="DO65">
        <v>2.9818049241478399E-2</v>
      </c>
      <c r="DP65">
        <v>0</v>
      </c>
      <c r="DQ65">
        <v>5.1968000000000014</v>
      </c>
      <c r="DR65">
        <v>0.56600000000000006</v>
      </c>
      <c r="DS65">
        <v>0</v>
      </c>
      <c r="DT65">
        <v>1.4623999999999999</v>
      </c>
      <c r="DU65">
        <v>1.0178114201596029</v>
      </c>
      <c r="DV65">
        <v>0</v>
      </c>
      <c r="DW65">
        <v>3.7067999999999999</v>
      </c>
      <c r="DX65">
        <v>2.1196000000000002</v>
      </c>
      <c r="DY65">
        <v>0</v>
      </c>
      <c r="DZ65">
        <v>0.55679999999999996</v>
      </c>
      <c r="EA65">
        <v>0.67199999999999993</v>
      </c>
      <c r="EB65">
        <v>0</v>
      </c>
      <c r="EC65">
        <v>0.85628168242224956</v>
      </c>
      <c r="ED65">
        <v>0.20803187011919441</v>
      </c>
      <c r="EE65">
        <v>0</v>
      </c>
      <c r="EF65">
        <v>0.84670190668659095</v>
      </c>
      <c r="EG65">
        <v>1.719937875005479</v>
      </c>
      <c r="EH65">
        <v>0</v>
      </c>
    </row>
    <row r="66" spans="1:138" x14ac:dyDescent="0.25">
      <c r="A66" s="14">
        <v>2015</v>
      </c>
      <c r="B66" s="2">
        <v>1963</v>
      </c>
      <c r="C66">
        <f>0.1*'Ancillary calculations'!D$25</f>
        <v>0</v>
      </c>
      <c r="D66">
        <f>0.1*'Ancillary calculations'!E$25</f>
        <v>188.78022955349621</v>
      </c>
      <c r="E66">
        <f>0.1*'Ancillary calculations'!F$25</f>
        <v>0</v>
      </c>
      <c r="F66">
        <f>0.1*'Ancillary calculations'!G$25</f>
        <v>0</v>
      </c>
      <c r="G66">
        <f>0.1*'Ancillary calculations'!H$25</f>
        <v>0</v>
      </c>
      <c r="H66">
        <f>0.1*'Ancillary calculations'!I$25</f>
        <v>26.579504957034544</v>
      </c>
      <c r="I66">
        <f>0.1*'Ancillary calculations'!J$25</f>
        <v>0</v>
      </c>
      <c r="J66">
        <f>0.1*'Ancillary calculations'!K$25</f>
        <v>0</v>
      </c>
      <c r="K66">
        <f>0.1*'Ancillary calculations'!L$25</f>
        <v>7.6075614894692496</v>
      </c>
      <c r="L66">
        <v>0</v>
      </c>
      <c r="M66">
        <v>0</v>
      </c>
      <c r="N66">
        <v>0</v>
      </c>
      <c r="O66">
        <v>0</v>
      </c>
      <c r="P66">
        <f t="shared" si="0"/>
        <v>18.622093285721437</v>
      </c>
      <c r="Q66">
        <f t="shared" si="1"/>
        <v>2.6219166168453572</v>
      </c>
      <c r="R66">
        <f t="shared" si="2"/>
        <v>0.7504425652454908</v>
      </c>
      <c r="S66">
        <v>32.915173601483787</v>
      </c>
      <c r="T66">
        <v>14.934402631426448</v>
      </c>
      <c r="U66">
        <v>0</v>
      </c>
      <c r="V66">
        <v>4.3154066393252339</v>
      </c>
      <c r="W66">
        <v>10.51613402460729</v>
      </c>
      <c r="X66">
        <v>0</v>
      </c>
      <c r="Y66">
        <v>22.771152754116979</v>
      </c>
      <c r="Z66">
        <v>18.274465265947377</v>
      </c>
      <c r="AA66">
        <v>0</v>
      </c>
      <c r="AB66">
        <v>3.6497718892569213</v>
      </c>
      <c r="AC66">
        <v>11.810261858633837</v>
      </c>
      <c r="AD66">
        <v>0</v>
      </c>
      <c r="AE66">
        <v>4.3739999999999997</v>
      </c>
      <c r="AF66">
        <v>2.6619999999999999</v>
      </c>
      <c r="AG66">
        <v>0</v>
      </c>
      <c r="AH66">
        <v>4.4892000000000003</v>
      </c>
      <c r="AI66">
        <v>5.2857120000000002</v>
      </c>
      <c r="AJ66">
        <v>0</v>
      </c>
      <c r="AK66">
        <v>15.312984655997361</v>
      </c>
      <c r="AL66">
        <v>2.1356211846229995</v>
      </c>
      <c r="AM66">
        <v>0</v>
      </c>
      <c r="AN66" s="69">
        <v>5.6438704846597076</v>
      </c>
      <c r="AO66" s="69">
        <v>3.466121877384932</v>
      </c>
      <c r="AP66">
        <v>0</v>
      </c>
      <c r="AQ66" s="69">
        <v>6.4328007668306659</v>
      </c>
      <c r="AR66" s="69">
        <v>3.1714726373205511</v>
      </c>
      <c r="AS66">
        <v>0</v>
      </c>
      <c r="AT66" s="69">
        <v>15.005649727920137</v>
      </c>
      <c r="AU66" s="69">
        <v>11.085018827071563</v>
      </c>
      <c r="AV66">
        <v>0</v>
      </c>
      <c r="AW66">
        <v>0</v>
      </c>
      <c r="AX66">
        <v>1.2804199999999999</v>
      </c>
      <c r="AY66">
        <v>0</v>
      </c>
      <c r="AZ66">
        <v>0</v>
      </c>
      <c r="BA66">
        <v>0</v>
      </c>
      <c r="BB66">
        <v>0</v>
      </c>
      <c r="BC66" s="7">
        <v>31.64508827543531</v>
      </c>
      <c r="BD66" s="7">
        <v>47.467632413152955</v>
      </c>
      <c r="BE66">
        <v>0</v>
      </c>
      <c r="BF66" s="7">
        <v>21.316397388559821</v>
      </c>
      <c r="BG66" s="7">
        <v>63.949192165679463</v>
      </c>
      <c r="BH66">
        <v>0</v>
      </c>
      <c r="BI66">
        <v>0</v>
      </c>
      <c r="BJ66" s="7">
        <v>44.426062082022497</v>
      </c>
      <c r="BK66">
        <v>0</v>
      </c>
      <c r="BL66" s="7">
        <v>10.272449997970694</v>
      </c>
      <c r="BM66" s="7">
        <v>30.817349993912082</v>
      </c>
      <c r="BN66">
        <v>0</v>
      </c>
      <c r="BO66" s="7">
        <v>10.272449997970696</v>
      </c>
      <c r="BP66" s="7">
        <v>30.817349993912082</v>
      </c>
      <c r="BQ66">
        <v>0</v>
      </c>
      <c r="BR66" s="75">
        <v>20</v>
      </c>
      <c r="BS66" s="75">
        <v>20</v>
      </c>
      <c r="BT66">
        <v>0</v>
      </c>
      <c r="BU66">
        <v>2.421752192</v>
      </c>
      <c r="BV66">
        <v>1.2697521919999999</v>
      </c>
      <c r="BW66">
        <v>0</v>
      </c>
      <c r="BX66">
        <v>0.17019999999999999</v>
      </c>
      <c r="BY66">
        <v>2.3545750000000001</v>
      </c>
      <c r="BZ66">
        <v>0</v>
      </c>
      <c r="CA66">
        <v>1.3946560880000001</v>
      </c>
      <c r="CB66">
        <v>0.77305608799999992</v>
      </c>
      <c r="CC66">
        <v>0</v>
      </c>
      <c r="CD66">
        <v>0.61680000000000001</v>
      </c>
      <c r="CE66">
        <v>0.31759999999999999</v>
      </c>
      <c r="CF66">
        <v>0</v>
      </c>
      <c r="CG66">
        <v>0.35920000000000002</v>
      </c>
      <c r="CH66">
        <v>0.10396</v>
      </c>
      <c r="CI66">
        <v>0</v>
      </c>
      <c r="CJ66">
        <v>1.7256</v>
      </c>
      <c r="CK66">
        <v>1.01816072</v>
      </c>
      <c r="CL66">
        <v>0</v>
      </c>
      <c r="CM66">
        <v>1.145511811023622</v>
      </c>
      <c r="CN66">
        <v>1.060472440944882</v>
      </c>
      <c r="CO66">
        <v>0</v>
      </c>
      <c r="CP66">
        <v>0.22735522191057581</v>
      </c>
      <c r="CQ66">
        <v>9.1074080184787951E-2</v>
      </c>
      <c r="CR66">
        <v>0</v>
      </c>
      <c r="CS66">
        <v>1.3009130225852961</v>
      </c>
      <c r="CT66">
        <v>1.1432921027592771</v>
      </c>
      <c r="CU66">
        <v>0</v>
      </c>
      <c r="CV66">
        <v>1.8779999999999999</v>
      </c>
      <c r="CW66">
        <v>1.3028</v>
      </c>
      <c r="CX66">
        <v>0</v>
      </c>
      <c r="CY66">
        <v>2.002763862497841</v>
      </c>
      <c r="CZ66">
        <v>0.73082791777509071</v>
      </c>
      <c r="DA66">
        <v>0</v>
      </c>
      <c r="DB66">
        <v>0.46361746361746359</v>
      </c>
      <c r="DC66">
        <v>0.60939908126299369</v>
      </c>
      <c r="DD66">
        <v>0</v>
      </c>
      <c r="DE66">
        <v>5.8814396659707717E-2</v>
      </c>
      <c r="DF66">
        <v>0.30026578938493192</v>
      </c>
      <c r="DG66">
        <v>0</v>
      </c>
      <c r="DH66">
        <v>0.48359999999999997</v>
      </c>
      <c r="DI66">
        <v>0.2732</v>
      </c>
      <c r="DJ66">
        <v>0</v>
      </c>
      <c r="DK66">
        <v>0.1197533320071613</v>
      </c>
      <c r="DL66">
        <v>4.0978714939327629E-2</v>
      </c>
      <c r="DM66">
        <v>0</v>
      </c>
      <c r="DN66">
        <v>8.8000000000000009E-2</v>
      </c>
      <c r="DO66">
        <v>2.9818049241478399E-2</v>
      </c>
      <c r="DP66">
        <v>0</v>
      </c>
      <c r="DQ66">
        <v>5.1968000000000014</v>
      </c>
      <c r="DR66">
        <v>0.56600000000000006</v>
      </c>
      <c r="DS66">
        <v>0</v>
      </c>
      <c r="DT66">
        <v>1.4623999999999999</v>
      </c>
      <c r="DU66">
        <v>1.0178114201596029</v>
      </c>
      <c r="DV66">
        <v>0</v>
      </c>
      <c r="DW66">
        <v>3.7067999999999999</v>
      </c>
      <c r="DX66">
        <v>2.1196000000000002</v>
      </c>
      <c r="DY66">
        <v>0</v>
      </c>
      <c r="DZ66">
        <v>0.55679999999999996</v>
      </c>
      <c r="EA66">
        <v>0.67199999999999993</v>
      </c>
      <c r="EB66">
        <v>0</v>
      </c>
      <c r="EC66">
        <v>0.85628168242224956</v>
      </c>
      <c r="ED66">
        <v>0.20803187011919441</v>
      </c>
      <c r="EE66">
        <v>0</v>
      </c>
      <c r="EF66">
        <v>0.84670190668659095</v>
      </c>
      <c r="EG66">
        <v>1.719937875005479</v>
      </c>
      <c r="EH66">
        <v>0</v>
      </c>
    </row>
    <row r="67" spans="1:138" x14ac:dyDescent="0.25">
      <c r="A67" s="14">
        <v>2015</v>
      </c>
      <c r="B67" s="2">
        <v>1964</v>
      </c>
      <c r="C67">
        <f>0.1*'Ancillary calculations'!D$25</f>
        <v>0</v>
      </c>
      <c r="D67">
        <f>0.1*'Ancillary calculations'!E$25</f>
        <v>188.78022955349621</v>
      </c>
      <c r="E67">
        <f>0.1*'Ancillary calculations'!F$25</f>
        <v>0</v>
      </c>
      <c r="F67">
        <f>0.1*'Ancillary calculations'!G$25</f>
        <v>0</v>
      </c>
      <c r="G67">
        <f>0.1*'Ancillary calculations'!H$25</f>
        <v>0</v>
      </c>
      <c r="H67">
        <f>0.1*'Ancillary calculations'!I$25</f>
        <v>26.579504957034544</v>
      </c>
      <c r="I67">
        <f>0.1*'Ancillary calculations'!J$25</f>
        <v>0</v>
      </c>
      <c r="J67">
        <f>0.1*'Ancillary calculations'!K$25</f>
        <v>0</v>
      </c>
      <c r="K67">
        <f>0.1*'Ancillary calculations'!L$25</f>
        <v>7.6075614894692496</v>
      </c>
      <c r="L67">
        <v>0</v>
      </c>
      <c r="M67">
        <v>0</v>
      </c>
      <c r="N67">
        <v>0</v>
      </c>
      <c r="O67">
        <v>0</v>
      </c>
      <c r="P67">
        <f t="shared" si="0"/>
        <v>18.622093285721437</v>
      </c>
      <c r="Q67">
        <f t="shared" si="1"/>
        <v>2.6219166168453572</v>
      </c>
      <c r="R67">
        <f t="shared" si="2"/>
        <v>0.7504425652454908</v>
      </c>
      <c r="S67">
        <v>32.915173601483787</v>
      </c>
      <c r="T67">
        <v>14.934402631426448</v>
      </c>
      <c r="U67">
        <v>0</v>
      </c>
      <c r="V67">
        <v>4.3154066393252339</v>
      </c>
      <c r="W67">
        <v>10.51613402460729</v>
      </c>
      <c r="X67">
        <v>0</v>
      </c>
      <c r="Y67">
        <v>22.771152754116979</v>
      </c>
      <c r="Z67">
        <v>18.274465265947377</v>
      </c>
      <c r="AA67">
        <v>0</v>
      </c>
      <c r="AB67">
        <v>3.6497718892569213</v>
      </c>
      <c r="AC67">
        <v>11.810261858633837</v>
      </c>
      <c r="AD67">
        <v>0</v>
      </c>
      <c r="AE67">
        <v>4.3739999999999997</v>
      </c>
      <c r="AF67">
        <v>2.6619999999999999</v>
      </c>
      <c r="AG67">
        <v>0</v>
      </c>
      <c r="AH67">
        <v>4.4892000000000003</v>
      </c>
      <c r="AI67">
        <v>5.2857120000000002</v>
      </c>
      <c r="AJ67">
        <v>0</v>
      </c>
      <c r="AK67">
        <v>15.312984655997361</v>
      </c>
      <c r="AL67">
        <v>2.1356211846229995</v>
      </c>
      <c r="AM67">
        <v>0</v>
      </c>
      <c r="AN67" s="69">
        <v>5.6438704846597076</v>
      </c>
      <c r="AO67" s="69">
        <v>3.466121877384932</v>
      </c>
      <c r="AP67">
        <v>0</v>
      </c>
      <c r="AQ67" s="69">
        <v>6.4328007668306659</v>
      </c>
      <c r="AR67" s="69">
        <v>3.1714726373205511</v>
      </c>
      <c r="AS67">
        <v>0</v>
      </c>
      <c r="AT67" s="69">
        <v>15.005649727920137</v>
      </c>
      <c r="AU67" s="69">
        <v>11.085018827071563</v>
      </c>
      <c r="AV67">
        <v>0</v>
      </c>
      <c r="AW67">
        <v>0</v>
      </c>
      <c r="AX67">
        <v>1.8988499999999999</v>
      </c>
      <c r="AY67">
        <v>0</v>
      </c>
      <c r="AZ67">
        <v>0</v>
      </c>
      <c r="BA67">
        <v>0</v>
      </c>
      <c r="BB67">
        <v>0</v>
      </c>
      <c r="BC67" s="7">
        <v>31.64508827543531</v>
      </c>
      <c r="BD67" s="7">
        <v>47.467632413152955</v>
      </c>
      <c r="BE67">
        <v>0</v>
      </c>
      <c r="BF67" s="7">
        <v>21.316397388559821</v>
      </c>
      <c r="BG67" s="7">
        <v>63.949192165679463</v>
      </c>
      <c r="BH67">
        <v>0</v>
      </c>
      <c r="BI67">
        <v>0</v>
      </c>
      <c r="BJ67" s="7">
        <v>55.532577602528121</v>
      </c>
      <c r="BK67">
        <v>0</v>
      </c>
      <c r="BL67" s="7">
        <v>12.840562497463369</v>
      </c>
      <c r="BM67" s="7">
        <v>38.521687492390107</v>
      </c>
      <c r="BN67">
        <v>0</v>
      </c>
      <c r="BO67" s="7">
        <v>12.840562497463367</v>
      </c>
      <c r="BP67" s="7">
        <v>38.521687492390107</v>
      </c>
      <c r="BQ67">
        <v>0</v>
      </c>
      <c r="BR67" s="75">
        <v>20</v>
      </c>
      <c r="BS67" s="75">
        <v>20</v>
      </c>
      <c r="BT67">
        <v>0</v>
      </c>
      <c r="BU67">
        <v>2.421752192</v>
      </c>
      <c r="BV67">
        <v>1.2697521919999999</v>
      </c>
      <c r="BW67">
        <v>0</v>
      </c>
      <c r="BX67">
        <v>0.17019999999999999</v>
      </c>
      <c r="BY67">
        <v>2.3545750000000001</v>
      </c>
      <c r="BZ67">
        <v>0</v>
      </c>
      <c r="CA67">
        <v>1.3946560880000001</v>
      </c>
      <c r="CB67">
        <v>0.77305608799999992</v>
      </c>
      <c r="CC67">
        <v>0</v>
      </c>
      <c r="CD67">
        <v>0.61680000000000001</v>
      </c>
      <c r="CE67">
        <v>0.31759999999999999</v>
      </c>
      <c r="CF67">
        <v>0</v>
      </c>
      <c r="CG67">
        <v>0.35920000000000002</v>
      </c>
      <c r="CH67">
        <v>0.10396</v>
      </c>
      <c r="CI67">
        <v>0</v>
      </c>
      <c r="CJ67">
        <v>1.7256</v>
      </c>
      <c r="CK67">
        <v>1.01816072</v>
      </c>
      <c r="CL67">
        <v>0</v>
      </c>
      <c r="CM67">
        <v>1.145511811023622</v>
      </c>
      <c r="CN67">
        <v>1.060472440944882</v>
      </c>
      <c r="CO67">
        <v>0</v>
      </c>
      <c r="CP67">
        <v>0.22735522191057581</v>
      </c>
      <c r="CQ67">
        <v>9.1074080184787951E-2</v>
      </c>
      <c r="CR67">
        <v>0</v>
      </c>
      <c r="CS67">
        <v>1.3009130225852961</v>
      </c>
      <c r="CT67">
        <v>1.1432921027592771</v>
      </c>
      <c r="CU67">
        <v>0</v>
      </c>
      <c r="CV67">
        <v>1.8779999999999999</v>
      </c>
      <c r="CW67">
        <v>1.3028</v>
      </c>
      <c r="CX67">
        <v>0</v>
      </c>
      <c r="CY67">
        <v>2.002763862497841</v>
      </c>
      <c r="CZ67">
        <v>0.73082791777509071</v>
      </c>
      <c r="DA67">
        <v>0</v>
      </c>
      <c r="DB67">
        <v>0.46361746361746359</v>
      </c>
      <c r="DC67">
        <v>0.60939908126299369</v>
      </c>
      <c r="DD67">
        <v>0</v>
      </c>
      <c r="DE67">
        <v>5.8814396659707717E-2</v>
      </c>
      <c r="DF67">
        <v>0.30026578938493192</v>
      </c>
      <c r="DG67">
        <v>0</v>
      </c>
      <c r="DH67">
        <v>0.48359999999999997</v>
      </c>
      <c r="DI67">
        <v>0.2732</v>
      </c>
      <c r="DJ67">
        <v>0</v>
      </c>
      <c r="DK67">
        <v>0.1197533320071613</v>
      </c>
      <c r="DL67">
        <v>4.0978714939327629E-2</v>
      </c>
      <c r="DM67">
        <v>0</v>
      </c>
      <c r="DN67">
        <v>8.8000000000000009E-2</v>
      </c>
      <c r="DO67">
        <v>2.9818049241478399E-2</v>
      </c>
      <c r="DP67">
        <v>0</v>
      </c>
      <c r="DQ67">
        <v>5.1968000000000014</v>
      </c>
      <c r="DR67">
        <v>0.56600000000000006</v>
      </c>
      <c r="DS67">
        <v>0</v>
      </c>
      <c r="DT67">
        <v>1.4623999999999999</v>
      </c>
      <c r="DU67">
        <v>1.0178114201596029</v>
      </c>
      <c r="DV67">
        <v>0</v>
      </c>
      <c r="DW67">
        <v>3.7067999999999999</v>
      </c>
      <c r="DX67">
        <v>2.1196000000000002</v>
      </c>
      <c r="DY67">
        <v>0</v>
      </c>
      <c r="DZ67">
        <v>0.55679999999999996</v>
      </c>
      <c r="EA67">
        <v>0.67199999999999993</v>
      </c>
      <c r="EB67">
        <v>0</v>
      </c>
      <c r="EC67">
        <v>0.85628168242224956</v>
      </c>
      <c r="ED67">
        <v>0.20803187011919441</v>
      </c>
      <c r="EE67">
        <v>0</v>
      </c>
      <c r="EF67">
        <v>0.84670190668659095</v>
      </c>
      <c r="EG67">
        <v>1.719937875005479</v>
      </c>
      <c r="EH67">
        <v>0</v>
      </c>
    </row>
    <row r="68" spans="1:138" x14ac:dyDescent="0.25">
      <c r="A68" s="14">
        <v>2015</v>
      </c>
      <c r="B68" s="2">
        <v>1965</v>
      </c>
      <c r="C68">
        <f>0.1*'Ancillary calculations'!D$25</f>
        <v>0</v>
      </c>
      <c r="D68">
        <f>0.1*'Ancillary calculations'!E$25</f>
        <v>188.78022955349621</v>
      </c>
      <c r="E68">
        <f>0.1*'Ancillary calculations'!F$25</f>
        <v>0</v>
      </c>
      <c r="F68">
        <f>0.1*'Ancillary calculations'!G$25</f>
        <v>0</v>
      </c>
      <c r="G68">
        <f>0.1*'Ancillary calculations'!H$25</f>
        <v>0</v>
      </c>
      <c r="H68">
        <f>0.1*'Ancillary calculations'!I$25</f>
        <v>26.579504957034544</v>
      </c>
      <c r="I68">
        <f>0.1*'Ancillary calculations'!J$25</f>
        <v>0</v>
      </c>
      <c r="J68">
        <f>0.1*'Ancillary calculations'!K$25</f>
        <v>0</v>
      </c>
      <c r="K68">
        <f>0.1*'Ancillary calculations'!L$25</f>
        <v>7.6075614894692496</v>
      </c>
      <c r="L68">
        <v>0</v>
      </c>
      <c r="M68">
        <v>0</v>
      </c>
      <c r="N68">
        <v>0</v>
      </c>
      <c r="O68">
        <v>0</v>
      </c>
      <c r="P68">
        <f t="shared" ref="P68:P118" si="3">38.85*56/22055*D68</f>
        <v>18.622093285721437</v>
      </c>
      <c r="Q68">
        <f t="shared" ref="Q68:Q118" si="4">38.85*56/22055*H68</f>
        <v>2.6219166168453572</v>
      </c>
      <c r="R68">
        <f t="shared" ref="R68:R118" si="5">38.85*56/22055*K68</f>
        <v>0.7504425652454908</v>
      </c>
      <c r="S68">
        <v>32.915173601483787</v>
      </c>
      <c r="T68">
        <v>14.934402631426448</v>
      </c>
      <c r="U68">
        <v>0</v>
      </c>
      <c r="V68">
        <v>4.3154066393252339</v>
      </c>
      <c r="W68">
        <v>10.51613402460729</v>
      </c>
      <c r="X68">
        <v>0</v>
      </c>
      <c r="Y68">
        <v>22.771152754116979</v>
      </c>
      <c r="Z68">
        <v>18.274465265947377</v>
      </c>
      <c r="AA68">
        <v>0</v>
      </c>
      <c r="AB68">
        <v>3.6497718892569213</v>
      </c>
      <c r="AC68">
        <v>11.810261858633837</v>
      </c>
      <c r="AD68">
        <v>0</v>
      </c>
      <c r="AE68">
        <v>4.3739999999999997</v>
      </c>
      <c r="AF68">
        <v>2.6619999999999999</v>
      </c>
      <c r="AG68">
        <v>0</v>
      </c>
      <c r="AH68">
        <v>4.4892000000000003</v>
      </c>
      <c r="AI68">
        <v>5.2857120000000002</v>
      </c>
      <c r="AJ68">
        <v>0</v>
      </c>
      <c r="AK68">
        <v>15.312984655997361</v>
      </c>
      <c r="AL68">
        <v>2.1356211846229995</v>
      </c>
      <c r="AM68">
        <v>0</v>
      </c>
      <c r="AN68" s="69">
        <v>5.6438704846597076</v>
      </c>
      <c r="AO68" s="69">
        <v>3.466121877384932</v>
      </c>
      <c r="AP68">
        <v>0</v>
      </c>
      <c r="AQ68" s="69">
        <v>6.4328007668306659</v>
      </c>
      <c r="AR68" s="69">
        <v>3.1714726373205511</v>
      </c>
      <c r="AS68">
        <v>0</v>
      </c>
      <c r="AT68" s="69">
        <v>15.005649727920137</v>
      </c>
      <c r="AU68" s="69">
        <v>11.085018827071563</v>
      </c>
      <c r="AV68">
        <v>0</v>
      </c>
      <c r="AW68">
        <v>0</v>
      </c>
      <c r="AX68">
        <v>2.7684099999999998</v>
      </c>
      <c r="AY68">
        <v>0</v>
      </c>
      <c r="AZ68">
        <v>0</v>
      </c>
      <c r="BA68">
        <v>0</v>
      </c>
      <c r="BB68">
        <v>0</v>
      </c>
      <c r="BC68" s="7">
        <v>31.64508827543531</v>
      </c>
      <c r="BD68" s="7">
        <v>47.467632413152955</v>
      </c>
      <c r="BE68">
        <v>0</v>
      </c>
      <c r="BF68" s="7">
        <v>21.316397388559821</v>
      </c>
      <c r="BG68" s="7">
        <v>63.949192165679463</v>
      </c>
      <c r="BH68">
        <v>0</v>
      </c>
      <c r="BI68">
        <v>0</v>
      </c>
      <c r="BJ68" s="7">
        <v>66.639093123033746</v>
      </c>
      <c r="BK68">
        <v>0</v>
      </c>
      <c r="BL68" s="7">
        <v>15.408674996956043</v>
      </c>
      <c r="BM68" s="7">
        <v>46.226024990868126</v>
      </c>
      <c r="BN68">
        <v>0</v>
      </c>
      <c r="BO68" s="7">
        <v>15.408674996956044</v>
      </c>
      <c r="BP68" s="7">
        <v>46.226024990868126</v>
      </c>
      <c r="BQ68">
        <v>0</v>
      </c>
      <c r="BR68" s="75">
        <v>20</v>
      </c>
      <c r="BS68" s="75">
        <v>20</v>
      </c>
      <c r="BT68">
        <v>0</v>
      </c>
      <c r="BU68">
        <v>2.421752192</v>
      </c>
      <c r="BV68">
        <v>1.2697521919999999</v>
      </c>
      <c r="BW68">
        <v>0</v>
      </c>
      <c r="BX68">
        <v>0.17019999999999999</v>
      </c>
      <c r="BY68">
        <v>2.3545750000000001</v>
      </c>
      <c r="BZ68">
        <v>0</v>
      </c>
      <c r="CA68">
        <v>1.3946560880000001</v>
      </c>
      <c r="CB68">
        <v>0.77305608799999992</v>
      </c>
      <c r="CC68">
        <v>0</v>
      </c>
      <c r="CD68">
        <v>0.61680000000000001</v>
      </c>
      <c r="CE68">
        <v>0.31759999999999999</v>
      </c>
      <c r="CF68">
        <v>0</v>
      </c>
      <c r="CG68">
        <v>0.35920000000000002</v>
      </c>
      <c r="CH68">
        <v>0.10396</v>
      </c>
      <c r="CI68">
        <v>0</v>
      </c>
      <c r="CJ68">
        <v>1.7256</v>
      </c>
      <c r="CK68">
        <v>1.01816072</v>
      </c>
      <c r="CL68">
        <v>0</v>
      </c>
      <c r="CM68">
        <v>1.145511811023622</v>
      </c>
      <c r="CN68">
        <v>1.060472440944882</v>
      </c>
      <c r="CO68">
        <v>0</v>
      </c>
      <c r="CP68">
        <v>0.22735522191057581</v>
      </c>
      <c r="CQ68">
        <v>9.1074080184787951E-2</v>
      </c>
      <c r="CR68">
        <v>0</v>
      </c>
      <c r="CS68">
        <v>1.3009130225852961</v>
      </c>
      <c r="CT68">
        <v>1.1432921027592771</v>
      </c>
      <c r="CU68">
        <v>0</v>
      </c>
      <c r="CV68">
        <v>1.8779999999999999</v>
      </c>
      <c r="CW68">
        <v>1.3028</v>
      </c>
      <c r="CX68">
        <v>0</v>
      </c>
      <c r="CY68">
        <v>2.002763862497841</v>
      </c>
      <c r="CZ68">
        <v>0.73082791777509071</v>
      </c>
      <c r="DA68">
        <v>0</v>
      </c>
      <c r="DB68">
        <v>0.46361746361746359</v>
      </c>
      <c r="DC68">
        <v>0.60939908126299369</v>
      </c>
      <c r="DD68">
        <v>0</v>
      </c>
      <c r="DE68">
        <v>5.8814396659707717E-2</v>
      </c>
      <c r="DF68">
        <v>0.30026578938493192</v>
      </c>
      <c r="DG68">
        <v>0</v>
      </c>
      <c r="DH68">
        <v>0.48359999999999997</v>
      </c>
      <c r="DI68">
        <v>0.2732</v>
      </c>
      <c r="DJ68">
        <v>0</v>
      </c>
      <c r="DK68">
        <v>0.1197533320071613</v>
      </c>
      <c r="DL68">
        <v>4.0978714939327629E-2</v>
      </c>
      <c r="DM68">
        <v>0</v>
      </c>
      <c r="DN68">
        <v>8.8000000000000009E-2</v>
      </c>
      <c r="DO68">
        <v>2.9818049241478399E-2</v>
      </c>
      <c r="DP68">
        <v>0</v>
      </c>
      <c r="DQ68">
        <v>5.1968000000000014</v>
      </c>
      <c r="DR68">
        <v>0.56600000000000006</v>
      </c>
      <c r="DS68">
        <v>0</v>
      </c>
      <c r="DT68">
        <v>1.4623999999999999</v>
      </c>
      <c r="DU68">
        <v>1.0178114201596029</v>
      </c>
      <c r="DV68">
        <v>0</v>
      </c>
      <c r="DW68">
        <v>3.7067999999999999</v>
      </c>
      <c r="DX68">
        <v>2.1196000000000002</v>
      </c>
      <c r="DY68">
        <v>0</v>
      </c>
      <c r="DZ68">
        <v>0.55679999999999996</v>
      </c>
      <c r="EA68">
        <v>0.67199999999999993</v>
      </c>
      <c r="EB68">
        <v>0</v>
      </c>
      <c r="EC68">
        <v>0.85628168242224956</v>
      </c>
      <c r="ED68">
        <v>0.20803187011919441</v>
      </c>
      <c r="EE68">
        <v>0</v>
      </c>
      <c r="EF68">
        <v>0.84670190668659095</v>
      </c>
      <c r="EG68">
        <v>1.719937875005479</v>
      </c>
      <c r="EH68">
        <v>0</v>
      </c>
    </row>
    <row r="69" spans="1:138" x14ac:dyDescent="0.25">
      <c r="A69" s="14">
        <v>2015</v>
      </c>
      <c r="B69" s="2">
        <v>1966</v>
      </c>
      <c r="C69">
        <f>0.1*'Ancillary calculations'!D$25</f>
        <v>0</v>
      </c>
      <c r="D69">
        <f>0.1*'Ancillary calculations'!E$25</f>
        <v>188.78022955349621</v>
      </c>
      <c r="E69">
        <f>0.1*'Ancillary calculations'!F$25</f>
        <v>0</v>
      </c>
      <c r="F69">
        <f>0.1*'Ancillary calculations'!G$25</f>
        <v>0</v>
      </c>
      <c r="G69">
        <f>0.1*'Ancillary calculations'!H$25</f>
        <v>0</v>
      </c>
      <c r="H69">
        <f>0.1*'Ancillary calculations'!I$25</f>
        <v>26.579504957034544</v>
      </c>
      <c r="I69">
        <f>0.1*'Ancillary calculations'!J$25</f>
        <v>0</v>
      </c>
      <c r="J69">
        <f>0.1*'Ancillary calculations'!K$25</f>
        <v>0</v>
      </c>
      <c r="K69">
        <f>0.1*'Ancillary calculations'!L$25</f>
        <v>7.6075614894692496</v>
      </c>
      <c r="L69">
        <v>0</v>
      </c>
      <c r="M69">
        <v>0</v>
      </c>
      <c r="N69">
        <v>0</v>
      </c>
      <c r="O69">
        <v>0</v>
      </c>
      <c r="P69">
        <f t="shared" si="3"/>
        <v>18.622093285721437</v>
      </c>
      <c r="Q69">
        <f t="shared" si="4"/>
        <v>2.6219166168453572</v>
      </c>
      <c r="R69">
        <f t="shared" si="5"/>
        <v>0.7504425652454908</v>
      </c>
      <c r="S69">
        <v>32.915173601483787</v>
      </c>
      <c r="T69">
        <v>14.934402631426448</v>
      </c>
      <c r="U69">
        <v>0</v>
      </c>
      <c r="V69">
        <v>4.3154066393252339</v>
      </c>
      <c r="W69">
        <v>10.51613402460729</v>
      </c>
      <c r="X69">
        <v>0</v>
      </c>
      <c r="Y69">
        <v>22.771152754116979</v>
      </c>
      <c r="Z69">
        <v>18.274465265947377</v>
      </c>
      <c r="AA69">
        <v>0</v>
      </c>
      <c r="AB69">
        <v>3.6497718892569213</v>
      </c>
      <c r="AC69">
        <v>11.810261858633837</v>
      </c>
      <c r="AD69">
        <v>0</v>
      </c>
      <c r="AE69">
        <v>4.3739999999999997</v>
      </c>
      <c r="AF69">
        <v>2.6619999999999999</v>
      </c>
      <c r="AG69">
        <v>0</v>
      </c>
      <c r="AH69">
        <v>4.4892000000000003</v>
      </c>
      <c r="AI69">
        <v>5.2857120000000002</v>
      </c>
      <c r="AJ69">
        <v>0</v>
      </c>
      <c r="AK69">
        <v>15.312984655997361</v>
      </c>
      <c r="AL69">
        <v>2.1356211846229995</v>
      </c>
      <c r="AM69">
        <v>0</v>
      </c>
      <c r="AN69" s="69">
        <v>5.6438704846597076</v>
      </c>
      <c r="AO69" s="69">
        <v>3.466121877384932</v>
      </c>
      <c r="AP69">
        <v>0</v>
      </c>
      <c r="AQ69" s="69">
        <v>6.4328007668306659</v>
      </c>
      <c r="AR69" s="69">
        <v>3.1714726373205511</v>
      </c>
      <c r="AS69">
        <v>0</v>
      </c>
      <c r="AT69" s="69">
        <v>15.005649727920137</v>
      </c>
      <c r="AU69" s="69">
        <v>11.085018827071563</v>
      </c>
      <c r="AV69">
        <v>0</v>
      </c>
      <c r="AW69">
        <v>0</v>
      </c>
      <c r="AX69">
        <v>4.0065499999999998</v>
      </c>
      <c r="AY69">
        <v>0</v>
      </c>
      <c r="AZ69">
        <v>0</v>
      </c>
      <c r="BA69">
        <v>0</v>
      </c>
      <c r="BB69">
        <v>0</v>
      </c>
      <c r="BC69" s="7">
        <v>31.64508827543531</v>
      </c>
      <c r="BD69" s="7">
        <v>47.467632413152955</v>
      </c>
      <c r="BE69">
        <v>0</v>
      </c>
      <c r="BF69" s="7">
        <v>53.993189610445761</v>
      </c>
      <c r="BG69" s="7">
        <v>161.97956883133728</v>
      </c>
      <c r="BH69">
        <v>0</v>
      </c>
      <c r="BI69">
        <v>0</v>
      </c>
      <c r="BJ69" s="7">
        <v>77.74560864353937</v>
      </c>
      <c r="BK69">
        <v>0</v>
      </c>
      <c r="BL69" s="7">
        <v>17.976787496448715</v>
      </c>
      <c r="BM69" s="7">
        <v>53.930362489346145</v>
      </c>
      <c r="BN69">
        <v>0</v>
      </c>
      <c r="BO69" s="7">
        <v>17.976787496448715</v>
      </c>
      <c r="BP69" s="7">
        <v>53.930362489346145</v>
      </c>
      <c r="BQ69">
        <v>0</v>
      </c>
      <c r="BR69" s="75">
        <v>20</v>
      </c>
      <c r="BS69" s="75">
        <v>20</v>
      </c>
      <c r="BT69">
        <v>0</v>
      </c>
      <c r="BU69">
        <v>2.421752192</v>
      </c>
      <c r="BV69">
        <v>1.2697521919999999</v>
      </c>
      <c r="BW69">
        <v>0</v>
      </c>
      <c r="BX69">
        <v>0.17019999999999999</v>
      </c>
      <c r="BY69">
        <v>2.3545750000000001</v>
      </c>
      <c r="BZ69">
        <v>0</v>
      </c>
      <c r="CA69">
        <v>1.3946560880000001</v>
      </c>
      <c r="CB69">
        <v>0.77305608799999992</v>
      </c>
      <c r="CC69">
        <v>0</v>
      </c>
      <c r="CD69">
        <v>0.61680000000000001</v>
      </c>
      <c r="CE69">
        <v>0.31759999999999999</v>
      </c>
      <c r="CF69">
        <v>0</v>
      </c>
      <c r="CG69">
        <v>0.35920000000000002</v>
      </c>
      <c r="CH69">
        <v>0.10396</v>
      </c>
      <c r="CI69">
        <v>0</v>
      </c>
      <c r="CJ69">
        <v>1.7256</v>
      </c>
      <c r="CK69">
        <v>1.01816072</v>
      </c>
      <c r="CL69">
        <v>0</v>
      </c>
      <c r="CM69">
        <v>1.145511811023622</v>
      </c>
      <c r="CN69">
        <v>1.060472440944882</v>
      </c>
      <c r="CO69">
        <v>0</v>
      </c>
      <c r="CP69">
        <v>0.22735522191057581</v>
      </c>
      <c r="CQ69">
        <v>9.1074080184787951E-2</v>
      </c>
      <c r="CR69">
        <v>0</v>
      </c>
      <c r="CS69">
        <v>1.3009130225852961</v>
      </c>
      <c r="CT69">
        <v>1.1432921027592771</v>
      </c>
      <c r="CU69">
        <v>0</v>
      </c>
      <c r="CV69">
        <v>1.8779999999999999</v>
      </c>
      <c r="CW69">
        <v>1.3028</v>
      </c>
      <c r="CX69">
        <v>0</v>
      </c>
      <c r="CY69">
        <v>2.002763862497841</v>
      </c>
      <c r="CZ69">
        <v>0.73082791777509071</v>
      </c>
      <c r="DA69">
        <v>0</v>
      </c>
      <c r="DB69">
        <v>0.46361746361746359</v>
      </c>
      <c r="DC69">
        <v>0.60939908126299369</v>
      </c>
      <c r="DD69">
        <v>0</v>
      </c>
      <c r="DE69">
        <v>5.8814396659707717E-2</v>
      </c>
      <c r="DF69">
        <v>0.30026578938493192</v>
      </c>
      <c r="DG69">
        <v>0</v>
      </c>
      <c r="DH69">
        <v>0.48359999999999997</v>
      </c>
      <c r="DI69">
        <v>0.2732</v>
      </c>
      <c r="DJ69">
        <v>0</v>
      </c>
      <c r="DK69">
        <v>0.1197533320071613</v>
      </c>
      <c r="DL69">
        <v>4.0978714939327629E-2</v>
      </c>
      <c r="DM69">
        <v>0</v>
      </c>
      <c r="DN69">
        <v>8.8000000000000009E-2</v>
      </c>
      <c r="DO69">
        <v>2.9818049241478399E-2</v>
      </c>
      <c r="DP69">
        <v>0</v>
      </c>
      <c r="DQ69">
        <v>5.1968000000000014</v>
      </c>
      <c r="DR69">
        <v>0.56600000000000006</v>
      </c>
      <c r="DS69">
        <v>0</v>
      </c>
      <c r="DT69">
        <v>1.4623999999999999</v>
      </c>
      <c r="DU69">
        <v>1.0178114201596029</v>
      </c>
      <c r="DV69">
        <v>0</v>
      </c>
      <c r="DW69">
        <v>3.7067999999999999</v>
      </c>
      <c r="DX69">
        <v>2.1196000000000002</v>
      </c>
      <c r="DY69">
        <v>0</v>
      </c>
      <c r="DZ69">
        <v>0.55679999999999996</v>
      </c>
      <c r="EA69">
        <v>0.67199999999999993</v>
      </c>
      <c r="EB69">
        <v>0</v>
      </c>
      <c r="EC69">
        <v>0.85628168242224956</v>
      </c>
      <c r="ED69">
        <v>0.20803187011919441</v>
      </c>
      <c r="EE69">
        <v>0</v>
      </c>
      <c r="EF69">
        <v>0.84670190668659095</v>
      </c>
      <c r="EG69">
        <v>1.719937875005479</v>
      </c>
      <c r="EH69">
        <v>0</v>
      </c>
    </row>
    <row r="70" spans="1:138" x14ac:dyDescent="0.25">
      <c r="A70" s="14">
        <v>2015</v>
      </c>
      <c r="B70" s="2">
        <v>1967</v>
      </c>
      <c r="C70">
        <f>0.1*'Ancillary calculations'!D$25</f>
        <v>0</v>
      </c>
      <c r="D70">
        <f>0.1*'Ancillary calculations'!E$25</f>
        <v>188.78022955349621</v>
      </c>
      <c r="E70">
        <f>0.1*'Ancillary calculations'!F$25</f>
        <v>0</v>
      </c>
      <c r="F70">
        <f>0.1*'Ancillary calculations'!G$25</f>
        <v>0</v>
      </c>
      <c r="G70">
        <f>0.1*'Ancillary calculations'!H$25</f>
        <v>0</v>
      </c>
      <c r="H70">
        <f>0.1*'Ancillary calculations'!I$25</f>
        <v>26.579504957034544</v>
      </c>
      <c r="I70">
        <f>0.1*'Ancillary calculations'!J$25</f>
        <v>0</v>
      </c>
      <c r="J70">
        <f>0.1*'Ancillary calculations'!K$25</f>
        <v>0</v>
      </c>
      <c r="K70">
        <f>0.1*'Ancillary calculations'!L$25</f>
        <v>7.6075614894692496</v>
      </c>
      <c r="L70">
        <v>0</v>
      </c>
      <c r="M70">
        <v>0</v>
      </c>
      <c r="N70">
        <v>0</v>
      </c>
      <c r="O70">
        <v>0</v>
      </c>
      <c r="P70">
        <f t="shared" si="3"/>
        <v>18.622093285721437</v>
      </c>
      <c r="Q70">
        <f t="shared" si="4"/>
        <v>2.6219166168453572</v>
      </c>
      <c r="R70">
        <f t="shared" si="5"/>
        <v>0.7504425652454908</v>
      </c>
      <c r="S70">
        <v>32.915173601483787</v>
      </c>
      <c r="T70">
        <v>14.934402631426448</v>
      </c>
      <c r="U70">
        <v>0</v>
      </c>
      <c r="V70">
        <v>4.3154066393252339</v>
      </c>
      <c r="W70">
        <v>10.51613402460729</v>
      </c>
      <c r="X70">
        <v>0</v>
      </c>
      <c r="Y70">
        <v>22.771152754116979</v>
      </c>
      <c r="Z70">
        <v>18.274465265947377</v>
      </c>
      <c r="AA70">
        <v>0</v>
      </c>
      <c r="AB70">
        <v>3.6497718892569213</v>
      </c>
      <c r="AC70">
        <v>11.810261858633837</v>
      </c>
      <c r="AD70">
        <v>0</v>
      </c>
      <c r="AE70">
        <v>4.3739999999999997</v>
      </c>
      <c r="AF70">
        <v>2.6619999999999999</v>
      </c>
      <c r="AG70">
        <v>0</v>
      </c>
      <c r="AH70">
        <v>4.4892000000000003</v>
      </c>
      <c r="AI70">
        <v>5.2857120000000002</v>
      </c>
      <c r="AJ70">
        <v>0</v>
      </c>
      <c r="AK70">
        <v>15.312984655997361</v>
      </c>
      <c r="AL70">
        <v>2.1356211846229995</v>
      </c>
      <c r="AM70">
        <v>0</v>
      </c>
      <c r="AN70" s="69">
        <v>5.6438704846597076</v>
      </c>
      <c r="AO70" s="69">
        <v>3.466121877384932</v>
      </c>
      <c r="AP70">
        <v>0</v>
      </c>
      <c r="AQ70" s="69">
        <v>6.4328007668306659</v>
      </c>
      <c r="AR70" s="69">
        <v>3.1714726373205511</v>
      </c>
      <c r="AS70">
        <v>0</v>
      </c>
      <c r="AT70" s="69">
        <v>15.005649727920137</v>
      </c>
      <c r="AU70" s="69">
        <v>11.085018827071563</v>
      </c>
      <c r="AV70">
        <v>0</v>
      </c>
      <c r="AW70">
        <v>0</v>
      </c>
      <c r="AX70">
        <v>5.7131299999999996</v>
      </c>
      <c r="AY70">
        <v>0</v>
      </c>
      <c r="AZ70">
        <v>0</v>
      </c>
      <c r="BA70">
        <v>0</v>
      </c>
      <c r="BB70">
        <v>0</v>
      </c>
      <c r="BC70" s="7">
        <v>31.64508827543531</v>
      </c>
      <c r="BD70" s="7">
        <v>47.467632413152955</v>
      </c>
      <c r="BE70">
        <v>0</v>
      </c>
      <c r="BF70" s="7">
        <v>53.993189610445761</v>
      </c>
      <c r="BG70" s="7">
        <v>161.97956883133728</v>
      </c>
      <c r="BH70">
        <v>0</v>
      </c>
      <c r="BI70">
        <v>0</v>
      </c>
      <c r="BJ70" s="7">
        <v>88.852124164044994</v>
      </c>
      <c r="BK70">
        <v>0</v>
      </c>
      <c r="BL70" s="7">
        <v>20.544899995941389</v>
      </c>
      <c r="BM70" s="7">
        <v>61.634699987824163</v>
      </c>
      <c r="BN70">
        <v>0</v>
      </c>
      <c r="BO70" s="7">
        <v>20.544899995941392</v>
      </c>
      <c r="BP70" s="7">
        <v>61.634699987824163</v>
      </c>
      <c r="BQ70">
        <v>0</v>
      </c>
      <c r="BR70" s="75">
        <v>20</v>
      </c>
      <c r="BS70" s="75">
        <v>20</v>
      </c>
      <c r="BT70">
        <v>0</v>
      </c>
      <c r="BU70">
        <v>2.421752192</v>
      </c>
      <c r="BV70">
        <v>1.2697521919999999</v>
      </c>
      <c r="BW70">
        <v>0</v>
      </c>
      <c r="BX70">
        <v>0.17019999999999999</v>
      </c>
      <c r="BY70">
        <v>2.3545750000000001</v>
      </c>
      <c r="BZ70">
        <v>0</v>
      </c>
      <c r="CA70">
        <v>1.3946560880000001</v>
      </c>
      <c r="CB70">
        <v>0.77305608799999992</v>
      </c>
      <c r="CC70">
        <v>0</v>
      </c>
      <c r="CD70">
        <v>0.61680000000000001</v>
      </c>
      <c r="CE70">
        <v>0.31759999999999999</v>
      </c>
      <c r="CF70">
        <v>0</v>
      </c>
      <c r="CG70">
        <v>0.35920000000000002</v>
      </c>
      <c r="CH70">
        <v>0.10396</v>
      </c>
      <c r="CI70">
        <v>0</v>
      </c>
      <c r="CJ70">
        <v>1.7256</v>
      </c>
      <c r="CK70">
        <v>1.01816072</v>
      </c>
      <c r="CL70">
        <v>0</v>
      </c>
      <c r="CM70">
        <v>1.145511811023622</v>
      </c>
      <c r="CN70">
        <v>1.060472440944882</v>
      </c>
      <c r="CO70">
        <v>0</v>
      </c>
      <c r="CP70">
        <v>0.22735522191057581</v>
      </c>
      <c r="CQ70">
        <v>9.1074080184787951E-2</v>
      </c>
      <c r="CR70">
        <v>0</v>
      </c>
      <c r="CS70">
        <v>1.3009130225852961</v>
      </c>
      <c r="CT70">
        <v>1.1432921027592771</v>
      </c>
      <c r="CU70">
        <v>0</v>
      </c>
      <c r="CV70">
        <v>1.8779999999999999</v>
      </c>
      <c r="CW70">
        <v>1.3028</v>
      </c>
      <c r="CX70">
        <v>0</v>
      </c>
      <c r="CY70">
        <v>2.002763862497841</v>
      </c>
      <c r="CZ70">
        <v>0.73082791777509071</v>
      </c>
      <c r="DA70">
        <v>0</v>
      </c>
      <c r="DB70">
        <v>0.46361746361746359</v>
      </c>
      <c r="DC70">
        <v>0.60939908126299369</v>
      </c>
      <c r="DD70">
        <v>0</v>
      </c>
      <c r="DE70">
        <v>5.8814396659707717E-2</v>
      </c>
      <c r="DF70">
        <v>0.30026578938493192</v>
      </c>
      <c r="DG70">
        <v>0</v>
      </c>
      <c r="DH70">
        <v>0.48359999999999997</v>
      </c>
      <c r="DI70">
        <v>0.2732</v>
      </c>
      <c r="DJ70">
        <v>0</v>
      </c>
      <c r="DK70">
        <v>0.1197533320071613</v>
      </c>
      <c r="DL70">
        <v>4.0978714939327629E-2</v>
      </c>
      <c r="DM70">
        <v>0</v>
      </c>
      <c r="DN70">
        <v>8.8000000000000009E-2</v>
      </c>
      <c r="DO70">
        <v>2.9818049241478399E-2</v>
      </c>
      <c r="DP70">
        <v>0</v>
      </c>
      <c r="DQ70">
        <v>5.1968000000000014</v>
      </c>
      <c r="DR70">
        <v>0.56600000000000006</v>
      </c>
      <c r="DS70">
        <v>0</v>
      </c>
      <c r="DT70">
        <v>1.4623999999999999</v>
      </c>
      <c r="DU70">
        <v>1.0178114201596029</v>
      </c>
      <c r="DV70">
        <v>0</v>
      </c>
      <c r="DW70">
        <v>3.7067999999999999</v>
      </c>
      <c r="DX70">
        <v>2.1196000000000002</v>
      </c>
      <c r="DY70">
        <v>0</v>
      </c>
      <c r="DZ70">
        <v>0.55679999999999996</v>
      </c>
      <c r="EA70">
        <v>0.67199999999999993</v>
      </c>
      <c r="EB70">
        <v>0</v>
      </c>
      <c r="EC70">
        <v>0.85628168242224956</v>
      </c>
      <c r="ED70">
        <v>0.20803187011919441</v>
      </c>
      <c r="EE70">
        <v>0</v>
      </c>
      <c r="EF70">
        <v>0.84670190668659095</v>
      </c>
      <c r="EG70">
        <v>1.719937875005479</v>
      </c>
      <c r="EH70">
        <v>0</v>
      </c>
    </row>
    <row r="71" spans="1:138" x14ac:dyDescent="0.25">
      <c r="A71" s="14">
        <v>2015</v>
      </c>
      <c r="B71" s="2">
        <v>1968</v>
      </c>
      <c r="C71">
        <f>0.1*'Ancillary calculations'!D$25</f>
        <v>0</v>
      </c>
      <c r="D71">
        <f>0.1*'Ancillary calculations'!E$25</f>
        <v>188.78022955349621</v>
      </c>
      <c r="E71">
        <f>0.1*'Ancillary calculations'!F$25</f>
        <v>0</v>
      </c>
      <c r="F71">
        <f>0.1*'Ancillary calculations'!G$25</f>
        <v>0</v>
      </c>
      <c r="G71">
        <f>0.1*'Ancillary calculations'!H$25</f>
        <v>0</v>
      </c>
      <c r="H71">
        <f>0.1*'Ancillary calculations'!I$25</f>
        <v>26.579504957034544</v>
      </c>
      <c r="I71">
        <f>0.1*'Ancillary calculations'!J$25</f>
        <v>0</v>
      </c>
      <c r="J71">
        <f>0.1*'Ancillary calculations'!K$25</f>
        <v>0</v>
      </c>
      <c r="K71">
        <f>0.1*'Ancillary calculations'!L$25</f>
        <v>7.6075614894692496</v>
      </c>
      <c r="L71">
        <v>0</v>
      </c>
      <c r="M71">
        <v>0</v>
      </c>
      <c r="N71">
        <v>0</v>
      </c>
      <c r="O71">
        <v>0</v>
      </c>
      <c r="P71">
        <f t="shared" si="3"/>
        <v>18.622093285721437</v>
      </c>
      <c r="Q71">
        <f t="shared" si="4"/>
        <v>2.6219166168453572</v>
      </c>
      <c r="R71">
        <f t="shared" si="5"/>
        <v>0.7504425652454908</v>
      </c>
      <c r="S71">
        <v>32.915173601483787</v>
      </c>
      <c r="T71">
        <v>14.934402631426448</v>
      </c>
      <c r="U71">
        <v>0</v>
      </c>
      <c r="V71">
        <v>4.3154066393252339</v>
      </c>
      <c r="W71">
        <v>10.51613402460729</v>
      </c>
      <c r="X71">
        <v>0</v>
      </c>
      <c r="Y71">
        <v>22.771152754116979</v>
      </c>
      <c r="Z71">
        <v>18.274465265947377</v>
      </c>
      <c r="AA71">
        <v>0</v>
      </c>
      <c r="AB71">
        <v>3.6497718892569213</v>
      </c>
      <c r="AC71">
        <v>11.810261858633837</v>
      </c>
      <c r="AD71">
        <v>0</v>
      </c>
      <c r="AE71">
        <v>4.3739999999999997</v>
      </c>
      <c r="AF71">
        <v>2.6619999999999999</v>
      </c>
      <c r="AG71">
        <v>0</v>
      </c>
      <c r="AH71">
        <v>4.4892000000000003</v>
      </c>
      <c r="AI71">
        <v>5.2857120000000002</v>
      </c>
      <c r="AJ71">
        <v>0</v>
      </c>
      <c r="AK71">
        <v>15.312984655997361</v>
      </c>
      <c r="AL71">
        <v>2.1356211846229995</v>
      </c>
      <c r="AM71">
        <v>0</v>
      </c>
      <c r="AN71" s="69">
        <v>5.6438704846597076</v>
      </c>
      <c r="AO71" s="69">
        <v>3.466121877384932</v>
      </c>
      <c r="AP71">
        <v>0</v>
      </c>
      <c r="AQ71" s="69">
        <v>6.4328007668306659</v>
      </c>
      <c r="AR71" s="69">
        <v>3.1714726373205511</v>
      </c>
      <c r="AS71">
        <v>0</v>
      </c>
      <c r="AT71" s="69">
        <v>15.005649727920137</v>
      </c>
      <c r="AU71" s="69">
        <v>11.085018827071563</v>
      </c>
      <c r="AV71">
        <v>0</v>
      </c>
      <c r="AW71">
        <v>0</v>
      </c>
      <c r="AX71">
        <v>8.01098</v>
      </c>
      <c r="AY71">
        <v>0</v>
      </c>
      <c r="AZ71">
        <v>0</v>
      </c>
      <c r="BA71">
        <v>0</v>
      </c>
      <c r="BB71">
        <v>0</v>
      </c>
      <c r="BC71" s="7">
        <v>31.64508827543531</v>
      </c>
      <c r="BD71" s="7">
        <v>47.467632413152955</v>
      </c>
      <c r="BE71">
        <v>0</v>
      </c>
      <c r="BF71" s="7">
        <v>53.993189610445761</v>
      </c>
      <c r="BG71" s="7">
        <v>161.97956883133728</v>
      </c>
      <c r="BH71">
        <v>0</v>
      </c>
      <c r="BI71">
        <v>0</v>
      </c>
      <c r="BJ71" s="7">
        <v>99.958639684550619</v>
      </c>
      <c r="BK71">
        <v>0</v>
      </c>
      <c r="BL71" s="7">
        <v>23.113012495434063</v>
      </c>
      <c r="BM71" s="7">
        <v>69.339037486302189</v>
      </c>
      <c r="BN71">
        <v>0</v>
      </c>
      <c r="BO71" s="7">
        <v>23.113012495434063</v>
      </c>
      <c r="BP71" s="7">
        <v>69.339037486302189</v>
      </c>
      <c r="BQ71">
        <v>0</v>
      </c>
      <c r="BR71" s="75">
        <v>20</v>
      </c>
      <c r="BS71" s="75">
        <v>20</v>
      </c>
      <c r="BT71">
        <v>0</v>
      </c>
      <c r="BU71">
        <v>2.421752192</v>
      </c>
      <c r="BV71">
        <v>1.2697521919999999</v>
      </c>
      <c r="BW71">
        <v>0</v>
      </c>
      <c r="BX71">
        <v>0.17019999999999999</v>
      </c>
      <c r="BY71">
        <v>2.3545750000000001</v>
      </c>
      <c r="BZ71">
        <v>0</v>
      </c>
      <c r="CA71">
        <v>1.3946560880000001</v>
      </c>
      <c r="CB71">
        <v>0.77305608799999992</v>
      </c>
      <c r="CC71">
        <v>0</v>
      </c>
      <c r="CD71">
        <v>0.61680000000000001</v>
      </c>
      <c r="CE71">
        <v>0.31759999999999999</v>
      </c>
      <c r="CF71">
        <v>0</v>
      </c>
      <c r="CG71">
        <v>0.35920000000000002</v>
      </c>
      <c r="CH71">
        <v>0.10396</v>
      </c>
      <c r="CI71">
        <v>0</v>
      </c>
      <c r="CJ71">
        <v>1.7256</v>
      </c>
      <c r="CK71">
        <v>1.01816072</v>
      </c>
      <c r="CL71">
        <v>0</v>
      </c>
      <c r="CM71">
        <v>1.145511811023622</v>
      </c>
      <c r="CN71">
        <v>1.060472440944882</v>
      </c>
      <c r="CO71">
        <v>0</v>
      </c>
      <c r="CP71">
        <v>0.22735522191057581</v>
      </c>
      <c r="CQ71">
        <v>9.1074080184787951E-2</v>
      </c>
      <c r="CR71">
        <v>0</v>
      </c>
      <c r="CS71">
        <v>1.3009130225852961</v>
      </c>
      <c r="CT71">
        <v>1.1432921027592771</v>
      </c>
      <c r="CU71">
        <v>0</v>
      </c>
      <c r="CV71">
        <v>1.8779999999999999</v>
      </c>
      <c r="CW71">
        <v>1.3028</v>
      </c>
      <c r="CX71">
        <v>0</v>
      </c>
      <c r="CY71">
        <v>2.002763862497841</v>
      </c>
      <c r="CZ71">
        <v>0.73082791777509071</v>
      </c>
      <c r="DA71">
        <v>0</v>
      </c>
      <c r="DB71">
        <v>0.46361746361746359</v>
      </c>
      <c r="DC71">
        <v>0.60939908126299369</v>
      </c>
      <c r="DD71">
        <v>0</v>
      </c>
      <c r="DE71">
        <v>5.8814396659707717E-2</v>
      </c>
      <c r="DF71">
        <v>0.30026578938493192</v>
      </c>
      <c r="DG71">
        <v>0</v>
      </c>
      <c r="DH71">
        <v>0.48359999999999997</v>
      </c>
      <c r="DI71">
        <v>0.2732</v>
      </c>
      <c r="DJ71">
        <v>0</v>
      </c>
      <c r="DK71">
        <v>0.1197533320071613</v>
      </c>
      <c r="DL71">
        <v>4.0978714939327629E-2</v>
      </c>
      <c r="DM71">
        <v>0</v>
      </c>
      <c r="DN71">
        <v>8.8000000000000009E-2</v>
      </c>
      <c r="DO71">
        <v>2.9818049241478399E-2</v>
      </c>
      <c r="DP71">
        <v>0</v>
      </c>
      <c r="DQ71">
        <v>5.1968000000000014</v>
      </c>
      <c r="DR71">
        <v>0.56600000000000006</v>
      </c>
      <c r="DS71">
        <v>0</v>
      </c>
      <c r="DT71">
        <v>1.4623999999999999</v>
      </c>
      <c r="DU71">
        <v>1.0178114201596029</v>
      </c>
      <c r="DV71">
        <v>0</v>
      </c>
      <c r="DW71">
        <v>3.7067999999999999</v>
      </c>
      <c r="DX71">
        <v>2.1196000000000002</v>
      </c>
      <c r="DY71">
        <v>0</v>
      </c>
      <c r="DZ71">
        <v>0.55679999999999996</v>
      </c>
      <c r="EA71">
        <v>0.67199999999999993</v>
      </c>
      <c r="EB71">
        <v>0</v>
      </c>
      <c r="EC71">
        <v>0.85628168242224956</v>
      </c>
      <c r="ED71">
        <v>0.20803187011919441</v>
      </c>
      <c r="EE71">
        <v>0</v>
      </c>
      <c r="EF71">
        <v>0.84670190668659095</v>
      </c>
      <c r="EG71">
        <v>1.719937875005479</v>
      </c>
      <c r="EH71">
        <v>0</v>
      </c>
    </row>
    <row r="72" spans="1:138" x14ac:dyDescent="0.25">
      <c r="A72" s="14">
        <v>2015</v>
      </c>
      <c r="B72" s="2">
        <v>1969</v>
      </c>
      <c r="C72">
        <f>0.1*'Ancillary calculations'!D$25</f>
        <v>0</v>
      </c>
      <c r="D72">
        <f>0.1*'Ancillary calculations'!E$25</f>
        <v>188.78022955349621</v>
      </c>
      <c r="E72">
        <f>0.1*'Ancillary calculations'!F$25</f>
        <v>0</v>
      </c>
      <c r="F72">
        <f>0.1*'Ancillary calculations'!G$25</f>
        <v>0</v>
      </c>
      <c r="G72">
        <f>0.1*'Ancillary calculations'!H$25</f>
        <v>0</v>
      </c>
      <c r="H72">
        <f>0.1*'Ancillary calculations'!I$25</f>
        <v>26.579504957034544</v>
      </c>
      <c r="I72">
        <f>0.1*'Ancillary calculations'!J$25</f>
        <v>0</v>
      </c>
      <c r="J72">
        <f>0.1*'Ancillary calculations'!K$25</f>
        <v>0</v>
      </c>
      <c r="K72">
        <f>0.1*'Ancillary calculations'!L$25</f>
        <v>7.6075614894692496</v>
      </c>
      <c r="L72">
        <v>0</v>
      </c>
      <c r="M72">
        <v>0</v>
      </c>
      <c r="N72">
        <v>0</v>
      </c>
      <c r="O72">
        <v>0</v>
      </c>
      <c r="P72">
        <f t="shared" si="3"/>
        <v>18.622093285721437</v>
      </c>
      <c r="Q72">
        <f t="shared" si="4"/>
        <v>2.6219166168453572</v>
      </c>
      <c r="R72">
        <f t="shared" si="5"/>
        <v>0.7504425652454908</v>
      </c>
      <c r="S72">
        <v>32.915173601483787</v>
      </c>
      <c r="T72">
        <v>14.934402631426448</v>
      </c>
      <c r="U72">
        <v>0</v>
      </c>
      <c r="V72">
        <v>4.3154066393252339</v>
      </c>
      <c r="W72">
        <v>10.51613402460729</v>
      </c>
      <c r="X72">
        <v>0</v>
      </c>
      <c r="Y72">
        <v>22.771152754116979</v>
      </c>
      <c r="Z72">
        <v>18.274465265947377</v>
      </c>
      <c r="AA72">
        <v>0</v>
      </c>
      <c r="AB72">
        <v>3.6497718892569213</v>
      </c>
      <c r="AC72">
        <v>11.810261858633837</v>
      </c>
      <c r="AD72">
        <v>0</v>
      </c>
      <c r="AE72">
        <v>4.3739999999999997</v>
      </c>
      <c r="AF72">
        <v>2.6619999999999999</v>
      </c>
      <c r="AG72">
        <v>0</v>
      </c>
      <c r="AH72">
        <v>4.4892000000000003</v>
      </c>
      <c r="AI72">
        <v>5.2857120000000002</v>
      </c>
      <c r="AJ72">
        <v>0</v>
      </c>
      <c r="AK72">
        <v>15.312984655997361</v>
      </c>
      <c r="AL72">
        <v>2.1356211846229995</v>
      </c>
      <c r="AM72">
        <v>0</v>
      </c>
      <c r="AN72" s="69">
        <v>5.6438704846597076</v>
      </c>
      <c r="AO72" s="69">
        <v>3.466121877384932</v>
      </c>
      <c r="AP72">
        <v>0</v>
      </c>
      <c r="AQ72" s="69">
        <v>6.4328007668306659</v>
      </c>
      <c r="AR72" s="69">
        <v>3.1714726373205511</v>
      </c>
      <c r="AS72">
        <v>0</v>
      </c>
      <c r="AT72" s="69">
        <v>15.005649727920137</v>
      </c>
      <c r="AU72" s="69">
        <v>11.085018827071563</v>
      </c>
      <c r="AV72">
        <v>0</v>
      </c>
      <c r="AW72">
        <v>0</v>
      </c>
      <c r="AX72">
        <v>11.2654</v>
      </c>
      <c r="AY72">
        <v>0</v>
      </c>
      <c r="AZ72">
        <v>0</v>
      </c>
      <c r="BA72">
        <v>0</v>
      </c>
      <c r="BB72">
        <v>0</v>
      </c>
      <c r="BC72" s="7">
        <v>31.64508827543531</v>
      </c>
      <c r="BD72" s="7">
        <v>47.467632413152955</v>
      </c>
      <c r="BE72">
        <v>0</v>
      </c>
      <c r="BF72" s="7">
        <v>53.993189610445761</v>
      </c>
      <c r="BG72" s="7">
        <v>161.97956883133728</v>
      </c>
      <c r="BH72">
        <v>0</v>
      </c>
      <c r="BI72">
        <v>0</v>
      </c>
      <c r="BJ72" s="7">
        <v>111.06515520505624</v>
      </c>
      <c r="BK72">
        <v>0</v>
      </c>
      <c r="BL72" s="7">
        <v>25.681124994926737</v>
      </c>
      <c r="BM72" s="7">
        <v>77.043374984780215</v>
      </c>
      <c r="BN72">
        <v>0</v>
      </c>
      <c r="BO72" s="7">
        <v>25.681124994926734</v>
      </c>
      <c r="BP72" s="7">
        <v>77.043374984780215</v>
      </c>
      <c r="BQ72">
        <v>0</v>
      </c>
      <c r="BR72" s="75">
        <v>20</v>
      </c>
      <c r="BS72" s="75">
        <v>20</v>
      </c>
      <c r="BT72">
        <v>0</v>
      </c>
      <c r="BU72">
        <v>2.421752192</v>
      </c>
      <c r="BV72">
        <v>1.2697521919999999</v>
      </c>
      <c r="BW72">
        <v>0</v>
      </c>
      <c r="BX72">
        <v>0.17019999999999999</v>
      </c>
      <c r="BY72">
        <v>2.3545750000000001</v>
      </c>
      <c r="BZ72">
        <v>0</v>
      </c>
      <c r="CA72">
        <v>1.3946560880000001</v>
      </c>
      <c r="CB72">
        <v>0.77305608799999992</v>
      </c>
      <c r="CC72">
        <v>0</v>
      </c>
      <c r="CD72">
        <v>0.61680000000000001</v>
      </c>
      <c r="CE72">
        <v>0.31759999999999999</v>
      </c>
      <c r="CF72">
        <v>0</v>
      </c>
      <c r="CG72">
        <v>0.35920000000000002</v>
      </c>
      <c r="CH72">
        <v>0.10396</v>
      </c>
      <c r="CI72">
        <v>0</v>
      </c>
      <c r="CJ72">
        <v>1.7256</v>
      </c>
      <c r="CK72">
        <v>1.01816072</v>
      </c>
      <c r="CL72">
        <v>0</v>
      </c>
      <c r="CM72">
        <v>1.145511811023622</v>
      </c>
      <c r="CN72">
        <v>1.060472440944882</v>
      </c>
      <c r="CO72">
        <v>0</v>
      </c>
      <c r="CP72">
        <v>0.22735522191057581</v>
      </c>
      <c r="CQ72">
        <v>9.1074080184787951E-2</v>
      </c>
      <c r="CR72">
        <v>0</v>
      </c>
      <c r="CS72">
        <v>1.3009130225852961</v>
      </c>
      <c r="CT72">
        <v>1.1432921027592771</v>
      </c>
      <c r="CU72">
        <v>0</v>
      </c>
      <c r="CV72">
        <v>1.8779999999999999</v>
      </c>
      <c r="CW72">
        <v>1.3028</v>
      </c>
      <c r="CX72">
        <v>0</v>
      </c>
      <c r="CY72">
        <v>2.002763862497841</v>
      </c>
      <c r="CZ72">
        <v>0.73082791777509071</v>
      </c>
      <c r="DA72">
        <v>0</v>
      </c>
      <c r="DB72">
        <v>0.46361746361746359</v>
      </c>
      <c r="DC72">
        <v>0.60939908126299369</v>
      </c>
      <c r="DD72">
        <v>0</v>
      </c>
      <c r="DE72">
        <v>5.8814396659707717E-2</v>
      </c>
      <c r="DF72">
        <v>0.30026578938493192</v>
      </c>
      <c r="DG72">
        <v>0</v>
      </c>
      <c r="DH72">
        <v>0.48359999999999997</v>
      </c>
      <c r="DI72">
        <v>0.2732</v>
      </c>
      <c r="DJ72">
        <v>0</v>
      </c>
      <c r="DK72">
        <v>0.1197533320071613</v>
      </c>
      <c r="DL72">
        <v>4.0978714939327629E-2</v>
      </c>
      <c r="DM72">
        <v>0</v>
      </c>
      <c r="DN72">
        <v>8.8000000000000009E-2</v>
      </c>
      <c r="DO72">
        <v>2.9818049241478399E-2</v>
      </c>
      <c r="DP72">
        <v>0</v>
      </c>
      <c r="DQ72">
        <v>5.1968000000000014</v>
      </c>
      <c r="DR72">
        <v>0.56600000000000006</v>
      </c>
      <c r="DS72">
        <v>0</v>
      </c>
      <c r="DT72">
        <v>1.4623999999999999</v>
      </c>
      <c r="DU72">
        <v>1.0178114201596029</v>
      </c>
      <c r="DV72">
        <v>0</v>
      </c>
      <c r="DW72">
        <v>3.7067999999999999</v>
      </c>
      <c r="DX72">
        <v>2.1196000000000002</v>
      </c>
      <c r="DY72">
        <v>0</v>
      </c>
      <c r="DZ72">
        <v>0.55679999999999996</v>
      </c>
      <c r="EA72">
        <v>0.67199999999999993</v>
      </c>
      <c r="EB72">
        <v>0</v>
      </c>
      <c r="EC72">
        <v>0.85628168242224956</v>
      </c>
      <c r="ED72">
        <v>0.20803187011919441</v>
      </c>
      <c r="EE72">
        <v>0</v>
      </c>
      <c r="EF72">
        <v>0.84670190668659095</v>
      </c>
      <c r="EG72">
        <v>1.719937875005479</v>
      </c>
      <c r="EH72">
        <v>0</v>
      </c>
    </row>
    <row r="73" spans="1:138" x14ac:dyDescent="0.25">
      <c r="A73" s="14">
        <v>2015</v>
      </c>
      <c r="B73" s="2">
        <v>1970</v>
      </c>
      <c r="C73">
        <f>0.1*'Ancillary calculations'!D$26</f>
        <v>0</v>
      </c>
      <c r="D73">
        <f>0.1*'Ancillary calculations'!E$26</f>
        <v>254.8533098972199</v>
      </c>
      <c r="E73">
        <f>0.1*'Ancillary calculations'!F$26</f>
        <v>0</v>
      </c>
      <c r="F73">
        <f>0.1*'Ancillary calculations'!G$26</f>
        <v>0</v>
      </c>
      <c r="G73">
        <f>0.1*'Ancillary calculations'!H$26</f>
        <v>0</v>
      </c>
      <c r="H73">
        <f>0.1*'Ancillary calculations'!I$26</f>
        <v>35.882331691996633</v>
      </c>
      <c r="I73">
        <f>0.1*'Ancillary calculations'!J$26</f>
        <v>0</v>
      </c>
      <c r="J73">
        <f>0.1*'Ancillary calculations'!K$26</f>
        <v>0</v>
      </c>
      <c r="K73">
        <f>0.1*'Ancillary calculations'!L$26</f>
        <v>10.270208010783488</v>
      </c>
      <c r="L73">
        <v>0</v>
      </c>
      <c r="M73">
        <v>0</v>
      </c>
      <c r="N73">
        <v>0</v>
      </c>
      <c r="O73">
        <v>0</v>
      </c>
      <c r="P73">
        <f t="shared" si="3"/>
        <v>25.139825935723945</v>
      </c>
      <c r="Q73">
        <f t="shared" si="4"/>
        <v>3.5395874327412318</v>
      </c>
      <c r="R73">
        <f t="shared" si="5"/>
        <v>1.0130974630814127</v>
      </c>
      <c r="S73">
        <v>32.915173601483787</v>
      </c>
      <c r="T73">
        <v>14.934402631426448</v>
      </c>
      <c r="U73">
        <v>0</v>
      </c>
      <c r="V73">
        <v>14.561634295442236</v>
      </c>
      <c r="W73">
        <v>26.290335061518228</v>
      </c>
      <c r="X73">
        <v>0</v>
      </c>
      <c r="Y73">
        <v>28.655120196857844</v>
      </c>
      <c r="Z73">
        <v>23.035207268597389</v>
      </c>
      <c r="AA73">
        <v>0</v>
      </c>
      <c r="AB73">
        <v>9.9487532029248182</v>
      </c>
      <c r="AC73">
        <v>29.525654646584588</v>
      </c>
      <c r="AD73">
        <v>0</v>
      </c>
      <c r="AE73">
        <v>7.1350000000000016</v>
      </c>
      <c r="AF73">
        <v>5.0370000000000008</v>
      </c>
      <c r="AG73">
        <v>0</v>
      </c>
      <c r="AH73">
        <v>9.2570000000000014</v>
      </c>
      <c r="AI73">
        <v>13.214280000000002</v>
      </c>
      <c r="AJ73">
        <v>0</v>
      </c>
      <c r="AK73">
        <v>14.492657977231483</v>
      </c>
      <c r="AL73">
        <v>4.6254743441676291</v>
      </c>
      <c r="AM73">
        <v>0</v>
      </c>
      <c r="AN73" s="69">
        <v>5.6228611803340298</v>
      </c>
      <c r="AO73" s="69">
        <v>6.6278048459256791</v>
      </c>
      <c r="AP73">
        <v>0</v>
      </c>
      <c r="AQ73" s="69">
        <v>11.092661578083835</v>
      </c>
      <c r="AR73" s="69">
        <v>6.5555775977744783</v>
      </c>
      <c r="AS73">
        <v>0</v>
      </c>
      <c r="AT73" s="69">
        <v>28.592124832410846</v>
      </c>
      <c r="AU73" s="69">
        <v>27.06420446153475</v>
      </c>
      <c r="AV73">
        <v>0</v>
      </c>
      <c r="AW73">
        <v>0</v>
      </c>
      <c r="AX73">
        <v>15.551</v>
      </c>
      <c r="AY73">
        <v>0</v>
      </c>
      <c r="AZ73">
        <v>0</v>
      </c>
      <c r="BA73">
        <v>0</v>
      </c>
      <c r="BB73">
        <v>0</v>
      </c>
      <c r="BC73" s="7">
        <v>31.64508827543531</v>
      </c>
      <c r="BD73" s="7">
        <v>47.467632413152955</v>
      </c>
      <c r="BE73">
        <v>0</v>
      </c>
      <c r="BF73" s="7">
        <v>44.485074322279395</v>
      </c>
      <c r="BG73" s="7">
        <v>133.45522296683819</v>
      </c>
      <c r="BH73">
        <v>0</v>
      </c>
      <c r="BI73">
        <v>0</v>
      </c>
      <c r="BJ73" s="7">
        <v>122.17167072556187</v>
      </c>
      <c r="BK73">
        <v>0</v>
      </c>
      <c r="BL73" s="7">
        <v>28.249237494419411</v>
      </c>
      <c r="BM73" s="7">
        <v>84.747712483258226</v>
      </c>
      <c r="BN73">
        <v>0</v>
      </c>
      <c r="BO73" s="7">
        <v>28.249237494419418</v>
      </c>
      <c r="BP73" s="7">
        <v>84.747712483258226</v>
      </c>
      <c r="BQ73">
        <v>0</v>
      </c>
      <c r="BR73" s="75">
        <v>20</v>
      </c>
      <c r="BS73" s="75">
        <v>20</v>
      </c>
      <c r="BT73">
        <v>0</v>
      </c>
      <c r="BU73">
        <v>3.9093804799999998</v>
      </c>
      <c r="BV73">
        <v>1.4223804799999999</v>
      </c>
      <c r="BW73">
        <v>0</v>
      </c>
      <c r="BX73">
        <v>0.14897265500000001</v>
      </c>
      <c r="BY73">
        <v>6.7739999999999991</v>
      </c>
      <c r="BZ73">
        <v>0</v>
      </c>
      <c r="CA73">
        <v>1.95564022</v>
      </c>
      <c r="CB73">
        <v>1.53264022</v>
      </c>
      <c r="CC73">
        <v>0</v>
      </c>
      <c r="CD73">
        <v>1.617</v>
      </c>
      <c r="CE73">
        <v>0.89400000000000013</v>
      </c>
      <c r="CF73">
        <v>0</v>
      </c>
      <c r="CG73">
        <v>0.46299999999999991</v>
      </c>
      <c r="CH73">
        <v>0.15989999999999999</v>
      </c>
      <c r="CI73">
        <v>0</v>
      </c>
      <c r="CJ73">
        <v>4.452</v>
      </c>
      <c r="CK73">
        <v>2.2405719999999998</v>
      </c>
      <c r="CL73">
        <v>0</v>
      </c>
      <c r="CM73">
        <v>3.4039370078740161</v>
      </c>
      <c r="CN73">
        <v>2.6511811023622052</v>
      </c>
      <c r="CO73">
        <v>0</v>
      </c>
      <c r="CP73">
        <v>9.4868833525820817E-2</v>
      </c>
      <c r="CQ73">
        <v>0.22768520046196999</v>
      </c>
      <c r="CR73">
        <v>0</v>
      </c>
      <c r="CS73">
        <v>1.855838539163863</v>
      </c>
      <c r="CT73">
        <v>2.9812876625436089</v>
      </c>
      <c r="CU73">
        <v>0</v>
      </c>
      <c r="CV73">
        <v>3.839</v>
      </c>
      <c r="CW73">
        <v>2.8570000000000002</v>
      </c>
      <c r="CX73">
        <v>0</v>
      </c>
      <c r="CY73">
        <v>2.9556054586284328</v>
      </c>
      <c r="CZ73">
        <v>1.625653314907584</v>
      </c>
      <c r="DA73">
        <v>0</v>
      </c>
      <c r="DB73">
        <v>1.131756756756757</v>
      </c>
      <c r="DC73">
        <v>0.93901361392931415</v>
      </c>
      <c r="DD73">
        <v>0</v>
      </c>
      <c r="DE73">
        <v>0.13822096033402931</v>
      </c>
      <c r="DF73">
        <v>0.76316462592567857</v>
      </c>
      <c r="DG73">
        <v>0</v>
      </c>
      <c r="DH73">
        <v>0.75000000000000011</v>
      </c>
      <c r="DI73">
        <v>0.58299999999999996</v>
      </c>
      <c r="DJ73">
        <v>0</v>
      </c>
      <c r="DK73">
        <v>0.20290431668987469</v>
      </c>
      <c r="DL73">
        <v>0.10244678734831909</v>
      </c>
      <c r="DM73">
        <v>0</v>
      </c>
      <c r="DN73">
        <v>0.14000000000000001</v>
      </c>
      <c r="DO73">
        <v>5.5849956771276008E-2</v>
      </c>
      <c r="DP73">
        <v>0</v>
      </c>
      <c r="DQ73">
        <v>7.6460000000000008</v>
      </c>
      <c r="DR73">
        <v>1.415</v>
      </c>
      <c r="DS73">
        <v>0</v>
      </c>
      <c r="DT73">
        <v>4.3869999999999996</v>
      </c>
      <c r="DU73">
        <v>3.6220501278376069</v>
      </c>
      <c r="DV73">
        <v>0</v>
      </c>
      <c r="DW73">
        <v>2.7789999999999999</v>
      </c>
      <c r="DX73">
        <v>3.7490000000000001</v>
      </c>
      <c r="DY73">
        <v>0</v>
      </c>
      <c r="DZ73">
        <v>0.90300000000000002</v>
      </c>
      <c r="EA73">
        <v>0.98</v>
      </c>
      <c r="EB73">
        <v>0</v>
      </c>
      <c r="EC73">
        <v>0.46718728592957942</v>
      </c>
      <c r="ED73">
        <v>0.37191712563364843</v>
      </c>
      <c r="EE73">
        <v>0</v>
      </c>
      <c r="EF73">
        <v>2.0673350769263239</v>
      </c>
      <c r="EG73">
        <v>4.2998446875136969</v>
      </c>
      <c r="EH73">
        <v>0</v>
      </c>
    </row>
    <row r="74" spans="1:138" x14ac:dyDescent="0.25">
      <c r="A74" s="14">
        <v>2015</v>
      </c>
      <c r="B74" s="2">
        <v>1971</v>
      </c>
      <c r="C74">
        <f>0.1*'Ancillary calculations'!D$26</f>
        <v>0</v>
      </c>
      <c r="D74">
        <f>0.1*'Ancillary calculations'!E$26</f>
        <v>254.8533098972199</v>
      </c>
      <c r="E74">
        <f>0.1*'Ancillary calculations'!F$26</f>
        <v>0</v>
      </c>
      <c r="F74">
        <f>0.1*'Ancillary calculations'!G$26</f>
        <v>0</v>
      </c>
      <c r="G74">
        <f>0.1*'Ancillary calculations'!H$26</f>
        <v>0</v>
      </c>
      <c r="H74">
        <f>0.1*'Ancillary calculations'!I$26</f>
        <v>35.882331691996633</v>
      </c>
      <c r="I74">
        <f>0.1*'Ancillary calculations'!J$26</f>
        <v>0</v>
      </c>
      <c r="J74">
        <f>0.1*'Ancillary calculations'!K$26</f>
        <v>0</v>
      </c>
      <c r="K74">
        <f>0.1*'Ancillary calculations'!L$26</f>
        <v>10.270208010783488</v>
      </c>
      <c r="L74">
        <v>0</v>
      </c>
      <c r="M74">
        <v>0</v>
      </c>
      <c r="N74">
        <v>0</v>
      </c>
      <c r="O74">
        <v>0</v>
      </c>
      <c r="P74">
        <f t="shared" si="3"/>
        <v>25.139825935723945</v>
      </c>
      <c r="Q74">
        <f t="shared" si="4"/>
        <v>3.5395874327412318</v>
      </c>
      <c r="R74">
        <f t="shared" si="5"/>
        <v>1.0130974630814127</v>
      </c>
      <c r="S74">
        <v>32.915173601483787</v>
      </c>
      <c r="T74">
        <v>14.934402631426448</v>
      </c>
      <c r="U74">
        <v>0</v>
      </c>
      <c r="V74">
        <v>14.561634295442236</v>
      </c>
      <c r="W74">
        <v>26.290335061518228</v>
      </c>
      <c r="X74">
        <v>0</v>
      </c>
      <c r="Y74">
        <v>28.655120196857844</v>
      </c>
      <c r="Z74">
        <v>23.035207268597389</v>
      </c>
      <c r="AA74">
        <v>0</v>
      </c>
      <c r="AB74">
        <v>9.9487532029248182</v>
      </c>
      <c r="AC74">
        <v>29.525654646584588</v>
      </c>
      <c r="AD74">
        <v>0</v>
      </c>
      <c r="AE74">
        <v>7.1350000000000016</v>
      </c>
      <c r="AF74">
        <v>5.0370000000000008</v>
      </c>
      <c r="AG74">
        <v>0</v>
      </c>
      <c r="AH74">
        <v>9.2570000000000014</v>
      </c>
      <c r="AI74">
        <v>13.214280000000002</v>
      </c>
      <c r="AJ74">
        <v>0</v>
      </c>
      <c r="AK74">
        <v>14.492657977231483</v>
      </c>
      <c r="AL74">
        <v>4.6254743441676291</v>
      </c>
      <c r="AM74">
        <v>0</v>
      </c>
      <c r="AN74" s="69">
        <v>5.6228611803340298</v>
      </c>
      <c r="AO74" s="69">
        <v>6.6278048459256791</v>
      </c>
      <c r="AP74">
        <v>0</v>
      </c>
      <c r="AQ74" s="69">
        <v>11.092661578083835</v>
      </c>
      <c r="AR74" s="69">
        <v>6.5555775977744783</v>
      </c>
      <c r="AS74">
        <v>0</v>
      </c>
      <c r="AT74" s="69">
        <v>28.592124832410846</v>
      </c>
      <c r="AU74" s="69">
        <v>27.06420446153475</v>
      </c>
      <c r="AV74">
        <v>0</v>
      </c>
      <c r="AW74">
        <v>0</v>
      </c>
      <c r="AX74">
        <v>21.085599999999999</v>
      </c>
      <c r="AY74">
        <v>0</v>
      </c>
      <c r="AZ74">
        <v>0</v>
      </c>
      <c r="BA74">
        <v>0</v>
      </c>
      <c r="BB74">
        <v>0</v>
      </c>
      <c r="BC74" s="7">
        <v>71.905593254130494</v>
      </c>
      <c r="BD74" s="7">
        <v>107.85838988119572</v>
      </c>
      <c r="BE74">
        <v>0</v>
      </c>
      <c r="BF74" s="7">
        <v>22.401954662977214</v>
      </c>
      <c r="BG74" s="7">
        <v>67.20586398893164</v>
      </c>
      <c r="BH74">
        <v>0</v>
      </c>
      <c r="BI74">
        <v>0</v>
      </c>
      <c r="BJ74" s="7">
        <v>133.27818624606749</v>
      </c>
      <c r="BK74">
        <v>0</v>
      </c>
      <c r="BL74" s="7">
        <v>30.817349993912085</v>
      </c>
      <c r="BM74" s="7">
        <v>92.452049981736252</v>
      </c>
      <c r="BN74">
        <v>0</v>
      </c>
      <c r="BO74" s="7">
        <v>30.817349993912089</v>
      </c>
      <c r="BP74" s="7">
        <v>92.452049981736252</v>
      </c>
      <c r="BQ74">
        <v>0</v>
      </c>
      <c r="BR74" s="75">
        <v>20</v>
      </c>
      <c r="BS74" s="75">
        <v>20</v>
      </c>
      <c r="BT74">
        <v>0</v>
      </c>
      <c r="BU74">
        <v>3.9093804799999998</v>
      </c>
      <c r="BV74">
        <v>1.4223804799999999</v>
      </c>
      <c r="BW74">
        <v>0</v>
      </c>
      <c r="BX74">
        <v>0.14897265500000001</v>
      </c>
      <c r="BY74">
        <v>6.7739999999999991</v>
      </c>
      <c r="BZ74">
        <v>0</v>
      </c>
      <c r="CA74">
        <v>1.95564022</v>
      </c>
      <c r="CB74">
        <v>1.53264022</v>
      </c>
      <c r="CC74">
        <v>0</v>
      </c>
      <c r="CD74">
        <v>1.617</v>
      </c>
      <c r="CE74">
        <v>0.89400000000000013</v>
      </c>
      <c r="CF74">
        <v>0</v>
      </c>
      <c r="CG74">
        <v>0.46299999999999991</v>
      </c>
      <c r="CH74">
        <v>0.15989999999999999</v>
      </c>
      <c r="CI74">
        <v>0</v>
      </c>
      <c r="CJ74">
        <v>4.452</v>
      </c>
      <c r="CK74">
        <v>2.2405719999999998</v>
      </c>
      <c r="CL74">
        <v>0</v>
      </c>
      <c r="CM74">
        <v>3.4039370078740161</v>
      </c>
      <c r="CN74">
        <v>2.6511811023622052</v>
      </c>
      <c r="CO74">
        <v>0</v>
      </c>
      <c r="CP74">
        <v>9.4868833525820817E-2</v>
      </c>
      <c r="CQ74">
        <v>0.22768520046196999</v>
      </c>
      <c r="CR74">
        <v>0</v>
      </c>
      <c r="CS74">
        <v>1.855838539163863</v>
      </c>
      <c r="CT74">
        <v>2.9812876625436089</v>
      </c>
      <c r="CU74">
        <v>0</v>
      </c>
      <c r="CV74">
        <v>3.839</v>
      </c>
      <c r="CW74">
        <v>2.8570000000000002</v>
      </c>
      <c r="CX74">
        <v>0</v>
      </c>
      <c r="CY74">
        <v>2.9556054586284328</v>
      </c>
      <c r="CZ74">
        <v>1.625653314907584</v>
      </c>
      <c r="DA74">
        <v>0</v>
      </c>
      <c r="DB74">
        <v>1.131756756756757</v>
      </c>
      <c r="DC74">
        <v>0.93901361392931415</v>
      </c>
      <c r="DD74">
        <v>0</v>
      </c>
      <c r="DE74">
        <v>0.13822096033402931</v>
      </c>
      <c r="DF74">
        <v>0.76316462592567857</v>
      </c>
      <c r="DG74">
        <v>0</v>
      </c>
      <c r="DH74">
        <v>0.75000000000000011</v>
      </c>
      <c r="DI74">
        <v>0.58299999999999996</v>
      </c>
      <c r="DJ74">
        <v>0</v>
      </c>
      <c r="DK74">
        <v>0.20290431668987469</v>
      </c>
      <c r="DL74">
        <v>0.10244678734831909</v>
      </c>
      <c r="DM74">
        <v>0</v>
      </c>
      <c r="DN74">
        <v>0.14000000000000001</v>
      </c>
      <c r="DO74">
        <v>5.5849956771276008E-2</v>
      </c>
      <c r="DP74">
        <v>0</v>
      </c>
      <c r="DQ74">
        <v>7.6460000000000008</v>
      </c>
      <c r="DR74">
        <v>1.415</v>
      </c>
      <c r="DS74">
        <v>0</v>
      </c>
      <c r="DT74">
        <v>4.3869999999999996</v>
      </c>
      <c r="DU74">
        <v>3.6220501278376069</v>
      </c>
      <c r="DV74">
        <v>0</v>
      </c>
      <c r="DW74">
        <v>2.7789999999999999</v>
      </c>
      <c r="DX74">
        <v>3.7490000000000001</v>
      </c>
      <c r="DY74">
        <v>0</v>
      </c>
      <c r="DZ74">
        <v>0.90300000000000002</v>
      </c>
      <c r="EA74">
        <v>0.98</v>
      </c>
      <c r="EB74">
        <v>0</v>
      </c>
      <c r="EC74">
        <v>0.46718728592957942</v>
      </c>
      <c r="ED74">
        <v>0.37191712563364843</v>
      </c>
      <c r="EE74">
        <v>0</v>
      </c>
      <c r="EF74">
        <v>2.0673350769263239</v>
      </c>
      <c r="EG74">
        <v>4.2998446875136969</v>
      </c>
      <c r="EH74">
        <v>0</v>
      </c>
    </row>
    <row r="75" spans="1:138" x14ac:dyDescent="0.25">
      <c r="A75" s="14">
        <v>2015</v>
      </c>
      <c r="B75" s="2">
        <v>1972</v>
      </c>
      <c r="C75">
        <f>0.1*'Ancillary calculations'!D$26</f>
        <v>0</v>
      </c>
      <c r="D75">
        <f>0.1*'Ancillary calculations'!E$26</f>
        <v>254.8533098972199</v>
      </c>
      <c r="E75">
        <f>0.1*'Ancillary calculations'!F$26</f>
        <v>0</v>
      </c>
      <c r="F75">
        <f>0.1*'Ancillary calculations'!G$26</f>
        <v>0</v>
      </c>
      <c r="G75">
        <f>0.1*'Ancillary calculations'!H$26</f>
        <v>0</v>
      </c>
      <c r="H75">
        <f>0.1*'Ancillary calculations'!I$26</f>
        <v>35.882331691996633</v>
      </c>
      <c r="I75">
        <f>0.1*'Ancillary calculations'!J$26</f>
        <v>0</v>
      </c>
      <c r="J75">
        <f>0.1*'Ancillary calculations'!K$26</f>
        <v>0</v>
      </c>
      <c r="K75">
        <f>0.1*'Ancillary calculations'!L$26</f>
        <v>10.270208010783488</v>
      </c>
      <c r="L75">
        <v>0</v>
      </c>
      <c r="M75">
        <v>0</v>
      </c>
      <c r="N75">
        <v>0</v>
      </c>
      <c r="O75">
        <v>0</v>
      </c>
      <c r="P75">
        <f t="shared" si="3"/>
        <v>25.139825935723945</v>
      </c>
      <c r="Q75">
        <f t="shared" si="4"/>
        <v>3.5395874327412318</v>
      </c>
      <c r="R75">
        <f t="shared" si="5"/>
        <v>1.0130974630814127</v>
      </c>
      <c r="S75">
        <v>32.915173601483787</v>
      </c>
      <c r="T75">
        <v>14.934402631426448</v>
      </c>
      <c r="U75">
        <v>0</v>
      </c>
      <c r="V75">
        <v>14.561634295442236</v>
      </c>
      <c r="W75">
        <v>26.290335061518228</v>
      </c>
      <c r="X75">
        <v>0</v>
      </c>
      <c r="Y75">
        <v>28.655120196857844</v>
      </c>
      <c r="Z75">
        <v>23.035207268597389</v>
      </c>
      <c r="AA75">
        <v>0</v>
      </c>
      <c r="AB75">
        <v>9.9487532029248182</v>
      </c>
      <c r="AC75">
        <v>29.525654646584588</v>
      </c>
      <c r="AD75">
        <v>0</v>
      </c>
      <c r="AE75">
        <v>7.1350000000000016</v>
      </c>
      <c r="AF75">
        <v>5.0370000000000008</v>
      </c>
      <c r="AG75">
        <v>0</v>
      </c>
      <c r="AH75">
        <v>9.2570000000000014</v>
      </c>
      <c r="AI75">
        <v>13.214280000000002</v>
      </c>
      <c r="AJ75">
        <v>0</v>
      </c>
      <c r="AK75">
        <v>14.492657977231483</v>
      </c>
      <c r="AL75">
        <v>4.6254743441676291</v>
      </c>
      <c r="AM75">
        <v>0</v>
      </c>
      <c r="AN75" s="69">
        <v>5.6228611803340298</v>
      </c>
      <c r="AO75" s="69">
        <v>6.6278048459256791</v>
      </c>
      <c r="AP75">
        <v>0</v>
      </c>
      <c r="AQ75" s="69">
        <v>11.092661578083835</v>
      </c>
      <c r="AR75" s="69">
        <v>6.5555775977744783</v>
      </c>
      <c r="AS75">
        <v>0</v>
      </c>
      <c r="AT75" s="69">
        <v>28.592124832410846</v>
      </c>
      <c r="AU75" s="69">
        <v>27.06420446153475</v>
      </c>
      <c r="AV75">
        <v>0</v>
      </c>
      <c r="AW75">
        <v>0</v>
      </c>
      <c r="AX75">
        <v>27.8583</v>
      </c>
      <c r="AY75">
        <v>0</v>
      </c>
      <c r="AZ75">
        <v>0</v>
      </c>
      <c r="BA75">
        <v>0</v>
      </c>
      <c r="BB75">
        <v>0</v>
      </c>
      <c r="BC75" s="7">
        <v>71.905593254130494</v>
      </c>
      <c r="BD75" s="7">
        <v>107.85838988119572</v>
      </c>
      <c r="BE75">
        <v>0</v>
      </c>
      <c r="BF75" s="7">
        <v>22.401954662977214</v>
      </c>
      <c r="BG75" s="7">
        <v>67.20586398893164</v>
      </c>
      <c r="BH75">
        <v>0</v>
      </c>
      <c r="BI75">
        <v>0</v>
      </c>
      <c r="BJ75" s="7">
        <v>144.38470176657313</v>
      </c>
      <c r="BK75">
        <v>0</v>
      </c>
      <c r="BL75" s="7">
        <v>33.385462493404759</v>
      </c>
      <c r="BM75" s="7">
        <v>100.15638748021428</v>
      </c>
      <c r="BN75">
        <v>0</v>
      </c>
      <c r="BO75" s="7">
        <v>33.385462493404759</v>
      </c>
      <c r="BP75" s="7">
        <v>100.15638748021428</v>
      </c>
      <c r="BQ75">
        <v>0</v>
      </c>
      <c r="BR75" s="75">
        <v>20</v>
      </c>
      <c r="BS75" s="75">
        <v>20</v>
      </c>
      <c r="BT75">
        <v>0</v>
      </c>
      <c r="BU75">
        <v>3.9093804799999998</v>
      </c>
      <c r="BV75">
        <v>1.4223804799999999</v>
      </c>
      <c r="BW75">
        <v>0</v>
      </c>
      <c r="BX75">
        <v>0.14897265500000001</v>
      </c>
      <c r="BY75">
        <v>6.7739999999999991</v>
      </c>
      <c r="BZ75">
        <v>0</v>
      </c>
      <c r="CA75">
        <v>1.95564022</v>
      </c>
      <c r="CB75">
        <v>1.53264022</v>
      </c>
      <c r="CC75">
        <v>0</v>
      </c>
      <c r="CD75">
        <v>1.617</v>
      </c>
      <c r="CE75">
        <v>0.89400000000000013</v>
      </c>
      <c r="CF75">
        <v>0</v>
      </c>
      <c r="CG75">
        <v>0.46299999999999991</v>
      </c>
      <c r="CH75">
        <v>0.15989999999999999</v>
      </c>
      <c r="CI75">
        <v>0</v>
      </c>
      <c r="CJ75">
        <v>4.452</v>
      </c>
      <c r="CK75">
        <v>2.2405719999999998</v>
      </c>
      <c r="CL75">
        <v>0</v>
      </c>
      <c r="CM75">
        <v>3.4039370078740161</v>
      </c>
      <c r="CN75">
        <v>2.6511811023622052</v>
      </c>
      <c r="CO75">
        <v>0</v>
      </c>
      <c r="CP75">
        <v>9.4868833525820817E-2</v>
      </c>
      <c r="CQ75">
        <v>0.22768520046196999</v>
      </c>
      <c r="CR75">
        <v>0</v>
      </c>
      <c r="CS75">
        <v>1.855838539163863</v>
      </c>
      <c r="CT75">
        <v>2.9812876625436089</v>
      </c>
      <c r="CU75">
        <v>0</v>
      </c>
      <c r="CV75">
        <v>3.839</v>
      </c>
      <c r="CW75">
        <v>2.8570000000000002</v>
      </c>
      <c r="CX75">
        <v>0</v>
      </c>
      <c r="CY75">
        <v>2.9556054586284328</v>
      </c>
      <c r="CZ75">
        <v>1.625653314907584</v>
      </c>
      <c r="DA75">
        <v>0</v>
      </c>
      <c r="DB75">
        <v>1.131756756756757</v>
      </c>
      <c r="DC75">
        <v>0.93901361392931415</v>
      </c>
      <c r="DD75">
        <v>0</v>
      </c>
      <c r="DE75">
        <v>0.13822096033402931</v>
      </c>
      <c r="DF75">
        <v>0.76316462592567857</v>
      </c>
      <c r="DG75">
        <v>0</v>
      </c>
      <c r="DH75">
        <v>0.75000000000000011</v>
      </c>
      <c r="DI75">
        <v>0.58299999999999996</v>
      </c>
      <c r="DJ75">
        <v>0</v>
      </c>
      <c r="DK75">
        <v>0.20290431668987469</v>
      </c>
      <c r="DL75">
        <v>0.10244678734831909</v>
      </c>
      <c r="DM75">
        <v>0</v>
      </c>
      <c r="DN75">
        <v>0.14000000000000001</v>
      </c>
      <c r="DO75">
        <v>5.5849956771276008E-2</v>
      </c>
      <c r="DP75">
        <v>0</v>
      </c>
      <c r="DQ75">
        <v>7.6460000000000008</v>
      </c>
      <c r="DR75">
        <v>1.415</v>
      </c>
      <c r="DS75">
        <v>0</v>
      </c>
      <c r="DT75">
        <v>4.3869999999999996</v>
      </c>
      <c r="DU75">
        <v>3.6220501278376069</v>
      </c>
      <c r="DV75">
        <v>0</v>
      </c>
      <c r="DW75">
        <v>2.7789999999999999</v>
      </c>
      <c r="DX75">
        <v>3.7490000000000001</v>
      </c>
      <c r="DY75">
        <v>0</v>
      </c>
      <c r="DZ75">
        <v>0.90300000000000002</v>
      </c>
      <c r="EA75">
        <v>0.98</v>
      </c>
      <c r="EB75">
        <v>0</v>
      </c>
      <c r="EC75">
        <v>0.46718728592957942</v>
      </c>
      <c r="ED75">
        <v>0.37191712563364843</v>
      </c>
      <c r="EE75">
        <v>0</v>
      </c>
      <c r="EF75">
        <v>2.0673350769263239</v>
      </c>
      <c r="EG75">
        <v>4.2998446875136969</v>
      </c>
      <c r="EH75">
        <v>0</v>
      </c>
    </row>
    <row r="76" spans="1:138" x14ac:dyDescent="0.25">
      <c r="A76" s="14">
        <v>2015</v>
      </c>
      <c r="B76" s="2">
        <v>1973</v>
      </c>
      <c r="C76">
        <f>0.1*'Ancillary calculations'!D$26</f>
        <v>0</v>
      </c>
      <c r="D76">
        <f>0.1*'Ancillary calculations'!E$26</f>
        <v>254.8533098972199</v>
      </c>
      <c r="E76">
        <f>0.1*'Ancillary calculations'!F$26</f>
        <v>0</v>
      </c>
      <c r="F76">
        <f>0.1*'Ancillary calculations'!G$26</f>
        <v>0</v>
      </c>
      <c r="G76">
        <f>0.1*'Ancillary calculations'!H$26</f>
        <v>0</v>
      </c>
      <c r="H76">
        <f>0.1*'Ancillary calculations'!I$26</f>
        <v>35.882331691996633</v>
      </c>
      <c r="I76">
        <f>0.1*'Ancillary calculations'!J$26</f>
        <v>0</v>
      </c>
      <c r="J76">
        <f>0.1*'Ancillary calculations'!K$26</f>
        <v>0</v>
      </c>
      <c r="K76">
        <f>0.1*'Ancillary calculations'!L$26</f>
        <v>10.270208010783488</v>
      </c>
      <c r="L76">
        <v>0</v>
      </c>
      <c r="M76">
        <v>0</v>
      </c>
      <c r="N76">
        <v>0</v>
      </c>
      <c r="O76">
        <v>0</v>
      </c>
      <c r="P76">
        <f t="shared" si="3"/>
        <v>25.139825935723945</v>
      </c>
      <c r="Q76">
        <f t="shared" si="4"/>
        <v>3.5395874327412318</v>
      </c>
      <c r="R76">
        <f t="shared" si="5"/>
        <v>1.0130974630814127</v>
      </c>
      <c r="S76">
        <v>32.915173601483787</v>
      </c>
      <c r="T76">
        <v>14.934402631426448</v>
      </c>
      <c r="U76">
        <v>0</v>
      </c>
      <c r="V76">
        <v>14.561634295442236</v>
      </c>
      <c r="W76">
        <v>26.290335061518228</v>
      </c>
      <c r="X76">
        <v>0</v>
      </c>
      <c r="Y76">
        <v>28.655120196857844</v>
      </c>
      <c r="Z76">
        <v>23.035207268597389</v>
      </c>
      <c r="AA76">
        <v>0</v>
      </c>
      <c r="AB76">
        <v>9.9487532029248182</v>
      </c>
      <c r="AC76">
        <v>29.525654646584588</v>
      </c>
      <c r="AD76">
        <v>0</v>
      </c>
      <c r="AE76">
        <v>7.1350000000000016</v>
      </c>
      <c r="AF76">
        <v>5.0370000000000008</v>
      </c>
      <c r="AG76">
        <v>0</v>
      </c>
      <c r="AH76">
        <v>9.2570000000000014</v>
      </c>
      <c r="AI76">
        <v>13.214280000000002</v>
      </c>
      <c r="AJ76">
        <v>0</v>
      </c>
      <c r="AK76">
        <v>14.492657977231483</v>
      </c>
      <c r="AL76">
        <v>4.6254743441676291</v>
      </c>
      <c r="AM76">
        <v>0</v>
      </c>
      <c r="AN76" s="69">
        <v>5.6228611803340298</v>
      </c>
      <c r="AO76" s="69">
        <v>6.6278048459256791</v>
      </c>
      <c r="AP76">
        <v>0</v>
      </c>
      <c r="AQ76" s="69">
        <v>11.092661578083835</v>
      </c>
      <c r="AR76" s="69">
        <v>6.5555775977744783</v>
      </c>
      <c r="AS76">
        <v>0</v>
      </c>
      <c r="AT76" s="69">
        <v>28.592124832410846</v>
      </c>
      <c r="AU76" s="69">
        <v>27.06420446153475</v>
      </c>
      <c r="AV76">
        <v>0</v>
      </c>
      <c r="AW76">
        <v>0</v>
      </c>
      <c r="AX76">
        <v>36.441099999999999</v>
      </c>
      <c r="AY76">
        <v>0</v>
      </c>
      <c r="AZ76">
        <v>0</v>
      </c>
      <c r="BA76">
        <v>0</v>
      </c>
      <c r="BB76">
        <v>0</v>
      </c>
      <c r="BC76" s="7">
        <v>71.905593254130494</v>
      </c>
      <c r="BD76" s="7">
        <v>107.85838988119572</v>
      </c>
      <c r="BE76">
        <v>0</v>
      </c>
      <c r="BF76" s="7">
        <v>22.401954662977214</v>
      </c>
      <c r="BG76" s="7">
        <v>67.20586398893164</v>
      </c>
      <c r="BH76">
        <v>0</v>
      </c>
      <c r="BI76">
        <v>0</v>
      </c>
      <c r="BJ76" s="7">
        <v>155.49121728707877</v>
      </c>
      <c r="BK76">
        <v>0</v>
      </c>
      <c r="BL76" s="7">
        <v>35.95357499289743</v>
      </c>
      <c r="BM76" s="7">
        <v>107.86072497869229</v>
      </c>
      <c r="BN76">
        <v>0</v>
      </c>
      <c r="BO76" s="7">
        <v>35.95357499289743</v>
      </c>
      <c r="BP76" s="7">
        <v>107.86072497869229</v>
      </c>
      <c r="BQ76">
        <v>0</v>
      </c>
      <c r="BR76" s="75">
        <v>20</v>
      </c>
      <c r="BS76" s="75">
        <v>20</v>
      </c>
      <c r="BT76">
        <v>0</v>
      </c>
      <c r="BU76">
        <v>3.9093804799999998</v>
      </c>
      <c r="BV76">
        <v>1.4223804799999999</v>
      </c>
      <c r="BW76">
        <v>0</v>
      </c>
      <c r="BX76">
        <v>0.14897265500000001</v>
      </c>
      <c r="BY76">
        <v>6.7739999999999991</v>
      </c>
      <c r="BZ76">
        <v>0</v>
      </c>
      <c r="CA76">
        <v>1.95564022</v>
      </c>
      <c r="CB76">
        <v>1.53264022</v>
      </c>
      <c r="CC76">
        <v>0</v>
      </c>
      <c r="CD76">
        <v>1.617</v>
      </c>
      <c r="CE76">
        <v>0.89400000000000013</v>
      </c>
      <c r="CF76">
        <v>0</v>
      </c>
      <c r="CG76">
        <v>0.46299999999999991</v>
      </c>
      <c r="CH76">
        <v>0.15989999999999999</v>
      </c>
      <c r="CI76">
        <v>0</v>
      </c>
      <c r="CJ76">
        <v>4.452</v>
      </c>
      <c r="CK76">
        <v>2.2405719999999998</v>
      </c>
      <c r="CL76">
        <v>0</v>
      </c>
      <c r="CM76">
        <v>3.4039370078740161</v>
      </c>
      <c r="CN76">
        <v>2.6511811023622052</v>
      </c>
      <c r="CO76">
        <v>0</v>
      </c>
      <c r="CP76">
        <v>9.4868833525820817E-2</v>
      </c>
      <c r="CQ76">
        <v>0.22768520046196999</v>
      </c>
      <c r="CR76">
        <v>0</v>
      </c>
      <c r="CS76">
        <v>1.855838539163863</v>
      </c>
      <c r="CT76">
        <v>2.9812876625436089</v>
      </c>
      <c r="CU76">
        <v>0</v>
      </c>
      <c r="CV76">
        <v>3.839</v>
      </c>
      <c r="CW76">
        <v>2.8570000000000002</v>
      </c>
      <c r="CX76">
        <v>0</v>
      </c>
      <c r="CY76">
        <v>2.9556054586284328</v>
      </c>
      <c r="CZ76">
        <v>1.625653314907584</v>
      </c>
      <c r="DA76">
        <v>0</v>
      </c>
      <c r="DB76">
        <v>1.131756756756757</v>
      </c>
      <c r="DC76">
        <v>0.93901361392931415</v>
      </c>
      <c r="DD76">
        <v>0</v>
      </c>
      <c r="DE76">
        <v>0.13822096033402931</v>
      </c>
      <c r="DF76">
        <v>0.76316462592567857</v>
      </c>
      <c r="DG76">
        <v>0</v>
      </c>
      <c r="DH76">
        <v>0.75000000000000011</v>
      </c>
      <c r="DI76">
        <v>0.58299999999999996</v>
      </c>
      <c r="DJ76">
        <v>0</v>
      </c>
      <c r="DK76">
        <v>0.20290431668987469</v>
      </c>
      <c r="DL76">
        <v>0.10244678734831909</v>
      </c>
      <c r="DM76">
        <v>0</v>
      </c>
      <c r="DN76">
        <v>0.14000000000000001</v>
      </c>
      <c r="DO76">
        <v>5.5849956771276008E-2</v>
      </c>
      <c r="DP76">
        <v>0</v>
      </c>
      <c r="DQ76">
        <v>7.6460000000000008</v>
      </c>
      <c r="DR76">
        <v>1.415</v>
      </c>
      <c r="DS76">
        <v>0</v>
      </c>
      <c r="DT76">
        <v>4.3869999999999996</v>
      </c>
      <c r="DU76">
        <v>3.6220501278376069</v>
      </c>
      <c r="DV76">
        <v>0</v>
      </c>
      <c r="DW76">
        <v>2.7789999999999999</v>
      </c>
      <c r="DX76">
        <v>3.7490000000000001</v>
      </c>
      <c r="DY76">
        <v>0</v>
      </c>
      <c r="DZ76">
        <v>0.90300000000000002</v>
      </c>
      <c r="EA76">
        <v>0.98</v>
      </c>
      <c r="EB76">
        <v>0</v>
      </c>
      <c r="EC76">
        <v>0.46718728592957942</v>
      </c>
      <c r="ED76">
        <v>0.37191712563364843</v>
      </c>
      <c r="EE76">
        <v>0</v>
      </c>
      <c r="EF76">
        <v>2.0673350769263239</v>
      </c>
      <c r="EG76">
        <v>4.2998446875136969</v>
      </c>
      <c r="EH76">
        <v>0</v>
      </c>
    </row>
    <row r="77" spans="1:138" x14ac:dyDescent="0.25">
      <c r="A77" s="14">
        <v>2015</v>
      </c>
      <c r="B77" s="2">
        <v>1974</v>
      </c>
      <c r="C77">
        <f>0.1*'Ancillary calculations'!D$26</f>
        <v>0</v>
      </c>
      <c r="D77">
        <f>0.1*'Ancillary calculations'!E$26</f>
        <v>254.8533098972199</v>
      </c>
      <c r="E77">
        <f>0.1*'Ancillary calculations'!F$26</f>
        <v>0</v>
      </c>
      <c r="F77">
        <f>0.1*'Ancillary calculations'!G$26</f>
        <v>0</v>
      </c>
      <c r="G77">
        <f>0.1*'Ancillary calculations'!H$26</f>
        <v>0</v>
      </c>
      <c r="H77">
        <f>0.1*'Ancillary calculations'!I$26</f>
        <v>35.882331691996633</v>
      </c>
      <c r="I77">
        <f>0.1*'Ancillary calculations'!J$26</f>
        <v>0</v>
      </c>
      <c r="J77">
        <f>0.1*'Ancillary calculations'!K$26</f>
        <v>0</v>
      </c>
      <c r="K77">
        <f>0.1*'Ancillary calculations'!L$26</f>
        <v>10.270208010783488</v>
      </c>
      <c r="L77">
        <v>0</v>
      </c>
      <c r="M77">
        <v>0</v>
      </c>
      <c r="N77">
        <v>0</v>
      </c>
      <c r="O77">
        <v>0</v>
      </c>
      <c r="P77">
        <f t="shared" si="3"/>
        <v>25.139825935723945</v>
      </c>
      <c r="Q77">
        <f t="shared" si="4"/>
        <v>3.5395874327412318</v>
      </c>
      <c r="R77">
        <f t="shared" si="5"/>
        <v>1.0130974630814127</v>
      </c>
      <c r="S77">
        <v>32.915173601483787</v>
      </c>
      <c r="T77">
        <v>14.934402631426448</v>
      </c>
      <c r="U77">
        <v>0</v>
      </c>
      <c r="V77">
        <v>14.561634295442236</v>
      </c>
      <c r="W77">
        <v>26.290335061518228</v>
      </c>
      <c r="X77">
        <v>0</v>
      </c>
      <c r="Y77">
        <v>28.655120196857844</v>
      </c>
      <c r="Z77">
        <v>23.035207268597389</v>
      </c>
      <c r="AA77">
        <v>0</v>
      </c>
      <c r="AB77">
        <v>9.9487532029248182</v>
      </c>
      <c r="AC77">
        <v>29.525654646584588</v>
      </c>
      <c r="AD77">
        <v>0</v>
      </c>
      <c r="AE77">
        <v>7.1350000000000016</v>
      </c>
      <c r="AF77">
        <v>5.0370000000000008</v>
      </c>
      <c r="AG77">
        <v>0</v>
      </c>
      <c r="AH77">
        <v>9.2570000000000014</v>
      </c>
      <c r="AI77">
        <v>13.214280000000002</v>
      </c>
      <c r="AJ77">
        <v>0</v>
      </c>
      <c r="AK77">
        <v>14.492657977231483</v>
      </c>
      <c r="AL77">
        <v>4.6254743441676291</v>
      </c>
      <c r="AM77">
        <v>0</v>
      </c>
      <c r="AN77" s="69">
        <v>5.6228611803340298</v>
      </c>
      <c r="AO77" s="69">
        <v>6.6278048459256791</v>
      </c>
      <c r="AP77">
        <v>0</v>
      </c>
      <c r="AQ77" s="69">
        <v>11.092661578083835</v>
      </c>
      <c r="AR77" s="69">
        <v>6.5555775977744783</v>
      </c>
      <c r="AS77">
        <v>0</v>
      </c>
      <c r="AT77" s="69">
        <v>28.592124832410846</v>
      </c>
      <c r="AU77" s="69">
        <v>27.06420446153475</v>
      </c>
      <c r="AV77">
        <v>0</v>
      </c>
      <c r="AW77">
        <v>0</v>
      </c>
      <c r="AX77">
        <v>46.693100000000001</v>
      </c>
      <c r="AY77">
        <v>0</v>
      </c>
      <c r="AZ77">
        <v>0</v>
      </c>
      <c r="BA77">
        <v>0</v>
      </c>
      <c r="BB77">
        <v>0</v>
      </c>
      <c r="BC77" s="7">
        <v>71.905593254130494</v>
      </c>
      <c r="BD77" s="7">
        <v>107.85838988119572</v>
      </c>
      <c r="BE77">
        <v>0</v>
      </c>
      <c r="BF77" s="7">
        <v>22.401954662977214</v>
      </c>
      <c r="BG77" s="7">
        <v>67.20586398893164</v>
      </c>
      <c r="BH77">
        <v>0</v>
      </c>
      <c r="BI77">
        <v>0</v>
      </c>
      <c r="BJ77" s="7">
        <v>166.59773280758441</v>
      </c>
      <c r="BK77">
        <v>0</v>
      </c>
      <c r="BL77" s="7">
        <v>38.5216874923901</v>
      </c>
      <c r="BM77" s="7">
        <v>115.5650624771703</v>
      </c>
      <c r="BN77">
        <v>0</v>
      </c>
      <c r="BO77" s="7">
        <v>38.5216874923901</v>
      </c>
      <c r="BP77" s="7">
        <v>115.5650624771703</v>
      </c>
      <c r="BQ77">
        <v>0</v>
      </c>
      <c r="BR77" s="75">
        <v>20</v>
      </c>
      <c r="BS77" s="75">
        <v>20</v>
      </c>
      <c r="BT77">
        <v>0</v>
      </c>
      <c r="BU77">
        <v>3.9093804799999998</v>
      </c>
      <c r="BV77">
        <v>1.4223804799999999</v>
      </c>
      <c r="BW77">
        <v>0</v>
      </c>
      <c r="BX77">
        <v>0.14897265500000001</v>
      </c>
      <c r="BY77">
        <v>6.7739999999999991</v>
      </c>
      <c r="BZ77">
        <v>0</v>
      </c>
      <c r="CA77">
        <v>1.95564022</v>
      </c>
      <c r="CB77">
        <v>1.53264022</v>
      </c>
      <c r="CC77">
        <v>0</v>
      </c>
      <c r="CD77">
        <v>1.617</v>
      </c>
      <c r="CE77">
        <v>0.89400000000000013</v>
      </c>
      <c r="CF77">
        <v>0</v>
      </c>
      <c r="CG77">
        <v>0.46299999999999991</v>
      </c>
      <c r="CH77">
        <v>0.15989999999999999</v>
      </c>
      <c r="CI77">
        <v>0</v>
      </c>
      <c r="CJ77">
        <v>4.452</v>
      </c>
      <c r="CK77">
        <v>2.2405719999999998</v>
      </c>
      <c r="CL77">
        <v>0</v>
      </c>
      <c r="CM77">
        <v>3.4039370078740161</v>
      </c>
      <c r="CN77">
        <v>2.6511811023622052</v>
      </c>
      <c r="CO77">
        <v>0</v>
      </c>
      <c r="CP77">
        <v>9.4868833525820817E-2</v>
      </c>
      <c r="CQ77">
        <v>0.22768520046196999</v>
      </c>
      <c r="CR77">
        <v>0</v>
      </c>
      <c r="CS77">
        <v>1.855838539163863</v>
      </c>
      <c r="CT77">
        <v>2.9812876625436089</v>
      </c>
      <c r="CU77">
        <v>0</v>
      </c>
      <c r="CV77">
        <v>3.839</v>
      </c>
      <c r="CW77">
        <v>2.8570000000000002</v>
      </c>
      <c r="CX77">
        <v>0</v>
      </c>
      <c r="CY77">
        <v>2.9556054586284328</v>
      </c>
      <c r="CZ77">
        <v>1.625653314907584</v>
      </c>
      <c r="DA77">
        <v>0</v>
      </c>
      <c r="DB77">
        <v>1.131756756756757</v>
      </c>
      <c r="DC77">
        <v>0.93901361392931415</v>
      </c>
      <c r="DD77">
        <v>0</v>
      </c>
      <c r="DE77">
        <v>0.13822096033402931</v>
      </c>
      <c r="DF77">
        <v>0.76316462592567857</v>
      </c>
      <c r="DG77">
        <v>0</v>
      </c>
      <c r="DH77">
        <v>0.75000000000000011</v>
      </c>
      <c r="DI77">
        <v>0.58299999999999996</v>
      </c>
      <c r="DJ77">
        <v>0</v>
      </c>
      <c r="DK77">
        <v>0.20290431668987469</v>
      </c>
      <c r="DL77">
        <v>0.10244678734831909</v>
      </c>
      <c r="DM77">
        <v>0</v>
      </c>
      <c r="DN77">
        <v>0.14000000000000001</v>
      </c>
      <c r="DO77">
        <v>5.5849956771276008E-2</v>
      </c>
      <c r="DP77">
        <v>0</v>
      </c>
      <c r="DQ77">
        <v>7.6460000000000008</v>
      </c>
      <c r="DR77">
        <v>1.415</v>
      </c>
      <c r="DS77">
        <v>0</v>
      </c>
      <c r="DT77">
        <v>4.3869999999999996</v>
      </c>
      <c r="DU77">
        <v>3.6220501278376069</v>
      </c>
      <c r="DV77">
        <v>0</v>
      </c>
      <c r="DW77">
        <v>2.7789999999999999</v>
      </c>
      <c r="DX77">
        <v>3.7490000000000001</v>
      </c>
      <c r="DY77">
        <v>0</v>
      </c>
      <c r="DZ77">
        <v>0.90300000000000002</v>
      </c>
      <c r="EA77">
        <v>0.98</v>
      </c>
      <c r="EB77">
        <v>0</v>
      </c>
      <c r="EC77">
        <v>0.46718728592957942</v>
      </c>
      <c r="ED77">
        <v>0.37191712563364843</v>
      </c>
      <c r="EE77">
        <v>0</v>
      </c>
      <c r="EF77">
        <v>2.0673350769263239</v>
      </c>
      <c r="EG77">
        <v>4.2998446875136969</v>
      </c>
      <c r="EH77">
        <v>0</v>
      </c>
    </row>
    <row r="78" spans="1:138" x14ac:dyDescent="0.25">
      <c r="A78" s="14">
        <v>2015</v>
      </c>
      <c r="B78" s="2">
        <v>1975</v>
      </c>
      <c r="C78">
        <f>0.1*'Ancillary calculations'!D$26</f>
        <v>0</v>
      </c>
      <c r="D78">
        <f>0.1*'Ancillary calculations'!E$26</f>
        <v>254.8533098972199</v>
      </c>
      <c r="E78">
        <f>0.1*'Ancillary calculations'!F$26</f>
        <v>0</v>
      </c>
      <c r="F78">
        <f>0.1*'Ancillary calculations'!G$26</f>
        <v>0</v>
      </c>
      <c r="G78">
        <f>0.1*'Ancillary calculations'!H$26</f>
        <v>0</v>
      </c>
      <c r="H78">
        <f>0.1*'Ancillary calculations'!I$26</f>
        <v>35.882331691996633</v>
      </c>
      <c r="I78">
        <f>0.1*'Ancillary calculations'!J$26</f>
        <v>0</v>
      </c>
      <c r="J78">
        <f>0.1*'Ancillary calculations'!K$26</f>
        <v>0</v>
      </c>
      <c r="K78">
        <f>0.1*'Ancillary calculations'!L$26</f>
        <v>10.270208010783488</v>
      </c>
      <c r="L78">
        <v>0</v>
      </c>
      <c r="M78">
        <v>0</v>
      </c>
      <c r="N78">
        <v>0</v>
      </c>
      <c r="O78">
        <v>0</v>
      </c>
      <c r="P78">
        <f t="shared" si="3"/>
        <v>25.139825935723945</v>
      </c>
      <c r="Q78">
        <f t="shared" si="4"/>
        <v>3.5395874327412318</v>
      </c>
      <c r="R78">
        <f t="shared" si="5"/>
        <v>1.0130974630814127</v>
      </c>
      <c r="S78">
        <v>32.915173601483787</v>
      </c>
      <c r="T78">
        <v>14.934402631426448</v>
      </c>
      <c r="U78">
        <v>0</v>
      </c>
      <c r="V78">
        <v>14.561634295442236</v>
      </c>
      <c r="W78">
        <v>26.290335061518228</v>
      </c>
      <c r="X78">
        <v>0</v>
      </c>
      <c r="Y78">
        <v>28.655120196857844</v>
      </c>
      <c r="Z78">
        <v>23.035207268597389</v>
      </c>
      <c r="AA78">
        <v>0</v>
      </c>
      <c r="AB78">
        <v>9.9487532029248182</v>
      </c>
      <c r="AC78">
        <v>29.525654646584588</v>
      </c>
      <c r="AD78">
        <v>0</v>
      </c>
      <c r="AE78">
        <v>7.1350000000000016</v>
      </c>
      <c r="AF78">
        <v>5.0370000000000008</v>
      </c>
      <c r="AG78">
        <v>0</v>
      </c>
      <c r="AH78">
        <v>9.2570000000000014</v>
      </c>
      <c r="AI78">
        <v>13.214280000000002</v>
      </c>
      <c r="AJ78">
        <v>0</v>
      </c>
      <c r="AK78">
        <v>14.492657977231483</v>
      </c>
      <c r="AL78">
        <v>4.6254743441676291</v>
      </c>
      <c r="AM78">
        <v>0</v>
      </c>
      <c r="AN78" s="69">
        <v>5.6228611803340298</v>
      </c>
      <c r="AO78" s="69">
        <v>6.6278048459256791</v>
      </c>
      <c r="AP78">
        <v>0</v>
      </c>
      <c r="AQ78" s="69">
        <v>11.092661578083835</v>
      </c>
      <c r="AR78" s="69">
        <v>6.5555775977744783</v>
      </c>
      <c r="AS78">
        <v>0</v>
      </c>
      <c r="AT78" s="69">
        <v>28.592124832410846</v>
      </c>
      <c r="AU78" s="69">
        <v>27.06420446153475</v>
      </c>
      <c r="AV78">
        <v>0</v>
      </c>
      <c r="AW78">
        <v>0</v>
      </c>
      <c r="AX78">
        <v>59.233499999999999</v>
      </c>
      <c r="AY78">
        <v>0</v>
      </c>
      <c r="AZ78">
        <v>0</v>
      </c>
      <c r="BA78">
        <v>0</v>
      </c>
      <c r="BB78">
        <v>0</v>
      </c>
      <c r="BC78" s="7">
        <v>71.905593254130494</v>
      </c>
      <c r="BD78" s="7">
        <v>107.85838988119572</v>
      </c>
      <c r="BE78">
        <v>0</v>
      </c>
      <c r="BF78" s="7">
        <v>22.401954662977214</v>
      </c>
      <c r="BG78" s="7">
        <v>67.20586398893164</v>
      </c>
      <c r="BH78">
        <v>0</v>
      </c>
      <c r="BI78">
        <v>0</v>
      </c>
      <c r="BJ78" s="7">
        <v>177.70424832809005</v>
      </c>
      <c r="BK78">
        <v>0</v>
      </c>
      <c r="BL78" s="7">
        <v>41.089799991882771</v>
      </c>
      <c r="BM78" s="7">
        <v>123.26939997564831</v>
      </c>
      <c r="BN78">
        <v>0</v>
      </c>
      <c r="BO78" s="7">
        <v>41.089799991882771</v>
      </c>
      <c r="BP78" s="7">
        <v>123.26939997564831</v>
      </c>
      <c r="BQ78">
        <v>0</v>
      </c>
      <c r="BR78" s="75">
        <v>20</v>
      </c>
      <c r="BS78" s="75">
        <v>20</v>
      </c>
      <c r="BT78">
        <v>0</v>
      </c>
      <c r="BU78">
        <v>3.9093804799999998</v>
      </c>
      <c r="BV78">
        <v>1.4223804799999999</v>
      </c>
      <c r="BW78">
        <v>0</v>
      </c>
      <c r="BX78">
        <v>0.14897265500000001</v>
      </c>
      <c r="BY78">
        <v>6.7739999999999991</v>
      </c>
      <c r="BZ78">
        <v>0</v>
      </c>
      <c r="CA78">
        <v>1.95564022</v>
      </c>
      <c r="CB78">
        <v>1.53264022</v>
      </c>
      <c r="CC78">
        <v>0</v>
      </c>
      <c r="CD78">
        <v>1.617</v>
      </c>
      <c r="CE78">
        <v>0.89400000000000013</v>
      </c>
      <c r="CF78">
        <v>0</v>
      </c>
      <c r="CG78">
        <v>0.46299999999999991</v>
      </c>
      <c r="CH78">
        <v>0.15989999999999999</v>
      </c>
      <c r="CI78">
        <v>0</v>
      </c>
      <c r="CJ78">
        <v>4.452</v>
      </c>
      <c r="CK78">
        <v>2.2405719999999998</v>
      </c>
      <c r="CL78">
        <v>0</v>
      </c>
      <c r="CM78">
        <v>3.4039370078740161</v>
      </c>
      <c r="CN78">
        <v>2.6511811023622052</v>
      </c>
      <c r="CO78">
        <v>0</v>
      </c>
      <c r="CP78">
        <v>9.4868833525820817E-2</v>
      </c>
      <c r="CQ78">
        <v>0.22768520046196999</v>
      </c>
      <c r="CR78">
        <v>0</v>
      </c>
      <c r="CS78">
        <v>1.855838539163863</v>
      </c>
      <c r="CT78">
        <v>2.9812876625436089</v>
      </c>
      <c r="CU78">
        <v>0</v>
      </c>
      <c r="CV78">
        <v>3.839</v>
      </c>
      <c r="CW78">
        <v>2.8570000000000002</v>
      </c>
      <c r="CX78">
        <v>0</v>
      </c>
      <c r="CY78">
        <v>2.9556054586284328</v>
      </c>
      <c r="CZ78">
        <v>1.625653314907584</v>
      </c>
      <c r="DA78">
        <v>0</v>
      </c>
      <c r="DB78">
        <v>1.131756756756757</v>
      </c>
      <c r="DC78">
        <v>0.93901361392931415</v>
      </c>
      <c r="DD78">
        <v>0</v>
      </c>
      <c r="DE78">
        <v>0.13822096033402931</v>
      </c>
      <c r="DF78">
        <v>0.76316462592567857</v>
      </c>
      <c r="DG78">
        <v>0</v>
      </c>
      <c r="DH78">
        <v>0.75000000000000011</v>
      </c>
      <c r="DI78">
        <v>0.58299999999999996</v>
      </c>
      <c r="DJ78">
        <v>0</v>
      </c>
      <c r="DK78">
        <v>0.20290431668987469</v>
      </c>
      <c r="DL78">
        <v>0.10244678734831909</v>
      </c>
      <c r="DM78">
        <v>0</v>
      </c>
      <c r="DN78">
        <v>0.14000000000000001</v>
      </c>
      <c r="DO78">
        <v>5.5849956771276008E-2</v>
      </c>
      <c r="DP78">
        <v>0</v>
      </c>
      <c r="DQ78">
        <v>7.6460000000000008</v>
      </c>
      <c r="DR78">
        <v>1.415</v>
      </c>
      <c r="DS78">
        <v>0</v>
      </c>
      <c r="DT78">
        <v>4.3869999999999996</v>
      </c>
      <c r="DU78">
        <v>3.6220501278376069</v>
      </c>
      <c r="DV78">
        <v>0</v>
      </c>
      <c r="DW78">
        <v>2.7789999999999999</v>
      </c>
      <c r="DX78">
        <v>3.7490000000000001</v>
      </c>
      <c r="DY78">
        <v>0</v>
      </c>
      <c r="DZ78">
        <v>0.90300000000000002</v>
      </c>
      <c r="EA78">
        <v>0.98</v>
      </c>
      <c r="EB78">
        <v>0</v>
      </c>
      <c r="EC78">
        <v>0.46718728592957942</v>
      </c>
      <c r="ED78">
        <v>0.37191712563364843</v>
      </c>
      <c r="EE78">
        <v>0</v>
      </c>
      <c r="EF78">
        <v>2.0673350769263239</v>
      </c>
      <c r="EG78">
        <v>4.2998446875136969</v>
      </c>
      <c r="EH78">
        <v>0</v>
      </c>
    </row>
    <row r="79" spans="1:138" x14ac:dyDescent="0.25">
      <c r="A79" s="14">
        <v>2015</v>
      </c>
      <c r="B79" s="2">
        <v>1976</v>
      </c>
      <c r="C79">
        <f>0.1*'Ancillary calculations'!D$26</f>
        <v>0</v>
      </c>
      <c r="D79">
        <f>0.1*'Ancillary calculations'!E$26</f>
        <v>254.8533098972199</v>
      </c>
      <c r="E79">
        <f>0.1*'Ancillary calculations'!F$26</f>
        <v>0</v>
      </c>
      <c r="F79">
        <f>0.1*'Ancillary calculations'!G$26</f>
        <v>0</v>
      </c>
      <c r="G79">
        <f>0.1*'Ancillary calculations'!H$26</f>
        <v>0</v>
      </c>
      <c r="H79">
        <f>0.1*'Ancillary calculations'!I$26</f>
        <v>35.882331691996633</v>
      </c>
      <c r="I79">
        <f>0.1*'Ancillary calculations'!J$26</f>
        <v>0</v>
      </c>
      <c r="J79">
        <f>0.1*'Ancillary calculations'!K$26</f>
        <v>0</v>
      </c>
      <c r="K79">
        <f>0.1*'Ancillary calculations'!L$26</f>
        <v>10.270208010783488</v>
      </c>
      <c r="L79">
        <v>0</v>
      </c>
      <c r="M79">
        <v>0</v>
      </c>
      <c r="N79">
        <v>0</v>
      </c>
      <c r="O79">
        <v>0</v>
      </c>
      <c r="P79">
        <f t="shared" si="3"/>
        <v>25.139825935723945</v>
      </c>
      <c r="Q79">
        <f t="shared" si="4"/>
        <v>3.5395874327412318</v>
      </c>
      <c r="R79">
        <f t="shared" si="5"/>
        <v>1.0130974630814127</v>
      </c>
      <c r="S79">
        <v>32.915173601483787</v>
      </c>
      <c r="T79">
        <v>14.934402631426448</v>
      </c>
      <c r="U79">
        <v>0</v>
      </c>
      <c r="V79">
        <v>14.561634295442236</v>
      </c>
      <c r="W79">
        <v>26.290335061518228</v>
      </c>
      <c r="X79">
        <v>0</v>
      </c>
      <c r="Y79">
        <v>28.655120196857844</v>
      </c>
      <c r="Z79">
        <v>23.035207268597389</v>
      </c>
      <c r="AA79">
        <v>0</v>
      </c>
      <c r="AB79">
        <v>9.9487532029248182</v>
      </c>
      <c r="AC79">
        <v>29.525654646584588</v>
      </c>
      <c r="AD79">
        <v>0</v>
      </c>
      <c r="AE79">
        <v>7.1350000000000016</v>
      </c>
      <c r="AF79">
        <v>5.0370000000000008</v>
      </c>
      <c r="AG79">
        <v>0</v>
      </c>
      <c r="AH79">
        <v>9.2570000000000014</v>
      </c>
      <c r="AI79">
        <v>13.214280000000002</v>
      </c>
      <c r="AJ79">
        <v>0</v>
      </c>
      <c r="AK79">
        <v>14.492657977231483</v>
      </c>
      <c r="AL79">
        <v>4.6254743441676291</v>
      </c>
      <c r="AM79">
        <v>0</v>
      </c>
      <c r="AN79" s="69">
        <v>5.6228611803340298</v>
      </c>
      <c r="AO79" s="69">
        <v>6.6278048459256791</v>
      </c>
      <c r="AP79">
        <v>0</v>
      </c>
      <c r="AQ79" s="69">
        <v>11.092661578083835</v>
      </c>
      <c r="AR79" s="69">
        <v>6.5555775977744783</v>
      </c>
      <c r="AS79">
        <v>0</v>
      </c>
      <c r="AT79" s="69">
        <v>28.592124832410846</v>
      </c>
      <c r="AU79" s="69">
        <v>27.06420446153475</v>
      </c>
      <c r="AV79">
        <v>0</v>
      </c>
      <c r="AW79">
        <v>0</v>
      </c>
      <c r="AX79">
        <v>74.596299999999999</v>
      </c>
      <c r="AY79">
        <v>0</v>
      </c>
      <c r="AZ79">
        <v>0</v>
      </c>
      <c r="BA79">
        <v>0</v>
      </c>
      <c r="BB79">
        <v>0</v>
      </c>
      <c r="BC79" s="7">
        <v>71.905593254130494</v>
      </c>
      <c r="BD79" s="7">
        <v>107.85838988119572</v>
      </c>
      <c r="BE79">
        <v>0</v>
      </c>
      <c r="BF79" s="7">
        <v>22.401954662977214</v>
      </c>
      <c r="BG79" s="7">
        <v>67.20586398893164</v>
      </c>
      <c r="BH79">
        <v>0</v>
      </c>
      <c r="BI79">
        <v>0</v>
      </c>
      <c r="BJ79" s="7">
        <v>188.81076384859568</v>
      </c>
      <c r="BK79">
        <v>0</v>
      </c>
      <c r="BL79" s="7">
        <v>43.657912491375441</v>
      </c>
      <c r="BM79" s="7">
        <v>130.97373747412632</v>
      </c>
      <c r="BN79">
        <v>0</v>
      </c>
      <c r="BO79" s="7">
        <v>43.657912491375441</v>
      </c>
      <c r="BP79" s="7">
        <v>130.97373747412632</v>
      </c>
      <c r="BQ79">
        <v>0</v>
      </c>
      <c r="BR79" s="75">
        <v>20</v>
      </c>
      <c r="BS79" s="75">
        <v>20</v>
      </c>
      <c r="BT79">
        <v>0</v>
      </c>
      <c r="BU79">
        <v>3.9093804799999998</v>
      </c>
      <c r="BV79">
        <v>1.4223804799999999</v>
      </c>
      <c r="BW79">
        <v>0</v>
      </c>
      <c r="BX79">
        <v>0.14897265500000001</v>
      </c>
      <c r="BY79">
        <v>6.7739999999999991</v>
      </c>
      <c r="BZ79">
        <v>0</v>
      </c>
      <c r="CA79">
        <v>1.95564022</v>
      </c>
      <c r="CB79">
        <v>1.53264022</v>
      </c>
      <c r="CC79">
        <v>0</v>
      </c>
      <c r="CD79">
        <v>1.617</v>
      </c>
      <c r="CE79">
        <v>0.89400000000000013</v>
      </c>
      <c r="CF79">
        <v>0</v>
      </c>
      <c r="CG79">
        <v>0.46299999999999991</v>
      </c>
      <c r="CH79">
        <v>0.15989999999999999</v>
      </c>
      <c r="CI79">
        <v>0</v>
      </c>
      <c r="CJ79">
        <v>4.452</v>
      </c>
      <c r="CK79">
        <v>2.2405719999999998</v>
      </c>
      <c r="CL79">
        <v>0</v>
      </c>
      <c r="CM79">
        <v>3.4039370078740161</v>
      </c>
      <c r="CN79">
        <v>2.6511811023622052</v>
      </c>
      <c r="CO79">
        <v>0</v>
      </c>
      <c r="CP79">
        <v>9.4868833525820817E-2</v>
      </c>
      <c r="CQ79">
        <v>0.22768520046196999</v>
      </c>
      <c r="CR79">
        <v>0</v>
      </c>
      <c r="CS79">
        <v>1.855838539163863</v>
      </c>
      <c r="CT79">
        <v>2.9812876625436089</v>
      </c>
      <c r="CU79">
        <v>0</v>
      </c>
      <c r="CV79">
        <v>3.839</v>
      </c>
      <c r="CW79">
        <v>2.8570000000000002</v>
      </c>
      <c r="CX79">
        <v>0</v>
      </c>
      <c r="CY79">
        <v>2.9556054586284328</v>
      </c>
      <c r="CZ79">
        <v>1.625653314907584</v>
      </c>
      <c r="DA79">
        <v>0</v>
      </c>
      <c r="DB79">
        <v>1.131756756756757</v>
      </c>
      <c r="DC79">
        <v>0.93901361392931415</v>
      </c>
      <c r="DD79">
        <v>0</v>
      </c>
      <c r="DE79">
        <v>0.13822096033402931</v>
      </c>
      <c r="DF79">
        <v>0.76316462592567857</v>
      </c>
      <c r="DG79">
        <v>0</v>
      </c>
      <c r="DH79">
        <v>0.75000000000000011</v>
      </c>
      <c r="DI79">
        <v>0.58299999999999996</v>
      </c>
      <c r="DJ79">
        <v>0</v>
      </c>
      <c r="DK79">
        <v>0.20290431668987469</v>
      </c>
      <c r="DL79">
        <v>0.10244678734831909</v>
      </c>
      <c r="DM79">
        <v>0</v>
      </c>
      <c r="DN79">
        <v>0.14000000000000001</v>
      </c>
      <c r="DO79">
        <v>5.5849956771276008E-2</v>
      </c>
      <c r="DP79">
        <v>0</v>
      </c>
      <c r="DQ79">
        <v>7.6460000000000008</v>
      </c>
      <c r="DR79">
        <v>1.415</v>
      </c>
      <c r="DS79">
        <v>0</v>
      </c>
      <c r="DT79">
        <v>4.3869999999999996</v>
      </c>
      <c r="DU79">
        <v>3.6220501278376069</v>
      </c>
      <c r="DV79">
        <v>0</v>
      </c>
      <c r="DW79">
        <v>2.7789999999999999</v>
      </c>
      <c r="DX79">
        <v>3.7490000000000001</v>
      </c>
      <c r="DY79">
        <v>0</v>
      </c>
      <c r="DZ79">
        <v>0.90300000000000002</v>
      </c>
      <c r="EA79">
        <v>0.98</v>
      </c>
      <c r="EB79">
        <v>0</v>
      </c>
      <c r="EC79">
        <v>0.46718728592957942</v>
      </c>
      <c r="ED79">
        <v>0.37191712563364843</v>
      </c>
      <c r="EE79">
        <v>0</v>
      </c>
      <c r="EF79">
        <v>2.0673350769263239</v>
      </c>
      <c r="EG79">
        <v>4.2998446875136969</v>
      </c>
      <c r="EH79">
        <v>0</v>
      </c>
    </row>
    <row r="80" spans="1:138" x14ac:dyDescent="0.25">
      <c r="A80" s="14">
        <v>2015</v>
      </c>
      <c r="B80" s="2">
        <v>1977</v>
      </c>
      <c r="C80">
        <f>0.1*'Ancillary calculations'!D$26</f>
        <v>0</v>
      </c>
      <c r="D80">
        <f>0.1*'Ancillary calculations'!E$26</f>
        <v>254.8533098972199</v>
      </c>
      <c r="E80">
        <f>0.1*'Ancillary calculations'!F$26</f>
        <v>0</v>
      </c>
      <c r="F80">
        <f>0.1*'Ancillary calculations'!G$26</f>
        <v>0</v>
      </c>
      <c r="G80">
        <f>0.1*'Ancillary calculations'!H$26</f>
        <v>0</v>
      </c>
      <c r="H80">
        <f>0.1*'Ancillary calculations'!I$26</f>
        <v>35.882331691996633</v>
      </c>
      <c r="I80">
        <f>0.1*'Ancillary calculations'!J$26</f>
        <v>0</v>
      </c>
      <c r="J80">
        <f>0.1*'Ancillary calculations'!K$26</f>
        <v>0</v>
      </c>
      <c r="K80">
        <f>0.1*'Ancillary calculations'!L$26</f>
        <v>10.270208010783488</v>
      </c>
      <c r="L80">
        <v>0</v>
      </c>
      <c r="M80">
        <v>0</v>
      </c>
      <c r="N80">
        <v>0</v>
      </c>
      <c r="O80">
        <v>0</v>
      </c>
      <c r="P80">
        <f t="shared" si="3"/>
        <v>25.139825935723945</v>
      </c>
      <c r="Q80">
        <f t="shared" si="4"/>
        <v>3.5395874327412318</v>
      </c>
      <c r="R80">
        <f t="shared" si="5"/>
        <v>1.0130974630814127</v>
      </c>
      <c r="S80">
        <v>61.24604274766363</v>
      </c>
      <c r="T80">
        <v>27.788796530422431</v>
      </c>
      <c r="U80">
        <v>0</v>
      </c>
      <c r="V80">
        <v>14.561634295442236</v>
      </c>
      <c r="W80">
        <v>26.290335061518228</v>
      </c>
      <c r="X80">
        <v>0</v>
      </c>
      <c r="Y80">
        <v>28.655120196857844</v>
      </c>
      <c r="Z80">
        <v>23.035207268597389</v>
      </c>
      <c r="AA80">
        <v>0</v>
      </c>
      <c r="AB80">
        <v>9.9487532029248182</v>
      </c>
      <c r="AC80">
        <v>29.525654646584588</v>
      </c>
      <c r="AD80">
        <v>0</v>
      </c>
      <c r="AE80">
        <v>7.1350000000000016</v>
      </c>
      <c r="AF80">
        <v>5.0370000000000008</v>
      </c>
      <c r="AG80">
        <v>0</v>
      </c>
      <c r="AH80">
        <v>9.2570000000000014</v>
      </c>
      <c r="AI80">
        <v>13.214280000000002</v>
      </c>
      <c r="AJ80">
        <v>0</v>
      </c>
      <c r="AK80">
        <v>14.492657977231483</v>
      </c>
      <c r="AL80">
        <v>4.6254743441676291</v>
      </c>
      <c r="AM80">
        <v>0</v>
      </c>
      <c r="AN80" s="69">
        <v>5.6228611803340298</v>
      </c>
      <c r="AO80" s="69">
        <v>6.6278048459256791</v>
      </c>
      <c r="AP80">
        <v>0</v>
      </c>
      <c r="AQ80" s="69">
        <v>11.092661578083835</v>
      </c>
      <c r="AR80" s="69">
        <v>6.5555775977744783</v>
      </c>
      <c r="AS80">
        <v>0</v>
      </c>
      <c r="AT80" s="69">
        <v>28.592124832410846</v>
      </c>
      <c r="AU80" s="69">
        <v>27.06420446153475</v>
      </c>
      <c r="AV80">
        <v>0</v>
      </c>
      <c r="AW80">
        <v>0</v>
      </c>
      <c r="AX80">
        <v>93.985600000000005</v>
      </c>
      <c r="AY80">
        <v>0</v>
      </c>
      <c r="AZ80">
        <v>0</v>
      </c>
      <c r="BA80">
        <v>0</v>
      </c>
      <c r="BB80">
        <v>0</v>
      </c>
      <c r="BC80" s="7">
        <v>71.905593254130494</v>
      </c>
      <c r="BD80" s="7">
        <v>107.85838988119572</v>
      </c>
      <c r="BE80">
        <v>0</v>
      </c>
      <c r="BF80" s="7">
        <v>22.401954662977214</v>
      </c>
      <c r="BG80" s="7">
        <v>67.20586398893164</v>
      </c>
      <c r="BH80">
        <v>0</v>
      </c>
      <c r="BI80">
        <v>0</v>
      </c>
      <c r="BJ80" s="7">
        <v>199.91727936910132</v>
      </c>
      <c r="BK80">
        <v>0</v>
      </c>
      <c r="BL80" s="7">
        <v>46.226024990868112</v>
      </c>
      <c r="BM80" s="7">
        <v>138.67807497260435</v>
      </c>
      <c r="BN80">
        <v>0</v>
      </c>
      <c r="BO80" s="7">
        <v>46.226024990868098</v>
      </c>
      <c r="BP80" s="7">
        <v>138.67807497260435</v>
      </c>
      <c r="BQ80">
        <v>0</v>
      </c>
      <c r="BR80" s="75">
        <v>20</v>
      </c>
      <c r="BS80" s="75">
        <v>20</v>
      </c>
      <c r="BT80">
        <v>0</v>
      </c>
      <c r="BU80">
        <v>3.9093804799999998</v>
      </c>
      <c r="BV80">
        <v>1.4223804799999999</v>
      </c>
      <c r="BW80">
        <v>0</v>
      </c>
      <c r="BX80">
        <v>0.14897265500000001</v>
      </c>
      <c r="BY80">
        <v>6.7739999999999991</v>
      </c>
      <c r="BZ80">
        <v>0</v>
      </c>
      <c r="CA80">
        <v>1.95564022</v>
      </c>
      <c r="CB80">
        <v>1.53264022</v>
      </c>
      <c r="CC80">
        <v>0</v>
      </c>
      <c r="CD80">
        <v>1.617</v>
      </c>
      <c r="CE80">
        <v>0.89400000000000013</v>
      </c>
      <c r="CF80">
        <v>0</v>
      </c>
      <c r="CG80">
        <v>0.46299999999999991</v>
      </c>
      <c r="CH80">
        <v>0.15989999999999999</v>
      </c>
      <c r="CI80">
        <v>0</v>
      </c>
      <c r="CJ80">
        <v>4.452</v>
      </c>
      <c r="CK80">
        <v>2.2405719999999998</v>
      </c>
      <c r="CL80">
        <v>0</v>
      </c>
      <c r="CM80">
        <v>3.4039370078740161</v>
      </c>
      <c r="CN80">
        <v>2.6511811023622052</v>
      </c>
      <c r="CO80">
        <v>0</v>
      </c>
      <c r="CP80">
        <v>9.4868833525820817E-2</v>
      </c>
      <c r="CQ80">
        <v>0.22768520046196999</v>
      </c>
      <c r="CR80">
        <v>0</v>
      </c>
      <c r="CS80">
        <v>1.855838539163863</v>
      </c>
      <c r="CT80">
        <v>2.9812876625436089</v>
      </c>
      <c r="CU80">
        <v>0</v>
      </c>
      <c r="CV80">
        <v>3.839</v>
      </c>
      <c r="CW80">
        <v>2.8570000000000002</v>
      </c>
      <c r="CX80">
        <v>0</v>
      </c>
      <c r="CY80">
        <v>2.9556054586284328</v>
      </c>
      <c r="CZ80">
        <v>1.625653314907584</v>
      </c>
      <c r="DA80">
        <v>0</v>
      </c>
      <c r="DB80">
        <v>1.131756756756757</v>
      </c>
      <c r="DC80">
        <v>0.93901361392931415</v>
      </c>
      <c r="DD80">
        <v>0</v>
      </c>
      <c r="DE80">
        <v>0.13822096033402931</v>
      </c>
      <c r="DF80">
        <v>0.76316462592567857</v>
      </c>
      <c r="DG80">
        <v>0</v>
      </c>
      <c r="DH80">
        <v>0.75000000000000011</v>
      </c>
      <c r="DI80">
        <v>0.58299999999999996</v>
      </c>
      <c r="DJ80">
        <v>0</v>
      </c>
      <c r="DK80">
        <v>0.20290431668987469</v>
      </c>
      <c r="DL80">
        <v>0.10244678734831909</v>
      </c>
      <c r="DM80">
        <v>0</v>
      </c>
      <c r="DN80">
        <v>0.14000000000000001</v>
      </c>
      <c r="DO80">
        <v>5.5849956771276008E-2</v>
      </c>
      <c r="DP80">
        <v>0</v>
      </c>
      <c r="DQ80">
        <v>7.6460000000000008</v>
      </c>
      <c r="DR80">
        <v>1.415</v>
      </c>
      <c r="DS80">
        <v>0</v>
      </c>
      <c r="DT80">
        <v>4.3869999999999996</v>
      </c>
      <c r="DU80">
        <v>3.6220501278376069</v>
      </c>
      <c r="DV80">
        <v>0</v>
      </c>
      <c r="DW80">
        <v>2.7789999999999999</v>
      </c>
      <c r="DX80">
        <v>3.7490000000000001</v>
      </c>
      <c r="DY80">
        <v>0</v>
      </c>
      <c r="DZ80">
        <v>0.90300000000000002</v>
      </c>
      <c r="EA80">
        <v>0.98</v>
      </c>
      <c r="EB80">
        <v>0</v>
      </c>
      <c r="EC80">
        <v>0.46718728592957942</v>
      </c>
      <c r="ED80">
        <v>0.37191712563364843</v>
      </c>
      <c r="EE80">
        <v>0</v>
      </c>
      <c r="EF80">
        <v>2.0673350769263239</v>
      </c>
      <c r="EG80">
        <v>4.2998446875136969</v>
      </c>
      <c r="EH80">
        <v>0</v>
      </c>
    </row>
    <row r="81" spans="1:138" x14ac:dyDescent="0.25">
      <c r="A81" s="14">
        <v>2015</v>
      </c>
      <c r="B81" s="2">
        <v>1978</v>
      </c>
      <c r="C81">
        <f>0.1*'Ancillary calculations'!D$26</f>
        <v>0</v>
      </c>
      <c r="D81">
        <f>0.1*'Ancillary calculations'!E$26</f>
        <v>254.8533098972199</v>
      </c>
      <c r="E81">
        <f>0.1*'Ancillary calculations'!F$26</f>
        <v>0</v>
      </c>
      <c r="F81">
        <f>0.1*'Ancillary calculations'!G$26</f>
        <v>0</v>
      </c>
      <c r="G81">
        <f>0.1*'Ancillary calculations'!H$26</f>
        <v>0</v>
      </c>
      <c r="H81">
        <f>0.1*'Ancillary calculations'!I$26</f>
        <v>35.882331691996633</v>
      </c>
      <c r="I81">
        <f>0.1*'Ancillary calculations'!J$26</f>
        <v>0</v>
      </c>
      <c r="J81">
        <f>0.1*'Ancillary calculations'!K$26</f>
        <v>0</v>
      </c>
      <c r="K81">
        <f>0.1*'Ancillary calculations'!L$26</f>
        <v>10.270208010783488</v>
      </c>
      <c r="L81">
        <v>0</v>
      </c>
      <c r="M81">
        <v>0</v>
      </c>
      <c r="N81">
        <v>0</v>
      </c>
      <c r="O81">
        <v>0</v>
      </c>
      <c r="P81">
        <f t="shared" si="3"/>
        <v>25.139825935723945</v>
      </c>
      <c r="Q81">
        <f t="shared" si="4"/>
        <v>3.5395874327412318</v>
      </c>
      <c r="R81">
        <f t="shared" si="5"/>
        <v>1.0130974630814127</v>
      </c>
      <c r="S81">
        <v>74.849165961673847</v>
      </c>
      <c r="T81">
        <v>33.960859348094274</v>
      </c>
      <c r="U81">
        <v>0</v>
      </c>
      <c r="V81">
        <v>14.561634295442236</v>
      </c>
      <c r="W81">
        <v>26.290335061518228</v>
      </c>
      <c r="X81">
        <v>0</v>
      </c>
      <c r="Y81">
        <v>28.655120196857844</v>
      </c>
      <c r="Z81">
        <v>23.035207268597389</v>
      </c>
      <c r="AA81">
        <v>0</v>
      </c>
      <c r="AB81">
        <v>9.9487532029248182</v>
      </c>
      <c r="AC81">
        <v>29.525654646584588</v>
      </c>
      <c r="AD81">
        <v>0</v>
      </c>
      <c r="AE81">
        <v>7.1350000000000016</v>
      </c>
      <c r="AF81">
        <v>5.0370000000000008</v>
      </c>
      <c r="AG81">
        <v>0</v>
      </c>
      <c r="AH81">
        <v>9.2570000000000014</v>
      </c>
      <c r="AI81">
        <v>13.214280000000002</v>
      </c>
      <c r="AJ81">
        <v>0</v>
      </c>
      <c r="AK81">
        <v>14.492657977231483</v>
      </c>
      <c r="AL81">
        <v>4.6254743441676291</v>
      </c>
      <c r="AM81">
        <v>0</v>
      </c>
      <c r="AN81" s="69">
        <v>5.6228611803340298</v>
      </c>
      <c r="AO81" s="69">
        <v>6.6278048459256791</v>
      </c>
      <c r="AP81">
        <v>0</v>
      </c>
      <c r="AQ81" s="69">
        <v>11.092661578083835</v>
      </c>
      <c r="AR81" s="69">
        <v>6.5555775977744783</v>
      </c>
      <c r="AS81">
        <v>0</v>
      </c>
      <c r="AT81" s="69">
        <v>28.592124832410846</v>
      </c>
      <c r="AU81" s="69">
        <v>27.06420446153475</v>
      </c>
      <c r="AV81">
        <v>0</v>
      </c>
      <c r="AW81">
        <v>0</v>
      </c>
      <c r="AX81">
        <v>117.608</v>
      </c>
      <c r="AY81">
        <v>0</v>
      </c>
      <c r="AZ81">
        <v>0</v>
      </c>
      <c r="BA81">
        <v>0</v>
      </c>
      <c r="BB81">
        <v>0</v>
      </c>
      <c r="BC81" s="7">
        <v>71.905593254130494</v>
      </c>
      <c r="BD81" s="7">
        <v>107.85838988119572</v>
      </c>
      <c r="BE81">
        <v>0</v>
      </c>
      <c r="BF81" s="7">
        <v>22.401954662977214</v>
      </c>
      <c r="BG81" s="7">
        <v>67.20586398893164</v>
      </c>
      <c r="BH81">
        <v>0</v>
      </c>
      <c r="BI81">
        <v>0</v>
      </c>
      <c r="BJ81" s="7">
        <v>211.02379488960696</v>
      </c>
      <c r="BK81">
        <v>0</v>
      </c>
      <c r="BL81" s="7">
        <v>48.794137490360782</v>
      </c>
      <c r="BM81" s="7">
        <v>146.38241247108235</v>
      </c>
      <c r="BN81">
        <v>0</v>
      </c>
      <c r="BO81" s="7">
        <v>48.794137490360782</v>
      </c>
      <c r="BP81" s="7">
        <v>146.38241247108235</v>
      </c>
      <c r="BQ81">
        <v>0</v>
      </c>
      <c r="BR81" s="75">
        <v>20</v>
      </c>
      <c r="BS81" s="75">
        <v>20</v>
      </c>
      <c r="BT81">
        <v>0</v>
      </c>
      <c r="BU81">
        <v>3.9093804799999998</v>
      </c>
      <c r="BV81">
        <v>1.4223804799999999</v>
      </c>
      <c r="BW81">
        <v>0</v>
      </c>
      <c r="BX81">
        <v>0.14897265500000001</v>
      </c>
      <c r="BY81">
        <v>6.7739999999999991</v>
      </c>
      <c r="BZ81">
        <v>0</v>
      </c>
      <c r="CA81">
        <v>1.95564022</v>
      </c>
      <c r="CB81">
        <v>1.53264022</v>
      </c>
      <c r="CC81">
        <v>0</v>
      </c>
      <c r="CD81">
        <v>1.617</v>
      </c>
      <c r="CE81">
        <v>0.89400000000000013</v>
      </c>
      <c r="CF81">
        <v>0</v>
      </c>
      <c r="CG81">
        <v>0.46299999999999991</v>
      </c>
      <c r="CH81">
        <v>0.15989999999999999</v>
      </c>
      <c r="CI81">
        <v>0</v>
      </c>
      <c r="CJ81">
        <v>4.452</v>
      </c>
      <c r="CK81">
        <v>2.2405719999999998</v>
      </c>
      <c r="CL81">
        <v>0</v>
      </c>
      <c r="CM81">
        <v>3.4039370078740161</v>
      </c>
      <c r="CN81">
        <v>2.6511811023622052</v>
      </c>
      <c r="CO81">
        <v>0</v>
      </c>
      <c r="CP81">
        <v>9.4868833525820817E-2</v>
      </c>
      <c r="CQ81">
        <v>0.22768520046196999</v>
      </c>
      <c r="CR81">
        <v>0</v>
      </c>
      <c r="CS81">
        <v>1.855838539163863</v>
      </c>
      <c r="CT81">
        <v>2.9812876625436089</v>
      </c>
      <c r="CU81">
        <v>0</v>
      </c>
      <c r="CV81">
        <v>3.839</v>
      </c>
      <c r="CW81">
        <v>2.8570000000000002</v>
      </c>
      <c r="CX81">
        <v>0</v>
      </c>
      <c r="CY81">
        <v>2.9556054586284328</v>
      </c>
      <c r="CZ81">
        <v>1.625653314907584</v>
      </c>
      <c r="DA81">
        <v>0</v>
      </c>
      <c r="DB81">
        <v>1.131756756756757</v>
      </c>
      <c r="DC81">
        <v>0.93901361392931415</v>
      </c>
      <c r="DD81">
        <v>0</v>
      </c>
      <c r="DE81">
        <v>0.13822096033402931</v>
      </c>
      <c r="DF81">
        <v>0.76316462592567857</v>
      </c>
      <c r="DG81">
        <v>0</v>
      </c>
      <c r="DH81">
        <v>0.75000000000000011</v>
      </c>
      <c r="DI81">
        <v>0.58299999999999996</v>
      </c>
      <c r="DJ81">
        <v>0</v>
      </c>
      <c r="DK81">
        <v>0.20290431668987469</v>
      </c>
      <c r="DL81">
        <v>0.10244678734831909</v>
      </c>
      <c r="DM81">
        <v>0</v>
      </c>
      <c r="DN81">
        <v>0.14000000000000001</v>
      </c>
      <c r="DO81">
        <v>5.5849956771276008E-2</v>
      </c>
      <c r="DP81">
        <v>0</v>
      </c>
      <c r="DQ81">
        <v>7.6460000000000008</v>
      </c>
      <c r="DR81">
        <v>1.415</v>
      </c>
      <c r="DS81">
        <v>0</v>
      </c>
      <c r="DT81">
        <v>4.3869999999999996</v>
      </c>
      <c r="DU81">
        <v>3.6220501278376069</v>
      </c>
      <c r="DV81">
        <v>0</v>
      </c>
      <c r="DW81">
        <v>2.7789999999999999</v>
      </c>
      <c r="DX81">
        <v>3.7490000000000001</v>
      </c>
      <c r="DY81">
        <v>0</v>
      </c>
      <c r="DZ81">
        <v>0.90300000000000002</v>
      </c>
      <c r="EA81">
        <v>0.98</v>
      </c>
      <c r="EB81">
        <v>0</v>
      </c>
      <c r="EC81">
        <v>0.46718728592957942</v>
      </c>
      <c r="ED81">
        <v>0.37191712563364843</v>
      </c>
      <c r="EE81">
        <v>0</v>
      </c>
      <c r="EF81">
        <v>2.0673350769263239</v>
      </c>
      <c r="EG81">
        <v>4.2998446875136969</v>
      </c>
      <c r="EH81">
        <v>0</v>
      </c>
    </row>
    <row r="82" spans="1:138" x14ac:dyDescent="0.25">
      <c r="A82" s="14">
        <v>2015</v>
      </c>
      <c r="B82" s="2">
        <v>1979</v>
      </c>
      <c r="C82">
        <f>0.1*'Ancillary calculations'!D$26</f>
        <v>0</v>
      </c>
      <c r="D82">
        <f>0.1*'Ancillary calculations'!E$26</f>
        <v>254.8533098972199</v>
      </c>
      <c r="E82">
        <f>0.1*'Ancillary calculations'!F$26</f>
        <v>0</v>
      </c>
      <c r="F82">
        <f>0.1*'Ancillary calculations'!G$26</f>
        <v>0</v>
      </c>
      <c r="G82">
        <f>0.1*'Ancillary calculations'!H$26</f>
        <v>0</v>
      </c>
      <c r="H82">
        <f>0.1*'Ancillary calculations'!I$26</f>
        <v>35.882331691996633</v>
      </c>
      <c r="I82">
        <f>0.1*'Ancillary calculations'!J$26</f>
        <v>0</v>
      </c>
      <c r="J82">
        <f>0.1*'Ancillary calculations'!K$26</f>
        <v>0</v>
      </c>
      <c r="K82">
        <f>0.1*'Ancillary calculations'!L$26</f>
        <v>10.270208010783488</v>
      </c>
      <c r="L82">
        <v>0</v>
      </c>
      <c r="M82">
        <v>0</v>
      </c>
      <c r="N82">
        <v>0</v>
      </c>
      <c r="O82">
        <v>0</v>
      </c>
      <c r="P82">
        <f t="shared" si="3"/>
        <v>25.139825935723945</v>
      </c>
      <c r="Q82">
        <f t="shared" si="4"/>
        <v>3.5395874327412318</v>
      </c>
      <c r="R82">
        <f t="shared" si="5"/>
        <v>1.0130974630814127</v>
      </c>
      <c r="S82">
        <v>66.527011080509084</v>
      </c>
      <c r="T82">
        <v>30.184898350252158</v>
      </c>
      <c r="U82">
        <v>0</v>
      </c>
      <c r="V82">
        <v>14.561634295442236</v>
      </c>
      <c r="W82">
        <v>26.290335061518228</v>
      </c>
      <c r="X82">
        <v>0</v>
      </c>
      <c r="Y82">
        <v>28.655120196857844</v>
      </c>
      <c r="Z82">
        <v>23.035207268597389</v>
      </c>
      <c r="AA82">
        <v>0</v>
      </c>
      <c r="AB82">
        <v>9.9487532029248182</v>
      </c>
      <c r="AC82">
        <v>29.525654646584588</v>
      </c>
      <c r="AD82">
        <v>0</v>
      </c>
      <c r="AE82">
        <v>7.1350000000000016</v>
      </c>
      <c r="AF82">
        <v>5.0370000000000008</v>
      </c>
      <c r="AG82">
        <v>0</v>
      </c>
      <c r="AH82">
        <v>9.2570000000000014</v>
      </c>
      <c r="AI82">
        <v>13.214280000000002</v>
      </c>
      <c r="AJ82">
        <v>0</v>
      </c>
      <c r="AK82">
        <v>14.492657977231483</v>
      </c>
      <c r="AL82">
        <v>4.6254743441676291</v>
      </c>
      <c r="AM82">
        <v>0</v>
      </c>
      <c r="AN82" s="69">
        <v>5.6228611803340298</v>
      </c>
      <c r="AO82" s="69">
        <v>6.6278048459256791</v>
      </c>
      <c r="AP82">
        <v>0</v>
      </c>
      <c r="AQ82" s="69">
        <v>11.092661578083835</v>
      </c>
      <c r="AR82" s="69">
        <v>6.5555775977744783</v>
      </c>
      <c r="AS82">
        <v>0</v>
      </c>
      <c r="AT82" s="69">
        <v>28.592124832410846</v>
      </c>
      <c r="AU82" s="69">
        <v>27.06420446153475</v>
      </c>
      <c r="AV82">
        <v>0</v>
      </c>
      <c r="AW82">
        <v>0</v>
      </c>
      <c r="AX82">
        <v>146.5</v>
      </c>
      <c r="AY82">
        <v>0</v>
      </c>
      <c r="AZ82">
        <v>0</v>
      </c>
      <c r="BA82">
        <v>0</v>
      </c>
      <c r="BB82">
        <v>0</v>
      </c>
      <c r="BC82" s="7">
        <v>71.905593254130494</v>
      </c>
      <c r="BD82" s="7">
        <v>107.85838988119572</v>
      </c>
      <c r="BE82">
        <v>0</v>
      </c>
      <c r="BF82" s="7">
        <v>22.401954662977214</v>
      </c>
      <c r="BG82" s="7">
        <v>67.20586398893164</v>
      </c>
      <c r="BH82">
        <v>0</v>
      </c>
      <c r="BI82">
        <v>0</v>
      </c>
      <c r="BJ82" s="7">
        <v>222.1303104101126</v>
      </c>
      <c r="BK82">
        <v>0</v>
      </c>
      <c r="BL82" s="7">
        <v>51.362249989853453</v>
      </c>
      <c r="BM82" s="7">
        <v>154.08674996956034</v>
      </c>
      <c r="BN82">
        <v>0</v>
      </c>
      <c r="BO82" s="7">
        <v>51.362249989853467</v>
      </c>
      <c r="BP82" s="7">
        <v>154.08674996956034</v>
      </c>
      <c r="BQ82">
        <v>0</v>
      </c>
      <c r="BR82" s="75">
        <v>20</v>
      </c>
      <c r="BS82" s="75">
        <v>20</v>
      </c>
      <c r="BT82">
        <v>0</v>
      </c>
      <c r="BU82">
        <v>3.9093804799999998</v>
      </c>
      <c r="BV82">
        <v>1.4223804799999999</v>
      </c>
      <c r="BW82">
        <v>0</v>
      </c>
      <c r="BX82">
        <v>0.14897265500000001</v>
      </c>
      <c r="BY82">
        <v>6.7739999999999991</v>
      </c>
      <c r="BZ82">
        <v>0</v>
      </c>
      <c r="CA82">
        <v>1.95564022</v>
      </c>
      <c r="CB82">
        <v>1.53264022</v>
      </c>
      <c r="CC82">
        <v>0</v>
      </c>
      <c r="CD82">
        <v>1.617</v>
      </c>
      <c r="CE82">
        <v>0.89400000000000013</v>
      </c>
      <c r="CF82">
        <v>0</v>
      </c>
      <c r="CG82">
        <v>0.46299999999999991</v>
      </c>
      <c r="CH82">
        <v>0.15989999999999999</v>
      </c>
      <c r="CI82">
        <v>0</v>
      </c>
      <c r="CJ82">
        <v>4.452</v>
      </c>
      <c r="CK82">
        <v>2.2405719999999998</v>
      </c>
      <c r="CL82">
        <v>0</v>
      </c>
      <c r="CM82">
        <v>3.4039370078740161</v>
      </c>
      <c r="CN82">
        <v>2.6511811023622052</v>
      </c>
      <c r="CO82">
        <v>0</v>
      </c>
      <c r="CP82">
        <v>9.4868833525820817E-2</v>
      </c>
      <c r="CQ82">
        <v>0.22768520046196999</v>
      </c>
      <c r="CR82">
        <v>0</v>
      </c>
      <c r="CS82">
        <v>1.855838539163863</v>
      </c>
      <c r="CT82">
        <v>2.9812876625436089</v>
      </c>
      <c r="CU82">
        <v>0</v>
      </c>
      <c r="CV82">
        <v>3.839</v>
      </c>
      <c r="CW82">
        <v>2.8570000000000002</v>
      </c>
      <c r="CX82">
        <v>0</v>
      </c>
      <c r="CY82">
        <v>2.9556054586284328</v>
      </c>
      <c r="CZ82">
        <v>1.625653314907584</v>
      </c>
      <c r="DA82">
        <v>0</v>
      </c>
      <c r="DB82">
        <v>1.131756756756757</v>
      </c>
      <c r="DC82">
        <v>0.93901361392931415</v>
      </c>
      <c r="DD82">
        <v>0</v>
      </c>
      <c r="DE82">
        <v>0.13822096033402931</v>
      </c>
      <c r="DF82">
        <v>0.76316462592567857</v>
      </c>
      <c r="DG82">
        <v>0</v>
      </c>
      <c r="DH82">
        <v>0.75000000000000011</v>
      </c>
      <c r="DI82">
        <v>0.58299999999999996</v>
      </c>
      <c r="DJ82">
        <v>0</v>
      </c>
      <c r="DK82">
        <v>0.20290431668987469</v>
      </c>
      <c r="DL82">
        <v>0.10244678734831909</v>
      </c>
      <c r="DM82">
        <v>0</v>
      </c>
      <c r="DN82">
        <v>0.14000000000000001</v>
      </c>
      <c r="DO82">
        <v>5.5849956771276008E-2</v>
      </c>
      <c r="DP82">
        <v>0</v>
      </c>
      <c r="DQ82">
        <v>7.6460000000000008</v>
      </c>
      <c r="DR82">
        <v>1.415</v>
      </c>
      <c r="DS82">
        <v>0</v>
      </c>
      <c r="DT82">
        <v>4.3869999999999996</v>
      </c>
      <c r="DU82">
        <v>3.6220501278376069</v>
      </c>
      <c r="DV82">
        <v>0</v>
      </c>
      <c r="DW82">
        <v>2.7789999999999999</v>
      </c>
      <c r="DX82">
        <v>3.7490000000000001</v>
      </c>
      <c r="DY82">
        <v>0</v>
      </c>
      <c r="DZ82">
        <v>0.90300000000000002</v>
      </c>
      <c r="EA82">
        <v>0.98</v>
      </c>
      <c r="EB82">
        <v>0</v>
      </c>
      <c r="EC82">
        <v>0.46718728592957942</v>
      </c>
      <c r="ED82">
        <v>0.37191712563364843</v>
      </c>
      <c r="EE82">
        <v>0</v>
      </c>
      <c r="EF82">
        <v>2.0673350769263239</v>
      </c>
      <c r="EG82">
        <v>4.2998446875136969</v>
      </c>
      <c r="EH82">
        <v>0</v>
      </c>
    </row>
    <row r="83" spans="1:138" x14ac:dyDescent="0.25">
      <c r="A83" s="14">
        <v>2015</v>
      </c>
      <c r="B83" s="2">
        <v>1980</v>
      </c>
      <c r="C83">
        <f>0.1*'Ancillary calculations'!D$27</f>
        <v>0</v>
      </c>
      <c r="D83">
        <f>0.1*'Ancillary calculations'!E$27</f>
        <v>230.46919691322665</v>
      </c>
      <c r="E83">
        <f>0.1*'Ancillary calculations'!F$27</f>
        <v>0</v>
      </c>
      <c r="F83">
        <f>0.1*'Ancillary calculations'!G$27</f>
        <v>0</v>
      </c>
      <c r="G83">
        <f>0.1*'Ancillary calculations'!H$27</f>
        <v>0</v>
      </c>
      <c r="H83">
        <f>0.1*'Ancillary calculations'!I$27</f>
        <v>32.449145635046342</v>
      </c>
      <c r="I83">
        <f>0.1*'Ancillary calculations'!J$27</f>
        <v>0</v>
      </c>
      <c r="J83">
        <f>0.1*'Ancillary calculations'!K$27</f>
        <v>0</v>
      </c>
      <c r="K83">
        <f>0.1*'Ancillary calculations'!L$27</f>
        <v>9.2875646517270436</v>
      </c>
      <c r="L83">
        <v>0</v>
      </c>
      <c r="M83">
        <v>0</v>
      </c>
      <c r="N83">
        <v>0</v>
      </c>
      <c r="O83">
        <v>0</v>
      </c>
      <c r="P83">
        <f t="shared" si="3"/>
        <v>22.734472219651593</v>
      </c>
      <c r="Q83">
        <f t="shared" si="4"/>
        <v>3.2009232030653738</v>
      </c>
      <c r="R83">
        <f t="shared" si="5"/>
        <v>0.91616529840387007</v>
      </c>
      <c r="S83">
        <v>69.780882654830805</v>
      </c>
      <c r="T83">
        <v>31.661257818691467</v>
      </c>
      <c r="U83">
        <v>0</v>
      </c>
      <c r="V83">
        <v>12.860790838040703</v>
      </c>
      <c r="W83">
        <v>26.290335061518228</v>
      </c>
      <c r="X83">
        <v>0</v>
      </c>
      <c r="Y83">
        <v>22.892296043914442</v>
      </c>
      <c r="Z83">
        <v>13.562369865606664</v>
      </c>
      <c r="AA83">
        <v>0</v>
      </c>
      <c r="AB83">
        <v>7.3795387788263227</v>
      </c>
      <c r="AC83">
        <v>29.525654646584588</v>
      </c>
      <c r="AD83">
        <v>0</v>
      </c>
      <c r="AE83">
        <v>6.9090000000000007</v>
      </c>
      <c r="AF83">
        <v>4.6475</v>
      </c>
      <c r="AG83">
        <v>0</v>
      </c>
      <c r="AH83">
        <v>12.154000000000002</v>
      </c>
      <c r="AI83">
        <v>13.21428</v>
      </c>
      <c r="AJ83">
        <v>0</v>
      </c>
      <c r="AK83">
        <v>10.414123081999671</v>
      </c>
      <c r="AL83">
        <v>3.1149975251608648</v>
      </c>
      <c r="AM83">
        <v>0</v>
      </c>
      <c r="AN83" s="69">
        <v>5.1113805957828813</v>
      </c>
      <c r="AO83" s="69">
        <v>6.1203599310101717</v>
      </c>
      <c r="AP83">
        <v>0</v>
      </c>
      <c r="AQ83" s="69">
        <v>10.431935027023966</v>
      </c>
      <c r="AR83" s="69">
        <v>6.3991524489117539</v>
      </c>
      <c r="AS83">
        <v>0</v>
      </c>
      <c r="AT83" s="69">
        <v>26.100216810610124</v>
      </c>
      <c r="AU83" s="69">
        <v>25.25367344704101</v>
      </c>
      <c r="AV83">
        <v>0</v>
      </c>
      <c r="AW83">
        <v>0</v>
      </c>
      <c r="AX83">
        <v>182.459</v>
      </c>
      <c r="AY83">
        <v>0</v>
      </c>
      <c r="AZ83">
        <v>0</v>
      </c>
      <c r="BA83">
        <v>0</v>
      </c>
      <c r="BB83">
        <v>0</v>
      </c>
      <c r="BC83" s="7">
        <v>71.905593254130494</v>
      </c>
      <c r="BD83" s="7">
        <v>107.85838988119572</v>
      </c>
      <c r="BE83">
        <v>0</v>
      </c>
      <c r="BF83" s="7">
        <v>22.401954662977214</v>
      </c>
      <c r="BG83" s="7">
        <v>67.20586398893164</v>
      </c>
      <c r="BH83">
        <v>0</v>
      </c>
      <c r="BI83">
        <v>0</v>
      </c>
      <c r="BJ83" s="7">
        <v>233.23682593061824</v>
      </c>
      <c r="BK83">
        <v>0</v>
      </c>
      <c r="BL83" s="7">
        <v>53.930362489346123</v>
      </c>
      <c r="BM83" s="7">
        <v>161.79108746803837</v>
      </c>
      <c r="BN83">
        <v>0</v>
      </c>
      <c r="BO83" s="7">
        <v>53.930362489346123</v>
      </c>
      <c r="BP83" s="7">
        <v>161.79108746803837</v>
      </c>
      <c r="BQ83">
        <v>0</v>
      </c>
      <c r="BR83" s="75">
        <v>20</v>
      </c>
      <c r="BS83" s="75">
        <v>20</v>
      </c>
      <c r="BT83">
        <v>0</v>
      </c>
      <c r="BU83">
        <v>3.314380480000001</v>
      </c>
      <c r="BV83">
        <v>0.96238047999999987</v>
      </c>
      <c r="BW83">
        <v>0</v>
      </c>
      <c r="BX83">
        <v>9.1972655000000028E-2</v>
      </c>
      <c r="BY83">
        <v>5.6954726549999997</v>
      </c>
      <c r="BZ83">
        <v>0</v>
      </c>
      <c r="CA83">
        <v>1.6506402200000001</v>
      </c>
      <c r="CB83">
        <v>1.6326402200000001</v>
      </c>
      <c r="CC83">
        <v>0</v>
      </c>
      <c r="CD83">
        <v>1.325</v>
      </c>
      <c r="CE83">
        <v>0.59400000000000008</v>
      </c>
      <c r="CF83">
        <v>0</v>
      </c>
      <c r="CG83">
        <v>0.19900000000000001</v>
      </c>
      <c r="CH83">
        <v>5.9900000000000009E-2</v>
      </c>
      <c r="CI83">
        <v>0</v>
      </c>
      <c r="CJ83">
        <v>2.5179999999999998</v>
      </c>
      <c r="CK83">
        <v>1.6765422000000001</v>
      </c>
      <c r="CL83">
        <v>0</v>
      </c>
      <c r="CM83">
        <v>0.39842519685039368</v>
      </c>
      <c r="CN83">
        <v>2.6511811023622052</v>
      </c>
      <c r="CO83">
        <v>0</v>
      </c>
      <c r="CP83">
        <v>5.9396139250948693E-2</v>
      </c>
      <c r="CQ83">
        <v>0.22768520046196999</v>
      </c>
      <c r="CR83">
        <v>0</v>
      </c>
      <c r="CS83">
        <v>2.6573762614127818</v>
      </c>
      <c r="CT83">
        <v>1.52743418966064</v>
      </c>
      <c r="CU83">
        <v>0</v>
      </c>
      <c r="CV83">
        <v>4.3779999999999992</v>
      </c>
      <c r="CW83">
        <v>3.4569999999999999</v>
      </c>
      <c r="CX83">
        <v>0</v>
      </c>
      <c r="CY83">
        <v>4.5862843323544658</v>
      </c>
      <c r="CZ83">
        <v>2.2802568733805502</v>
      </c>
      <c r="DA83">
        <v>0</v>
      </c>
      <c r="DB83">
        <v>0.9888253638253639</v>
      </c>
      <c r="DC83">
        <v>1.7194162227260921</v>
      </c>
      <c r="DD83">
        <v>0</v>
      </c>
      <c r="DE83">
        <v>0.17474037578288101</v>
      </c>
      <c r="DF83">
        <v>0.75571971101017132</v>
      </c>
      <c r="DG83">
        <v>0</v>
      </c>
      <c r="DH83">
        <v>0.85000000000000009</v>
      </c>
      <c r="DI83">
        <v>0.48299999999999998</v>
      </c>
      <c r="DJ83">
        <v>0</v>
      </c>
      <c r="DK83">
        <v>0.152178237517406</v>
      </c>
      <c r="DL83">
        <v>0.1025963914859757</v>
      </c>
      <c r="DM83">
        <v>0</v>
      </c>
      <c r="DN83">
        <v>0.186</v>
      </c>
      <c r="DO83">
        <v>6.1851049435586003E-2</v>
      </c>
      <c r="DP83">
        <v>0</v>
      </c>
      <c r="DQ83">
        <v>8.0330000000000013</v>
      </c>
      <c r="DR83">
        <v>1.415</v>
      </c>
      <c r="DS83">
        <v>0</v>
      </c>
      <c r="DT83">
        <v>4.496999999999999</v>
      </c>
      <c r="DU83">
        <v>3.423347718292399</v>
      </c>
      <c r="DV83">
        <v>0</v>
      </c>
      <c r="DW83">
        <v>2.4359999999999999</v>
      </c>
      <c r="DX83">
        <v>3.2490000000000001</v>
      </c>
      <c r="DY83">
        <v>0</v>
      </c>
      <c r="DZ83">
        <v>1.3</v>
      </c>
      <c r="EA83">
        <v>1.127</v>
      </c>
      <c r="EB83">
        <v>0</v>
      </c>
      <c r="EC83">
        <v>0.25825455541855052</v>
      </c>
      <c r="ED83">
        <v>0.37191712563364843</v>
      </c>
      <c r="EE83">
        <v>0</v>
      </c>
      <c r="EF83">
        <v>1.5890586160041751</v>
      </c>
      <c r="EG83">
        <v>4.299844687513696</v>
      </c>
      <c r="EH83">
        <v>0</v>
      </c>
    </row>
    <row r="84" spans="1:138" x14ac:dyDescent="0.25">
      <c r="A84" s="14">
        <v>2015</v>
      </c>
      <c r="B84" s="2">
        <v>1981</v>
      </c>
      <c r="C84">
        <f>0.1*'Ancillary calculations'!D$27</f>
        <v>0</v>
      </c>
      <c r="D84">
        <f>0.1*'Ancillary calculations'!E$27</f>
        <v>230.46919691322665</v>
      </c>
      <c r="E84">
        <f>0.1*'Ancillary calculations'!F$27</f>
        <v>0</v>
      </c>
      <c r="F84">
        <f>0.1*'Ancillary calculations'!G$27</f>
        <v>0</v>
      </c>
      <c r="G84">
        <f>0.1*'Ancillary calculations'!H$27</f>
        <v>0</v>
      </c>
      <c r="H84">
        <f>0.1*'Ancillary calculations'!I$27</f>
        <v>32.449145635046342</v>
      </c>
      <c r="I84">
        <f>0.1*'Ancillary calculations'!J$27</f>
        <v>0</v>
      </c>
      <c r="J84">
        <f>0.1*'Ancillary calculations'!K$27</f>
        <v>0</v>
      </c>
      <c r="K84">
        <f>0.1*'Ancillary calculations'!L$27</f>
        <v>9.2875646517270436</v>
      </c>
      <c r="L84">
        <v>0</v>
      </c>
      <c r="M84">
        <v>0</v>
      </c>
      <c r="N84">
        <v>0</v>
      </c>
      <c r="O84">
        <v>0</v>
      </c>
      <c r="P84">
        <f t="shared" si="3"/>
        <v>22.734472219651593</v>
      </c>
      <c r="Q84">
        <f t="shared" si="4"/>
        <v>3.2009232030653738</v>
      </c>
      <c r="R84">
        <f t="shared" si="5"/>
        <v>0.91616529840387007</v>
      </c>
      <c r="S84">
        <v>73.013591073261196</v>
      </c>
      <c r="T84">
        <v>33.128015056413126</v>
      </c>
      <c r="U84">
        <v>0</v>
      </c>
      <c r="V84">
        <v>12.860790838040703</v>
      </c>
      <c r="W84">
        <v>26.290335061518228</v>
      </c>
      <c r="X84">
        <v>0</v>
      </c>
      <c r="Y84">
        <v>22.892296043914442</v>
      </c>
      <c r="Z84">
        <v>13.562369865606664</v>
      </c>
      <c r="AA84">
        <v>0</v>
      </c>
      <c r="AB84">
        <v>7.3795387788263227</v>
      </c>
      <c r="AC84">
        <v>29.525654646584588</v>
      </c>
      <c r="AD84">
        <v>0</v>
      </c>
      <c r="AE84">
        <v>6.9090000000000007</v>
      </c>
      <c r="AF84">
        <v>4.6475</v>
      </c>
      <c r="AG84">
        <v>0</v>
      </c>
      <c r="AH84">
        <v>12.154000000000002</v>
      </c>
      <c r="AI84">
        <v>13.21428</v>
      </c>
      <c r="AJ84">
        <v>0</v>
      </c>
      <c r="AK84">
        <v>10.414123081999671</v>
      </c>
      <c r="AL84">
        <v>3.1149975251608648</v>
      </c>
      <c r="AM84">
        <v>0</v>
      </c>
      <c r="AN84" s="69">
        <v>5.1113805957828813</v>
      </c>
      <c r="AO84" s="69">
        <v>6.1203599310101717</v>
      </c>
      <c r="AP84">
        <v>0</v>
      </c>
      <c r="AQ84" s="69">
        <v>10.431935027023966</v>
      </c>
      <c r="AR84" s="69">
        <v>6.3991524489117539</v>
      </c>
      <c r="AS84">
        <v>0</v>
      </c>
      <c r="AT84" s="69">
        <v>26.100216810610124</v>
      </c>
      <c r="AU84" s="69">
        <v>25.25367344704101</v>
      </c>
      <c r="AV84">
        <v>0</v>
      </c>
      <c r="AW84">
        <v>0</v>
      </c>
      <c r="AX84">
        <v>225.57499999999999</v>
      </c>
      <c r="AY84">
        <v>0</v>
      </c>
      <c r="AZ84">
        <v>0</v>
      </c>
      <c r="BA84">
        <v>0</v>
      </c>
      <c r="BB84">
        <v>0</v>
      </c>
      <c r="BC84" s="7">
        <v>101.72818953464545</v>
      </c>
      <c r="BD84" s="7">
        <v>152.59228430196816</v>
      </c>
      <c r="BE84">
        <v>0</v>
      </c>
      <c r="BF84" s="7">
        <v>45.092379091184227</v>
      </c>
      <c r="BG84" s="7">
        <v>135.27713727355268</v>
      </c>
      <c r="BH84">
        <v>0</v>
      </c>
      <c r="BI84">
        <v>0</v>
      </c>
      <c r="BJ84" s="7">
        <v>244.34334145112388</v>
      </c>
      <c r="BK84">
        <v>0</v>
      </c>
      <c r="BL84" s="7">
        <v>56.498474988838794</v>
      </c>
      <c r="BM84" s="7">
        <v>169.4954249665164</v>
      </c>
      <c r="BN84">
        <v>0</v>
      </c>
      <c r="BO84" s="7">
        <v>56.49847498883878</v>
      </c>
      <c r="BP84" s="7">
        <v>169.4954249665164</v>
      </c>
      <c r="BQ84">
        <v>0</v>
      </c>
      <c r="BR84" s="75">
        <v>20</v>
      </c>
      <c r="BS84" s="75">
        <v>20</v>
      </c>
      <c r="BT84">
        <v>0</v>
      </c>
      <c r="BU84">
        <v>3.314380480000001</v>
      </c>
      <c r="BV84">
        <v>0.96238047999999987</v>
      </c>
      <c r="BW84">
        <v>0</v>
      </c>
      <c r="BX84">
        <v>9.1972655000000028E-2</v>
      </c>
      <c r="BY84">
        <v>5.6954726549999997</v>
      </c>
      <c r="BZ84">
        <v>0</v>
      </c>
      <c r="CA84">
        <v>1.6506402200000001</v>
      </c>
      <c r="CB84">
        <v>1.6326402200000001</v>
      </c>
      <c r="CC84">
        <v>0</v>
      </c>
      <c r="CD84">
        <v>1.325</v>
      </c>
      <c r="CE84">
        <v>0.59400000000000008</v>
      </c>
      <c r="CF84">
        <v>0</v>
      </c>
      <c r="CG84">
        <v>0.19900000000000001</v>
      </c>
      <c r="CH84">
        <v>5.9900000000000009E-2</v>
      </c>
      <c r="CI84">
        <v>0</v>
      </c>
      <c r="CJ84">
        <v>2.5179999999999998</v>
      </c>
      <c r="CK84">
        <v>1.6765422000000001</v>
      </c>
      <c r="CL84">
        <v>0</v>
      </c>
      <c r="CM84">
        <v>0.39842519685039368</v>
      </c>
      <c r="CN84">
        <v>2.6511811023622052</v>
      </c>
      <c r="CO84">
        <v>0</v>
      </c>
      <c r="CP84">
        <v>5.9396139250948693E-2</v>
      </c>
      <c r="CQ84">
        <v>0.22768520046196999</v>
      </c>
      <c r="CR84">
        <v>0</v>
      </c>
      <c r="CS84">
        <v>2.6573762614127818</v>
      </c>
      <c r="CT84">
        <v>1.52743418966064</v>
      </c>
      <c r="CU84">
        <v>0</v>
      </c>
      <c r="CV84">
        <v>4.3779999999999992</v>
      </c>
      <c r="CW84">
        <v>3.4569999999999999</v>
      </c>
      <c r="CX84">
        <v>0</v>
      </c>
      <c r="CY84">
        <v>4.5862843323544658</v>
      </c>
      <c r="CZ84">
        <v>2.2802568733805502</v>
      </c>
      <c r="DA84">
        <v>0</v>
      </c>
      <c r="DB84">
        <v>0.9888253638253639</v>
      </c>
      <c r="DC84">
        <v>1.7194162227260921</v>
      </c>
      <c r="DD84">
        <v>0</v>
      </c>
      <c r="DE84">
        <v>0.17474037578288101</v>
      </c>
      <c r="DF84">
        <v>0.75571971101017132</v>
      </c>
      <c r="DG84">
        <v>0</v>
      </c>
      <c r="DH84">
        <v>0.85000000000000009</v>
      </c>
      <c r="DI84">
        <v>0.48299999999999998</v>
      </c>
      <c r="DJ84">
        <v>0</v>
      </c>
      <c r="DK84">
        <v>0.152178237517406</v>
      </c>
      <c r="DL84">
        <v>0.1025963914859757</v>
      </c>
      <c r="DM84">
        <v>0</v>
      </c>
      <c r="DN84">
        <v>0.186</v>
      </c>
      <c r="DO84">
        <v>6.1851049435586003E-2</v>
      </c>
      <c r="DP84">
        <v>0</v>
      </c>
      <c r="DQ84">
        <v>8.0330000000000013</v>
      </c>
      <c r="DR84">
        <v>1.415</v>
      </c>
      <c r="DS84">
        <v>0</v>
      </c>
      <c r="DT84">
        <v>4.496999999999999</v>
      </c>
      <c r="DU84">
        <v>3.423347718292399</v>
      </c>
      <c r="DV84">
        <v>0</v>
      </c>
      <c r="DW84">
        <v>2.4359999999999999</v>
      </c>
      <c r="DX84">
        <v>3.2490000000000001</v>
      </c>
      <c r="DY84">
        <v>0</v>
      </c>
      <c r="DZ84">
        <v>1.3</v>
      </c>
      <c r="EA84">
        <v>1.127</v>
      </c>
      <c r="EB84">
        <v>0</v>
      </c>
      <c r="EC84">
        <v>0.25825455541855052</v>
      </c>
      <c r="ED84">
        <v>0.37191712563364843</v>
      </c>
      <c r="EE84">
        <v>0</v>
      </c>
      <c r="EF84">
        <v>1.5890586160041751</v>
      </c>
      <c r="EG84">
        <v>4.299844687513696</v>
      </c>
      <c r="EH84">
        <v>0</v>
      </c>
    </row>
    <row r="85" spans="1:138" x14ac:dyDescent="0.25">
      <c r="A85" s="14">
        <v>2015</v>
      </c>
      <c r="B85" s="2">
        <v>1982</v>
      </c>
      <c r="C85">
        <f>0.1*'Ancillary calculations'!D$27</f>
        <v>0</v>
      </c>
      <c r="D85">
        <f>0.1*'Ancillary calculations'!E$27</f>
        <v>230.46919691322665</v>
      </c>
      <c r="E85">
        <f>0.1*'Ancillary calculations'!F$27</f>
        <v>0</v>
      </c>
      <c r="F85">
        <f>0.1*'Ancillary calculations'!G$27</f>
        <v>0</v>
      </c>
      <c r="G85">
        <f>0.1*'Ancillary calculations'!H$27</f>
        <v>0</v>
      </c>
      <c r="H85">
        <f>0.1*'Ancillary calculations'!I$27</f>
        <v>32.449145635046342</v>
      </c>
      <c r="I85">
        <f>0.1*'Ancillary calculations'!J$27</f>
        <v>0</v>
      </c>
      <c r="J85">
        <f>0.1*'Ancillary calculations'!K$27</f>
        <v>0</v>
      </c>
      <c r="K85">
        <f>0.1*'Ancillary calculations'!L$27</f>
        <v>9.2875646517270436</v>
      </c>
      <c r="L85">
        <v>0</v>
      </c>
      <c r="M85">
        <v>0</v>
      </c>
      <c r="N85">
        <v>0</v>
      </c>
      <c r="O85">
        <v>0</v>
      </c>
      <c r="P85">
        <f t="shared" si="3"/>
        <v>22.734472219651593</v>
      </c>
      <c r="Q85">
        <f t="shared" si="4"/>
        <v>3.2009232030653738</v>
      </c>
      <c r="R85">
        <f t="shared" si="5"/>
        <v>0.91616529840387007</v>
      </c>
      <c r="S85">
        <v>60.462187481715496</v>
      </c>
      <c r="T85">
        <v>27.433142621736803</v>
      </c>
      <c r="U85">
        <v>0</v>
      </c>
      <c r="V85">
        <v>12.860790838040703</v>
      </c>
      <c r="W85">
        <v>26.290335061518228</v>
      </c>
      <c r="X85">
        <v>0</v>
      </c>
      <c r="Y85">
        <v>22.892296043914442</v>
      </c>
      <c r="Z85">
        <v>13.562369865606664</v>
      </c>
      <c r="AA85">
        <v>0</v>
      </c>
      <c r="AB85">
        <v>7.3795387788263227</v>
      </c>
      <c r="AC85">
        <v>29.525654646584588</v>
      </c>
      <c r="AD85">
        <v>0</v>
      </c>
      <c r="AE85">
        <v>6.9090000000000007</v>
      </c>
      <c r="AF85">
        <v>4.6475</v>
      </c>
      <c r="AG85">
        <v>0</v>
      </c>
      <c r="AH85">
        <v>12.154000000000002</v>
      </c>
      <c r="AI85">
        <v>13.21428</v>
      </c>
      <c r="AJ85">
        <v>0</v>
      </c>
      <c r="AK85">
        <v>10.414123081999671</v>
      </c>
      <c r="AL85">
        <v>3.1149975251608648</v>
      </c>
      <c r="AM85">
        <v>0</v>
      </c>
      <c r="AN85" s="69">
        <v>5.1113805957828813</v>
      </c>
      <c r="AO85" s="69">
        <v>6.1203599310101717</v>
      </c>
      <c r="AP85">
        <v>0</v>
      </c>
      <c r="AQ85" s="69">
        <v>10.431935027023966</v>
      </c>
      <c r="AR85" s="69">
        <v>6.3991524489117539</v>
      </c>
      <c r="AS85">
        <v>0</v>
      </c>
      <c r="AT85" s="69">
        <v>26.100216810610124</v>
      </c>
      <c r="AU85" s="69">
        <v>25.25367344704101</v>
      </c>
      <c r="AV85">
        <v>0</v>
      </c>
      <c r="AW85">
        <v>0</v>
      </c>
      <c r="AX85">
        <v>276.58800000000002</v>
      </c>
      <c r="AY85">
        <v>0</v>
      </c>
      <c r="AZ85">
        <v>0</v>
      </c>
      <c r="BA85">
        <v>0</v>
      </c>
      <c r="BB85">
        <v>0</v>
      </c>
      <c r="BC85" s="7">
        <v>101.72818953464545</v>
      </c>
      <c r="BD85" s="7">
        <v>152.59228430196816</v>
      </c>
      <c r="BE85">
        <v>0</v>
      </c>
      <c r="BF85" s="7">
        <v>32.585696506550221</v>
      </c>
      <c r="BG85" s="7">
        <v>97.757089519650663</v>
      </c>
      <c r="BH85">
        <v>0</v>
      </c>
      <c r="BI85">
        <v>0</v>
      </c>
      <c r="BJ85" s="7">
        <v>255.44985697162952</v>
      </c>
      <c r="BK85">
        <v>0</v>
      </c>
      <c r="BL85" s="7">
        <v>59.066587488331464</v>
      </c>
      <c r="BM85" s="7">
        <v>177.19976246499439</v>
      </c>
      <c r="BN85">
        <v>0</v>
      </c>
      <c r="BO85" s="7">
        <v>59.066587488331464</v>
      </c>
      <c r="BP85" s="7">
        <v>177.19976246499439</v>
      </c>
      <c r="BQ85">
        <v>0</v>
      </c>
      <c r="BR85" s="75">
        <v>20</v>
      </c>
      <c r="BS85" s="75">
        <v>20</v>
      </c>
      <c r="BT85">
        <v>0</v>
      </c>
      <c r="BU85">
        <v>3.314380480000001</v>
      </c>
      <c r="BV85">
        <v>0.96238047999999987</v>
      </c>
      <c r="BW85">
        <v>0</v>
      </c>
      <c r="BX85">
        <v>9.1972655000000028E-2</v>
      </c>
      <c r="BY85">
        <v>5.6954726549999997</v>
      </c>
      <c r="BZ85">
        <v>0</v>
      </c>
      <c r="CA85">
        <v>1.6506402200000001</v>
      </c>
      <c r="CB85">
        <v>1.6326402200000001</v>
      </c>
      <c r="CC85">
        <v>0</v>
      </c>
      <c r="CD85">
        <v>1.325</v>
      </c>
      <c r="CE85">
        <v>0.59400000000000008</v>
      </c>
      <c r="CF85">
        <v>0</v>
      </c>
      <c r="CG85">
        <v>0.19900000000000001</v>
      </c>
      <c r="CH85">
        <v>5.9900000000000009E-2</v>
      </c>
      <c r="CI85">
        <v>0</v>
      </c>
      <c r="CJ85">
        <v>2.5179999999999998</v>
      </c>
      <c r="CK85">
        <v>1.6765422000000001</v>
      </c>
      <c r="CL85">
        <v>0</v>
      </c>
      <c r="CM85">
        <v>0.39842519685039368</v>
      </c>
      <c r="CN85">
        <v>2.6511811023622052</v>
      </c>
      <c r="CO85">
        <v>0</v>
      </c>
      <c r="CP85">
        <v>5.9396139250948693E-2</v>
      </c>
      <c r="CQ85">
        <v>0.22768520046196999</v>
      </c>
      <c r="CR85">
        <v>0</v>
      </c>
      <c r="CS85">
        <v>2.6573762614127818</v>
      </c>
      <c r="CT85">
        <v>1.52743418966064</v>
      </c>
      <c r="CU85">
        <v>0</v>
      </c>
      <c r="CV85">
        <v>4.3779999999999992</v>
      </c>
      <c r="CW85">
        <v>3.4569999999999999</v>
      </c>
      <c r="CX85">
        <v>0</v>
      </c>
      <c r="CY85">
        <v>4.5862843323544658</v>
      </c>
      <c r="CZ85">
        <v>2.2802568733805502</v>
      </c>
      <c r="DA85">
        <v>0</v>
      </c>
      <c r="DB85">
        <v>0.9888253638253639</v>
      </c>
      <c r="DC85">
        <v>1.7194162227260921</v>
      </c>
      <c r="DD85">
        <v>0</v>
      </c>
      <c r="DE85">
        <v>0.17474037578288101</v>
      </c>
      <c r="DF85">
        <v>0.75571971101017132</v>
      </c>
      <c r="DG85">
        <v>0</v>
      </c>
      <c r="DH85">
        <v>0.85000000000000009</v>
      </c>
      <c r="DI85">
        <v>0.48299999999999998</v>
      </c>
      <c r="DJ85">
        <v>0</v>
      </c>
      <c r="DK85">
        <v>0.152178237517406</v>
      </c>
      <c r="DL85">
        <v>0.1025963914859757</v>
      </c>
      <c r="DM85">
        <v>0</v>
      </c>
      <c r="DN85">
        <v>0.186</v>
      </c>
      <c r="DO85">
        <v>6.1851049435586003E-2</v>
      </c>
      <c r="DP85">
        <v>0</v>
      </c>
      <c r="DQ85">
        <v>8.0330000000000013</v>
      </c>
      <c r="DR85">
        <v>1.415</v>
      </c>
      <c r="DS85">
        <v>0</v>
      </c>
      <c r="DT85">
        <v>4.496999999999999</v>
      </c>
      <c r="DU85">
        <v>3.423347718292399</v>
      </c>
      <c r="DV85">
        <v>0</v>
      </c>
      <c r="DW85">
        <v>2.4359999999999999</v>
      </c>
      <c r="DX85">
        <v>3.2490000000000001</v>
      </c>
      <c r="DY85">
        <v>0</v>
      </c>
      <c r="DZ85">
        <v>1.3</v>
      </c>
      <c r="EA85">
        <v>1.127</v>
      </c>
      <c r="EB85">
        <v>0</v>
      </c>
      <c r="EC85">
        <v>0.25825455541855052</v>
      </c>
      <c r="ED85">
        <v>0.37191712563364843</v>
      </c>
      <c r="EE85">
        <v>0</v>
      </c>
      <c r="EF85">
        <v>1.5890586160041751</v>
      </c>
      <c r="EG85">
        <v>4.299844687513696</v>
      </c>
      <c r="EH85">
        <v>0</v>
      </c>
    </row>
    <row r="86" spans="1:138" x14ac:dyDescent="0.25">
      <c r="A86" s="14">
        <v>2015</v>
      </c>
      <c r="B86" s="2">
        <v>1983</v>
      </c>
      <c r="C86">
        <f>0.1*'Ancillary calculations'!D$27</f>
        <v>0</v>
      </c>
      <c r="D86">
        <f>0.1*'Ancillary calculations'!E$27</f>
        <v>230.46919691322665</v>
      </c>
      <c r="E86">
        <f>0.1*'Ancillary calculations'!F$27</f>
        <v>0</v>
      </c>
      <c r="F86">
        <f>0.1*'Ancillary calculations'!G$27</f>
        <v>0</v>
      </c>
      <c r="G86">
        <f>0.1*'Ancillary calculations'!H$27</f>
        <v>0</v>
      </c>
      <c r="H86">
        <f>0.1*'Ancillary calculations'!I$27</f>
        <v>32.449145635046342</v>
      </c>
      <c r="I86">
        <f>0.1*'Ancillary calculations'!J$27</f>
        <v>0</v>
      </c>
      <c r="J86">
        <f>0.1*'Ancillary calculations'!K$27</f>
        <v>0</v>
      </c>
      <c r="K86">
        <f>0.1*'Ancillary calculations'!L$27</f>
        <v>9.2875646517270436</v>
      </c>
      <c r="L86">
        <v>0</v>
      </c>
      <c r="M86">
        <v>0</v>
      </c>
      <c r="N86">
        <v>0</v>
      </c>
      <c r="O86">
        <v>0</v>
      </c>
      <c r="P86">
        <f t="shared" si="3"/>
        <v>22.734472219651593</v>
      </c>
      <c r="Q86">
        <f t="shared" si="4"/>
        <v>3.2009232030653738</v>
      </c>
      <c r="R86">
        <f t="shared" si="5"/>
        <v>0.91616529840387007</v>
      </c>
      <c r="S86">
        <v>59.122898605276326</v>
      </c>
      <c r="T86">
        <v>26.825475180492273</v>
      </c>
      <c r="U86">
        <v>0</v>
      </c>
      <c r="V86">
        <v>12.860790838040703</v>
      </c>
      <c r="W86">
        <v>26.290335061518228</v>
      </c>
      <c r="X86">
        <v>0</v>
      </c>
      <c r="Y86">
        <v>22.892296043914442</v>
      </c>
      <c r="Z86">
        <v>13.562369865606664</v>
      </c>
      <c r="AA86">
        <v>0</v>
      </c>
      <c r="AB86">
        <v>7.3795387788263227</v>
      </c>
      <c r="AC86">
        <v>29.525654646584588</v>
      </c>
      <c r="AD86">
        <v>0</v>
      </c>
      <c r="AE86">
        <v>6.9090000000000007</v>
      </c>
      <c r="AF86">
        <v>4.6475</v>
      </c>
      <c r="AG86">
        <v>0</v>
      </c>
      <c r="AH86">
        <v>12.154000000000002</v>
      </c>
      <c r="AI86">
        <v>13.21428</v>
      </c>
      <c r="AJ86">
        <v>0</v>
      </c>
      <c r="AK86">
        <v>10.414123081999671</v>
      </c>
      <c r="AL86">
        <v>3.1149975251608648</v>
      </c>
      <c r="AM86">
        <v>0</v>
      </c>
      <c r="AN86" s="69">
        <v>5.1113805957828813</v>
      </c>
      <c r="AO86" s="69">
        <v>6.1203599310101717</v>
      </c>
      <c r="AP86">
        <v>0</v>
      </c>
      <c r="AQ86" s="69">
        <v>10.431935027023966</v>
      </c>
      <c r="AR86" s="69">
        <v>6.3991524489117539</v>
      </c>
      <c r="AS86">
        <v>0</v>
      </c>
      <c r="AT86" s="69">
        <v>26.100216810610124</v>
      </c>
      <c r="AU86" s="69">
        <v>25.25367344704101</v>
      </c>
      <c r="AV86">
        <v>0</v>
      </c>
      <c r="AW86">
        <v>0</v>
      </c>
      <c r="AX86">
        <v>333.798</v>
      </c>
      <c r="AY86">
        <v>0</v>
      </c>
      <c r="AZ86">
        <v>0</v>
      </c>
      <c r="BA86">
        <v>0</v>
      </c>
      <c r="BB86">
        <v>0</v>
      </c>
      <c r="BC86" s="7">
        <v>101.72818953464545</v>
      </c>
      <c r="BD86" s="7">
        <v>152.59228430196816</v>
      </c>
      <c r="BE86">
        <v>0</v>
      </c>
      <c r="BF86" s="7">
        <v>32.585696506550221</v>
      </c>
      <c r="BG86" s="7">
        <v>97.757089519650663</v>
      </c>
      <c r="BH86">
        <v>0</v>
      </c>
      <c r="BI86">
        <v>0</v>
      </c>
      <c r="BJ86" s="7">
        <v>266.55637249213515</v>
      </c>
      <c r="BK86">
        <v>0</v>
      </c>
      <c r="BL86" s="7">
        <v>61.634699987824135</v>
      </c>
      <c r="BM86" s="7">
        <v>184.90409996347239</v>
      </c>
      <c r="BN86">
        <v>0</v>
      </c>
      <c r="BO86" s="7">
        <v>61.634699987824149</v>
      </c>
      <c r="BP86" s="7">
        <v>184.90409996347239</v>
      </c>
      <c r="BQ86">
        <v>0</v>
      </c>
      <c r="BR86" s="75">
        <v>20</v>
      </c>
      <c r="BS86" s="75">
        <v>20</v>
      </c>
      <c r="BT86">
        <v>0</v>
      </c>
      <c r="BU86">
        <v>3.314380480000001</v>
      </c>
      <c r="BV86">
        <v>0.96238047999999987</v>
      </c>
      <c r="BW86">
        <v>0</v>
      </c>
      <c r="BX86">
        <v>9.1972655000000028E-2</v>
      </c>
      <c r="BY86">
        <v>5.6954726549999997</v>
      </c>
      <c r="BZ86">
        <v>0</v>
      </c>
      <c r="CA86">
        <v>1.6506402200000001</v>
      </c>
      <c r="CB86">
        <v>1.6326402200000001</v>
      </c>
      <c r="CC86">
        <v>0</v>
      </c>
      <c r="CD86">
        <v>1.325</v>
      </c>
      <c r="CE86">
        <v>0.59400000000000008</v>
      </c>
      <c r="CF86">
        <v>0</v>
      </c>
      <c r="CG86">
        <v>0.19900000000000001</v>
      </c>
      <c r="CH86">
        <v>5.9900000000000009E-2</v>
      </c>
      <c r="CI86">
        <v>0</v>
      </c>
      <c r="CJ86">
        <v>2.5179999999999998</v>
      </c>
      <c r="CK86">
        <v>1.6765422000000001</v>
      </c>
      <c r="CL86">
        <v>0</v>
      </c>
      <c r="CM86">
        <v>0.39842519685039368</v>
      </c>
      <c r="CN86">
        <v>2.6511811023622052</v>
      </c>
      <c r="CO86">
        <v>0</v>
      </c>
      <c r="CP86">
        <v>5.9396139250948693E-2</v>
      </c>
      <c r="CQ86">
        <v>0.22768520046196999</v>
      </c>
      <c r="CR86">
        <v>0</v>
      </c>
      <c r="CS86">
        <v>2.6573762614127818</v>
      </c>
      <c r="CT86">
        <v>1.52743418966064</v>
      </c>
      <c r="CU86">
        <v>0</v>
      </c>
      <c r="CV86">
        <v>4.3779999999999992</v>
      </c>
      <c r="CW86">
        <v>3.4569999999999999</v>
      </c>
      <c r="CX86">
        <v>0</v>
      </c>
      <c r="CY86">
        <v>4.5862843323544658</v>
      </c>
      <c r="CZ86">
        <v>2.2802568733805502</v>
      </c>
      <c r="DA86">
        <v>0</v>
      </c>
      <c r="DB86">
        <v>0.9888253638253639</v>
      </c>
      <c r="DC86">
        <v>1.7194162227260921</v>
      </c>
      <c r="DD86">
        <v>0</v>
      </c>
      <c r="DE86">
        <v>0.17474037578288101</v>
      </c>
      <c r="DF86">
        <v>0.75571971101017132</v>
      </c>
      <c r="DG86">
        <v>0</v>
      </c>
      <c r="DH86">
        <v>0.85000000000000009</v>
      </c>
      <c r="DI86">
        <v>0.48299999999999998</v>
      </c>
      <c r="DJ86">
        <v>0</v>
      </c>
      <c r="DK86">
        <v>0.152178237517406</v>
      </c>
      <c r="DL86">
        <v>0.1025963914859757</v>
      </c>
      <c r="DM86">
        <v>0</v>
      </c>
      <c r="DN86">
        <v>0.186</v>
      </c>
      <c r="DO86">
        <v>6.1851049435586003E-2</v>
      </c>
      <c r="DP86">
        <v>0</v>
      </c>
      <c r="DQ86">
        <v>8.0330000000000013</v>
      </c>
      <c r="DR86">
        <v>1.415</v>
      </c>
      <c r="DS86">
        <v>0</v>
      </c>
      <c r="DT86">
        <v>4.496999999999999</v>
      </c>
      <c r="DU86">
        <v>3.423347718292399</v>
      </c>
      <c r="DV86">
        <v>0</v>
      </c>
      <c r="DW86">
        <v>2.4359999999999999</v>
      </c>
      <c r="DX86">
        <v>3.2490000000000001</v>
      </c>
      <c r="DY86">
        <v>0</v>
      </c>
      <c r="DZ86">
        <v>1.3</v>
      </c>
      <c r="EA86">
        <v>1.127</v>
      </c>
      <c r="EB86">
        <v>0</v>
      </c>
      <c r="EC86">
        <v>0.25825455541855052</v>
      </c>
      <c r="ED86">
        <v>0.37191712563364843</v>
      </c>
      <c r="EE86">
        <v>0</v>
      </c>
      <c r="EF86">
        <v>1.5890586160041751</v>
      </c>
      <c r="EG86">
        <v>4.299844687513696</v>
      </c>
      <c r="EH86">
        <v>0</v>
      </c>
    </row>
    <row r="87" spans="1:138" x14ac:dyDescent="0.25">
      <c r="A87" s="14">
        <v>2015</v>
      </c>
      <c r="B87" s="2">
        <v>1984</v>
      </c>
      <c r="C87">
        <f>0.1*'Ancillary calculations'!D$27</f>
        <v>0</v>
      </c>
      <c r="D87">
        <f>0.1*'Ancillary calculations'!E$27</f>
        <v>230.46919691322665</v>
      </c>
      <c r="E87">
        <f>0.1*'Ancillary calculations'!F$27</f>
        <v>0</v>
      </c>
      <c r="F87">
        <f>0.1*'Ancillary calculations'!G$27</f>
        <v>0</v>
      </c>
      <c r="G87">
        <f>0.1*'Ancillary calculations'!H$27</f>
        <v>0</v>
      </c>
      <c r="H87">
        <f>0.1*'Ancillary calculations'!I$27</f>
        <v>32.449145635046342</v>
      </c>
      <c r="I87">
        <f>0.1*'Ancillary calculations'!J$27</f>
        <v>0</v>
      </c>
      <c r="J87">
        <f>0.1*'Ancillary calculations'!K$27</f>
        <v>0</v>
      </c>
      <c r="K87">
        <f>0.1*'Ancillary calculations'!L$27</f>
        <v>9.2875646517270436</v>
      </c>
      <c r="L87">
        <v>0</v>
      </c>
      <c r="M87">
        <v>0</v>
      </c>
      <c r="N87">
        <v>0</v>
      </c>
      <c r="O87">
        <v>0</v>
      </c>
      <c r="P87">
        <f t="shared" si="3"/>
        <v>22.734472219651593</v>
      </c>
      <c r="Q87">
        <f t="shared" si="4"/>
        <v>3.2009232030653738</v>
      </c>
      <c r="R87">
        <f t="shared" si="5"/>
        <v>0.91616529840387007</v>
      </c>
      <c r="S87">
        <v>60.141491517599427</v>
      </c>
      <c r="T87">
        <v>27.287635181661599</v>
      </c>
      <c r="U87">
        <v>0</v>
      </c>
      <c r="V87">
        <v>12.860790838040703</v>
      </c>
      <c r="W87">
        <v>26.290335061518228</v>
      </c>
      <c r="X87">
        <v>0</v>
      </c>
      <c r="Y87">
        <v>22.892296043914442</v>
      </c>
      <c r="Z87">
        <v>13.562369865606664</v>
      </c>
      <c r="AA87">
        <v>0</v>
      </c>
      <c r="AB87">
        <v>7.3795387788263227</v>
      </c>
      <c r="AC87">
        <v>29.525654646584588</v>
      </c>
      <c r="AD87">
        <v>0</v>
      </c>
      <c r="AE87">
        <v>6.9090000000000007</v>
      </c>
      <c r="AF87">
        <v>4.6475</v>
      </c>
      <c r="AG87">
        <v>0</v>
      </c>
      <c r="AH87">
        <v>12.154000000000002</v>
      </c>
      <c r="AI87">
        <v>13.21428</v>
      </c>
      <c r="AJ87">
        <v>0</v>
      </c>
      <c r="AK87">
        <v>10.414123081999671</v>
      </c>
      <c r="AL87">
        <v>3.1149975251608648</v>
      </c>
      <c r="AM87">
        <v>0</v>
      </c>
      <c r="AN87" s="69">
        <v>5.1113805957828813</v>
      </c>
      <c r="AO87" s="69">
        <v>6.1203599310101717</v>
      </c>
      <c r="AP87">
        <v>0</v>
      </c>
      <c r="AQ87" s="69">
        <v>10.431935027023966</v>
      </c>
      <c r="AR87" s="69">
        <v>6.3991524489117539</v>
      </c>
      <c r="AS87">
        <v>0</v>
      </c>
      <c r="AT87" s="69">
        <v>26.100216810610124</v>
      </c>
      <c r="AU87" s="69">
        <v>25.25367344704101</v>
      </c>
      <c r="AV87">
        <v>0</v>
      </c>
      <c r="AW87">
        <v>0</v>
      </c>
      <c r="AX87">
        <v>395.59500000000003</v>
      </c>
      <c r="AY87">
        <v>0</v>
      </c>
      <c r="AZ87">
        <v>0</v>
      </c>
      <c r="BA87">
        <v>0</v>
      </c>
      <c r="BB87">
        <v>0</v>
      </c>
      <c r="BC87" s="7">
        <v>101.72818953464545</v>
      </c>
      <c r="BD87" s="7">
        <v>152.59228430196816</v>
      </c>
      <c r="BE87">
        <v>0</v>
      </c>
      <c r="BF87" s="7">
        <v>32.585696506550221</v>
      </c>
      <c r="BG87" s="7">
        <v>97.757089519650663</v>
      </c>
      <c r="BH87">
        <v>0</v>
      </c>
      <c r="BI87">
        <v>0</v>
      </c>
      <c r="BJ87" s="7">
        <v>277.66288801264079</v>
      </c>
      <c r="BK87">
        <v>0</v>
      </c>
      <c r="BL87" s="7">
        <v>64.202812487316805</v>
      </c>
      <c r="BM87" s="7">
        <v>192.60843746195042</v>
      </c>
      <c r="BN87">
        <v>0</v>
      </c>
      <c r="BO87" s="7">
        <v>64.202812487316805</v>
      </c>
      <c r="BP87" s="7">
        <v>192.60843746195042</v>
      </c>
      <c r="BQ87">
        <v>0</v>
      </c>
      <c r="BR87" s="75">
        <v>20</v>
      </c>
      <c r="BS87" s="75">
        <v>20</v>
      </c>
      <c r="BT87">
        <v>0</v>
      </c>
      <c r="BU87">
        <v>3.314380480000001</v>
      </c>
      <c r="BV87">
        <v>0.96238047999999987</v>
      </c>
      <c r="BW87">
        <v>0</v>
      </c>
      <c r="BX87">
        <v>9.1972655000000028E-2</v>
      </c>
      <c r="BY87">
        <v>5.6954726549999997</v>
      </c>
      <c r="BZ87">
        <v>0</v>
      </c>
      <c r="CA87">
        <v>1.6506402200000001</v>
      </c>
      <c r="CB87">
        <v>1.6326402200000001</v>
      </c>
      <c r="CC87">
        <v>0</v>
      </c>
      <c r="CD87">
        <v>1.325</v>
      </c>
      <c r="CE87">
        <v>0.59400000000000008</v>
      </c>
      <c r="CF87">
        <v>0</v>
      </c>
      <c r="CG87">
        <v>0.19900000000000001</v>
      </c>
      <c r="CH87">
        <v>5.9900000000000009E-2</v>
      </c>
      <c r="CI87">
        <v>0</v>
      </c>
      <c r="CJ87">
        <v>2.5179999999999998</v>
      </c>
      <c r="CK87">
        <v>1.6765422000000001</v>
      </c>
      <c r="CL87">
        <v>0</v>
      </c>
      <c r="CM87">
        <v>0.39842519685039368</v>
      </c>
      <c r="CN87">
        <v>2.6511811023622052</v>
      </c>
      <c r="CO87">
        <v>0</v>
      </c>
      <c r="CP87">
        <v>5.9396139250948693E-2</v>
      </c>
      <c r="CQ87">
        <v>0.22768520046196999</v>
      </c>
      <c r="CR87">
        <v>0</v>
      </c>
      <c r="CS87">
        <v>2.6573762614127818</v>
      </c>
      <c r="CT87">
        <v>1.52743418966064</v>
      </c>
      <c r="CU87">
        <v>0</v>
      </c>
      <c r="CV87">
        <v>4.3779999999999992</v>
      </c>
      <c r="CW87">
        <v>3.4569999999999999</v>
      </c>
      <c r="CX87">
        <v>0</v>
      </c>
      <c r="CY87">
        <v>4.5862843323544658</v>
      </c>
      <c r="CZ87">
        <v>2.2802568733805502</v>
      </c>
      <c r="DA87">
        <v>0</v>
      </c>
      <c r="DB87">
        <v>0.9888253638253639</v>
      </c>
      <c r="DC87">
        <v>1.7194162227260921</v>
      </c>
      <c r="DD87">
        <v>0</v>
      </c>
      <c r="DE87">
        <v>0.17474037578288101</v>
      </c>
      <c r="DF87">
        <v>0.75571971101017132</v>
      </c>
      <c r="DG87">
        <v>0</v>
      </c>
      <c r="DH87">
        <v>0.85000000000000009</v>
      </c>
      <c r="DI87">
        <v>0.48299999999999998</v>
      </c>
      <c r="DJ87">
        <v>0</v>
      </c>
      <c r="DK87">
        <v>0.152178237517406</v>
      </c>
      <c r="DL87">
        <v>0.1025963914859757</v>
      </c>
      <c r="DM87">
        <v>0</v>
      </c>
      <c r="DN87">
        <v>0.186</v>
      </c>
      <c r="DO87">
        <v>6.1851049435586003E-2</v>
      </c>
      <c r="DP87">
        <v>0</v>
      </c>
      <c r="DQ87">
        <v>8.0330000000000013</v>
      </c>
      <c r="DR87">
        <v>1.415</v>
      </c>
      <c r="DS87">
        <v>0</v>
      </c>
      <c r="DT87">
        <v>4.496999999999999</v>
      </c>
      <c r="DU87">
        <v>3.423347718292399</v>
      </c>
      <c r="DV87">
        <v>0</v>
      </c>
      <c r="DW87">
        <v>2.4359999999999999</v>
      </c>
      <c r="DX87">
        <v>3.2490000000000001</v>
      </c>
      <c r="DY87">
        <v>0</v>
      </c>
      <c r="DZ87">
        <v>1.3</v>
      </c>
      <c r="EA87">
        <v>1.127</v>
      </c>
      <c r="EB87">
        <v>0</v>
      </c>
      <c r="EC87">
        <v>0.25825455541855052</v>
      </c>
      <c r="ED87">
        <v>0.37191712563364843</v>
      </c>
      <c r="EE87">
        <v>0</v>
      </c>
      <c r="EF87">
        <v>1.5890586160041751</v>
      </c>
      <c r="EG87">
        <v>4.299844687513696</v>
      </c>
      <c r="EH87">
        <v>0</v>
      </c>
    </row>
    <row r="88" spans="1:138" x14ac:dyDescent="0.25">
      <c r="A88" s="14">
        <v>2015</v>
      </c>
      <c r="B88" s="2">
        <v>1985</v>
      </c>
      <c r="C88">
        <f>0.1*'Ancillary calculations'!D$27</f>
        <v>0</v>
      </c>
      <c r="D88">
        <f>0.1*'Ancillary calculations'!E$27</f>
        <v>230.46919691322665</v>
      </c>
      <c r="E88">
        <f>0.1*'Ancillary calculations'!F$27</f>
        <v>0</v>
      </c>
      <c r="F88">
        <f>0.1*'Ancillary calculations'!G$27</f>
        <v>0</v>
      </c>
      <c r="G88">
        <f>0.1*'Ancillary calculations'!H$27</f>
        <v>0</v>
      </c>
      <c r="H88">
        <f>0.1*'Ancillary calculations'!I$27</f>
        <v>32.449145635046342</v>
      </c>
      <c r="I88">
        <f>0.1*'Ancillary calculations'!J$27</f>
        <v>0</v>
      </c>
      <c r="J88">
        <f>0.1*'Ancillary calculations'!K$27</f>
        <v>0</v>
      </c>
      <c r="K88">
        <f>0.1*'Ancillary calculations'!L$27</f>
        <v>9.2875646517270436</v>
      </c>
      <c r="L88">
        <v>0</v>
      </c>
      <c r="M88">
        <v>0</v>
      </c>
      <c r="N88">
        <v>0</v>
      </c>
      <c r="O88">
        <v>0</v>
      </c>
      <c r="P88">
        <f t="shared" si="3"/>
        <v>22.734472219651593</v>
      </c>
      <c r="Q88">
        <f t="shared" si="4"/>
        <v>3.2009232030653738</v>
      </c>
      <c r="R88">
        <f t="shared" si="5"/>
        <v>0.91616529840387007</v>
      </c>
      <c r="S88">
        <v>56.989143477793668</v>
      </c>
      <c r="T88">
        <v>25.857339372475145</v>
      </c>
      <c r="U88">
        <v>0</v>
      </c>
      <c r="V88">
        <v>12.860790838040703</v>
      </c>
      <c r="W88">
        <v>26.290335061518228</v>
      </c>
      <c r="X88">
        <v>0</v>
      </c>
      <c r="Y88">
        <v>22.892296043914442</v>
      </c>
      <c r="Z88">
        <v>13.562369865606664</v>
      </c>
      <c r="AA88">
        <v>0</v>
      </c>
      <c r="AB88">
        <v>7.3795387788263227</v>
      </c>
      <c r="AC88">
        <v>29.525654646584588</v>
      </c>
      <c r="AD88">
        <v>0</v>
      </c>
      <c r="AE88">
        <v>6.9090000000000007</v>
      </c>
      <c r="AF88">
        <v>4.6475</v>
      </c>
      <c r="AG88">
        <v>0</v>
      </c>
      <c r="AH88">
        <v>12.154000000000002</v>
      </c>
      <c r="AI88">
        <v>13.21428</v>
      </c>
      <c r="AJ88">
        <v>0</v>
      </c>
      <c r="AK88">
        <v>10.414123081999671</v>
      </c>
      <c r="AL88">
        <v>3.1149975251608648</v>
      </c>
      <c r="AM88">
        <v>0</v>
      </c>
      <c r="AN88" s="69">
        <v>5.1113805957828813</v>
      </c>
      <c r="AO88" s="69">
        <v>6.1203599310101717</v>
      </c>
      <c r="AP88">
        <v>0</v>
      </c>
      <c r="AQ88" s="69">
        <v>10.431935027023966</v>
      </c>
      <c r="AR88" s="69">
        <v>6.3991524489117539</v>
      </c>
      <c r="AS88">
        <v>0</v>
      </c>
      <c r="AT88" s="69">
        <v>26.100216810610124</v>
      </c>
      <c r="AU88" s="69">
        <v>25.25367344704101</v>
      </c>
      <c r="AV88">
        <v>0</v>
      </c>
      <c r="AW88">
        <v>0</v>
      </c>
      <c r="AX88">
        <v>472.18200000000002</v>
      </c>
      <c r="AY88">
        <v>0</v>
      </c>
      <c r="AZ88">
        <v>0</v>
      </c>
      <c r="BA88">
        <v>0</v>
      </c>
      <c r="BB88">
        <v>0</v>
      </c>
      <c r="BC88" s="7">
        <v>101.72818953464545</v>
      </c>
      <c r="BD88" s="7">
        <v>152.59228430196816</v>
      </c>
      <c r="BE88">
        <v>0</v>
      </c>
      <c r="BF88" s="7">
        <v>32.585696506550221</v>
      </c>
      <c r="BG88" s="7">
        <v>97.757089519650663</v>
      </c>
      <c r="BH88">
        <v>0</v>
      </c>
      <c r="BI88">
        <v>0</v>
      </c>
      <c r="BJ88" s="7">
        <v>288.76940353314643</v>
      </c>
      <c r="BK88">
        <v>0</v>
      </c>
      <c r="BL88" s="7">
        <v>66.770924986809476</v>
      </c>
      <c r="BM88" s="7">
        <v>200.31277496042844</v>
      </c>
      <c r="BN88">
        <v>0</v>
      </c>
      <c r="BO88" s="7">
        <v>66.770924986809462</v>
      </c>
      <c r="BP88" s="7">
        <v>200.31277496042844</v>
      </c>
      <c r="BQ88">
        <v>0</v>
      </c>
      <c r="BR88" s="75">
        <v>20</v>
      </c>
      <c r="BS88" s="75">
        <v>20</v>
      </c>
      <c r="BT88">
        <v>0</v>
      </c>
      <c r="BU88">
        <v>3.314380480000001</v>
      </c>
      <c r="BV88">
        <v>0.96238047999999987</v>
      </c>
      <c r="BW88">
        <v>0</v>
      </c>
      <c r="BX88">
        <v>9.1972655000000028E-2</v>
      </c>
      <c r="BY88">
        <v>5.6954726549999997</v>
      </c>
      <c r="BZ88">
        <v>0</v>
      </c>
      <c r="CA88">
        <v>1.6506402200000001</v>
      </c>
      <c r="CB88">
        <v>1.6326402200000001</v>
      </c>
      <c r="CC88">
        <v>0</v>
      </c>
      <c r="CD88">
        <v>1.325</v>
      </c>
      <c r="CE88">
        <v>0.59400000000000008</v>
      </c>
      <c r="CF88">
        <v>0</v>
      </c>
      <c r="CG88">
        <v>0.19900000000000001</v>
      </c>
      <c r="CH88">
        <v>5.9900000000000009E-2</v>
      </c>
      <c r="CI88">
        <v>0</v>
      </c>
      <c r="CJ88">
        <v>2.5179999999999998</v>
      </c>
      <c r="CK88">
        <v>1.6765422000000001</v>
      </c>
      <c r="CL88">
        <v>0</v>
      </c>
      <c r="CM88">
        <v>0.39842519685039368</v>
      </c>
      <c r="CN88">
        <v>2.6511811023622052</v>
      </c>
      <c r="CO88">
        <v>0</v>
      </c>
      <c r="CP88">
        <v>5.9396139250948693E-2</v>
      </c>
      <c r="CQ88">
        <v>0.22768520046196999</v>
      </c>
      <c r="CR88">
        <v>0</v>
      </c>
      <c r="CS88">
        <v>2.6573762614127818</v>
      </c>
      <c r="CT88">
        <v>1.52743418966064</v>
      </c>
      <c r="CU88">
        <v>0</v>
      </c>
      <c r="CV88">
        <v>4.3779999999999992</v>
      </c>
      <c r="CW88">
        <v>3.4569999999999999</v>
      </c>
      <c r="CX88">
        <v>0</v>
      </c>
      <c r="CY88">
        <v>4.5862843323544658</v>
      </c>
      <c r="CZ88">
        <v>2.2802568733805502</v>
      </c>
      <c r="DA88">
        <v>0</v>
      </c>
      <c r="DB88">
        <v>0.9888253638253639</v>
      </c>
      <c r="DC88">
        <v>1.7194162227260921</v>
      </c>
      <c r="DD88">
        <v>0</v>
      </c>
      <c r="DE88">
        <v>0.17474037578288101</v>
      </c>
      <c r="DF88">
        <v>0.75571971101017132</v>
      </c>
      <c r="DG88">
        <v>0</v>
      </c>
      <c r="DH88">
        <v>0.85000000000000009</v>
      </c>
      <c r="DI88">
        <v>0.48299999999999998</v>
      </c>
      <c r="DJ88">
        <v>0</v>
      </c>
      <c r="DK88">
        <v>0.152178237517406</v>
      </c>
      <c r="DL88">
        <v>0.1025963914859757</v>
      </c>
      <c r="DM88">
        <v>0</v>
      </c>
      <c r="DN88">
        <v>0.186</v>
      </c>
      <c r="DO88">
        <v>6.1851049435586003E-2</v>
      </c>
      <c r="DP88">
        <v>0</v>
      </c>
      <c r="DQ88">
        <v>8.0330000000000013</v>
      </c>
      <c r="DR88">
        <v>1.415</v>
      </c>
      <c r="DS88">
        <v>0</v>
      </c>
      <c r="DT88">
        <v>4.496999999999999</v>
      </c>
      <c r="DU88">
        <v>3.423347718292399</v>
      </c>
      <c r="DV88">
        <v>0</v>
      </c>
      <c r="DW88">
        <v>2.4359999999999999</v>
      </c>
      <c r="DX88">
        <v>3.2490000000000001</v>
      </c>
      <c r="DY88">
        <v>0</v>
      </c>
      <c r="DZ88">
        <v>1.3</v>
      </c>
      <c r="EA88">
        <v>1.127</v>
      </c>
      <c r="EB88">
        <v>0</v>
      </c>
      <c r="EC88">
        <v>0.25825455541855052</v>
      </c>
      <c r="ED88">
        <v>0.37191712563364843</v>
      </c>
      <c r="EE88">
        <v>0</v>
      </c>
      <c r="EF88">
        <v>1.5890586160041751</v>
      </c>
      <c r="EG88">
        <v>4.299844687513696</v>
      </c>
      <c r="EH88">
        <v>0</v>
      </c>
    </row>
    <row r="89" spans="1:138" x14ac:dyDescent="0.25">
      <c r="A89" s="14">
        <v>2015</v>
      </c>
      <c r="B89" s="2">
        <v>1986</v>
      </c>
      <c r="C89">
        <f>0.1*'Ancillary calculations'!D$27</f>
        <v>0</v>
      </c>
      <c r="D89">
        <f>0.1*'Ancillary calculations'!E$27</f>
        <v>230.46919691322665</v>
      </c>
      <c r="E89">
        <f>0.1*'Ancillary calculations'!F$27</f>
        <v>0</v>
      </c>
      <c r="F89">
        <f>0.1*'Ancillary calculations'!G$27</f>
        <v>0</v>
      </c>
      <c r="G89">
        <f>0.1*'Ancillary calculations'!H$27</f>
        <v>0</v>
      </c>
      <c r="H89">
        <f>0.1*'Ancillary calculations'!I$27</f>
        <v>32.449145635046342</v>
      </c>
      <c r="I89">
        <f>0.1*'Ancillary calculations'!J$27</f>
        <v>0</v>
      </c>
      <c r="J89">
        <f>0.1*'Ancillary calculations'!K$27</f>
        <v>0</v>
      </c>
      <c r="K89">
        <f>0.1*'Ancillary calculations'!L$27</f>
        <v>9.2875646517270436</v>
      </c>
      <c r="L89">
        <v>0</v>
      </c>
      <c r="M89">
        <v>0</v>
      </c>
      <c r="N89">
        <v>0</v>
      </c>
      <c r="O89">
        <v>0</v>
      </c>
      <c r="P89">
        <f t="shared" si="3"/>
        <v>22.734472219651593</v>
      </c>
      <c r="Q89">
        <f t="shared" si="4"/>
        <v>3.2009232030653738</v>
      </c>
      <c r="R89">
        <f t="shared" si="5"/>
        <v>0.91616529840387007</v>
      </c>
      <c r="S89">
        <v>54.426284474840308</v>
      </c>
      <c r="T89">
        <v>24.694508858466964</v>
      </c>
      <c r="U89">
        <v>0</v>
      </c>
      <c r="V89">
        <v>12.860790838040703</v>
      </c>
      <c r="W89">
        <v>26.290335061518228</v>
      </c>
      <c r="X89">
        <v>0</v>
      </c>
      <c r="Y89">
        <v>22.892296043914442</v>
      </c>
      <c r="Z89">
        <v>13.562369865606664</v>
      </c>
      <c r="AA89">
        <v>0</v>
      </c>
      <c r="AB89">
        <v>7.3795387788263227</v>
      </c>
      <c r="AC89">
        <v>29.525654646584588</v>
      </c>
      <c r="AD89">
        <v>0</v>
      </c>
      <c r="AE89">
        <v>6.9090000000000007</v>
      </c>
      <c r="AF89">
        <v>4.6475</v>
      </c>
      <c r="AG89">
        <v>0</v>
      </c>
      <c r="AH89">
        <v>12.154000000000002</v>
      </c>
      <c r="AI89">
        <v>13.21428</v>
      </c>
      <c r="AJ89">
        <v>0</v>
      </c>
      <c r="AK89">
        <v>10.414123081999671</v>
      </c>
      <c r="AL89">
        <v>3.1149975251608648</v>
      </c>
      <c r="AM89">
        <v>0</v>
      </c>
      <c r="AN89" s="69">
        <v>5.1113805957828813</v>
      </c>
      <c r="AO89" s="69">
        <v>6.1203599310101717</v>
      </c>
      <c r="AP89">
        <v>0</v>
      </c>
      <c r="AQ89" s="69">
        <v>10.431935027023966</v>
      </c>
      <c r="AR89" s="69">
        <v>6.3991524489117539</v>
      </c>
      <c r="AS89">
        <v>0</v>
      </c>
      <c r="AT89" s="69">
        <v>26.100216810610124</v>
      </c>
      <c r="AU89" s="69">
        <v>25.25367344704101</v>
      </c>
      <c r="AV89">
        <v>0</v>
      </c>
      <c r="AW89">
        <v>0</v>
      </c>
      <c r="AX89">
        <v>559.86699999999996</v>
      </c>
      <c r="AY89">
        <v>0</v>
      </c>
      <c r="AZ89">
        <v>0</v>
      </c>
      <c r="BA89">
        <v>32.95003334359</v>
      </c>
      <c r="BB89">
        <v>0</v>
      </c>
      <c r="BC89" s="7">
        <v>101.72818953464545</v>
      </c>
      <c r="BD89" s="7">
        <v>152.59228430196816</v>
      </c>
      <c r="BE89">
        <v>0</v>
      </c>
      <c r="BF89" s="7">
        <v>32.585696506550221</v>
      </c>
      <c r="BG89" s="7">
        <v>97.757089519650663</v>
      </c>
      <c r="BH89">
        <v>0</v>
      </c>
      <c r="BI89">
        <v>0</v>
      </c>
      <c r="BJ89" s="7">
        <v>299.87591905365207</v>
      </c>
      <c r="BK89">
        <v>0</v>
      </c>
      <c r="BL89" s="7">
        <v>69.339037486302146</v>
      </c>
      <c r="BM89" s="7">
        <v>208.01711245890644</v>
      </c>
      <c r="BN89">
        <v>0</v>
      </c>
      <c r="BO89" s="7">
        <v>69.339037486302146</v>
      </c>
      <c r="BP89" s="7">
        <v>208.01711245890644</v>
      </c>
      <c r="BQ89">
        <v>0</v>
      </c>
      <c r="BR89" s="75">
        <v>20</v>
      </c>
      <c r="BS89" s="75">
        <v>20</v>
      </c>
      <c r="BT89">
        <v>0</v>
      </c>
      <c r="BU89">
        <v>3.314380480000001</v>
      </c>
      <c r="BV89">
        <v>0.96238047999999987</v>
      </c>
      <c r="BW89">
        <v>0</v>
      </c>
      <c r="BX89">
        <v>9.1972655000000028E-2</v>
      </c>
      <c r="BY89">
        <v>5.6954726549999997</v>
      </c>
      <c r="BZ89">
        <v>0</v>
      </c>
      <c r="CA89">
        <v>1.6506402200000001</v>
      </c>
      <c r="CB89">
        <v>1.6326402200000001</v>
      </c>
      <c r="CC89">
        <v>0</v>
      </c>
      <c r="CD89">
        <v>1.325</v>
      </c>
      <c r="CE89">
        <v>0.59400000000000008</v>
      </c>
      <c r="CF89">
        <v>0</v>
      </c>
      <c r="CG89">
        <v>0.19900000000000001</v>
      </c>
      <c r="CH89">
        <v>5.9900000000000009E-2</v>
      </c>
      <c r="CI89">
        <v>0</v>
      </c>
      <c r="CJ89">
        <v>2.5179999999999998</v>
      </c>
      <c r="CK89">
        <v>1.6765422000000001</v>
      </c>
      <c r="CL89">
        <v>0</v>
      </c>
      <c r="CM89">
        <v>0.39842519685039368</v>
      </c>
      <c r="CN89">
        <v>2.6511811023622052</v>
      </c>
      <c r="CO89">
        <v>0</v>
      </c>
      <c r="CP89">
        <v>5.9396139250948693E-2</v>
      </c>
      <c r="CQ89">
        <v>0.22768520046196999</v>
      </c>
      <c r="CR89">
        <v>0</v>
      </c>
      <c r="CS89">
        <v>2.6573762614127818</v>
      </c>
      <c r="CT89">
        <v>1.52743418966064</v>
      </c>
      <c r="CU89">
        <v>0</v>
      </c>
      <c r="CV89">
        <v>4.3779999999999992</v>
      </c>
      <c r="CW89">
        <v>3.4569999999999999</v>
      </c>
      <c r="CX89">
        <v>0</v>
      </c>
      <c r="CY89">
        <v>4.5862843323544658</v>
      </c>
      <c r="CZ89">
        <v>2.2802568733805502</v>
      </c>
      <c r="DA89">
        <v>0</v>
      </c>
      <c r="DB89">
        <v>0.9888253638253639</v>
      </c>
      <c r="DC89">
        <v>1.7194162227260921</v>
      </c>
      <c r="DD89">
        <v>0</v>
      </c>
      <c r="DE89">
        <v>0.17474037578288101</v>
      </c>
      <c r="DF89">
        <v>0.75571971101017132</v>
      </c>
      <c r="DG89">
        <v>0</v>
      </c>
      <c r="DH89">
        <v>0.85000000000000009</v>
      </c>
      <c r="DI89">
        <v>0.48299999999999998</v>
      </c>
      <c r="DJ89">
        <v>0</v>
      </c>
      <c r="DK89">
        <v>0.152178237517406</v>
      </c>
      <c r="DL89">
        <v>0.1025963914859757</v>
      </c>
      <c r="DM89">
        <v>0</v>
      </c>
      <c r="DN89">
        <v>0.186</v>
      </c>
      <c r="DO89">
        <v>6.1851049435586003E-2</v>
      </c>
      <c r="DP89">
        <v>0</v>
      </c>
      <c r="DQ89">
        <v>8.0330000000000013</v>
      </c>
      <c r="DR89">
        <v>1.415</v>
      </c>
      <c r="DS89">
        <v>0</v>
      </c>
      <c r="DT89">
        <v>4.496999999999999</v>
      </c>
      <c r="DU89">
        <v>3.423347718292399</v>
      </c>
      <c r="DV89">
        <v>0</v>
      </c>
      <c r="DW89">
        <v>2.4359999999999999</v>
      </c>
      <c r="DX89">
        <v>3.2490000000000001</v>
      </c>
      <c r="DY89">
        <v>0</v>
      </c>
      <c r="DZ89">
        <v>1.3</v>
      </c>
      <c r="EA89">
        <v>1.127</v>
      </c>
      <c r="EB89">
        <v>0</v>
      </c>
      <c r="EC89">
        <v>0.25825455541855052</v>
      </c>
      <c r="ED89">
        <v>0.37191712563364843</v>
      </c>
      <c r="EE89">
        <v>0</v>
      </c>
      <c r="EF89">
        <v>1.5890586160041751</v>
      </c>
      <c r="EG89">
        <v>4.299844687513696</v>
      </c>
      <c r="EH89">
        <v>0</v>
      </c>
    </row>
    <row r="90" spans="1:138" x14ac:dyDescent="0.25">
      <c r="A90" s="14">
        <v>2015</v>
      </c>
      <c r="B90" s="2">
        <v>1987</v>
      </c>
      <c r="C90">
        <f>0.1*'Ancillary calculations'!D$27</f>
        <v>0</v>
      </c>
      <c r="D90">
        <f>0.1*'Ancillary calculations'!E$27</f>
        <v>230.46919691322665</v>
      </c>
      <c r="E90">
        <f>0.1*'Ancillary calculations'!F$27</f>
        <v>0</v>
      </c>
      <c r="F90">
        <f>0.1*'Ancillary calculations'!G$27</f>
        <v>0</v>
      </c>
      <c r="G90">
        <f>0.1*'Ancillary calculations'!H$27</f>
        <v>0</v>
      </c>
      <c r="H90">
        <f>0.1*'Ancillary calculations'!I$27</f>
        <v>32.449145635046342</v>
      </c>
      <c r="I90">
        <f>0.1*'Ancillary calculations'!J$27</f>
        <v>0</v>
      </c>
      <c r="J90">
        <f>0.1*'Ancillary calculations'!K$27</f>
        <v>0</v>
      </c>
      <c r="K90">
        <f>0.1*'Ancillary calculations'!L$27</f>
        <v>9.2875646517270436</v>
      </c>
      <c r="L90">
        <v>0</v>
      </c>
      <c r="M90">
        <v>0</v>
      </c>
      <c r="N90">
        <v>0</v>
      </c>
      <c r="O90">
        <v>0</v>
      </c>
      <c r="P90">
        <f t="shared" si="3"/>
        <v>22.734472219651593</v>
      </c>
      <c r="Q90">
        <f t="shared" si="4"/>
        <v>3.2009232030653738</v>
      </c>
      <c r="R90">
        <f t="shared" si="5"/>
        <v>0.91616529840387007</v>
      </c>
      <c r="S90">
        <v>60.036206845262036</v>
      </c>
      <c r="T90">
        <v>27.239865004094217</v>
      </c>
      <c r="U90">
        <v>0</v>
      </c>
      <c r="V90">
        <v>12.860790838040703</v>
      </c>
      <c r="W90">
        <v>26.290335061518228</v>
      </c>
      <c r="X90">
        <v>0</v>
      </c>
      <c r="Y90">
        <v>22.892296043914442</v>
      </c>
      <c r="Z90">
        <v>13.562369865606664</v>
      </c>
      <c r="AA90">
        <v>0</v>
      </c>
      <c r="AB90">
        <v>7.3795387788263227</v>
      </c>
      <c r="AC90">
        <v>29.525654646584588</v>
      </c>
      <c r="AD90">
        <v>0</v>
      </c>
      <c r="AE90">
        <v>6.9090000000000007</v>
      </c>
      <c r="AF90">
        <v>4.6475</v>
      </c>
      <c r="AG90">
        <v>0</v>
      </c>
      <c r="AH90">
        <v>12.154000000000002</v>
      </c>
      <c r="AI90">
        <v>13.21428</v>
      </c>
      <c r="AJ90">
        <v>0</v>
      </c>
      <c r="AK90">
        <v>10.414123081999671</v>
      </c>
      <c r="AL90">
        <v>3.1149975251608648</v>
      </c>
      <c r="AM90">
        <v>0</v>
      </c>
      <c r="AN90" s="69">
        <v>5.1113805957828813</v>
      </c>
      <c r="AO90" s="69">
        <v>6.1203599310101717</v>
      </c>
      <c r="AP90">
        <v>0</v>
      </c>
      <c r="AQ90" s="69">
        <v>10.431935027023966</v>
      </c>
      <c r="AR90" s="69">
        <v>6.3991524489117539</v>
      </c>
      <c r="AS90">
        <v>0</v>
      </c>
      <c r="AT90" s="69">
        <v>26.100216810610124</v>
      </c>
      <c r="AU90" s="69">
        <v>25.25367344704101</v>
      </c>
      <c r="AV90">
        <v>0</v>
      </c>
      <c r="AW90">
        <v>0</v>
      </c>
      <c r="AX90">
        <v>655.08500000000004</v>
      </c>
      <c r="AY90">
        <v>0</v>
      </c>
      <c r="AZ90">
        <v>0</v>
      </c>
      <c r="BA90">
        <v>65.900066687180001</v>
      </c>
      <c r="BB90">
        <v>0</v>
      </c>
      <c r="BC90" s="7">
        <v>101.72818953464545</v>
      </c>
      <c r="BD90" s="7">
        <v>152.59228430196816</v>
      </c>
      <c r="BE90">
        <v>0</v>
      </c>
      <c r="BF90" s="7">
        <v>32.585696506550221</v>
      </c>
      <c r="BG90" s="7">
        <v>97.757089519650663</v>
      </c>
      <c r="BH90">
        <v>0</v>
      </c>
      <c r="BI90">
        <v>0</v>
      </c>
      <c r="BJ90" s="7">
        <v>310.98243457415771</v>
      </c>
      <c r="BK90">
        <v>0</v>
      </c>
      <c r="BL90" s="7">
        <v>71.907149985794817</v>
      </c>
      <c r="BM90" s="7">
        <v>215.72144995738444</v>
      </c>
      <c r="BN90">
        <v>0</v>
      </c>
      <c r="BO90" s="7">
        <v>71.907149985794831</v>
      </c>
      <c r="BP90" s="7">
        <v>215.72144995738444</v>
      </c>
      <c r="BQ90">
        <v>0</v>
      </c>
      <c r="BR90" s="75">
        <v>20</v>
      </c>
      <c r="BS90" s="75">
        <v>20</v>
      </c>
      <c r="BT90">
        <v>0</v>
      </c>
      <c r="BU90">
        <v>3.314380480000001</v>
      </c>
      <c r="BV90">
        <v>0.96238047999999987</v>
      </c>
      <c r="BW90">
        <v>0</v>
      </c>
      <c r="BX90">
        <v>9.1972655000000028E-2</v>
      </c>
      <c r="BY90">
        <v>5.6954726549999997</v>
      </c>
      <c r="BZ90">
        <v>0</v>
      </c>
      <c r="CA90">
        <v>1.6506402200000001</v>
      </c>
      <c r="CB90">
        <v>1.6326402200000001</v>
      </c>
      <c r="CC90">
        <v>0</v>
      </c>
      <c r="CD90">
        <v>1.325</v>
      </c>
      <c r="CE90">
        <v>0.59400000000000008</v>
      </c>
      <c r="CF90">
        <v>0</v>
      </c>
      <c r="CG90">
        <v>0.19900000000000001</v>
      </c>
      <c r="CH90">
        <v>5.9900000000000009E-2</v>
      </c>
      <c r="CI90">
        <v>0</v>
      </c>
      <c r="CJ90">
        <v>2.5179999999999998</v>
      </c>
      <c r="CK90">
        <v>1.6765422000000001</v>
      </c>
      <c r="CL90">
        <v>0</v>
      </c>
      <c r="CM90">
        <v>0.39842519685039368</v>
      </c>
      <c r="CN90">
        <v>2.6511811023622052</v>
      </c>
      <c r="CO90">
        <v>0</v>
      </c>
      <c r="CP90">
        <v>5.9396139250948693E-2</v>
      </c>
      <c r="CQ90">
        <v>0.22768520046196999</v>
      </c>
      <c r="CR90">
        <v>0</v>
      </c>
      <c r="CS90">
        <v>2.6573762614127818</v>
      </c>
      <c r="CT90">
        <v>1.52743418966064</v>
      </c>
      <c r="CU90">
        <v>0</v>
      </c>
      <c r="CV90">
        <v>4.3779999999999992</v>
      </c>
      <c r="CW90">
        <v>3.4569999999999999</v>
      </c>
      <c r="CX90">
        <v>0</v>
      </c>
      <c r="CY90">
        <v>4.5862843323544658</v>
      </c>
      <c r="CZ90">
        <v>2.2802568733805502</v>
      </c>
      <c r="DA90">
        <v>0</v>
      </c>
      <c r="DB90">
        <v>0.9888253638253639</v>
      </c>
      <c r="DC90">
        <v>1.7194162227260921</v>
      </c>
      <c r="DD90">
        <v>0</v>
      </c>
      <c r="DE90">
        <v>0.17474037578288101</v>
      </c>
      <c r="DF90">
        <v>0.75571971101017132</v>
      </c>
      <c r="DG90">
        <v>0</v>
      </c>
      <c r="DH90">
        <v>0.85000000000000009</v>
      </c>
      <c r="DI90">
        <v>0.48299999999999998</v>
      </c>
      <c r="DJ90">
        <v>0</v>
      </c>
      <c r="DK90">
        <v>0.152178237517406</v>
      </c>
      <c r="DL90">
        <v>0.1025963914859757</v>
      </c>
      <c r="DM90">
        <v>0</v>
      </c>
      <c r="DN90">
        <v>0.186</v>
      </c>
      <c r="DO90">
        <v>6.1851049435586003E-2</v>
      </c>
      <c r="DP90">
        <v>0</v>
      </c>
      <c r="DQ90">
        <v>8.0330000000000013</v>
      </c>
      <c r="DR90">
        <v>1.415</v>
      </c>
      <c r="DS90">
        <v>0</v>
      </c>
      <c r="DT90">
        <v>4.496999999999999</v>
      </c>
      <c r="DU90">
        <v>3.423347718292399</v>
      </c>
      <c r="DV90">
        <v>0</v>
      </c>
      <c r="DW90">
        <v>2.4359999999999999</v>
      </c>
      <c r="DX90">
        <v>3.2490000000000001</v>
      </c>
      <c r="DY90">
        <v>0</v>
      </c>
      <c r="DZ90">
        <v>1.3</v>
      </c>
      <c r="EA90">
        <v>1.127</v>
      </c>
      <c r="EB90">
        <v>0</v>
      </c>
      <c r="EC90">
        <v>0.25825455541855052</v>
      </c>
      <c r="ED90">
        <v>0.37191712563364843</v>
      </c>
      <c r="EE90">
        <v>0</v>
      </c>
      <c r="EF90">
        <v>1.5890586160041751</v>
      </c>
      <c r="EG90">
        <v>4.299844687513696</v>
      </c>
      <c r="EH90">
        <v>0</v>
      </c>
    </row>
    <row r="91" spans="1:138" x14ac:dyDescent="0.25">
      <c r="A91" s="14">
        <v>2015</v>
      </c>
      <c r="B91" s="2">
        <v>1988</v>
      </c>
      <c r="C91">
        <f>0.1*'Ancillary calculations'!D$27</f>
        <v>0</v>
      </c>
      <c r="D91">
        <f>0.1*'Ancillary calculations'!E$27</f>
        <v>230.46919691322665</v>
      </c>
      <c r="E91">
        <f>0.1*'Ancillary calculations'!F$27</f>
        <v>0</v>
      </c>
      <c r="F91">
        <f>0.1*'Ancillary calculations'!G$27</f>
        <v>0</v>
      </c>
      <c r="G91">
        <f>0.1*'Ancillary calculations'!H$27</f>
        <v>0</v>
      </c>
      <c r="H91">
        <f>0.1*'Ancillary calculations'!I$27</f>
        <v>32.449145635046342</v>
      </c>
      <c r="I91">
        <f>0.1*'Ancillary calculations'!J$27</f>
        <v>0</v>
      </c>
      <c r="J91">
        <f>0.1*'Ancillary calculations'!K$27</f>
        <v>0</v>
      </c>
      <c r="K91">
        <f>0.1*'Ancillary calculations'!L$27</f>
        <v>9.2875646517270436</v>
      </c>
      <c r="L91">
        <v>0</v>
      </c>
      <c r="M91">
        <v>0</v>
      </c>
      <c r="N91">
        <v>0</v>
      </c>
      <c r="O91">
        <v>0</v>
      </c>
      <c r="P91">
        <f t="shared" si="3"/>
        <v>22.734472219651593</v>
      </c>
      <c r="Q91">
        <f t="shared" si="4"/>
        <v>3.2009232030653738</v>
      </c>
      <c r="R91">
        <f t="shared" si="5"/>
        <v>0.91616529840387007</v>
      </c>
      <c r="S91">
        <v>65.558527047000482</v>
      </c>
      <c r="T91">
        <v>29.745473947584774</v>
      </c>
      <c r="U91">
        <v>0</v>
      </c>
      <c r="V91">
        <v>12.860790838040703</v>
      </c>
      <c r="W91">
        <v>26.290335061518228</v>
      </c>
      <c r="X91">
        <v>0</v>
      </c>
      <c r="Y91">
        <v>22.892296043914442</v>
      </c>
      <c r="Z91">
        <v>13.562369865606664</v>
      </c>
      <c r="AA91">
        <v>0</v>
      </c>
      <c r="AB91">
        <v>7.3795387788263227</v>
      </c>
      <c r="AC91">
        <v>29.525654646584588</v>
      </c>
      <c r="AD91">
        <v>0</v>
      </c>
      <c r="AE91">
        <v>6.9090000000000007</v>
      </c>
      <c r="AF91">
        <v>4.6475</v>
      </c>
      <c r="AG91">
        <v>0</v>
      </c>
      <c r="AH91">
        <v>12.154000000000002</v>
      </c>
      <c r="AI91">
        <v>13.21428</v>
      </c>
      <c r="AJ91">
        <v>0</v>
      </c>
      <c r="AK91">
        <v>10.414123081999671</v>
      </c>
      <c r="AL91">
        <v>3.1149975251608648</v>
      </c>
      <c r="AM91">
        <v>0</v>
      </c>
      <c r="AN91" s="69">
        <v>5.1113805957828813</v>
      </c>
      <c r="AO91" s="69">
        <v>6.1203599310101717</v>
      </c>
      <c r="AP91">
        <v>0</v>
      </c>
      <c r="AQ91" s="69">
        <v>10.431935027023966</v>
      </c>
      <c r="AR91" s="69">
        <v>6.3991524489117539</v>
      </c>
      <c r="AS91">
        <v>0</v>
      </c>
      <c r="AT91" s="69">
        <v>26.100216810610124</v>
      </c>
      <c r="AU91" s="69">
        <v>25.25367344704101</v>
      </c>
      <c r="AV91">
        <v>0</v>
      </c>
      <c r="AW91">
        <v>0</v>
      </c>
      <c r="AX91">
        <v>750.38599999999997</v>
      </c>
      <c r="AY91">
        <v>0</v>
      </c>
      <c r="AZ91">
        <v>0</v>
      </c>
      <c r="BA91">
        <v>98.850100030770022</v>
      </c>
      <c r="BB91">
        <v>0</v>
      </c>
      <c r="BC91" s="7">
        <v>101.72818953464545</v>
      </c>
      <c r="BD91" s="7">
        <v>152.59228430196816</v>
      </c>
      <c r="BE91">
        <v>0</v>
      </c>
      <c r="BF91" s="7">
        <v>32.585696506550221</v>
      </c>
      <c r="BG91" s="7">
        <v>97.757089519650663</v>
      </c>
      <c r="BH91">
        <v>0</v>
      </c>
      <c r="BI91">
        <v>0</v>
      </c>
      <c r="BJ91" s="7">
        <v>322.08895009466335</v>
      </c>
      <c r="BK91">
        <v>0</v>
      </c>
      <c r="BL91" s="7">
        <v>74.475262485287487</v>
      </c>
      <c r="BM91" s="7">
        <v>223.42578745586246</v>
      </c>
      <c r="BN91">
        <v>0</v>
      </c>
      <c r="BO91" s="7">
        <v>74.475262485287487</v>
      </c>
      <c r="BP91" s="7">
        <v>223.42578745586246</v>
      </c>
      <c r="BQ91">
        <v>0</v>
      </c>
      <c r="BR91" s="75">
        <v>20</v>
      </c>
      <c r="BS91" s="75">
        <v>20</v>
      </c>
      <c r="BT91">
        <v>0</v>
      </c>
      <c r="BU91">
        <v>3.314380480000001</v>
      </c>
      <c r="BV91">
        <v>0.96238047999999987</v>
      </c>
      <c r="BW91">
        <v>0</v>
      </c>
      <c r="BX91">
        <v>9.1972655000000028E-2</v>
      </c>
      <c r="BY91">
        <v>5.6954726549999997</v>
      </c>
      <c r="BZ91">
        <v>0</v>
      </c>
      <c r="CA91">
        <v>1.6506402200000001</v>
      </c>
      <c r="CB91">
        <v>1.6326402200000001</v>
      </c>
      <c r="CC91">
        <v>0</v>
      </c>
      <c r="CD91">
        <v>1.325</v>
      </c>
      <c r="CE91">
        <v>0.59400000000000008</v>
      </c>
      <c r="CF91">
        <v>0</v>
      </c>
      <c r="CG91">
        <v>0.19900000000000001</v>
      </c>
      <c r="CH91">
        <v>5.9900000000000009E-2</v>
      </c>
      <c r="CI91">
        <v>0</v>
      </c>
      <c r="CJ91">
        <v>2.5179999999999998</v>
      </c>
      <c r="CK91">
        <v>1.6765422000000001</v>
      </c>
      <c r="CL91">
        <v>0</v>
      </c>
      <c r="CM91">
        <v>0.39842519685039368</v>
      </c>
      <c r="CN91">
        <v>2.6511811023622052</v>
      </c>
      <c r="CO91">
        <v>0</v>
      </c>
      <c r="CP91">
        <v>5.9396139250948693E-2</v>
      </c>
      <c r="CQ91">
        <v>0.22768520046196999</v>
      </c>
      <c r="CR91">
        <v>0</v>
      </c>
      <c r="CS91">
        <v>2.6573762614127818</v>
      </c>
      <c r="CT91">
        <v>1.52743418966064</v>
      </c>
      <c r="CU91">
        <v>0</v>
      </c>
      <c r="CV91">
        <v>4.3779999999999992</v>
      </c>
      <c r="CW91">
        <v>3.4569999999999999</v>
      </c>
      <c r="CX91">
        <v>0</v>
      </c>
      <c r="CY91">
        <v>4.5862843323544658</v>
      </c>
      <c r="CZ91">
        <v>2.2802568733805502</v>
      </c>
      <c r="DA91">
        <v>0</v>
      </c>
      <c r="DB91">
        <v>0.9888253638253639</v>
      </c>
      <c r="DC91">
        <v>1.7194162227260921</v>
      </c>
      <c r="DD91">
        <v>0</v>
      </c>
      <c r="DE91">
        <v>0.17474037578288101</v>
      </c>
      <c r="DF91">
        <v>0.75571971101017132</v>
      </c>
      <c r="DG91">
        <v>0</v>
      </c>
      <c r="DH91">
        <v>0.85000000000000009</v>
      </c>
      <c r="DI91">
        <v>0.48299999999999998</v>
      </c>
      <c r="DJ91">
        <v>0</v>
      </c>
      <c r="DK91">
        <v>0.152178237517406</v>
      </c>
      <c r="DL91">
        <v>0.1025963914859757</v>
      </c>
      <c r="DM91">
        <v>0</v>
      </c>
      <c r="DN91">
        <v>0.186</v>
      </c>
      <c r="DO91">
        <v>6.1851049435586003E-2</v>
      </c>
      <c r="DP91">
        <v>0</v>
      </c>
      <c r="DQ91">
        <v>8.0330000000000013</v>
      </c>
      <c r="DR91">
        <v>1.415</v>
      </c>
      <c r="DS91">
        <v>0</v>
      </c>
      <c r="DT91">
        <v>4.496999999999999</v>
      </c>
      <c r="DU91">
        <v>3.423347718292399</v>
      </c>
      <c r="DV91">
        <v>0</v>
      </c>
      <c r="DW91">
        <v>2.4359999999999999</v>
      </c>
      <c r="DX91">
        <v>3.2490000000000001</v>
      </c>
      <c r="DY91">
        <v>0</v>
      </c>
      <c r="DZ91">
        <v>1.3</v>
      </c>
      <c r="EA91">
        <v>1.127</v>
      </c>
      <c r="EB91">
        <v>0</v>
      </c>
      <c r="EC91">
        <v>0.25825455541855052</v>
      </c>
      <c r="ED91">
        <v>0.37191712563364843</v>
      </c>
      <c r="EE91">
        <v>0</v>
      </c>
      <c r="EF91">
        <v>1.5890586160041751</v>
      </c>
      <c r="EG91">
        <v>4.299844687513696</v>
      </c>
      <c r="EH91">
        <v>0</v>
      </c>
    </row>
    <row r="92" spans="1:138" x14ac:dyDescent="0.25">
      <c r="A92" s="14">
        <v>2015</v>
      </c>
      <c r="B92" s="2">
        <v>1989</v>
      </c>
      <c r="C92">
        <f>0.1*'Ancillary calculations'!D$27</f>
        <v>0</v>
      </c>
      <c r="D92">
        <f>0.1*'Ancillary calculations'!E$27</f>
        <v>230.46919691322665</v>
      </c>
      <c r="E92">
        <f>0.1*'Ancillary calculations'!F$27</f>
        <v>0</v>
      </c>
      <c r="F92">
        <f>0.1*'Ancillary calculations'!G$27</f>
        <v>0</v>
      </c>
      <c r="G92">
        <f>0.1*'Ancillary calculations'!H$27</f>
        <v>0</v>
      </c>
      <c r="H92">
        <f>0.1*'Ancillary calculations'!I$27</f>
        <v>32.449145635046342</v>
      </c>
      <c r="I92">
        <f>0.1*'Ancillary calculations'!J$27</f>
        <v>0</v>
      </c>
      <c r="J92">
        <f>0.1*'Ancillary calculations'!K$27</f>
        <v>0</v>
      </c>
      <c r="K92">
        <f>0.1*'Ancillary calculations'!L$27</f>
        <v>9.2875646517270436</v>
      </c>
      <c r="L92">
        <v>0</v>
      </c>
      <c r="M92">
        <v>0</v>
      </c>
      <c r="N92">
        <v>0</v>
      </c>
      <c r="O92">
        <v>0</v>
      </c>
      <c r="P92">
        <f t="shared" si="3"/>
        <v>22.734472219651593</v>
      </c>
      <c r="Q92">
        <f t="shared" si="4"/>
        <v>3.2009232030653738</v>
      </c>
      <c r="R92">
        <f t="shared" si="5"/>
        <v>0.91616529840387007</v>
      </c>
      <c r="S92">
        <v>73.164352556713752</v>
      </c>
      <c r="T92">
        <v>33.196419152422216</v>
      </c>
      <c r="U92">
        <v>0</v>
      </c>
      <c r="V92">
        <v>12.860790838040703</v>
      </c>
      <c r="W92">
        <v>26.290335061518228</v>
      </c>
      <c r="X92">
        <v>0</v>
      </c>
      <c r="Y92">
        <v>22.892296043914442</v>
      </c>
      <c r="Z92">
        <v>13.562369865606664</v>
      </c>
      <c r="AA92">
        <v>0</v>
      </c>
      <c r="AB92">
        <v>7.3795387788263227</v>
      </c>
      <c r="AC92">
        <v>29.525654646584588</v>
      </c>
      <c r="AD92">
        <v>0</v>
      </c>
      <c r="AE92">
        <v>6.9090000000000007</v>
      </c>
      <c r="AF92">
        <v>4.6475</v>
      </c>
      <c r="AG92">
        <v>0</v>
      </c>
      <c r="AH92">
        <v>12.154000000000002</v>
      </c>
      <c r="AI92">
        <v>13.21428</v>
      </c>
      <c r="AJ92">
        <v>0</v>
      </c>
      <c r="AK92">
        <v>10.414123081999671</v>
      </c>
      <c r="AL92">
        <v>3.1149975251608648</v>
      </c>
      <c r="AM92">
        <v>0</v>
      </c>
      <c r="AN92" s="69">
        <v>5.1113805957828813</v>
      </c>
      <c r="AO92" s="69">
        <v>6.1203599310101717</v>
      </c>
      <c r="AP92">
        <v>0</v>
      </c>
      <c r="AQ92" s="69">
        <v>10.431935027023966</v>
      </c>
      <c r="AR92" s="69">
        <v>6.3991524489117539</v>
      </c>
      <c r="AS92">
        <v>0</v>
      </c>
      <c r="AT92" s="69">
        <v>26.100216810610124</v>
      </c>
      <c r="AU92" s="69">
        <v>25.25367344704101</v>
      </c>
      <c r="AV92">
        <v>0</v>
      </c>
      <c r="AW92">
        <v>0</v>
      </c>
      <c r="AX92">
        <v>849.90300000000002</v>
      </c>
      <c r="AY92">
        <v>0</v>
      </c>
      <c r="AZ92">
        <v>0</v>
      </c>
      <c r="BA92">
        <v>131.80013337436</v>
      </c>
      <c r="BB92">
        <v>0</v>
      </c>
      <c r="BC92" s="7">
        <v>101.72818953464545</v>
      </c>
      <c r="BD92" s="7">
        <v>152.59228430196816</v>
      </c>
      <c r="BE92">
        <v>0</v>
      </c>
      <c r="BF92" s="7">
        <v>32.585696506550221</v>
      </c>
      <c r="BG92" s="7">
        <v>97.757089519650663</v>
      </c>
      <c r="BH92">
        <v>0</v>
      </c>
      <c r="BI92">
        <v>0</v>
      </c>
      <c r="BJ92" s="7">
        <v>333.19546561516898</v>
      </c>
      <c r="BK92">
        <v>0</v>
      </c>
      <c r="BL92" s="7">
        <v>77.043374984780158</v>
      </c>
      <c r="BM92" s="7">
        <v>231.13012495434049</v>
      </c>
      <c r="BN92">
        <v>0</v>
      </c>
      <c r="BO92" s="7">
        <v>77.043374984780144</v>
      </c>
      <c r="BP92" s="7">
        <v>231.13012495434049</v>
      </c>
      <c r="BQ92">
        <v>0</v>
      </c>
      <c r="BR92" s="75">
        <v>20</v>
      </c>
      <c r="BS92" s="75">
        <v>20</v>
      </c>
      <c r="BT92">
        <v>0</v>
      </c>
      <c r="BU92">
        <v>3.314380480000001</v>
      </c>
      <c r="BV92">
        <v>0.96238047999999987</v>
      </c>
      <c r="BW92">
        <v>0</v>
      </c>
      <c r="BX92">
        <v>9.1972655000000028E-2</v>
      </c>
      <c r="BY92">
        <v>5.6954726549999997</v>
      </c>
      <c r="BZ92">
        <v>0</v>
      </c>
      <c r="CA92">
        <v>1.6506402200000001</v>
      </c>
      <c r="CB92">
        <v>1.6326402200000001</v>
      </c>
      <c r="CC92">
        <v>0</v>
      </c>
      <c r="CD92">
        <v>1.325</v>
      </c>
      <c r="CE92">
        <v>0.59400000000000008</v>
      </c>
      <c r="CF92">
        <v>0</v>
      </c>
      <c r="CG92">
        <v>0.19900000000000001</v>
      </c>
      <c r="CH92">
        <v>5.9900000000000009E-2</v>
      </c>
      <c r="CI92">
        <v>0</v>
      </c>
      <c r="CJ92">
        <v>2.5179999999999998</v>
      </c>
      <c r="CK92">
        <v>1.6765422000000001</v>
      </c>
      <c r="CL92">
        <v>0</v>
      </c>
      <c r="CM92">
        <v>0.39842519685039368</v>
      </c>
      <c r="CN92">
        <v>2.6511811023622052</v>
      </c>
      <c r="CO92">
        <v>0</v>
      </c>
      <c r="CP92">
        <v>5.9396139250948693E-2</v>
      </c>
      <c r="CQ92">
        <v>0.22768520046196999</v>
      </c>
      <c r="CR92">
        <v>0</v>
      </c>
      <c r="CS92">
        <v>2.6573762614127818</v>
      </c>
      <c r="CT92">
        <v>1.52743418966064</v>
      </c>
      <c r="CU92">
        <v>0</v>
      </c>
      <c r="CV92">
        <v>4.3779999999999992</v>
      </c>
      <c r="CW92">
        <v>3.4569999999999999</v>
      </c>
      <c r="CX92">
        <v>0</v>
      </c>
      <c r="CY92">
        <v>4.5862843323544658</v>
      </c>
      <c r="CZ92">
        <v>2.2802568733805502</v>
      </c>
      <c r="DA92">
        <v>0</v>
      </c>
      <c r="DB92">
        <v>0.9888253638253639</v>
      </c>
      <c r="DC92">
        <v>1.7194162227260921</v>
      </c>
      <c r="DD92">
        <v>0</v>
      </c>
      <c r="DE92">
        <v>0.17474037578288101</v>
      </c>
      <c r="DF92">
        <v>0.75571971101017132</v>
      </c>
      <c r="DG92">
        <v>0</v>
      </c>
      <c r="DH92">
        <v>0.85000000000000009</v>
      </c>
      <c r="DI92">
        <v>0.48299999999999998</v>
      </c>
      <c r="DJ92">
        <v>0</v>
      </c>
      <c r="DK92">
        <v>0.152178237517406</v>
      </c>
      <c r="DL92">
        <v>0.1025963914859757</v>
      </c>
      <c r="DM92">
        <v>0</v>
      </c>
      <c r="DN92">
        <v>0.186</v>
      </c>
      <c r="DO92">
        <v>6.1851049435586003E-2</v>
      </c>
      <c r="DP92">
        <v>0</v>
      </c>
      <c r="DQ92">
        <v>8.0330000000000013</v>
      </c>
      <c r="DR92">
        <v>1.415</v>
      </c>
      <c r="DS92">
        <v>0</v>
      </c>
      <c r="DT92">
        <v>4.496999999999999</v>
      </c>
      <c r="DU92">
        <v>3.423347718292399</v>
      </c>
      <c r="DV92">
        <v>0</v>
      </c>
      <c r="DW92">
        <v>2.4359999999999999</v>
      </c>
      <c r="DX92">
        <v>3.2490000000000001</v>
      </c>
      <c r="DY92">
        <v>0</v>
      </c>
      <c r="DZ92">
        <v>1.3</v>
      </c>
      <c r="EA92">
        <v>1.127</v>
      </c>
      <c r="EB92">
        <v>0</v>
      </c>
      <c r="EC92">
        <v>0.25825455541855052</v>
      </c>
      <c r="ED92">
        <v>0.37191712563364843</v>
      </c>
      <c r="EE92">
        <v>0</v>
      </c>
      <c r="EF92">
        <v>1.5890586160041751</v>
      </c>
      <c r="EG92">
        <v>4.299844687513696</v>
      </c>
      <c r="EH92">
        <v>0</v>
      </c>
    </row>
    <row r="93" spans="1:138" x14ac:dyDescent="0.25">
      <c r="A93" s="14">
        <v>2015</v>
      </c>
      <c r="B93" s="2">
        <v>1990</v>
      </c>
      <c r="C93">
        <f>0.1*'Ancillary calculations'!D$28</f>
        <v>0</v>
      </c>
      <c r="D93">
        <f>0.1*'Ancillary calculations'!E$28</f>
        <v>288.67643435888795</v>
      </c>
      <c r="E93">
        <f>0.1*'Ancillary calculations'!F$28</f>
        <v>0</v>
      </c>
      <c r="F93">
        <f>0.1*'Ancillary calculations'!G$28</f>
        <v>0</v>
      </c>
      <c r="G93">
        <f>0.1*'Ancillary calculations'!H$28</f>
        <v>0</v>
      </c>
      <c r="H93">
        <f>0.1*'Ancillary calculations'!I$28</f>
        <v>40.644492996798661</v>
      </c>
      <c r="I93">
        <f>0.1*'Ancillary calculations'!J$28</f>
        <v>0</v>
      </c>
      <c r="J93">
        <f>0.1*'Ancillary calculations'!K$28</f>
        <v>0</v>
      </c>
      <c r="K93">
        <f>0.1*'Ancillary calculations'!L$28</f>
        <v>11.633229444313395</v>
      </c>
      <c r="L93">
        <v>0</v>
      </c>
      <c r="M93">
        <v>0</v>
      </c>
      <c r="N93">
        <v>0</v>
      </c>
      <c r="O93">
        <v>0</v>
      </c>
      <c r="P93">
        <f t="shared" si="3"/>
        <v>28.476284316082367</v>
      </c>
      <c r="Q93">
        <f t="shared" si="4"/>
        <v>4.0093474932593587</v>
      </c>
      <c r="R93">
        <f t="shared" si="5"/>
        <v>1.1475517560212296</v>
      </c>
      <c r="S93">
        <v>75.712086408585265</v>
      </c>
      <c r="T93">
        <v>34.352387023114183</v>
      </c>
      <c r="U93">
        <v>0</v>
      </c>
      <c r="V93">
        <v>1.0330418633444247</v>
      </c>
      <c r="W93">
        <v>24.808481002863111</v>
      </c>
      <c r="X93">
        <v>0</v>
      </c>
      <c r="Y93">
        <v>23.788567102025368</v>
      </c>
      <c r="Z93">
        <v>12.001703577512778</v>
      </c>
      <c r="AA93">
        <v>0</v>
      </c>
      <c r="AB93">
        <v>4.922817323917255</v>
      </c>
      <c r="AC93">
        <v>29.525654646584591</v>
      </c>
      <c r="AD93">
        <v>0</v>
      </c>
      <c r="AE93">
        <v>7.0220000000000002</v>
      </c>
      <c r="AF93">
        <v>4.5074999999999994</v>
      </c>
      <c r="AG93">
        <v>0</v>
      </c>
      <c r="AH93">
        <v>11.833</v>
      </c>
      <c r="AI93">
        <v>13.21428</v>
      </c>
      <c r="AJ93">
        <v>0</v>
      </c>
      <c r="AK93">
        <v>10.414123081999671</v>
      </c>
      <c r="AL93">
        <v>2.7982181158224719</v>
      </c>
      <c r="AM93">
        <v>0</v>
      </c>
      <c r="AN93" s="69">
        <v>5.3996027252192071</v>
      </c>
      <c r="AO93" s="69">
        <v>4.210624222441754</v>
      </c>
      <c r="AP93">
        <v>0</v>
      </c>
      <c r="AQ93" s="69">
        <v>5.2590657525495459</v>
      </c>
      <c r="AR93" s="69">
        <v>6.116244371679973</v>
      </c>
      <c r="AS93">
        <v>0</v>
      </c>
      <c r="AT93" s="69">
        <v>23.505891629413757</v>
      </c>
      <c r="AU93" s="69">
        <v>23.558138249572721</v>
      </c>
      <c r="AV93">
        <v>0</v>
      </c>
      <c r="AW93">
        <v>0</v>
      </c>
      <c r="AX93">
        <v>949.90499999999997</v>
      </c>
      <c r="AY93">
        <v>0</v>
      </c>
      <c r="AZ93">
        <v>0</v>
      </c>
      <c r="BA93">
        <v>164.75016671795001</v>
      </c>
      <c r="BB93">
        <v>0</v>
      </c>
      <c r="BC93" s="7">
        <v>101.72818953464545</v>
      </c>
      <c r="BD93" s="7">
        <v>152.59228430196816</v>
      </c>
      <c r="BE93">
        <v>0</v>
      </c>
      <c r="BF93" s="7">
        <v>9.3676760603571285</v>
      </c>
      <c r="BG93" s="7">
        <v>28.103028181071387</v>
      </c>
      <c r="BH93">
        <v>0</v>
      </c>
      <c r="BI93">
        <v>0</v>
      </c>
      <c r="BJ93" s="7">
        <v>344.30198113567462</v>
      </c>
      <c r="BK93">
        <v>0</v>
      </c>
      <c r="BL93" s="7">
        <v>79.611487484272828</v>
      </c>
      <c r="BM93" s="7">
        <v>238.83446245281849</v>
      </c>
      <c r="BN93">
        <v>0</v>
      </c>
      <c r="BO93" s="7">
        <v>79.611487484272828</v>
      </c>
      <c r="BP93" s="7">
        <v>238.83446245281849</v>
      </c>
      <c r="BQ93">
        <v>0</v>
      </c>
      <c r="BR93" s="75">
        <v>20</v>
      </c>
      <c r="BS93" s="75">
        <v>20</v>
      </c>
      <c r="BT93">
        <v>0</v>
      </c>
      <c r="BU93">
        <v>3.44438048</v>
      </c>
      <c r="BV93">
        <v>1.46038048</v>
      </c>
      <c r="BW93">
        <v>0</v>
      </c>
      <c r="BX93">
        <v>0.30797265499999998</v>
      </c>
      <c r="BY93">
        <v>5.7126410200000013</v>
      </c>
      <c r="BZ93">
        <v>0</v>
      </c>
      <c r="CA93">
        <v>1.32864022</v>
      </c>
      <c r="CB93">
        <v>1.23264022</v>
      </c>
      <c r="CC93">
        <v>0</v>
      </c>
      <c r="CD93">
        <v>1.1599999999999999</v>
      </c>
      <c r="CE93">
        <v>0.59400000000000008</v>
      </c>
      <c r="CF93">
        <v>0</v>
      </c>
      <c r="CG93">
        <v>0.161</v>
      </c>
      <c r="CH93">
        <v>5.9899999999999988E-2</v>
      </c>
      <c r="CI93">
        <v>0</v>
      </c>
      <c r="CJ93">
        <v>1.22</v>
      </c>
      <c r="CK93">
        <v>1.7235898000000001</v>
      </c>
      <c r="CL93">
        <v>0</v>
      </c>
      <c r="CM93">
        <v>0.38346456692913389</v>
      </c>
      <c r="CN93">
        <v>2.6511811023622052</v>
      </c>
      <c r="CO93">
        <v>0</v>
      </c>
      <c r="CP93">
        <v>5.197162184458011E-2</v>
      </c>
      <c r="CQ93">
        <v>0.39267447615904971</v>
      </c>
      <c r="CR93">
        <v>0</v>
      </c>
      <c r="CS93">
        <v>1.763575204228736</v>
      </c>
      <c r="CT93">
        <v>1.3726609578179509</v>
      </c>
      <c r="CU93">
        <v>0</v>
      </c>
      <c r="CV93">
        <v>3.4409999999999998</v>
      </c>
      <c r="CW93">
        <v>2.2570000000000001</v>
      </c>
      <c r="CX93">
        <v>0</v>
      </c>
      <c r="CY93">
        <v>1.3475874106063219</v>
      </c>
      <c r="CZ93">
        <v>1.9343240697875279</v>
      </c>
      <c r="DA93">
        <v>0</v>
      </c>
      <c r="DB93">
        <v>1.493633056133056</v>
      </c>
      <c r="DC93">
        <v>0.16372141372141369</v>
      </c>
      <c r="DD93">
        <v>0</v>
      </c>
      <c r="DE93">
        <v>0.1709625052192067</v>
      </c>
      <c r="DF93">
        <v>0.75745641112175377</v>
      </c>
      <c r="DG93">
        <v>0</v>
      </c>
      <c r="DH93">
        <v>0.59199999999999997</v>
      </c>
      <c r="DI93">
        <v>0.44500000000000012</v>
      </c>
      <c r="DJ93">
        <v>0</v>
      </c>
      <c r="DK93">
        <v>7.9570320270539091E-2</v>
      </c>
      <c r="DL93">
        <v>0.1147580186990253</v>
      </c>
      <c r="DM93">
        <v>0</v>
      </c>
      <c r="DN93">
        <v>0.151</v>
      </c>
      <c r="DO93">
        <v>5.9838900099747003E-2</v>
      </c>
      <c r="DP93">
        <v>0</v>
      </c>
      <c r="DQ93">
        <v>7.1780000000000008</v>
      </c>
      <c r="DR93">
        <v>1.415</v>
      </c>
      <c r="DS93">
        <v>0</v>
      </c>
      <c r="DT93">
        <v>4.673</v>
      </c>
      <c r="DU93">
        <v>4.1109505694584332</v>
      </c>
      <c r="DV93">
        <v>0</v>
      </c>
      <c r="DW93">
        <v>3.3080000000000012</v>
      </c>
      <c r="DX93">
        <v>1.7755275913199999</v>
      </c>
      <c r="DY93">
        <v>0</v>
      </c>
      <c r="DZ93">
        <v>0.92999999999999994</v>
      </c>
      <c r="EA93">
        <v>0.98000000000000009</v>
      </c>
      <c r="EB93">
        <v>0</v>
      </c>
      <c r="EC93">
        <v>0.23750672009864371</v>
      </c>
      <c r="ED93">
        <v>0.37191712563364848</v>
      </c>
      <c r="EE93">
        <v>0</v>
      </c>
      <c r="EF93">
        <v>0.74129534685229193</v>
      </c>
      <c r="EG93">
        <v>4.299844687513696</v>
      </c>
      <c r="EH93">
        <v>0</v>
      </c>
    </row>
    <row r="94" spans="1:138" x14ac:dyDescent="0.25">
      <c r="A94" s="14">
        <v>2015</v>
      </c>
      <c r="B94" s="2">
        <v>1991</v>
      </c>
      <c r="C94">
        <f>0.1*'Ancillary calculations'!D$28</f>
        <v>0</v>
      </c>
      <c r="D94">
        <f>0.1*'Ancillary calculations'!E$28</f>
        <v>288.67643435888795</v>
      </c>
      <c r="E94">
        <f>0.1*'Ancillary calculations'!F$28</f>
        <v>0</v>
      </c>
      <c r="F94">
        <f>0.1*'Ancillary calculations'!G$28</f>
        <v>0</v>
      </c>
      <c r="G94">
        <f>0.1*'Ancillary calculations'!H$28</f>
        <v>0</v>
      </c>
      <c r="H94">
        <f>0.1*'Ancillary calculations'!I$28</f>
        <v>40.644492996798661</v>
      </c>
      <c r="I94">
        <f>0.1*'Ancillary calculations'!J$28</f>
        <v>0</v>
      </c>
      <c r="J94">
        <f>0.1*'Ancillary calculations'!K$28</f>
        <v>0</v>
      </c>
      <c r="K94">
        <f>0.1*'Ancillary calculations'!L$28</f>
        <v>11.633229444313395</v>
      </c>
      <c r="L94">
        <v>0</v>
      </c>
      <c r="M94">
        <v>0</v>
      </c>
      <c r="N94">
        <v>0</v>
      </c>
      <c r="O94">
        <v>0</v>
      </c>
      <c r="P94">
        <f t="shared" si="3"/>
        <v>28.476284316082367</v>
      </c>
      <c r="Q94">
        <f t="shared" si="4"/>
        <v>4.0093474932593587</v>
      </c>
      <c r="R94">
        <f t="shared" si="5"/>
        <v>1.1475517560212296</v>
      </c>
      <c r="S94">
        <v>71.772471770580921</v>
      </c>
      <c r="T94">
        <v>32.564889502093493</v>
      </c>
      <c r="U94">
        <v>0</v>
      </c>
      <c r="V94">
        <v>1.0330418633444247</v>
      </c>
      <c r="W94">
        <v>24.808481002863111</v>
      </c>
      <c r="X94">
        <v>0</v>
      </c>
      <c r="Y94">
        <v>23.788567102025368</v>
      </c>
      <c r="Z94">
        <v>12.001703577512778</v>
      </c>
      <c r="AA94">
        <v>0</v>
      </c>
      <c r="AB94">
        <v>4.922817323917255</v>
      </c>
      <c r="AC94">
        <v>29.525654646584591</v>
      </c>
      <c r="AD94">
        <v>0</v>
      </c>
      <c r="AE94">
        <v>7.0220000000000002</v>
      </c>
      <c r="AF94">
        <v>4.5074999999999994</v>
      </c>
      <c r="AG94">
        <v>0</v>
      </c>
      <c r="AH94">
        <v>11.833</v>
      </c>
      <c r="AI94">
        <v>13.21428</v>
      </c>
      <c r="AJ94">
        <v>0</v>
      </c>
      <c r="AK94">
        <v>10.414123081999671</v>
      </c>
      <c r="AL94">
        <v>2.7982181158224719</v>
      </c>
      <c r="AM94">
        <v>0</v>
      </c>
      <c r="AN94" s="69">
        <v>5.3996027252192071</v>
      </c>
      <c r="AO94" s="69">
        <v>4.210624222441754</v>
      </c>
      <c r="AP94">
        <v>0</v>
      </c>
      <c r="AQ94" s="69">
        <v>5.2590657525495459</v>
      </c>
      <c r="AR94" s="69">
        <v>6.116244371679973</v>
      </c>
      <c r="AS94">
        <v>0</v>
      </c>
      <c r="AT94" s="69">
        <v>23.505891629413757</v>
      </c>
      <c r="AU94" s="69">
        <v>23.558138249572721</v>
      </c>
      <c r="AV94">
        <v>0</v>
      </c>
      <c r="AW94">
        <v>0</v>
      </c>
      <c r="AX94">
        <v>1051.1400000000001</v>
      </c>
      <c r="AY94">
        <v>0</v>
      </c>
      <c r="AZ94">
        <v>0</v>
      </c>
      <c r="BA94">
        <v>197.70020006154004</v>
      </c>
      <c r="BB94">
        <v>0</v>
      </c>
      <c r="BC94" s="7">
        <v>131.99260205635321</v>
      </c>
      <c r="BD94" s="7">
        <v>197.98890308452982</v>
      </c>
      <c r="BE94">
        <v>0</v>
      </c>
      <c r="BF94" s="7">
        <v>9.3676760603571285</v>
      </c>
      <c r="BG94" s="7">
        <v>28.103028181071387</v>
      </c>
      <c r="BH94">
        <v>0</v>
      </c>
      <c r="BI94">
        <v>0</v>
      </c>
      <c r="BJ94" s="7">
        <v>355.40849665618026</v>
      </c>
      <c r="BK94">
        <v>0</v>
      </c>
      <c r="BL94" s="7">
        <v>82.179599983765499</v>
      </c>
      <c r="BM94" s="7">
        <v>246.53879995129648</v>
      </c>
      <c r="BN94">
        <v>0</v>
      </c>
      <c r="BO94" s="7">
        <v>82.179599983765513</v>
      </c>
      <c r="BP94" s="7">
        <v>246.53879995129648</v>
      </c>
      <c r="BQ94">
        <v>0</v>
      </c>
      <c r="BR94" s="75">
        <v>20</v>
      </c>
      <c r="BS94" s="75">
        <v>20</v>
      </c>
      <c r="BT94">
        <v>0</v>
      </c>
      <c r="BU94">
        <v>3.44438048</v>
      </c>
      <c r="BV94">
        <v>1.46038048</v>
      </c>
      <c r="BW94">
        <v>0</v>
      </c>
      <c r="BX94">
        <v>0.30797265499999998</v>
      </c>
      <c r="BY94">
        <v>5.7126410200000013</v>
      </c>
      <c r="BZ94">
        <v>0</v>
      </c>
      <c r="CA94">
        <v>1.32864022</v>
      </c>
      <c r="CB94">
        <v>1.23264022</v>
      </c>
      <c r="CC94">
        <v>0</v>
      </c>
      <c r="CD94">
        <v>1.1599999999999999</v>
      </c>
      <c r="CE94">
        <v>0.59400000000000008</v>
      </c>
      <c r="CF94">
        <v>0</v>
      </c>
      <c r="CG94">
        <v>0.161</v>
      </c>
      <c r="CH94">
        <v>5.9899999999999988E-2</v>
      </c>
      <c r="CI94">
        <v>0</v>
      </c>
      <c r="CJ94">
        <v>1.22</v>
      </c>
      <c r="CK94">
        <v>1.7235898000000001</v>
      </c>
      <c r="CL94">
        <v>0</v>
      </c>
      <c r="CM94">
        <v>0.38346456692913389</v>
      </c>
      <c r="CN94">
        <v>2.6511811023622052</v>
      </c>
      <c r="CO94">
        <v>0</v>
      </c>
      <c r="CP94">
        <v>5.197162184458011E-2</v>
      </c>
      <c r="CQ94">
        <v>0.39267447615904971</v>
      </c>
      <c r="CR94">
        <v>0</v>
      </c>
      <c r="CS94">
        <v>1.763575204228736</v>
      </c>
      <c r="CT94">
        <v>1.3726609578179509</v>
      </c>
      <c r="CU94">
        <v>0</v>
      </c>
      <c r="CV94">
        <v>3.4409999999999998</v>
      </c>
      <c r="CW94">
        <v>2.2570000000000001</v>
      </c>
      <c r="CX94">
        <v>0</v>
      </c>
      <c r="CY94">
        <v>1.3475874106063219</v>
      </c>
      <c r="CZ94">
        <v>1.9343240697875279</v>
      </c>
      <c r="DA94">
        <v>0</v>
      </c>
      <c r="DB94">
        <v>1.493633056133056</v>
      </c>
      <c r="DC94">
        <v>0.16372141372141369</v>
      </c>
      <c r="DD94">
        <v>0</v>
      </c>
      <c r="DE94">
        <v>0.1709625052192067</v>
      </c>
      <c r="DF94">
        <v>0.75745641112175377</v>
      </c>
      <c r="DG94">
        <v>0</v>
      </c>
      <c r="DH94">
        <v>0.59199999999999997</v>
      </c>
      <c r="DI94">
        <v>0.44500000000000012</v>
      </c>
      <c r="DJ94">
        <v>0</v>
      </c>
      <c r="DK94">
        <v>7.9570320270539091E-2</v>
      </c>
      <c r="DL94">
        <v>0.1147580186990253</v>
      </c>
      <c r="DM94">
        <v>0</v>
      </c>
      <c r="DN94">
        <v>0.151</v>
      </c>
      <c r="DO94">
        <v>5.9838900099747003E-2</v>
      </c>
      <c r="DP94">
        <v>0</v>
      </c>
      <c r="DQ94">
        <v>7.1780000000000008</v>
      </c>
      <c r="DR94">
        <v>1.415</v>
      </c>
      <c r="DS94">
        <v>0</v>
      </c>
      <c r="DT94">
        <v>4.673</v>
      </c>
      <c r="DU94">
        <v>4.1109505694584332</v>
      </c>
      <c r="DV94">
        <v>0</v>
      </c>
      <c r="DW94">
        <v>3.3080000000000012</v>
      </c>
      <c r="DX94">
        <v>1.7755275913199999</v>
      </c>
      <c r="DY94">
        <v>0</v>
      </c>
      <c r="DZ94">
        <v>0.92999999999999994</v>
      </c>
      <c r="EA94">
        <v>0.98000000000000009</v>
      </c>
      <c r="EB94">
        <v>0</v>
      </c>
      <c r="EC94">
        <v>0.23750672009864371</v>
      </c>
      <c r="ED94">
        <v>0.37191712563364848</v>
      </c>
      <c r="EE94">
        <v>0</v>
      </c>
      <c r="EF94">
        <v>0.74129534685229193</v>
      </c>
      <c r="EG94">
        <v>4.299844687513696</v>
      </c>
      <c r="EH94">
        <v>0</v>
      </c>
    </row>
    <row r="95" spans="1:138" x14ac:dyDescent="0.25">
      <c r="A95" s="14">
        <v>2015</v>
      </c>
      <c r="B95" s="2">
        <v>1992</v>
      </c>
      <c r="C95">
        <f>0.1*'Ancillary calculations'!D$28</f>
        <v>0</v>
      </c>
      <c r="D95">
        <f>0.1*'Ancillary calculations'!E$28</f>
        <v>288.67643435888795</v>
      </c>
      <c r="E95">
        <f>0.1*'Ancillary calculations'!F$28</f>
        <v>0</v>
      </c>
      <c r="F95">
        <f>0.1*'Ancillary calculations'!G$28</f>
        <v>0</v>
      </c>
      <c r="G95">
        <f>0.1*'Ancillary calculations'!H$28</f>
        <v>0</v>
      </c>
      <c r="H95">
        <f>0.1*'Ancillary calculations'!I$28</f>
        <v>40.644492996798661</v>
      </c>
      <c r="I95">
        <f>0.1*'Ancillary calculations'!J$28</f>
        <v>0</v>
      </c>
      <c r="J95">
        <f>0.1*'Ancillary calculations'!K$28</f>
        <v>0</v>
      </c>
      <c r="K95">
        <f>0.1*'Ancillary calculations'!L$28</f>
        <v>11.633229444313395</v>
      </c>
      <c r="L95">
        <v>0</v>
      </c>
      <c r="M95">
        <v>0</v>
      </c>
      <c r="N95">
        <v>0</v>
      </c>
      <c r="O95">
        <v>0</v>
      </c>
      <c r="P95">
        <f t="shared" si="3"/>
        <v>28.476284316082367</v>
      </c>
      <c r="Q95">
        <f t="shared" si="4"/>
        <v>4.0093474932593587</v>
      </c>
      <c r="R95">
        <f t="shared" si="5"/>
        <v>1.1475517560212296</v>
      </c>
      <c r="S95">
        <v>72.358305962810732</v>
      </c>
      <c r="T95">
        <v>32.830696506727428</v>
      </c>
      <c r="U95">
        <v>0</v>
      </c>
      <c r="V95">
        <v>1.0330418633444247</v>
      </c>
      <c r="W95">
        <v>24.808481002863111</v>
      </c>
      <c r="X95">
        <v>0</v>
      </c>
      <c r="Y95">
        <v>23.788567102025368</v>
      </c>
      <c r="Z95">
        <v>12.001703577512778</v>
      </c>
      <c r="AA95">
        <v>0</v>
      </c>
      <c r="AB95">
        <v>4.922817323917255</v>
      </c>
      <c r="AC95">
        <v>29.525654646584591</v>
      </c>
      <c r="AD95">
        <v>0</v>
      </c>
      <c r="AE95">
        <v>7.0220000000000002</v>
      </c>
      <c r="AF95">
        <v>4.5074999999999994</v>
      </c>
      <c r="AG95">
        <v>0</v>
      </c>
      <c r="AH95">
        <v>11.833</v>
      </c>
      <c r="AI95">
        <v>13.21428</v>
      </c>
      <c r="AJ95">
        <v>0</v>
      </c>
      <c r="AK95">
        <v>10.414123081999671</v>
      </c>
      <c r="AL95">
        <v>2.7982181158224719</v>
      </c>
      <c r="AM95">
        <v>0</v>
      </c>
      <c r="AN95" s="69">
        <v>5.3996027252192071</v>
      </c>
      <c r="AO95" s="69">
        <v>4.210624222441754</v>
      </c>
      <c r="AP95">
        <v>0</v>
      </c>
      <c r="AQ95" s="69">
        <v>5.2590657525495459</v>
      </c>
      <c r="AR95" s="69">
        <v>6.116244371679973</v>
      </c>
      <c r="AS95">
        <v>0</v>
      </c>
      <c r="AT95" s="69">
        <v>23.505891629413757</v>
      </c>
      <c r="AU95" s="69">
        <v>23.558138249572721</v>
      </c>
      <c r="AV95">
        <v>0</v>
      </c>
      <c r="AW95">
        <v>0</v>
      </c>
      <c r="AX95">
        <v>1150.04</v>
      </c>
      <c r="AY95">
        <v>0</v>
      </c>
      <c r="AZ95">
        <v>0</v>
      </c>
      <c r="BA95">
        <v>230.65023340513002</v>
      </c>
      <c r="BB95">
        <v>0</v>
      </c>
      <c r="BC95" s="7">
        <v>131.99260205635321</v>
      </c>
      <c r="BD95" s="7">
        <v>197.98890308452982</v>
      </c>
      <c r="BE95">
        <v>0</v>
      </c>
      <c r="BF95" s="7">
        <v>9.3676760603571285</v>
      </c>
      <c r="BG95" s="7">
        <v>28.103028181071387</v>
      </c>
      <c r="BH95">
        <v>0</v>
      </c>
      <c r="BI95">
        <v>0</v>
      </c>
      <c r="BJ95" s="7">
        <v>366.5150121766859</v>
      </c>
      <c r="BK95">
        <v>0</v>
      </c>
      <c r="BL95" s="7">
        <v>84.747712483258169</v>
      </c>
      <c r="BM95" s="7">
        <v>254.24313744977451</v>
      </c>
      <c r="BN95">
        <v>0</v>
      </c>
      <c r="BO95" s="7">
        <v>84.747712483258169</v>
      </c>
      <c r="BP95" s="7">
        <v>254.24313744977451</v>
      </c>
      <c r="BQ95">
        <v>0</v>
      </c>
      <c r="BR95" s="75">
        <v>20</v>
      </c>
      <c r="BS95" s="75">
        <v>20</v>
      </c>
      <c r="BT95">
        <v>0</v>
      </c>
      <c r="BU95">
        <v>3.44438048</v>
      </c>
      <c r="BV95">
        <v>1.46038048</v>
      </c>
      <c r="BW95">
        <v>0</v>
      </c>
      <c r="BX95">
        <v>0.30797265499999998</v>
      </c>
      <c r="BY95">
        <v>5.7126410200000013</v>
      </c>
      <c r="BZ95">
        <v>0</v>
      </c>
      <c r="CA95">
        <v>1.32864022</v>
      </c>
      <c r="CB95">
        <v>1.23264022</v>
      </c>
      <c r="CC95">
        <v>0</v>
      </c>
      <c r="CD95">
        <v>1.1599999999999999</v>
      </c>
      <c r="CE95">
        <v>0.59400000000000008</v>
      </c>
      <c r="CF95">
        <v>0</v>
      </c>
      <c r="CG95">
        <v>0.161</v>
      </c>
      <c r="CH95">
        <v>5.9899999999999988E-2</v>
      </c>
      <c r="CI95">
        <v>0</v>
      </c>
      <c r="CJ95">
        <v>1.22</v>
      </c>
      <c r="CK95">
        <v>1.7235898000000001</v>
      </c>
      <c r="CL95">
        <v>0</v>
      </c>
      <c r="CM95">
        <v>0.38346456692913389</v>
      </c>
      <c r="CN95">
        <v>2.6511811023622052</v>
      </c>
      <c r="CO95">
        <v>0</v>
      </c>
      <c r="CP95">
        <v>5.197162184458011E-2</v>
      </c>
      <c r="CQ95">
        <v>0.39267447615904971</v>
      </c>
      <c r="CR95">
        <v>0</v>
      </c>
      <c r="CS95">
        <v>1.763575204228736</v>
      </c>
      <c r="CT95">
        <v>1.3726609578179509</v>
      </c>
      <c r="CU95">
        <v>0</v>
      </c>
      <c r="CV95">
        <v>3.4409999999999998</v>
      </c>
      <c r="CW95">
        <v>2.2570000000000001</v>
      </c>
      <c r="CX95">
        <v>0</v>
      </c>
      <c r="CY95">
        <v>1.3475874106063219</v>
      </c>
      <c r="CZ95">
        <v>1.9343240697875279</v>
      </c>
      <c r="DA95">
        <v>0</v>
      </c>
      <c r="DB95">
        <v>1.493633056133056</v>
      </c>
      <c r="DC95">
        <v>0.16372141372141369</v>
      </c>
      <c r="DD95">
        <v>0</v>
      </c>
      <c r="DE95">
        <v>0.1709625052192067</v>
      </c>
      <c r="DF95">
        <v>0.75745641112175377</v>
      </c>
      <c r="DG95">
        <v>0</v>
      </c>
      <c r="DH95">
        <v>0.59199999999999997</v>
      </c>
      <c r="DI95">
        <v>0.44500000000000012</v>
      </c>
      <c r="DJ95">
        <v>0</v>
      </c>
      <c r="DK95">
        <v>7.9570320270539091E-2</v>
      </c>
      <c r="DL95">
        <v>0.1147580186990253</v>
      </c>
      <c r="DM95">
        <v>0</v>
      </c>
      <c r="DN95">
        <v>0.151</v>
      </c>
      <c r="DO95">
        <v>5.9838900099747003E-2</v>
      </c>
      <c r="DP95">
        <v>0</v>
      </c>
      <c r="DQ95">
        <v>7.1780000000000008</v>
      </c>
      <c r="DR95">
        <v>1.415</v>
      </c>
      <c r="DS95">
        <v>0</v>
      </c>
      <c r="DT95">
        <v>4.673</v>
      </c>
      <c r="DU95">
        <v>4.1109505694584332</v>
      </c>
      <c r="DV95">
        <v>0</v>
      </c>
      <c r="DW95">
        <v>3.3080000000000012</v>
      </c>
      <c r="DX95">
        <v>1.7755275913199999</v>
      </c>
      <c r="DY95">
        <v>0</v>
      </c>
      <c r="DZ95">
        <v>0.92999999999999994</v>
      </c>
      <c r="EA95">
        <v>0.98000000000000009</v>
      </c>
      <c r="EB95">
        <v>0</v>
      </c>
      <c r="EC95">
        <v>0.23750672009864371</v>
      </c>
      <c r="ED95">
        <v>0.37191712563364848</v>
      </c>
      <c r="EE95">
        <v>0</v>
      </c>
      <c r="EF95">
        <v>0.74129534685229193</v>
      </c>
      <c r="EG95">
        <v>4.299844687513696</v>
      </c>
      <c r="EH95">
        <v>0</v>
      </c>
    </row>
    <row r="96" spans="1:138" x14ac:dyDescent="0.25">
      <c r="A96" s="14">
        <v>2015</v>
      </c>
      <c r="B96" s="2">
        <v>1993</v>
      </c>
      <c r="C96">
        <f>0.1*'Ancillary calculations'!D$28</f>
        <v>0</v>
      </c>
      <c r="D96">
        <f>0.1*'Ancillary calculations'!E$28</f>
        <v>288.67643435888795</v>
      </c>
      <c r="E96">
        <f>0.1*'Ancillary calculations'!F$28</f>
        <v>0</v>
      </c>
      <c r="F96">
        <f>0.1*'Ancillary calculations'!G$28</f>
        <v>0</v>
      </c>
      <c r="G96">
        <f>0.1*'Ancillary calculations'!H$28</f>
        <v>0</v>
      </c>
      <c r="H96">
        <f>0.1*'Ancillary calculations'!I$28</f>
        <v>40.644492996798661</v>
      </c>
      <c r="I96">
        <f>0.1*'Ancillary calculations'!J$28</f>
        <v>0</v>
      </c>
      <c r="J96">
        <f>0.1*'Ancillary calculations'!K$28</f>
        <v>0</v>
      </c>
      <c r="K96">
        <f>0.1*'Ancillary calculations'!L$28</f>
        <v>11.633229444313395</v>
      </c>
      <c r="L96">
        <v>0</v>
      </c>
      <c r="M96">
        <v>0</v>
      </c>
      <c r="N96">
        <v>0</v>
      </c>
      <c r="O96">
        <v>0</v>
      </c>
      <c r="P96">
        <f t="shared" si="3"/>
        <v>28.476284316082367</v>
      </c>
      <c r="Q96">
        <f t="shared" si="4"/>
        <v>4.0093474932593587</v>
      </c>
      <c r="R96">
        <f t="shared" si="5"/>
        <v>1.1475517560212296</v>
      </c>
      <c r="S96">
        <v>71.22426551852962</v>
      </c>
      <c r="T96">
        <v>32.316155195164896</v>
      </c>
      <c r="U96">
        <v>0</v>
      </c>
      <c r="V96">
        <v>1.0330418633444247</v>
      </c>
      <c r="W96">
        <v>24.808481002863111</v>
      </c>
      <c r="X96">
        <v>0</v>
      </c>
      <c r="Y96">
        <v>23.788567102025368</v>
      </c>
      <c r="Z96">
        <v>12.001703577512778</v>
      </c>
      <c r="AA96">
        <v>0</v>
      </c>
      <c r="AB96">
        <v>4.922817323917255</v>
      </c>
      <c r="AC96">
        <v>29.525654646584591</v>
      </c>
      <c r="AD96">
        <v>0</v>
      </c>
      <c r="AE96">
        <v>7.0220000000000002</v>
      </c>
      <c r="AF96">
        <v>4.5074999999999994</v>
      </c>
      <c r="AG96">
        <v>0</v>
      </c>
      <c r="AH96">
        <v>11.833</v>
      </c>
      <c r="AI96">
        <v>13.21428</v>
      </c>
      <c r="AJ96">
        <v>0</v>
      </c>
      <c r="AK96">
        <v>10.414123081999671</v>
      </c>
      <c r="AL96">
        <v>2.7982181158224719</v>
      </c>
      <c r="AM96">
        <v>0</v>
      </c>
      <c r="AN96" s="69">
        <v>5.3996027252192071</v>
      </c>
      <c r="AO96" s="69">
        <v>4.210624222441754</v>
      </c>
      <c r="AP96">
        <v>0</v>
      </c>
      <c r="AQ96" s="69">
        <v>5.2590657525495459</v>
      </c>
      <c r="AR96" s="69">
        <v>6.116244371679973</v>
      </c>
      <c r="AS96">
        <v>0</v>
      </c>
      <c r="AT96" s="69">
        <v>23.505891629413757</v>
      </c>
      <c r="AU96" s="69">
        <v>23.558138249572721</v>
      </c>
      <c r="AV96">
        <v>0</v>
      </c>
      <c r="AW96">
        <v>0</v>
      </c>
      <c r="AX96">
        <v>1245.95</v>
      </c>
      <c r="AY96">
        <v>0</v>
      </c>
      <c r="AZ96">
        <v>0</v>
      </c>
      <c r="BA96">
        <v>263.60026674872</v>
      </c>
      <c r="BB96">
        <v>0</v>
      </c>
      <c r="BC96" s="7">
        <v>131.99260205635321</v>
      </c>
      <c r="BD96" s="7">
        <v>197.98890308452982</v>
      </c>
      <c r="BE96">
        <v>0</v>
      </c>
      <c r="BF96" s="7">
        <v>9.3676760603571285</v>
      </c>
      <c r="BG96" s="7">
        <v>28.103028181071387</v>
      </c>
      <c r="BH96">
        <v>0</v>
      </c>
      <c r="BI96">
        <v>0</v>
      </c>
      <c r="BJ96" s="7">
        <v>377.62152769719154</v>
      </c>
      <c r="BK96">
        <v>0</v>
      </c>
      <c r="BL96" s="7">
        <v>87.31582498275084</v>
      </c>
      <c r="BM96" s="7">
        <v>261.94747494825253</v>
      </c>
      <c r="BN96">
        <v>0</v>
      </c>
      <c r="BO96" s="7">
        <v>87.315824982750826</v>
      </c>
      <c r="BP96" s="7">
        <v>261.94747494825253</v>
      </c>
      <c r="BQ96">
        <v>0</v>
      </c>
      <c r="BR96" s="75">
        <v>20</v>
      </c>
      <c r="BS96" s="75">
        <v>20</v>
      </c>
      <c r="BT96">
        <v>0</v>
      </c>
      <c r="BU96">
        <v>3.44438048</v>
      </c>
      <c r="BV96">
        <v>1.46038048</v>
      </c>
      <c r="BW96">
        <v>0</v>
      </c>
      <c r="BX96">
        <v>0.30797265499999998</v>
      </c>
      <c r="BY96">
        <v>5.7126410200000013</v>
      </c>
      <c r="BZ96">
        <v>0</v>
      </c>
      <c r="CA96">
        <v>1.32864022</v>
      </c>
      <c r="CB96">
        <v>1.23264022</v>
      </c>
      <c r="CC96">
        <v>0</v>
      </c>
      <c r="CD96">
        <v>1.1599999999999999</v>
      </c>
      <c r="CE96">
        <v>0.59400000000000008</v>
      </c>
      <c r="CF96">
        <v>0</v>
      </c>
      <c r="CG96">
        <v>0.161</v>
      </c>
      <c r="CH96">
        <v>5.9899999999999988E-2</v>
      </c>
      <c r="CI96">
        <v>0</v>
      </c>
      <c r="CJ96">
        <v>1.22</v>
      </c>
      <c r="CK96">
        <v>1.7235898000000001</v>
      </c>
      <c r="CL96">
        <v>0</v>
      </c>
      <c r="CM96">
        <v>0.38346456692913389</v>
      </c>
      <c r="CN96">
        <v>2.6511811023622052</v>
      </c>
      <c r="CO96">
        <v>0</v>
      </c>
      <c r="CP96">
        <v>5.197162184458011E-2</v>
      </c>
      <c r="CQ96">
        <v>0.39267447615904971</v>
      </c>
      <c r="CR96">
        <v>0</v>
      </c>
      <c r="CS96">
        <v>1.763575204228736</v>
      </c>
      <c r="CT96">
        <v>1.3726609578179509</v>
      </c>
      <c r="CU96">
        <v>0</v>
      </c>
      <c r="CV96">
        <v>3.4409999999999998</v>
      </c>
      <c r="CW96">
        <v>2.2570000000000001</v>
      </c>
      <c r="CX96">
        <v>0</v>
      </c>
      <c r="CY96">
        <v>1.3475874106063219</v>
      </c>
      <c r="CZ96">
        <v>1.9343240697875279</v>
      </c>
      <c r="DA96">
        <v>0</v>
      </c>
      <c r="DB96">
        <v>1.493633056133056</v>
      </c>
      <c r="DC96">
        <v>0.16372141372141369</v>
      </c>
      <c r="DD96">
        <v>0</v>
      </c>
      <c r="DE96">
        <v>0.1709625052192067</v>
      </c>
      <c r="DF96">
        <v>0.75745641112175377</v>
      </c>
      <c r="DG96">
        <v>0</v>
      </c>
      <c r="DH96">
        <v>0.59199999999999997</v>
      </c>
      <c r="DI96">
        <v>0.44500000000000012</v>
      </c>
      <c r="DJ96">
        <v>0</v>
      </c>
      <c r="DK96">
        <v>7.9570320270539091E-2</v>
      </c>
      <c r="DL96">
        <v>0.1147580186990253</v>
      </c>
      <c r="DM96">
        <v>0</v>
      </c>
      <c r="DN96">
        <v>0.151</v>
      </c>
      <c r="DO96">
        <v>5.9838900099747003E-2</v>
      </c>
      <c r="DP96">
        <v>0</v>
      </c>
      <c r="DQ96">
        <v>7.1780000000000008</v>
      </c>
      <c r="DR96">
        <v>1.415</v>
      </c>
      <c r="DS96">
        <v>0</v>
      </c>
      <c r="DT96">
        <v>4.673</v>
      </c>
      <c r="DU96">
        <v>4.1109505694584332</v>
      </c>
      <c r="DV96">
        <v>0</v>
      </c>
      <c r="DW96">
        <v>3.3080000000000012</v>
      </c>
      <c r="DX96">
        <v>1.7755275913199999</v>
      </c>
      <c r="DY96">
        <v>0</v>
      </c>
      <c r="DZ96">
        <v>0.92999999999999994</v>
      </c>
      <c r="EA96">
        <v>0.98000000000000009</v>
      </c>
      <c r="EB96">
        <v>0</v>
      </c>
      <c r="EC96">
        <v>0.23750672009864371</v>
      </c>
      <c r="ED96">
        <v>0.37191712563364848</v>
      </c>
      <c r="EE96">
        <v>0</v>
      </c>
      <c r="EF96">
        <v>0.74129534685229193</v>
      </c>
      <c r="EG96">
        <v>4.299844687513696</v>
      </c>
      <c r="EH96">
        <v>0</v>
      </c>
    </row>
    <row r="97" spans="1:138" x14ac:dyDescent="0.25">
      <c r="A97" s="14">
        <v>2015</v>
      </c>
      <c r="B97" s="2">
        <v>1994</v>
      </c>
      <c r="C97">
        <f>0.1*'Ancillary calculations'!D$28</f>
        <v>0</v>
      </c>
      <c r="D97">
        <f>0.1*'Ancillary calculations'!E$28</f>
        <v>288.67643435888795</v>
      </c>
      <c r="E97">
        <f>0.1*'Ancillary calculations'!F$28</f>
        <v>0</v>
      </c>
      <c r="F97">
        <f>0.1*'Ancillary calculations'!G$28</f>
        <v>0</v>
      </c>
      <c r="G97">
        <f>0.1*'Ancillary calculations'!H$28</f>
        <v>0</v>
      </c>
      <c r="H97">
        <f>0.1*'Ancillary calculations'!I$28</f>
        <v>40.644492996798661</v>
      </c>
      <c r="I97">
        <f>0.1*'Ancillary calculations'!J$28</f>
        <v>0</v>
      </c>
      <c r="J97">
        <f>0.1*'Ancillary calculations'!K$28</f>
        <v>0</v>
      </c>
      <c r="K97">
        <f>0.1*'Ancillary calculations'!L$28</f>
        <v>11.633229444313395</v>
      </c>
      <c r="L97">
        <v>0</v>
      </c>
      <c r="M97">
        <v>0</v>
      </c>
      <c r="N97">
        <v>0</v>
      </c>
      <c r="O97">
        <v>0</v>
      </c>
      <c r="P97">
        <f t="shared" si="3"/>
        <v>28.476284316082367</v>
      </c>
      <c r="Q97">
        <f t="shared" si="4"/>
        <v>4.0093474932593587</v>
      </c>
      <c r="R97">
        <f t="shared" si="5"/>
        <v>1.1475517560212296</v>
      </c>
      <c r="S97">
        <v>72.642961337413254</v>
      </c>
      <c r="T97">
        <v>32.959851468113449</v>
      </c>
      <c r="U97">
        <v>0</v>
      </c>
      <c r="V97">
        <v>1.0330418633444247</v>
      </c>
      <c r="W97">
        <v>24.808481002863111</v>
      </c>
      <c r="X97">
        <v>0</v>
      </c>
      <c r="Y97">
        <v>23.788567102025368</v>
      </c>
      <c r="Z97">
        <v>12.001703577512778</v>
      </c>
      <c r="AA97">
        <v>0</v>
      </c>
      <c r="AB97">
        <v>4.922817323917255</v>
      </c>
      <c r="AC97">
        <v>29.525654646584591</v>
      </c>
      <c r="AD97">
        <v>0</v>
      </c>
      <c r="AE97">
        <v>7.0220000000000002</v>
      </c>
      <c r="AF97">
        <v>4.5074999999999994</v>
      </c>
      <c r="AG97">
        <v>0</v>
      </c>
      <c r="AH97">
        <v>11.833</v>
      </c>
      <c r="AI97">
        <v>13.21428</v>
      </c>
      <c r="AJ97">
        <v>0</v>
      </c>
      <c r="AK97">
        <v>10.414123081999671</v>
      </c>
      <c r="AL97">
        <v>2.7982181158224719</v>
      </c>
      <c r="AM97">
        <v>0</v>
      </c>
      <c r="AN97" s="69">
        <v>5.3996027252192071</v>
      </c>
      <c r="AO97" s="69">
        <v>4.210624222441754</v>
      </c>
      <c r="AP97">
        <v>0</v>
      </c>
      <c r="AQ97" s="69">
        <v>5.2590657525495459</v>
      </c>
      <c r="AR97" s="69">
        <v>6.116244371679973</v>
      </c>
      <c r="AS97">
        <v>0</v>
      </c>
      <c r="AT97" s="69">
        <v>23.505891629413757</v>
      </c>
      <c r="AU97" s="69">
        <v>23.558138249572721</v>
      </c>
      <c r="AV97">
        <v>0</v>
      </c>
      <c r="AW97">
        <v>0</v>
      </c>
      <c r="AX97">
        <v>1343.19</v>
      </c>
      <c r="AY97">
        <v>0</v>
      </c>
      <c r="AZ97">
        <v>0</v>
      </c>
      <c r="BA97">
        <v>296.55030009231001</v>
      </c>
      <c r="BB97">
        <v>0</v>
      </c>
      <c r="BC97" s="7">
        <v>131.99260205635321</v>
      </c>
      <c r="BD97" s="7">
        <v>197.98890308452982</v>
      </c>
      <c r="BE97">
        <v>0</v>
      </c>
      <c r="BF97" s="7">
        <v>9.3676760603571285</v>
      </c>
      <c r="BG97" s="7">
        <v>28.103028181071387</v>
      </c>
      <c r="BH97">
        <v>0</v>
      </c>
      <c r="BI97">
        <v>0</v>
      </c>
      <c r="BJ97" s="7">
        <v>388.72804321769718</v>
      </c>
      <c r="BK97">
        <v>0</v>
      </c>
      <c r="BL97" s="7">
        <v>89.88393748224351</v>
      </c>
      <c r="BM97" s="7">
        <v>269.65181244673056</v>
      </c>
      <c r="BN97">
        <v>0</v>
      </c>
      <c r="BO97" s="7">
        <v>89.883937482243482</v>
      </c>
      <c r="BP97" s="7">
        <v>269.65181244673056</v>
      </c>
      <c r="BQ97">
        <v>0</v>
      </c>
      <c r="BR97" s="75">
        <v>20</v>
      </c>
      <c r="BS97" s="75">
        <v>20</v>
      </c>
      <c r="BT97">
        <v>0</v>
      </c>
      <c r="BU97">
        <v>3.44438048</v>
      </c>
      <c r="BV97">
        <v>1.46038048</v>
      </c>
      <c r="BW97">
        <v>0</v>
      </c>
      <c r="BX97">
        <v>0.30797265499999998</v>
      </c>
      <c r="BY97">
        <v>5.7126410200000013</v>
      </c>
      <c r="BZ97">
        <v>0</v>
      </c>
      <c r="CA97">
        <v>1.32864022</v>
      </c>
      <c r="CB97">
        <v>1.23264022</v>
      </c>
      <c r="CC97">
        <v>0</v>
      </c>
      <c r="CD97">
        <v>1.1599999999999999</v>
      </c>
      <c r="CE97">
        <v>0.59400000000000008</v>
      </c>
      <c r="CF97">
        <v>0</v>
      </c>
      <c r="CG97">
        <v>0.161</v>
      </c>
      <c r="CH97">
        <v>5.9899999999999988E-2</v>
      </c>
      <c r="CI97">
        <v>0</v>
      </c>
      <c r="CJ97">
        <v>1.22</v>
      </c>
      <c r="CK97">
        <v>1.7235898000000001</v>
      </c>
      <c r="CL97">
        <v>0</v>
      </c>
      <c r="CM97">
        <v>0.38346456692913389</v>
      </c>
      <c r="CN97">
        <v>2.6511811023622052</v>
      </c>
      <c r="CO97">
        <v>0</v>
      </c>
      <c r="CP97">
        <v>5.197162184458011E-2</v>
      </c>
      <c r="CQ97">
        <v>0.39267447615904971</v>
      </c>
      <c r="CR97">
        <v>0</v>
      </c>
      <c r="CS97">
        <v>1.763575204228736</v>
      </c>
      <c r="CT97">
        <v>1.3726609578179509</v>
      </c>
      <c r="CU97">
        <v>0</v>
      </c>
      <c r="CV97">
        <v>3.4409999999999998</v>
      </c>
      <c r="CW97">
        <v>2.2570000000000001</v>
      </c>
      <c r="CX97">
        <v>0</v>
      </c>
      <c r="CY97">
        <v>1.3475874106063219</v>
      </c>
      <c r="CZ97">
        <v>1.9343240697875279</v>
      </c>
      <c r="DA97">
        <v>0</v>
      </c>
      <c r="DB97">
        <v>1.493633056133056</v>
      </c>
      <c r="DC97">
        <v>0.16372141372141369</v>
      </c>
      <c r="DD97">
        <v>0</v>
      </c>
      <c r="DE97">
        <v>0.1709625052192067</v>
      </c>
      <c r="DF97">
        <v>0.75745641112175377</v>
      </c>
      <c r="DG97">
        <v>0</v>
      </c>
      <c r="DH97">
        <v>0.59199999999999997</v>
      </c>
      <c r="DI97">
        <v>0.44500000000000012</v>
      </c>
      <c r="DJ97">
        <v>0</v>
      </c>
      <c r="DK97">
        <v>7.9570320270539091E-2</v>
      </c>
      <c r="DL97">
        <v>0.1147580186990253</v>
      </c>
      <c r="DM97">
        <v>0</v>
      </c>
      <c r="DN97">
        <v>0.151</v>
      </c>
      <c r="DO97">
        <v>5.9838900099747003E-2</v>
      </c>
      <c r="DP97">
        <v>0</v>
      </c>
      <c r="DQ97">
        <v>7.1780000000000008</v>
      </c>
      <c r="DR97">
        <v>1.415</v>
      </c>
      <c r="DS97">
        <v>0</v>
      </c>
      <c r="DT97">
        <v>4.673</v>
      </c>
      <c r="DU97">
        <v>4.1109505694584332</v>
      </c>
      <c r="DV97">
        <v>0</v>
      </c>
      <c r="DW97">
        <v>3.3080000000000012</v>
      </c>
      <c r="DX97">
        <v>1.7755275913199999</v>
      </c>
      <c r="DY97">
        <v>0</v>
      </c>
      <c r="DZ97">
        <v>0.92999999999999994</v>
      </c>
      <c r="EA97">
        <v>0.98000000000000009</v>
      </c>
      <c r="EB97">
        <v>0</v>
      </c>
      <c r="EC97">
        <v>0.23750672009864371</v>
      </c>
      <c r="ED97">
        <v>0.37191712563364848</v>
      </c>
      <c r="EE97">
        <v>0</v>
      </c>
      <c r="EF97">
        <v>0.74129534685229193</v>
      </c>
      <c r="EG97">
        <v>4.299844687513696</v>
      </c>
      <c r="EH97">
        <v>0</v>
      </c>
    </row>
    <row r="98" spans="1:138" x14ac:dyDescent="0.25">
      <c r="A98" s="14">
        <v>2015</v>
      </c>
      <c r="B98" s="2">
        <v>1995</v>
      </c>
      <c r="C98">
        <f>0.1*'Ancillary calculations'!D$28</f>
        <v>0</v>
      </c>
      <c r="D98">
        <f>0.1*'Ancillary calculations'!E$28</f>
        <v>288.67643435888795</v>
      </c>
      <c r="E98">
        <f>0.1*'Ancillary calculations'!F$28</f>
        <v>0</v>
      </c>
      <c r="F98">
        <f>0.1*'Ancillary calculations'!G$28</f>
        <v>0</v>
      </c>
      <c r="G98">
        <f>0.1*'Ancillary calculations'!H$28</f>
        <v>0</v>
      </c>
      <c r="H98">
        <f>0.1*'Ancillary calculations'!I$28</f>
        <v>40.644492996798661</v>
      </c>
      <c r="I98">
        <f>0.1*'Ancillary calculations'!J$28</f>
        <v>0</v>
      </c>
      <c r="J98">
        <f>0.1*'Ancillary calculations'!K$28</f>
        <v>0</v>
      </c>
      <c r="K98">
        <f>0.1*'Ancillary calculations'!L$28</f>
        <v>11.633229444313395</v>
      </c>
      <c r="L98">
        <v>0</v>
      </c>
      <c r="M98">
        <v>0</v>
      </c>
      <c r="N98">
        <v>0</v>
      </c>
      <c r="O98">
        <v>0</v>
      </c>
      <c r="P98">
        <f t="shared" si="3"/>
        <v>28.476284316082367</v>
      </c>
      <c r="Q98">
        <f t="shared" si="4"/>
        <v>4.0093474932593587</v>
      </c>
      <c r="R98">
        <f t="shared" si="5"/>
        <v>1.1475517560212296</v>
      </c>
      <c r="S98">
        <v>78.097262324927172</v>
      </c>
      <c r="T98">
        <v>35.434598464946767</v>
      </c>
      <c r="U98">
        <v>0</v>
      </c>
      <c r="V98">
        <v>1.0330418633444247</v>
      </c>
      <c r="W98">
        <v>24.808481002863111</v>
      </c>
      <c r="X98">
        <v>0</v>
      </c>
      <c r="Y98">
        <v>23.788567102025368</v>
      </c>
      <c r="Z98">
        <v>12.001703577512778</v>
      </c>
      <c r="AA98">
        <v>0</v>
      </c>
      <c r="AB98">
        <v>4.922817323917255</v>
      </c>
      <c r="AC98">
        <v>29.525654646584591</v>
      </c>
      <c r="AD98">
        <v>0</v>
      </c>
      <c r="AE98">
        <v>7.0220000000000002</v>
      </c>
      <c r="AF98">
        <v>4.5074999999999994</v>
      </c>
      <c r="AG98">
        <v>0</v>
      </c>
      <c r="AH98">
        <v>11.833</v>
      </c>
      <c r="AI98">
        <v>13.21428</v>
      </c>
      <c r="AJ98">
        <v>0</v>
      </c>
      <c r="AK98">
        <v>10.414123081999671</v>
      </c>
      <c r="AL98">
        <v>2.7982181158224719</v>
      </c>
      <c r="AM98">
        <v>0</v>
      </c>
      <c r="AN98" s="69">
        <v>5.3996027252192071</v>
      </c>
      <c r="AO98" s="69">
        <v>4.210624222441754</v>
      </c>
      <c r="AP98">
        <v>0</v>
      </c>
      <c r="AQ98" s="69">
        <v>5.2590657525495459</v>
      </c>
      <c r="AR98" s="69">
        <v>6.116244371679973</v>
      </c>
      <c r="AS98">
        <v>0</v>
      </c>
      <c r="AT98" s="69">
        <v>23.505891629413757</v>
      </c>
      <c r="AU98" s="69">
        <v>23.558138249572721</v>
      </c>
      <c r="AV98">
        <v>0</v>
      </c>
      <c r="AW98">
        <v>0</v>
      </c>
      <c r="AX98">
        <v>1443.51</v>
      </c>
      <c r="AY98">
        <v>0</v>
      </c>
      <c r="AZ98">
        <v>0</v>
      </c>
      <c r="BA98">
        <v>329.50033343590002</v>
      </c>
      <c r="BB98">
        <v>0</v>
      </c>
      <c r="BC98" s="7">
        <v>131.99260205635321</v>
      </c>
      <c r="BD98" s="7">
        <v>197.98890308452982</v>
      </c>
      <c r="BE98">
        <v>0</v>
      </c>
      <c r="BF98" s="7">
        <v>6.2248738812745916</v>
      </c>
      <c r="BG98" s="7">
        <v>18.674621643823777</v>
      </c>
      <c r="BH98">
        <v>0</v>
      </c>
      <c r="BI98">
        <v>0</v>
      </c>
      <c r="BJ98" s="7">
        <v>399.83455873820282</v>
      </c>
      <c r="BK98">
        <v>0</v>
      </c>
      <c r="BL98" s="7">
        <v>92.452049981736181</v>
      </c>
      <c r="BM98" s="7">
        <v>277.35614994520853</v>
      </c>
      <c r="BN98">
        <v>0</v>
      </c>
      <c r="BO98" s="7">
        <v>92.452049981736195</v>
      </c>
      <c r="BP98" s="7">
        <v>277.35614994520853</v>
      </c>
      <c r="BQ98">
        <v>0</v>
      </c>
      <c r="BR98" s="75">
        <v>20</v>
      </c>
      <c r="BS98" s="75">
        <v>20</v>
      </c>
      <c r="BT98">
        <v>0</v>
      </c>
      <c r="BU98">
        <v>3.44438048</v>
      </c>
      <c r="BV98">
        <v>1.46038048</v>
      </c>
      <c r="BW98">
        <v>0</v>
      </c>
      <c r="BX98">
        <v>0.30797265499999998</v>
      </c>
      <c r="BY98">
        <v>5.7126410200000013</v>
      </c>
      <c r="BZ98">
        <v>0</v>
      </c>
      <c r="CA98">
        <v>1.32864022</v>
      </c>
      <c r="CB98">
        <v>1.23264022</v>
      </c>
      <c r="CC98">
        <v>0</v>
      </c>
      <c r="CD98">
        <v>1.1599999999999999</v>
      </c>
      <c r="CE98">
        <v>0.59400000000000008</v>
      </c>
      <c r="CF98">
        <v>0</v>
      </c>
      <c r="CG98">
        <v>0.161</v>
      </c>
      <c r="CH98">
        <v>5.9899999999999988E-2</v>
      </c>
      <c r="CI98">
        <v>0</v>
      </c>
      <c r="CJ98">
        <v>1.22</v>
      </c>
      <c r="CK98">
        <v>1.7235898000000001</v>
      </c>
      <c r="CL98">
        <v>0</v>
      </c>
      <c r="CM98">
        <v>0.38346456692913389</v>
      </c>
      <c r="CN98">
        <v>2.6511811023622052</v>
      </c>
      <c r="CO98">
        <v>0</v>
      </c>
      <c r="CP98">
        <v>5.197162184458011E-2</v>
      </c>
      <c r="CQ98">
        <v>0.39267447615904971</v>
      </c>
      <c r="CR98">
        <v>0</v>
      </c>
      <c r="CS98">
        <v>1.763575204228736</v>
      </c>
      <c r="CT98">
        <v>1.3726609578179509</v>
      </c>
      <c r="CU98">
        <v>0</v>
      </c>
      <c r="CV98">
        <v>3.4409999999999998</v>
      </c>
      <c r="CW98">
        <v>2.2570000000000001</v>
      </c>
      <c r="CX98">
        <v>0</v>
      </c>
      <c r="CY98">
        <v>1.3475874106063219</v>
      </c>
      <c r="CZ98">
        <v>1.9343240697875279</v>
      </c>
      <c r="DA98">
        <v>0</v>
      </c>
      <c r="DB98">
        <v>1.493633056133056</v>
      </c>
      <c r="DC98">
        <v>0.16372141372141369</v>
      </c>
      <c r="DD98">
        <v>0</v>
      </c>
      <c r="DE98">
        <v>0.1709625052192067</v>
      </c>
      <c r="DF98">
        <v>0.75745641112175377</v>
      </c>
      <c r="DG98">
        <v>0</v>
      </c>
      <c r="DH98">
        <v>0.59199999999999997</v>
      </c>
      <c r="DI98">
        <v>0.44500000000000012</v>
      </c>
      <c r="DJ98">
        <v>0</v>
      </c>
      <c r="DK98">
        <v>7.9570320270539091E-2</v>
      </c>
      <c r="DL98">
        <v>0.1147580186990253</v>
      </c>
      <c r="DM98">
        <v>0</v>
      </c>
      <c r="DN98">
        <v>0.151</v>
      </c>
      <c r="DO98">
        <v>5.9838900099747003E-2</v>
      </c>
      <c r="DP98">
        <v>0</v>
      </c>
      <c r="DQ98">
        <v>7.1780000000000008</v>
      </c>
      <c r="DR98">
        <v>1.415</v>
      </c>
      <c r="DS98">
        <v>0</v>
      </c>
      <c r="DT98">
        <v>4.673</v>
      </c>
      <c r="DU98">
        <v>4.1109505694584332</v>
      </c>
      <c r="DV98">
        <v>0</v>
      </c>
      <c r="DW98">
        <v>3.3080000000000012</v>
      </c>
      <c r="DX98">
        <v>1.7755275913199999</v>
      </c>
      <c r="DY98">
        <v>0</v>
      </c>
      <c r="DZ98">
        <v>0.92999999999999994</v>
      </c>
      <c r="EA98">
        <v>0.98000000000000009</v>
      </c>
      <c r="EB98">
        <v>0</v>
      </c>
      <c r="EC98">
        <v>0.23750672009864371</v>
      </c>
      <c r="ED98">
        <v>0.37191712563364848</v>
      </c>
      <c r="EE98">
        <v>0</v>
      </c>
      <c r="EF98">
        <v>0.74129534685229193</v>
      </c>
      <c r="EG98">
        <v>4.299844687513696</v>
      </c>
      <c r="EH98">
        <v>0</v>
      </c>
    </row>
    <row r="99" spans="1:138" x14ac:dyDescent="0.25">
      <c r="A99" s="14">
        <v>2015</v>
      </c>
      <c r="B99" s="2">
        <v>1996</v>
      </c>
      <c r="C99">
        <f>0.1*'Ancillary calculations'!D$28</f>
        <v>0</v>
      </c>
      <c r="D99">
        <f>0.1*'Ancillary calculations'!E$28</f>
        <v>288.67643435888795</v>
      </c>
      <c r="E99">
        <f>0.1*'Ancillary calculations'!F$28</f>
        <v>0</v>
      </c>
      <c r="F99">
        <f>0.1*'Ancillary calculations'!G$28</f>
        <v>0</v>
      </c>
      <c r="G99">
        <f>0.1*'Ancillary calculations'!H$28</f>
        <v>0</v>
      </c>
      <c r="H99">
        <f>0.1*'Ancillary calculations'!I$28</f>
        <v>40.644492996798661</v>
      </c>
      <c r="I99">
        <f>0.1*'Ancillary calculations'!J$28</f>
        <v>0</v>
      </c>
      <c r="J99">
        <f>0.1*'Ancillary calculations'!K$28</f>
        <v>0</v>
      </c>
      <c r="K99">
        <f>0.1*'Ancillary calculations'!L$28</f>
        <v>11.633229444313395</v>
      </c>
      <c r="L99">
        <v>0</v>
      </c>
      <c r="M99">
        <v>0</v>
      </c>
      <c r="N99">
        <v>0</v>
      </c>
      <c r="O99">
        <v>0</v>
      </c>
      <c r="P99">
        <f t="shared" si="3"/>
        <v>28.476284316082367</v>
      </c>
      <c r="Q99">
        <f t="shared" si="4"/>
        <v>4.0093474932593587</v>
      </c>
      <c r="R99">
        <f t="shared" si="5"/>
        <v>1.1475517560212296</v>
      </c>
      <c r="S99">
        <v>71.720292414094942</v>
      </c>
      <c r="T99">
        <v>32.541214478280907</v>
      </c>
      <c r="U99">
        <v>0</v>
      </c>
      <c r="V99">
        <v>1.0330418633444247</v>
      </c>
      <c r="W99">
        <v>24.808481002863111</v>
      </c>
      <c r="X99">
        <v>0</v>
      </c>
      <c r="Y99">
        <v>23.788567102025368</v>
      </c>
      <c r="Z99">
        <v>12.001703577512778</v>
      </c>
      <c r="AA99">
        <v>0</v>
      </c>
      <c r="AB99">
        <v>4.922817323917255</v>
      </c>
      <c r="AC99">
        <v>29.525654646584591</v>
      </c>
      <c r="AD99">
        <v>0</v>
      </c>
      <c r="AE99">
        <v>7.0220000000000002</v>
      </c>
      <c r="AF99">
        <v>4.5074999999999994</v>
      </c>
      <c r="AG99">
        <v>0</v>
      </c>
      <c r="AH99">
        <v>11.833</v>
      </c>
      <c r="AI99">
        <v>13.21428</v>
      </c>
      <c r="AJ99">
        <v>0</v>
      </c>
      <c r="AK99">
        <v>10.414123081999671</v>
      </c>
      <c r="AL99">
        <v>2.7982181158224719</v>
      </c>
      <c r="AM99">
        <v>0</v>
      </c>
      <c r="AN99" s="69">
        <v>5.3996027252192071</v>
      </c>
      <c r="AO99" s="69">
        <v>4.210624222441754</v>
      </c>
      <c r="AP99">
        <v>0</v>
      </c>
      <c r="AQ99" s="69">
        <v>5.2590657525495459</v>
      </c>
      <c r="AR99" s="69">
        <v>6.116244371679973</v>
      </c>
      <c r="AS99">
        <v>0</v>
      </c>
      <c r="AT99" s="69">
        <v>23.505891629413757</v>
      </c>
      <c r="AU99" s="69">
        <v>23.558138249572721</v>
      </c>
      <c r="AV99">
        <v>0</v>
      </c>
      <c r="AW99">
        <v>0</v>
      </c>
      <c r="AX99">
        <v>1509.36</v>
      </c>
      <c r="AY99">
        <v>0</v>
      </c>
      <c r="AZ99">
        <v>0</v>
      </c>
      <c r="BA99">
        <v>362.45036677949003</v>
      </c>
      <c r="BB99">
        <v>0</v>
      </c>
      <c r="BC99" s="7">
        <v>131.99260205635321</v>
      </c>
      <c r="BD99" s="7">
        <v>197.98890308452982</v>
      </c>
      <c r="BE99">
        <v>0</v>
      </c>
      <c r="BF99" s="7">
        <v>6.2248738812745916</v>
      </c>
      <c r="BG99" s="7">
        <v>18.674621643823777</v>
      </c>
      <c r="BH99">
        <v>0</v>
      </c>
      <c r="BI99">
        <v>0</v>
      </c>
      <c r="BJ99" s="7">
        <v>410.94107425870845</v>
      </c>
      <c r="BK99">
        <v>0</v>
      </c>
      <c r="BL99" s="7">
        <v>95.020162481228851</v>
      </c>
      <c r="BM99" s="7">
        <v>285.06048744368655</v>
      </c>
      <c r="BN99">
        <v>0</v>
      </c>
      <c r="BO99" s="7">
        <v>95.020162481228851</v>
      </c>
      <c r="BP99" s="7">
        <v>285.06048744368655</v>
      </c>
      <c r="BQ99">
        <v>0</v>
      </c>
      <c r="BR99" s="75">
        <v>20</v>
      </c>
      <c r="BS99" s="75">
        <v>20</v>
      </c>
      <c r="BT99">
        <v>0</v>
      </c>
      <c r="BU99">
        <v>3.44438048</v>
      </c>
      <c r="BV99">
        <v>1.46038048</v>
      </c>
      <c r="BW99">
        <v>0</v>
      </c>
      <c r="BX99">
        <v>0.30797265499999998</v>
      </c>
      <c r="BY99">
        <v>5.7126410200000013</v>
      </c>
      <c r="BZ99">
        <v>0</v>
      </c>
      <c r="CA99">
        <v>1.32864022</v>
      </c>
      <c r="CB99">
        <v>1.23264022</v>
      </c>
      <c r="CC99">
        <v>0</v>
      </c>
      <c r="CD99">
        <v>1.1599999999999999</v>
      </c>
      <c r="CE99">
        <v>0.59400000000000008</v>
      </c>
      <c r="CF99">
        <v>0</v>
      </c>
      <c r="CG99">
        <v>0.161</v>
      </c>
      <c r="CH99">
        <v>5.9899999999999988E-2</v>
      </c>
      <c r="CI99">
        <v>0</v>
      </c>
      <c r="CJ99">
        <v>1.22</v>
      </c>
      <c r="CK99">
        <v>1.7235898000000001</v>
      </c>
      <c r="CL99">
        <v>0</v>
      </c>
      <c r="CM99">
        <v>0.38346456692913389</v>
      </c>
      <c r="CN99">
        <v>2.6511811023622052</v>
      </c>
      <c r="CO99">
        <v>0</v>
      </c>
      <c r="CP99">
        <v>5.197162184458011E-2</v>
      </c>
      <c r="CQ99">
        <v>0.39267447615904971</v>
      </c>
      <c r="CR99">
        <v>0</v>
      </c>
      <c r="CS99">
        <v>1.763575204228736</v>
      </c>
      <c r="CT99">
        <v>1.3726609578179509</v>
      </c>
      <c r="CU99">
        <v>0</v>
      </c>
      <c r="CV99">
        <v>3.4409999999999998</v>
      </c>
      <c r="CW99">
        <v>2.2570000000000001</v>
      </c>
      <c r="CX99">
        <v>0</v>
      </c>
      <c r="CY99">
        <v>1.3475874106063219</v>
      </c>
      <c r="CZ99">
        <v>1.9343240697875279</v>
      </c>
      <c r="DA99">
        <v>0</v>
      </c>
      <c r="DB99">
        <v>1.493633056133056</v>
      </c>
      <c r="DC99">
        <v>0.16372141372141369</v>
      </c>
      <c r="DD99">
        <v>0</v>
      </c>
      <c r="DE99">
        <v>0.1709625052192067</v>
      </c>
      <c r="DF99">
        <v>0.75745641112175377</v>
      </c>
      <c r="DG99">
        <v>0</v>
      </c>
      <c r="DH99">
        <v>0.59199999999999997</v>
      </c>
      <c r="DI99">
        <v>0.44500000000000012</v>
      </c>
      <c r="DJ99">
        <v>0</v>
      </c>
      <c r="DK99">
        <v>7.9570320270539091E-2</v>
      </c>
      <c r="DL99">
        <v>0.1147580186990253</v>
      </c>
      <c r="DM99">
        <v>0</v>
      </c>
      <c r="DN99">
        <v>0.151</v>
      </c>
      <c r="DO99">
        <v>5.9838900099747003E-2</v>
      </c>
      <c r="DP99">
        <v>0</v>
      </c>
      <c r="DQ99">
        <v>7.1780000000000008</v>
      </c>
      <c r="DR99">
        <v>1.415</v>
      </c>
      <c r="DS99">
        <v>0</v>
      </c>
      <c r="DT99">
        <v>4.673</v>
      </c>
      <c r="DU99">
        <v>4.1109505694584332</v>
      </c>
      <c r="DV99">
        <v>0</v>
      </c>
      <c r="DW99">
        <v>3.3080000000000012</v>
      </c>
      <c r="DX99">
        <v>1.7755275913199999</v>
      </c>
      <c r="DY99">
        <v>0</v>
      </c>
      <c r="DZ99">
        <v>0.92999999999999994</v>
      </c>
      <c r="EA99">
        <v>0.98000000000000009</v>
      </c>
      <c r="EB99">
        <v>0</v>
      </c>
      <c r="EC99">
        <v>0.23750672009864371</v>
      </c>
      <c r="ED99">
        <v>0.37191712563364848</v>
      </c>
      <c r="EE99">
        <v>0</v>
      </c>
      <c r="EF99">
        <v>0.74129534685229193</v>
      </c>
      <c r="EG99">
        <v>4.299844687513696</v>
      </c>
      <c r="EH99">
        <v>0</v>
      </c>
    </row>
    <row r="100" spans="1:138" x14ac:dyDescent="0.25">
      <c r="A100" s="14">
        <v>2015</v>
      </c>
      <c r="B100" s="2">
        <v>1997</v>
      </c>
      <c r="C100">
        <f>0.1*'Ancillary calculations'!D$28</f>
        <v>0</v>
      </c>
      <c r="D100">
        <f>0.1*'Ancillary calculations'!E$28</f>
        <v>288.67643435888795</v>
      </c>
      <c r="E100">
        <f>0.1*'Ancillary calculations'!F$28</f>
        <v>0</v>
      </c>
      <c r="F100">
        <f>0.1*'Ancillary calculations'!G$28</f>
        <v>0</v>
      </c>
      <c r="G100">
        <f>0.1*'Ancillary calculations'!H$28</f>
        <v>0</v>
      </c>
      <c r="H100">
        <f>0.1*'Ancillary calculations'!I$28</f>
        <v>40.644492996798661</v>
      </c>
      <c r="I100">
        <f>0.1*'Ancillary calculations'!J$28</f>
        <v>0</v>
      </c>
      <c r="J100">
        <f>0.1*'Ancillary calculations'!K$28</f>
        <v>0</v>
      </c>
      <c r="K100">
        <f>0.1*'Ancillary calculations'!L$28</f>
        <v>11.633229444313395</v>
      </c>
      <c r="L100">
        <v>0</v>
      </c>
      <c r="M100">
        <v>0</v>
      </c>
      <c r="N100">
        <v>0</v>
      </c>
      <c r="O100">
        <v>0</v>
      </c>
      <c r="P100">
        <f t="shared" si="3"/>
        <v>28.476284316082367</v>
      </c>
      <c r="Q100">
        <f t="shared" si="4"/>
        <v>4.0093474932593587</v>
      </c>
      <c r="R100">
        <f t="shared" si="5"/>
        <v>1.1475517560212296</v>
      </c>
      <c r="S100">
        <v>75.783260457560218</v>
      </c>
      <c r="T100">
        <v>34.384680393860769</v>
      </c>
      <c r="U100">
        <v>0</v>
      </c>
      <c r="V100">
        <v>1.0330418633444247</v>
      </c>
      <c r="W100">
        <v>24.808481002863111</v>
      </c>
      <c r="X100">
        <v>0</v>
      </c>
      <c r="Y100">
        <v>23.788567102025368</v>
      </c>
      <c r="Z100">
        <v>12.001703577512778</v>
      </c>
      <c r="AA100">
        <v>0</v>
      </c>
      <c r="AB100">
        <v>4.922817323917255</v>
      </c>
      <c r="AC100">
        <v>29.525654646584591</v>
      </c>
      <c r="AD100">
        <v>0</v>
      </c>
      <c r="AE100">
        <v>7.0220000000000002</v>
      </c>
      <c r="AF100">
        <v>4.5074999999999994</v>
      </c>
      <c r="AG100">
        <v>0</v>
      </c>
      <c r="AH100">
        <v>11.833</v>
      </c>
      <c r="AI100">
        <v>13.21428</v>
      </c>
      <c r="AJ100">
        <v>0</v>
      </c>
      <c r="AK100">
        <v>10.414123081999671</v>
      </c>
      <c r="AL100">
        <v>2.7982181158224719</v>
      </c>
      <c r="AM100">
        <v>0</v>
      </c>
      <c r="AN100" s="69">
        <v>5.3996027252192071</v>
      </c>
      <c r="AO100" s="69">
        <v>4.210624222441754</v>
      </c>
      <c r="AP100">
        <v>0</v>
      </c>
      <c r="AQ100" s="69">
        <v>5.2590657525495459</v>
      </c>
      <c r="AR100" s="69">
        <v>6.116244371679973</v>
      </c>
      <c r="AS100">
        <v>0</v>
      </c>
      <c r="AT100" s="69">
        <v>23.505891629413757</v>
      </c>
      <c r="AU100" s="69">
        <v>23.558138249572721</v>
      </c>
      <c r="AV100">
        <v>0</v>
      </c>
      <c r="AW100">
        <v>0</v>
      </c>
      <c r="AX100">
        <v>1579.28</v>
      </c>
      <c r="AY100">
        <v>0</v>
      </c>
      <c r="AZ100">
        <v>0</v>
      </c>
      <c r="BA100">
        <v>395.40040012308009</v>
      </c>
      <c r="BB100">
        <v>0</v>
      </c>
      <c r="BC100" s="7">
        <v>131.99260205635321</v>
      </c>
      <c r="BD100" s="7">
        <v>197.98890308452982</v>
      </c>
      <c r="BE100">
        <v>0</v>
      </c>
      <c r="BF100" s="7">
        <v>6.2248738812745916</v>
      </c>
      <c r="BG100" s="7">
        <v>18.674621643823777</v>
      </c>
      <c r="BH100">
        <v>0</v>
      </c>
      <c r="BI100">
        <v>0</v>
      </c>
      <c r="BJ100" s="7">
        <v>422.04758977921409</v>
      </c>
      <c r="BK100">
        <v>0</v>
      </c>
      <c r="BL100" s="7">
        <v>97.588274980721522</v>
      </c>
      <c r="BM100" s="7">
        <v>292.76482494216458</v>
      </c>
      <c r="BN100">
        <v>0</v>
      </c>
      <c r="BO100" s="7">
        <v>97.588274980721508</v>
      </c>
      <c r="BP100" s="7">
        <v>292.76482494216458</v>
      </c>
      <c r="BQ100">
        <v>0</v>
      </c>
      <c r="BR100" s="75">
        <v>20</v>
      </c>
      <c r="BS100" s="75">
        <v>20</v>
      </c>
      <c r="BT100">
        <v>0</v>
      </c>
      <c r="BU100">
        <v>3.44438048</v>
      </c>
      <c r="BV100">
        <v>1.46038048</v>
      </c>
      <c r="BW100">
        <v>0</v>
      </c>
      <c r="BX100">
        <v>0.30797265499999998</v>
      </c>
      <c r="BY100">
        <v>5.7126410200000013</v>
      </c>
      <c r="BZ100">
        <v>0</v>
      </c>
      <c r="CA100">
        <v>1.32864022</v>
      </c>
      <c r="CB100">
        <v>1.23264022</v>
      </c>
      <c r="CC100">
        <v>0</v>
      </c>
      <c r="CD100">
        <v>1.1599999999999999</v>
      </c>
      <c r="CE100">
        <v>0.59400000000000008</v>
      </c>
      <c r="CF100">
        <v>0</v>
      </c>
      <c r="CG100">
        <v>0.161</v>
      </c>
      <c r="CH100">
        <v>5.9899999999999988E-2</v>
      </c>
      <c r="CI100">
        <v>0</v>
      </c>
      <c r="CJ100">
        <v>1.22</v>
      </c>
      <c r="CK100">
        <v>1.7235898000000001</v>
      </c>
      <c r="CL100">
        <v>0</v>
      </c>
      <c r="CM100">
        <v>0.38346456692913389</v>
      </c>
      <c r="CN100">
        <v>2.6511811023622052</v>
      </c>
      <c r="CO100">
        <v>0</v>
      </c>
      <c r="CP100">
        <v>5.197162184458011E-2</v>
      </c>
      <c r="CQ100">
        <v>0.39267447615904971</v>
      </c>
      <c r="CR100">
        <v>0</v>
      </c>
      <c r="CS100">
        <v>1.763575204228736</v>
      </c>
      <c r="CT100">
        <v>1.3726609578179509</v>
      </c>
      <c r="CU100">
        <v>0</v>
      </c>
      <c r="CV100">
        <v>3.4409999999999998</v>
      </c>
      <c r="CW100">
        <v>2.2570000000000001</v>
      </c>
      <c r="CX100">
        <v>0</v>
      </c>
      <c r="CY100">
        <v>1.3475874106063219</v>
      </c>
      <c r="CZ100">
        <v>1.9343240697875279</v>
      </c>
      <c r="DA100">
        <v>0</v>
      </c>
      <c r="DB100">
        <v>1.493633056133056</v>
      </c>
      <c r="DC100">
        <v>0.16372141372141369</v>
      </c>
      <c r="DD100">
        <v>0</v>
      </c>
      <c r="DE100">
        <v>0.1709625052192067</v>
      </c>
      <c r="DF100">
        <v>0.75745641112175377</v>
      </c>
      <c r="DG100">
        <v>0</v>
      </c>
      <c r="DH100">
        <v>0.59199999999999997</v>
      </c>
      <c r="DI100">
        <v>0.44500000000000012</v>
      </c>
      <c r="DJ100">
        <v>0</v>
      </c>
      <c r="DK100">
        <v>7.9570320270539091E-2</v>
      </c>
      <c r="DL100">
        <v>0.1147580186990253</v>
      </c>
      <c r="DM100">
        <v>0</v>
      </c>
      <c r="DN100">
        <v>0.151</v>
      </c>
      <c r="DO100">
        <v>5.9838900099747003E-2</v>
      </c>
      <c r="DP100">
        <v>0</v>
      </c>
      <c r="DQ100">
        <v>7.1780000000000008</v>
      </c>
      <c r="DR100">
        <v>1.415</v>
      </c>
      <c r="DS100">
        <v>0</v>
      </c>
      <c r="DT100">
        <v>4.673</v>
      </c>
      <c r="DU100">
        <v>4.1109505694584332</v>
      </c>
      <c r="DV100">
        <v>0</v>
      </c>
      <c r="DW100">
        <v>3.3080000000000012</v>
      </c>
      <c r="DX100">
        <v>1.7755275913199999</v>
      </c>
      <c r="DY100">
        <v>0</v>
      </c>
      <c r="DZ100">
        <v>0.92999999999999994</v>
      </c>
      <c r="EA100">
        <v>0.98000000000000009</v>
      </c>
      <c r="EB100">
        <v>0</v>
      </c>
      <c r="EC100">
        <v>0.23750672009864371</v>
      </c>
      <c r="ED100">
        <v>0.37191712563364848</v>
      </c>
      <c r="EE100">
        <v>0</v>
      </c>
      <c r="EF100">
        <v>0.74129534685229193</v>
      </c>
      <c r="EG100">
        <v>4.299844687513696</v>
      </c>
      <c r="EH100">
        <v>0</v>
      </c>
    </row>
    <row r="101" spans="1:138" x14ac:dyDescent="0.25">
      <c r="A101" s="14">
        <v>2015</v>
      </c>
      <c r="B101" s="2">
        <v>1998</v>
      </c>
      <c r="C101">
        <f>0.1*'Ancillary calculations'!D$28</f>
        <v>0</v>
      </c>
      <c r="D101">
        <f>0.1*'Ancillary calculations'!E$28</f>
        <v>288.67643435888795</v>
      </c>
      <c r="E101">
        <f>0.1*'Ancillary calculations'!F$28</f>
        <v>0</v>
      </c>
      <c r="F101">
        <f>0.1*'Ancillary calculations'!G$28</f>
        <v>0</v>
      </c>
      <c r="G101">
        <f>0.1*'Ancillary calculations'!H$28</f>
        <v>0</v>
      </c>
      <c r="H101">
        <f>0.1*'Ancillary calculations'!I$28</f>
        <v>40.644492996798661</v>
      </c>
      <c r="I101">
        <f>0.1*'Ancillary calculations'!J$28</f>
        <v>0</v>
      </c>
      <c r="J101">
        <f>0.1*'Ancillary calculations'!K$28</f>
        <v>0</v>
      </c>
      <c r="K101">
        <f>0.1*'Ancillary calculations'!L$28</f>
        <v>11.633229444313395</v>
      </c>
      <c r="L101">
        <v>0</v>
      </c>
      <c r="M101">
        <v>0</v>
      </c>
      <c r="N101">
        <v>0</v>
      </c>
      <c r="O101">
        <v>0</v>
      </c>
      <c r="P101">
        <f t="shared" si="3"/>
        <v>28.476284316082367</v>
      </c>
      <c r="Q101">
        <f t="shared" si="4"/>
        <v>4.0093474932593587</v>
      </c>
      <c r="R101">
        <f t="shared" si="5"/>
        <v>1.1475517560212296</v>
      </c>
      <c r="S101">
        <v>88.035089753127295</v>
      </c>
      <c r="T101">
        <v>39.943628795191891</v>
      </c>
      <c r="U101">
        <v>0</v>
      </c>
      <c r="V101">
        <v>1.0330418633444247</v>
      </c>
      <c r="W101">
        <v>24.808481002863111</v>
      </c>
      <c r="X101">
        <v>0</v>
      </c>
      <c r="Y101">
        <v>23.788567102025368</v>
      </c>
      <c r="Z101">
        <v>12.001703577512778</v>
      </c>
      <c r="AA101">
        <v>0</v>
      </c>
      <c r="AB101">
        <v>4.922817323917255</v>
      </c>
      <c r="AC101">
        <v>29.525654646584591</v>
      </c>
      <c r="AD101">
        <v>0</v>
      </c>
      <c r="AE101">
        <v>7.0220000000000002</v>
      </c>
      <c r="AF101">
        <v>4.5074999999999994</v>
      </c>
      <c r="AG101">
        <v>0</v>
      </c>
      <c r="AH101">
        <v>11.833</v>
      </c>
      <c r="AI101">
        <v>13.21428</v>
      </c>
      <c r="AJ101">
        <v>0</v>
      </c>
      <c r="AK101">
        <v>10.414123081999671</v>
      </c>
      <c r="AL101">
        <v>2.7982181158224719</v>
      </c>
      <c r="AM101">
        <v>0</v>
      </c>
      <c r="AN101" s="69">
        <v>5.3996027252192071</v>
      </c>
      <c r="AO101" s="69">
        <v>4.210624222441754</v>
      </c>
      <c r="AP101">
        <v>0</v>
      </c>
      <c r="AQ101" s="69">
        <v>5.2590657525495459</v>
      </c>
      <c r="AR101" s="69">
        <v>6.116244371679973</v>
      </c>
      <c r="AS101">
        <v>0</v>
      </c>
      <c r="AT101" s="69">
        <v>23.505891629413757</v>
      </c>
      <c r="AU101" s="69">
        <v>23.558138249572721</v>
      </c>
      <c r="AV101">
        <v>0</v>
      </c>
      <c r="AW101">
        <v>0</v>
      </c>
      <c r="AX101">
        <v>1640.97</v>
      </c>
      <c r="AY101">
        <v>0</v>
      </c>
      <c r="AZ101">
        <v>0</v>
      </c>
      <c r="BA101">
        <v>428.35043346667004</v>
      </c>
      <c r="BB101">
        <v>0</v>
      </c>
      <c r="BC101" s="7">
        <v>131.99260205635321</v>
      </c>
      <c r="BD101" s="7">
        <v>197.98890308452982</v>
      </c>
      <c r="BE101">
        <v>0</v>
      </c>
      <c r="BF101" s="7">
        <v>6.2248738812745916</v>
      </c>
      <c r="BG101" s="7">
        <v>18.674621643823777</v>
      </c>
      <c r="BH101">
        <v>0</v>
      </c>
      <c r="BI101">
        <v>0</v>
      </c>
      <c r="BJ101" s="7">
        <v>433.15410529971973</v>
      </c>
      <c r="BK101">
        <v>0</v>
      </c>
      <c r="BL101" s="7">
        <v>100.15638748021419</v>
      </c>
      <c r="BM101" s="7">
        <v>300.46916244064255</v>
      </c>
      <c r="BN101">
        <v>0</v>
      </c>
      <c r="BO101" s="7">
        <v>100.15638748021422</v>
      </c>
      <c r="BP101" s="7">
        <v>300.46916244064255</v>
      </c>
      <c r="BQ101">
        <v>0</v>
      </c>
      <c r="BR101" s="75">
        <v>20</v>
      </c>
      <c r="BS101" s="75">
        <v>20</v>
      </c>
      <c r="BT101">
        <v>0</v>
      </c>
      <c r="BU101">
        <v>3.44438048</v>
      </c>
      <c r="BV101">
        <v>1.46038048</v>
      </c>
      <c r="BW101">
        <v>0</v>
      </c>
      <c r="BX101">
        <v>0.30797265499999998</v>
      </c>
      <c r="BY101">
        <v>5.7126410200000013</v>
      </c>
      <c r="BZ101">
        <v>0</v>
      </c>
      <c r="CA101">
        <v>1.32864022</v>
      </c>
      <c r="CB101">
        <v>1.23264022</v>
      </c>
      <c r="CC101">
        <v>0</v>
      </c>
      <c r="CD101">
        <v>1.1599999999999999</v>
      </c>
      <c r="CE101">
        <v>0.59400000000000008</v>
      </c>
      <c r="CF101">
        <v>0</v>
      </c>
      <c r="CG101">
        <v>0.161</v>
      </c>
      <c r="CH101">
        <v>5.9899999999999988E-2</v>
      </c>
      <c r="CI101">
        <v>0</v>
      </c>
      <c r="CJ101">
        <v>1.22</v>
      </c>
      <c r="CK101">
        <v>1.7235898000000001</v>
      </c>
      <c r="CL101">
        <v>0</v>
      </c>
      <c r="CM101">
        <v>0.38346456692913389</v>
      </c>
      <c r="CN101">
        <v>2.6511811023622052</v>
      </c>
      <c r="CO101">
        <v>0</v>
      </c>
      <c r="CP101">
        <v>5.197162184458011E-2</v>
      </c>
      <c r="CQ101">
        <v>0.39267447615904971</v>
      </c>
      <c r="CR101">
        <v>0</v>
      </c>
      <c r="CS101">
        <v>1.763575204228736</v>
      </c>
      <c r="CT101">
        <v>1.3726609578179509</v>
      </c>
      <c r="CU101">
        <v>0</v>
      </c>
      <c r="CV101">
        <v>3.4409999999999998</v>
      </c>
      <c r="CW101">
        <v>2.2570000000000001</v>
      </c>
      <c r="CX101">
        <v>0</v>
      </c>
      <c r="CY101">
        <v>1.3475874106063219</v>
      </c>
      <c r="CZ101">
        <v>1.9343240697875279</v>
      </c>
      <c r="DA101">
        <v>0</v>
      </c>
      <c r="DB101">
        <v>1.493633056133056</v>
      </c>
      <c r="DC101">
        <v>0.16372141372141369</v>
      </c>
      <c r="DD101">
        <v>0</v>
      </c>
      <c r="DE101">
        <v>0.1709625052192067</v>
      </c>
      <c r="DF101">
        <v>0.75745641112175377</v>
      </c>
      <c r="DG101">
        <v>0</v>
      </c>
      <c r="DH101">
        <v>0.59199999999999997</v>
      </c>
      <c r="DI101">
        <v>0.44500000000000012</v>
      </c>
      <c r="DJ101">
        <v>0</v>
      </c>
      <c r="DK101">
        <v>7.9570320270539091E-2</v>
      </c>
      <c r="DL101">
        <v>0.1147580186990253</v>
      </c>
      <c r="DM101">
        <v>0</v>
      </c>
      <c r="DN101">
        <v>0.151</v>
      </c>
      <c r="DO101">
        <v>5.9838900099747003E-2</v>
      </c>
      <c r="DP101">
        <v>0</v>
      </c>
      <c r="DQ101">
        <v>7.1780000000000008</v>
      </c>
      <c r="DR101">
        <v>1.415</v>
      </c>
      <c r="DS101">
        <v>0</v>
      </c>
      <c r="DT101">
        <v>4.673</v>
      </c>
      <c r="DU101">
        <v>4.1109505694584332</v>
      </c>
      <c r="DV101">
        <v>0</v>
      </c>
      <c r="DW101">
        <v>3.3080000000000012</v>
      </c>
      <c r="DX101">
        <v>1.7755275913199999</v>
      </c>
      <c r="DY101">
        <v>0</v>
      </c>
      <c r="DZ101">
        <v>0.92999999999999994</v>
      </c>
      <c r="EA101">
        <v>0.98000000000000009</v>
      </c>
      <c r="EB101">
        <v>0</v>
      </c>
      <c r="EC101">
        <v>0.23750672009864371</v>
      </c>
      <c r="ED101">
        <v>0.37191712563364848</v>
      </c>
      <c r="EE101">
        <v>0</v>
      </c>
      <c r="EF101">
        <v>0.74129534685229193</v>
      </c>
      <c r="EG101">
        <v>4.299844687513696</v>
      </c>
      <c r="EH101">
        <v>0</v>
      </c>
    </row>
    <row r="102" spans="1:138" x14ac:dyDescent="0.25">
      <c r="A102" s="14">
        <v>2015</v>
      </c>
      <c r="B102" s="2">
        <v>1999</v>
      </c>
      <c r="C102">
        <f>0.1*'Ancillary calculations'!D$28</f>
        <v>0</v>
      </c>
      <c r="D102">
        <f>0.1*'Ancillary calculations'!E$28</f>
        <v>288.67643435888795</v>
      </c>
      <c r="E102">
        <f>0.1*'Ancillary calculations'!F$28</f>
        <v>0</v>
      </c>
      <c r="F102">
        <f>0.1*'Ancillary calculations'!G$28</f>
        <v>0</v>
      </c>
      <c r="G102">
        <f>0.1*'Ancillary calculations'!H$28</f>
        <v>0</v>
      </c>
      <c r="H102">
        <f>0.1*'Ancillary calculations'!I$28</f>
        <v>40.644492996798661</v>
      </c>
      <c r="I102">
        <f>0.1*'Ancillary calculations'!J$28</f>
        <v>0</v>
      </c>
      <c r="J102">
        <f>0.1*'Ancillary calculations'!K$28</f>
        <v>0</v>
      </c>
      <c r="K102">
        <f>0.1*'Ancillary calculations'!L$28</f>
        <v>11.633229444313395</v>
      </c>
      <c r="L102">
        <v>0</v>
      </c>
      <c r="M102">
        <v>0</v>
      </c>
      <c r="N102">
        <v>0</v>
      </c>
      <c r="O102">
        <v>0</v>
      </c>
      <c r="P102">
        <f t="shared" si="3"/>
        <v>28.476284316082367</v>
      </c>
      <c r="Q102">
        <f t="shared" si="4"/>
        <v>4.0093474932593587</v>
      </c>
      <c r="R102">
        <f t="shared" si="5"/>
        <v>1.1475517560212296</v>
      </c>
      <c r="S102">
        <v>70.866498634697521</v>
      </c>
      <c r="T102">
        <v>32.153827790909652</v>
      </c>
      <c r="U102">
        <v>0</v>
      </c>
      <c r="V102">
        <v>1.0330418633444247</v>
      </c>
      <c r="W102">
        <v>24.808481002863111</v>
      </c>
      <c r="X102">
        <v>0</v>
      </c>
      <c r="Y102">
        <v>23.788567102025368</v>
      </c>
      <c r="Z102">
        <v>12.001703577512778</v>
      </c>
      <c r="AA102">
        <v>0</v>
      </c>
      <c r="AB102">
        <v>4.922817323917255</v>
      </c>
      <c r="AC102">
        <v>29.525654646584591</v>
      </c>
      <c r="AD102">
        <v>0</v>
      </c>
      <c r="AE102">
        <v>7.0220000000000002</v>
      </c>
      <c r="AF102">
        <v>4.5074999999999994</v>
      </c>
      <c r="AG102">
        <v>0</v>
      </c>
      <c r="AH102">
        <v>11.833</v>
      </c>
      <c r="AI102">
        <v>13.21428</v>
      </c>
      <c r="AJ102">
        <v>0</v>
      </c>
      <c r="AK102">
        <v>10.414123081999671</v>
      </c>
      <c r="AL102">
        <v>2.7982181158224719</v>
      </c>
      <c r="AM102">
        <v>0</v>
      </c>
      <c r="AN102" s="69">
        <v>5.3996027252192071</v>
      </c>
      <c r="AO102" s="69">
        <v>4.210624222441754</v>
      </c>
      <c r="AP102">
        <v>0</v>
      </c>
      <c r="AQ102" s="69">
        <v>5.2590657525495459</v>
      </c>
      <c r="AR102" s="69">
        <v>6.116244371679973</v>
      </c>
      <c r="AS102">
        <v>0</v>
      </c>
      <c r="AT102" s="69">
        <v>23.505891629413757</v>
      </c>
      <c r="AU102" s="69">
        <v>23.558138249572721</v>
      </c>
      <c r="AV102">
        <v>0</v>
      </c>
      <c r="AW102">
        <v>0</v>
      </c>
      <c r="AX102">
        <v>1692.5</v>
      </c>
      <c r="AY102">
        <v>0</v>
      </c>
      <c r="AZ102">
        <v>0</v>
      </c>
      <c r="BA102">
        <v>461.30046681026005</v>
      </c>
      <c r="BB102">
        <v>0</v>
      </c>
      <c r="BC102" s="7">
        <v>131.99260205635321</v>
      </c>
      <c r="BD102" s="7">
        <v>197.98890308452982</v>
      </c>
      <c r="BE102">
        <v>0</v>
      </c>
      <c r="BF102" s="7">
        <v>6.2248738812745916</v>
      </c>
      <c r="BG102" s="7">
        <v>18.674621643823777</v>
      </c>
      <c r="BH102">
        <v>0</v>
      </c>
      <c r="BI102">
        <v>0</v>
      </c>
      <c r="BJ102" s="7">
        <v>444.26062082022537</v>
      </c>
      <c r="BK102">
        <v>0</v>
      </c>
      <c r="BL102" s="7">
        <v>102.72449997970686</v>
      </c>
      <c r="BM102" s="7">
        <v>308.17349993912057</v>
      </c>
      <c r="BN102">
        <v>0</v>
      </c>
      <c r="BO102" s="7">
        <v>102.72449997970688</v>
      </c>
      <c r="BP102" s="7">
        <v>308.17349993912057</v>
      </c>
      <c r="BQ102">
        <v>0</v>
      </c>
      <c r="BR102" s="75">
        <v>20</v>
      </c>
      <c r="BS102" s="75">
        <v>20</v>
      </c>
      <c r="BT102">
        <v>0</v>
      </c>
      <c r="BU102">
        <v>3.44438048</v>
      </c>
      <c r="BV102">
        <v>1.46038048</v>
      </c>
      <c r="BW102">
        <v>0</v>
      </c>
      <c r="BX102">
        <v>0.30797265499999998</v>
      </c>
      <c r="BY102">
        <v>5.7126410200000013</v>
      </c>
      <c r="BZ102">
        <v>0</v>
      </c>
      <c r="CA102">
        <v>1.32864022</v>
      </c>
      <c r="CB102">
        <v>1.23264022</v>
      </c>
      <c r="CC102">
        <v>0</v>
      </c>
      <c r="CD102">
        <v>1.1599999999999999</v>
      </c>
      <c r="CE102">
        <v>0.59400000000000008</v>
      </c>
      <c r="CF102">
        <v>0</v>
      </c>
      <c r="CG102">
        <v>0.161</v>
      </c>
      <c r="CH102">
        <v>5.9899999999999988E-2</v>
      </c>
      <c r="CI102">
        <v>0</v>
      </c>
      <c r="CJ102">
        <v>1.22</v>
      </c>
      <c r="CK102">
        <v>1.7235898000000001</v>
      </c>
      <c r="CL102">
        <v>0</v>
      </c>
      <c r="CM102">
        <v>0.38346456692913389</v>
      </c>
      <c r="CN102">
        <v>2.6511811023622052</v>
      </c>
      <c r="CO102">
        <v>0</v>
      </c>
      <c r="CP102">
        <v>5.197162184458011E-2</v>
      </c>
      <c r="CQ102">
        <v>0.39267447615904971</v>
      </c>
      <c r="CR102">
        <v>0</v>
      </c>
      <c r="CS102">
        <v>1.763575204228736</v>
      </c>
      <c r="CT102">
        <v>1.3726609578179509</v>
      </c>
      <c r="CU102">
        <v>0</v>
      </c>
      <c r="CV102">
        <v>3.4409999999999998</v>
      </c>
      <c r="CW102">
        <v>2.2570000000000001</v>
      </c>
      <c r="CX102">
        <v>0</v>
      </c>
      <c r="CY102">
        <v>1.3475874106063219</v>
      </c>
      <c r="CZ102">
        <v>1.9343240697875279</v>
      </c>
      <c r="DA102">
        <v>0</v>
      </c>
      <c r="DB102">
        <v>1.493633056133056</v>
      </c>
      <c r="DC102">
        <v>0.16372141372141369</v>
      </c>
      <c r="DD102">
        <v>0</v>
      </c>
      <c r="DE102">
        <v>0.1709625052192067</v>
      </c>
      <c r="DF102">
        <v>0.75745641112175377</v>
      </c>
      <c r="DG102">
        <v>0</v>
      </c>
      <c r="DH102">
        <v>0.59199999999999997</v>
      </c>
      <c r="DI102">
        <v>0.44500000000000012</v>
      </c>
      <c r="DJ102">
        <v>0</v>
      </c>
      <c r="DK102">
        <v>7.9570320270539091E-2</v>
      </c>
      <c r="DL102">
        <v>0.1147580186990253</v>
      </c>
      <c r="DM102">
        <v>0</v>
      </c>
      <c r="DN102">
        <v>0.151</v>
      </c>
      <c r="DO102">
        <v>5.9838900099747003E-2</v>
      </c>
      <c r="DP102">
        <v>0</v>
      </c>
      <c r="DQ102">
        <v>7.1780000000000008</v>
      </c>
      <c r="DR102">
        <v>1.415</v>
      </c>
      <c r="DS102">
        <v>0</v>
      </c>
      <c r="DT102">
        <v>4.673</v>
      </c>
      <c r="DU102">
        <v>4.1109505694584332</v>
      </c>
      <c r="DV102">
        <v>0</v>
      </c>
      <c r="DW102">
        <v>3.3080000000000012</v>
      </c>
      <c r="DX102">
        <v>1.7755275913199999</v>
      </c>
      <c r="DY102">
        <v>0</v>
      </c>
      <c r="DZ102">
        <v>0.92999999999999994</v>
      </c>
      <c r="EA102">
        <v>0.98000000000000009</v>
      </c>
      <c r="EB102">
        <v>0</v>
      </c>
      <c r="EC102">
        <v>0.23750672009864371</v>
      </c>
      <c r="ED102">
        <v>0.37191712563364848</v>
      </c>
      <c r="EE102">
        <v>0</v>
      </c>
      <c r="EF102">
        <v>0.74129534685229193</v>
      </c>
      <c r="EG102">
        <v>4.299844687513696</v>
      </c>
      <c r="EH102">
        <v>0</v>
      </c>
    </row>
    <row r="103" spans="1:138" x14ac:dyDescent="0.25">
      <c r="A103" s="14">
        <v>2015</v>
      </c>
      <c r="B103" s="2">
        <v>2000</v>
      </c>
      <c r="C103">
        <f>0.1*'Ancillary calculations'!D$29</f>
        <v>0</v>
      </c>
      <c r="D103">
        <f>0.1*'Ancillary calculations'!E$29</f>
        <v>319.35322166133113</v>
      </c>
      <c r="E103">
        <f>0.1*'Ancillary calculations'!F$29</f>
        <v>0</v>
      </c>
      <c r="F103">
        <f>0.1*'Ancillary calculations'!G$29</f>
        <v>0</v>
      </c>
      <c r="G103">
        <f>0.1*'Ancillary calculations'!H$29</f>
        <v>0</v>
      </c>
      <c r="H103">
        <f>0.1*'Ancillary calculations'!I$29</f>
        <v>44.963662552316777</v>
      </c>
      <c r="I103">
        <f>0.1*'Ancillary calculations'!J$29</f>
        <v>0</v>
      </c>
      <c r="J103">
        <f>0.1*'Ancillary calculations'!K$29</f>
        <v>0</v>
      </c>
      <c r="K103">
        <f>0.1*'Ancillary calculations'!L$29</f>
        <v>12.869458186352148</v>
      </c>
      <c r="L103">
        <v>0</v>
      </c>
      <c r="M103">
        <v>0</v>
      </c>
      <c r="N103">
        <v>0</v>
      </c>
      <c r="O103">
        <v>0</v>
      </c>
      <c r="P103">
        <f t="shared" si="3"/>
        <v>31.502374475012104</v>
      </c>
      <c r="Q103">
        <f t="shared" si="4"/>
        <v>4.4354089434967294</v>
      </c>
      <c r="R103">
        <f t="shared" si="5"/>
        <v>1.2694986728736219</v>
      </c>
      <c r="S103">
        <v>65.999875860510642</v>
      </c>
      <c r="T103">
        <v>29.945724475249182</v>
      </c>
      <c r="U103">
        <v>0</v>
      </c>
      <c r="V103">
        <v>12.223167995047591</v>
      </c>
      <c r="W103">
        <v>26.290335061518221</v>
      </c>
      <c r="X103">
        <v>0</v>
      </c>
      <c r="Y103">
        <v>19.310997539276926</v>
      </c>
      <c r="Z103">
        <v>6.5379519212568624</v>
      </c>
      <c r="AA103">
        <v>0</v>
      </c>
      <c r="AB103">
        <v>4.3734766577088937</v>
      </c>
      <c r="AC103">
        <v>29.525654646584591</v>
      </c>
      <c r="AD103">
        <v>0</v>
      </c>
      <c r="AE103">
        <v>8.4360000000000017</v>
      </c>
      <c r="AF103">
        <v>8.4499999999999993</v>
      </c>
      <c r="AG103">
        <v>0</v>
      </c>
      <c r="AH103">
        <v>11.484</v>
      </c>
      <c r="AI103">
        <v>22.595280000000002</v>
      </c>
      <c r="AJ103">
        <v>0</v>
      </c>
      <c r="AK103">
        <v>30.249133806302595</v>
      </c>
      <c r="AL103">
        <v>6.4205576637518558</v>
      </c>
      <c r="AM103">
        <v>0</v>
      </c>
      <c r="AN103" s="69">
        <v>5.4756766291858048</v>
      </c>
      <c r="AO103" s="69">
        <v>4.9204680110517582</v>
      </c>
      <c r="AP103">
        <v>0</v>
      </c>
      <c r="AQ103" s="69">
        <v>7.5519402685070922</v>
      </c>
      <c r="AR103" s="69">
        <v>6.6053934545132122</v>
      </c>
      <c r="AS103">
        <v>0</v>
      </c>
      <c r="AT103" s="69">
        <v>19.506507147785847</v>
      </c>
      <c r="AU103" s="69">
        <v>20.692988490787602</v>
      </c>
      <c r="AV103">
        <v>0</v>
      </c>
      <c r="AW103">
        <v>0</v>
      </c>
      <c r="AX103">
        <v>1788.24</v>
      </c>
      <c r="AY103">
        <v>0</v>
      </c>
      <c r="AZ103">
        <v>0</v>
      </c>
      <c r="BA103">
        <v>494.25050015385006</v>
      </c>
      <c r="BB103">
        <v>0</v>
      </c>
      <c r="BC103" s="7">
        <v>131.99260205635321</v>
      </c>
      <c r="BD103" s="7">
        <v>197.98890308452982</v>
      </c>
      <c r="BE103">
        <v>0</v>
      </c>
      <c r="BF103" s="7">
        <v>2.300166812227074</v>
      </c>
      <c r="BG103" s="7">
        <v>6.9005004366812219</v>
      </c>
      <c r="BH103">
        <v>0</v>
      </c>
      <c r="BI103">
        <v>0</v>
      </c>
      <c r="BJ103" s="7">
        <v>455.36713634073101</v>
      </c>
      <c r="BK103">
        <v>0</v>
      </c>
      <c r="BL103" s="7">
        <v>105.29261247919953</v>
      </c>
      <c r="BM103" s="7">
        <v>315.8778374375986</v>
      </c>
      <c r="BN103">
        <v>0</v>
      </c>
      <c r="BO103" s="7">
        <v>105.29261247919953</v>
      </c>
      <c r="BP103" s="7">
        <v>315.8778374375986</v>
      </c>
      <c r="BQ103">
        <v>0</v>
      </c>
      <c r="BR103" s="75">
        <v>20</v>
      </c>
      <c r="BS103" s="75">
        <v>20</v>
      </c>
      <c r="BT103">
        <v>0</v>
      </c>
      <c r="BU103">
        <v>1.45438048</v>
      </c>
      <c r="BV103">
        <v>0.94599999999999995</v>
      </c>
      <c r="BW103">
        <v>0</v>
      </c>
      <c r="BX103">
        <v>1.129972655</v>
      </c>
      <c r="BY103">
        <v>5.5836295000000007</v>
      </c>
      <c r="BZ103">
        <v>0</v>
      </c>
      <c r="CA103">
        <v>1.4246402199999999</v>
      </c>
      <c r="CB103">
        <v>1.23264022</v>
      </c>
      <c r="CC103">
        <v>0</v>
      </c>
      <c r="CD103">
        <v>1.302</v>
      </c>
      <c r="CE103">
        <v>0.84400000000000008</v>
      </c>
      <c r="CF103">
        <v>0</v>
      </c>
      <c r="CG103">
        <v>0.53900000000000003</v>
      </c>
      <c r="CH103">
        <v>0.15989999999999999</v>
      </c>
      <c r="CI103">
        <v>0</v>
      </c>
      <c r="CJ103">
        <v>2.12</v>
      </c>
      <c r="CK103">
        <v>1.6765422000000001</v>
      </c>
      <c r="CL103">
        <v>0</v>
      </c>
      <c r="CM103">
        <v>0.56692913385826771</v>
      </c>
      <c r="CN103">
        <v>2.6511811023622052</v>
      </c>
      <c r="CO103">
        <v>0</v>
      </c>
      <c r="CP103">
        <v>4.124731892426993E-2</v>
      </c>
      <c r="CQ103">
        <v>0.39267447615904971</v>
      </c>
      <c r="CR103">
        <v>0</v>
      </c>
      <c r="CS103">
        <v>1.967323402210476</v>
      </c>
      <c r="CT103">
        <v>1.262289882651443</v>
      </c>
      <c r="CU103">
        <v>0</v>
      </c>
      <c r="CV103">
        <v>0.95099999999999985</v>
      </c>
      <c r="CW103">
        <v>1.2569999999999999</v>
      </c>
      <c r="CX103">
        <v>0</v>
      </c>
      <c r="CY103">
        <v>1.8699257211953699</v>
      </c>
      <c r="CZ103">
        <v>2.129194513732942</v>
      </c>
      <c r="DA103">
        <v>0</v>
      </c>
      <c r="DB103">
        <v>2.827442827442828</v>
      </c>
      <c r="DC103">
        <v>0.61850311850311857</v>
      </c>
      <c r="DD103">
        <v>0</v>
      </c>
      <c r="DE103">
        <v>0.16403640918580381</v>
      </c>
      <c r="DF103">
        <v>0.8456433254517578</v>
      </c>
      <c r="DG103">
        <v>0</v>
      </c>
      <c r="DH103">
        <v>0.63400000000000001</v>
      </c>
      <c r="DI103">
        <v>0.44100000000000011</v>
      </c>
      <c r="DJ103">
        <v>0</v>
      </c>
      <c r="DK103">
        <v>0.19693654266958421</v>
      </c>
      <c r="DL103">
        <v>6.9624030236721701E-2</v>
      </c>
      <c r="DM103">
        <v>0</v>
      </c>
      <c r="DN103">
        <v>6.9999999999999993E-2</v>
      </c>
      <c r="DO103">
        <v>5.1165138987572009E-2</v>
      </c>
      <c r="DP103">
        <v>0</v>
      </c>
      <c r="DQ103">
        <v>5.1890000000000001</v>
      </c>
      <c r="DR103">
        <v>1.415</v>
      </c>
      <c r="DS103">
        <v>0</v>
      </c>
      <c r="DT103">
        <v>4.6609999999999996</v>
      </c>
      <c r="DU103">
        <v>2.5899161695204151</v>
      </c>
      <c r="DV103">
        <v>0</v>
      </c>
      <c r="DW103">
        <v>3.2530000000000001</v>
      </c>
      <c r="DX103">
        <v>2.4011844656000001</v>
      </c>
      <c r="DY103">
        <v>0</v>
      </c>
      <c r="DZ103">
        <v>1.0089999999999999</v>
      </c>
      <c r="EA103">
        <v>0.98</v>
      </c>
      <c r="EB103">
        <v>0</v>
      </c>
      <c r="EC103">
        <v>0.60076722838745034</v>
      </c>
      <c r="ED103">
        <v>0.37191712563364843</v>
      </c>
      <c r="EE103">
        <v>0</v>
      </c>
      <c r="EF103">
        <v>0.56252210660469226</v>
      </c>
      <c r="EG103">
        <v>4.299844687513696</v>
      </c>
      <c r="EH103">
        <v>0</v>
      </c>
    </row>
    <row r="104" spans="1:138" x14ac:dyDescent="0.25">
      <c r="A104" s="14">
        <v>2015</v>
      </c>
      <c r="B104" s="2">
        <v>2001</v>
      </c>
      <c r="C104">
        <f>0.1*'Ancillary calculations'!D$29</f>
        <v>0</v>
      </c>
      <c r="D104">
        <f>0.1*'Ancillary calculations'!E$29</f>
        <v>319.35322166133113</v>
      </c>
      <c r="E104">
        <f>0.1*'Ancillary calculations'!F$29</f>
        <v>0</v>
      </c>
      <c r="F104">
        <f>0.1*'Ancillary calculations'!G$29</f>
        <v>0</v>
      </c>
      <c r="G104">
        <f>0.1*'Ancillary calculations'!H$29</f>
        <v>0</v>
      </c>
      <c r="H104">
        <f>0.1*'Ancillary calculations'!I$29</f>
        <v>44.963662552316777</v>
      </c>
      <c r="I104">
        <f>0.1*'Ancillary calculations'!J$29</f>
        <v>0</v>
      </c>
      <c r="J104">
        <f>0.1*'Ancillary calculations'!K$29</f>
        <v>0</v>
      </c>
      <c r="K104">
        <f>0.1*'Ancillary calculations'!L$29</f>
        <v>12.869458186352148</v>
      </c>
      <c r="L104">
        <v>0</v>
      </c>
      <c r="M104">
        <v>0</v>
      </c>
      <c r="N104">
        <v>0</v>
      </c>
      <c r="O104">
        <v>0</v>
      </c>
      <c r="P104">
        <f t="shared" si="3"/>
        <v>31.502374475012104</v>
      </c>
      <c r="Q104">
        <f t="shared" si="4"/>
        <v>4.4354089434967294</v>
      </c>
      <c r="R104">
        <f t="shared" si="5"/>
        <v>1.2694986728736219</v>
      </c>
      <c r="S104">
        <v>67.73264812972576</v>
      </c>
      <c r="T104">
        <v>30.731924756321465</v>
      </c>
      <c r="U104">
        <v>0</v>
      </c>
      <c r="V104">
        <v>12.223167995047591</v>
      </c>
      <c r="W104">
        <v>26.290335061518221</v>
      </c>
      <c r="X104">
        <v>0</v>
      </c>
      <c r="Y104">
        <v>19.310997539276926</v>
      </c>
      <c r="Z104">
        <v>6.5379519212568624</v>
      </c>
      <c r="AA104">
        <v>0</v>
      </c>
      <c r="AB104">
        <v>4.3734766577088937</v>
      </c>
      <c r="AC104">
        <v>29.525654646584591</v>
      </c>
      <c r="AD104">
        <v>0</v>
      </c>
      <c r="AE104">
        <v>8.4360000000000017</v>
      </c>
      <c r="AF104">
        <v>8.4499999999999993</v>
      </c>
      <c r="AG104">
        <v>0</v>
      </c>
      <c r="AH104">
        <v>11.484</v>
      </c>
      <c r="AI104">
        <v>22.595280000000002</v>
      </c>
      <c r="AJ104">
        <v>0</v>
      </c>
      <c r="AK104">
        <v>30.249133806302595</v>
      </c>
      <c r="AL104">
        <v>6.4205576637518558</v>
      </c>
      <c r="AM104">
        <v>0</v>
      </c>
      <c r="AN104" s="69">
        <v>5.4756766291858048</v>
      </c>
      <c r="AO104" s="69">
        <v>4.9204680110517582</v>
      </c>
      <c r="AP104">
        <v>0</v>
      </c>
      <c r="AQ104" s="69">
        <v>7.5519402685070922</v>
      </c>
      <c r="AR104" s="69">
        <v>6.6053934545132122</v>
      </c>
      <c r="AS104">
        <v>0</v>
      </c>
      <c r="AT104" s="69">
        <v>19.506507147785847</v>
      </c>
      <c r="AU104" s="69">
        <v>20.692988490787602</v>
      </c>
      <c r="AV104">
        <v>0</v>
      </c>
      <c r="AW104">
        <v>0</v>
      </c>
      <c r="AX104">
        <v>1798.8</v>
      </c>
      <c r="AY104">
        <v>0</v>
      </c>
      <c r="AZ104">
        <v>0</v>
      </c>
      <c r="BA104">
        <v>527.20053349744001</v>
      </c>
      <c r="BB104">
        <v>0</v>
      </c>
      <c r="BC104" s="7">
        <v>77.998975580581401</v>
      </c>
      <c r="BD104" s="7">
        <v>116.99846337087209</v>
      </c>
      <c r="BE104">
        <v>0</v>
      </c>
      <c r="BF104" s="7">
        <v>2.300166812227074</v>
      </c>
      <c r="BG104" s="7">
        <v>6.9005004366812219</v>
      </c>
      <c r="BH104">
        <v>0</v>
      </c>
      <c r="BI104">
        <v>0</v>
      </c>
      <c r="BJ104" s="7">
        <v>466.47365186123665</v>
      </c>
      <c r="BK104">
        <v>0</v>
      </c>
      <c r="BL104" s="7">
        <v>107.8607249786922</v>
      </c>
      <c r="BM104" s="7">
        <v>323.58217493607663</v>
      </c>
      <c r="BN104">
        <v>0</v>
      </c>
      <c r="BO104" s="7">
        <v>107.86072497869219</v>
      </c>
      <c r="BP104" s="7">
        <v>323.58217493607663</v>
      </c>
      <c r="BQ104">
        <v>0</v>
      </c>
      <c r="BR104" s="75">
        <v>20</v>
      </c>
      <c r="BS104" s="75">
        <v>20</v>
      </c>
      <c r="BT104">
        <v>0</v>
      </c>
      <c r="BU104">
        <v>1.45438048</v>
      </c>
      <c r="BV104">
        <v>0.94599999999999995</v>
      </c>
      <c r="BW104">
        <v>0</v>
      </c>
      <c r="BX104">
        <v>1.129972655</v>
      </c>
      <c r="BY104">
        <v>5.5836295000000007</v>
      </c>
      <c r="BZ104">
        <v>0</v>
      </c>
      <c r="CA104">
        <v>1.4246402199999999</v>
      </c>
      <c r="CB104">
        <v>1.23264022</v>
      </c>
      <c r="CC104">
        <v>0</v>
      </c>
      <c r="CD104">
        <v>1.302</v>
      </c>
      <c r="CE104">
        <v>0.84400000000000008</v>
      </c>
      <c r="CF104">
        <v>0</v>
      </c>
      <c r="CG104">
        <v>0.53900000000000003</v>
      </c>
      <c r="CH104">
        <v>0.15989999999999999</v>
      </c>
      <c r="CI104">
        <v>0</v>
      </c>
      <c r="CJ104">
        <v>2.12</v>
      </c>
      <c r="CK104">
        <v>1.6765422000000001</v>
      </c>
      <c r="CL104">
        <v>0</v>
      </c>
      <c r="CM104">
        <v>0.56692913385826771</v>
      </c>
      <c r="CN104">
        <v>2.6511811023622052</v>
      </c>
      <c r="CO104">
        <v>0</v>
      </c>
      <c r="CP104">
        <v>4.124731892426993E-2</v>
      </c>
      <c r="CQ104">
        <v>0.39267447615904971</v>
      </c>
      <c r="CR104">
        <v>0</v>
      </c>
      <c r="CS104">
        <v>1.967323402210476</v>
      </c>
      <c r="CT104">
        <v>1.262289882651443</v>
      </c>
      <c r="CU104">
        <v>0</v>
      </c>
      <c r="CV104">
        <v>0.95099999999999985</v>
      </c>
      <c r="CW104">
        <v>1.2569999999999999</v>
      </c>
      <c r="CX104">
        <v>0</v>
      </c>
      <c r="CY104">
        <v>1.8699257211953699</v>
      </c>
      <c r="CZ104">
        <v>2.129194513732942</v>
      </c>
      <c r="DA104">
        <v>0</v>
      </c>
      <c r="DB104">
        <v>2.827442827442828</v>
      </c>
      <c r="DC104">
        <v>0.61850311850311857</v>
      </c>
      <c r="DD104">
        <v>0</v>
      </c>
      <c r="DE104">
        <v>0.16403640918580381</v>
      </c>
      <c r="DF104">
        <v>0.8456433254517578</v>
      </c>
      <c r="DG104">
        <v>0</v>
      </c>
      <c r="DH104">
        <v>0.63400000000000001</v>
      </c>
      <c r="DI104">
        <v>0.44100000000000011</v>
      </c>
      <c r="DJ104">
        <v>0</v>
      </c>
      <c r="DK104">
        <v>0.19693654266958421</v>
      </c>
      <c r="DL104">
        <v>6.9624030236721701E-2</v>
      </c>
      <c r="DM104">
        <v>0</v>
      </c>
      <c r="DN104">
        <v>6.9999999999999993E-2</v>
      </c>
      <c r="DO104">
        <v>5.1165138987572009E-2</v>
      </c>
      <c r="DP104">
        <v>0</v>
      </c>
      <c r="DQ104">
        <v>5.1890000000000001</v>
      </c>
      <c r="DR104">
        <v>1.415</v>
      </c>
      <c r="DS104">
        <v>0</v>
      </c>
      <c r="DT104">
        <v>4.6609999999999996</v>
      </c>
      <c r="DU104">
        <v>2.5899161695204151</v>
      </c>
      <c r="DV104">
        <v>0</v>
      </c>
      <c r="DW104">
        <v>3.2530000000000001</v>
      </c>
      <c r="DX104">
        <v>2.4011844656000001</v>
      </c>
      <c r="DY104">
        <v>0</v>
      </c>
      <c r="DZ104">
        <v>1.0089999999999999</v>
      </c>
      <c r="EA104">
        <v>0.98</v>
      </c>
      <c r="EB104">
        <v>0</v>
      </c>
      <c r="EC104">
        <v>0.60076722838745034</v>
      </c>
      <c r="ED104">
        <v>0.37191712563364843</v>
      </c>
      <c r="EE104">
        <v>0</v>
      </c>
      <c r="EF104">
        <v>0.56252210660469226</v>
      </c>
      <c r="EG104">
        <v>4.299844687513696</v>
      </c>
      <c r="EH104">
        <v>0</v>
      </c>
    </row>
    <row r="105" spans="1:138" x14ac:dyDescent="0.25">
      <c r="A105" s="14">
        <v>2015</v>
      </c>
      <c r="B105" s="2">
        <v>2002</v>
      </c>
      <c r="C105">
        <f>0.1*'Ancillary calculations'!D$29</f>
        <v>0</v>
      </c>
      <c r="D105">
        <f>0.1*'Ancillary calculations'!E$29</f>
        <v>319.35322166133113</v>
      </c>
      <c r="E105">
        <f>0.1*'Ancillary calculations'!F$29</f>
        <v>0</v>
      </c>
      <c r="F105">
        <f>0.1*'Ancillary calculations'!G$29</f>
        <v>0</v>
      </c>
      <c r="G105">
        <f>0.1*'Ancillary calculations'!H$29</f>
        <v>0</v>
      </c>
      <c r="H105">
        <f>0.1*'Ancillary calculations'!I$29</f>
        <v>44.963662552316777</v>
      </c>
      <c r="I105">
        <f>0.1*'Ancillary calculations'!J$29</f>
        <v>0</v>
      </c>
      <c r="J105">
        <f>0.1*'Ancillary calculations'!K$29</f>
        <v>0</v>
      </c>
      <c r="K105">
        <f>0.1*'Ancillary calculations'!L$29</f>
        <v>12.869458186352148</v>
      </c>
      <c r="L105">
        <v>0</v>
      </c>
      <c r="M105">
        <v>0</v>
      </c>
      <c r="N105">
        <v>0</v>
      </c>
      <c r="O105">
        <v>0</v>
      </c>
      <c r="P105">
        <f t="shared" si="3"/>
        <v>31.502374475012104</v>
      </c>
      <c r="Q105">
        <f t="shared" si="4"/>
        <v>4.4354089434967294</v>
      </c>
      <c r="R105">
        <f t="shared" si="5"/>
        <v>1.2694986728736219</v>
      </c>
      <c r="S105">
        <v>66.808604978186708</v>
      </c>
      <c r="T105">
        <v>30.312664246230316</v>
      </c>
      <c r="U105">
        <v>0</v>
      </c>
      <c r="V105">
        <v>12.223167995047591</v>
      </c>
      <c r="W105">
        <v>26.290335061518221</v>
      </c>
      <c r="X105">
        <v>0</v>
      </c>
      <c r="Y105">
        <v>19.310997539276926</v>
      </c>
      <c r="Z105">
        <v>6.5379519212568624</v>
      </c>
      <c r="AA105">
        <v>0</v>
      </c>
      <c r="AB105">
        <v>4.3734766577088937</v>
      </c>
      <c r="AC105">
        <v>29.525654646584591</v>
      </c>
      <c r="AD105">
        <v>0</v>
      </c>
      <c r="AE105">
        <v>8.4360000000000017</v>
      </c>
      <c r="AF105">
        <v>8.4499999999999993</v>
      </c>
      <c r="AG105">
        <v>0</v>
      </c>
      <c r="AH105">
        <v>11.484</v>
      </c>
      <c r="AI105">
        <v>22.595280000000002</v>
      </c>
      <c r="AJ105">
        <v>0</v>
      </c>
      <c r="AK105">
        <v>30.249133806302595</v>
      </c>
      <c r="AL105">
        <v>6.4205576637518558</v>
      </c>
      <c r="AM105">
        <v>0</v>
      </c>
      <c r="AN105" s="69">
        <v>5.4756766291858048</v>
      </c>
      <c r="AO105" s="69">
        <v>4.9204680110517582</v>
      </c>
      <c r="AP105">
        <v>0</v>
      </c>
      <c r="AQ105" s="69">
        <v>7.5519402685070922</v>
      </c>
      <c r="AR105" s="69">
        <v>6.6053934545132122</v>
      </c>
      <c r="AS105">
        <v>0</v>
      </c>
      <c r="AT105" s="69">
        <v>19.506507147785847</v>
      </c>
      <c r="AU105" s="69">
        <v>20.692988490787602</v>
      </c>
      <c r="AV105">
        <v>0</v>
      </c>
      <c r="AW105">
        <v>0</v>
      </c>
      <c r="AX105">
        <v>1834.38</v>
      </c>
      <c r="AY105">
        <v>0</v>
      </c>
      <c r="AZ105">
        <v>0</v>
      </c>
      <c r="BA105">
        <v>560.15056684103001</v>
      </c>
      <c r="BB105">
        <v>0</v>
      </c>
      <c r="BC105" s="7">
        <v>77.998975580581401</v>
      </c>
      <c r="BD105" s="7">
        <v>116.99846337087209</v>
      </c>
      <c r="BE105">
        <v>0</v>
      </c>
      <c r="BF105" s="7">
        <v>2.300166812227074</v>
      </c>
      <c r="BG105" s="7">
        <v>6.9005004366812219</v>
      </c>
      <c r="BH105">
        <v>0</v>
      </c>
      <c r="BI105">
        <v>0</v>
      </c>
      <c r="BJ105" s="7">
        <v>477.58016738174229</v>
      </c>
      <c r="BK105">
        <v>0</v>
      </c>
      <c r="BL105" s="7">
        <v>110.42883747818487</v>
      </c>
      <c r="BM105" s="7">
        <v>331.28651243455465</v>
      </c>
      <c r="BN105">
        <v>0</v>
      </c>
      <c r="BO105" s="7">
        <v>110.42883747818485</v>
      </c>
      <c r="BP105" s="7">
        <v>331.28651243455465</v>
      </c>
      <c r="BQ105">
        <v>0</v>
      </c>
      <c r="BR105" s="75">
        <v>20</v>
      </c>
      <c r="BS105" s="75">
        <v>20</v>
      </c>
      <c r="BT105">
        <v>0</v>
      </c>
      <c r="BU105">
        <v>1.45438048</v>
      </c>
      <c r="BV105">
        <v>0.94599999999999995</v>
      </c>
      <c r="BW105">
        <v>0</v>
      </c>
      <c r="BX105">
        <v>1.129972655</v>
      </c>
      <c r="BY105">
        <v>5.5836295000000007</v>
      </c>
      <c r="BZ105">
        <v>0</v>
      </c>
      <c r="CA105">
        <v>1.4246402199999999</v>
      </c>
      <c r="CB105">
        <v>1.23264022</v>
      </c>
      <c r="CC105">
        <v>0</v>
      </c>
      <c r="CD105">
        <v>1.302</v>
      </c>
      <c r="CE105">
        <v>0.84400000000000008</v>
      </c>
      <c r="CF105">
        <v>0</v>
      </c>
      <c r="CG105">
        <v>0.53900000000000003</v>
      </c>
      <c r="CH105">
        <v>0.15989999999999999</v>
      </c>
      <c r="CI105">
        <v>0</v>
      </c>
      <c r="CJ105">
        <v>2.12</v>
      </c>
      <c r="CK105">
        <v>1.6765422000000001</v>
      </c>
      <c r="CL105">
        <v>0</v>
      </c>
      <c r="CM105">
        <v>0.56692913385826771</v>
      </c>
      <c r="CN105">
        <v>2.6511811023622052</v>
      </c>
      <c r="CO105">
        <v>0</v>
      </c>
      <c r="CP105">
        <v>4.124731892426993E-2</v>
      </c>
      <c r="CQ105">
        <v>0.39267447615904971</v>
      </c>
      <c r="CR105">
        <v>0</v>
      </c>
      <c r="CS105">
        <v>1.967323402210476</v>
      </c>
      <c r="CT105">
        <v>1.262289882651443</v>
      </c>
      <c r="CU105">
        <v>0</v>
      </c>
      <c r="CV105">
        <v>0.95099999999999985</v>
      </c>
      <c r="CW105">
        <v>1.2569999999999999</v>
      </c>
      <c r="CX105">
        <v>0</v>
      </c>
      <c r="CY105">
        <v>1.8699257211953699</v>
      </c>
      <c r="CZ105">
        <v>2.129194513732942</v>
      </c>
      <c r="DA105">
        <v>0</v>
      </c>
      <c r="DB105">
        <v>2.827442827442828</v>
      </c>
      <c r="DC105">
        <v>0.61850311850311857</v>
      </c>
      <c r="DD105">
        <v>0</v>
      </c>
      <c r="DE105">
        <v>0.16403640918580381</v>
      </c>
      <c r="DF105">
        <v>0.8456433254517578</v>
      </c>
      <c r="DG105">
        <v>0</v>
      </c>
      <c r="DH105">
        <v>0.63400000000000001</v>
      </c>
      <c r="DI105">
        <v>0.44100000000000011</v>
      </c>
      <c r="DJ105">
        <v>0</v>
      </c>
      <c r="DK105">
        <v>0.19693654266958421</v>
      </c>
      <c r="DL105">
        <v>6.9624030236721701E-2</v>
      </c>
      <c r="DM105">
        <v>0</v>
      </c>
      <c r="DN105">
        <v>6.9999999999999993E-2</v>
      </c>
      <c r="DO105">
        <v>5.1165138987572009E-2</v>
      </c>
      <c r="DP105">
        <v>0</v>
      </c>
      <c r="DQ105">
        <v>5.1890000000000001</v>
      </c>
      <c r="DR105">
        <v>1.415</v>
      </c>
      <c r="DS105">
        <v>0</v>
      </c>
      <c r="DT105">
        <v>4.6609999999999996</v>
      </c>
      <c r="DU105">
        <v>2.5899161695204151</v>
      </c>
      <c r="DV105">
        <v>0</v>
      </c>
      <c r="DW105">
        <v>3.2530000000000001</v>
      </c>
      <c r="DX105">
        <v>2.4011844656000001</v>
      </c>
      <c r="DY105">
        <v>0</v>
      </c>
      <c r="DZ105">
        <v>1.0089999999999999</v>
      </c>
      <c r="EA105">
        <v>0.98</v>
      </c>
      <c r="EB105">
        <v>0</v>
      </c>
      <c r="EC105">
        <v>0.60076722838745034</v>
      </c>
      <c r="ED105">
        <v>0.37191712563364843</v>
      </c>
      <c r="EE105">
        <v>0</v>
      </c>
      <c r="EF105">
        <v>0.56252210660469226</v>
      </c>
      <c r="EG105">
        <v>4.299844687513696</v>
      </c>
      <c r="EH105">
        <v>0</v>
      </c>
    </row>
    <row r="106" spans="1:138" x14ac:dyDescent="0.25">
      <c r="A106" s="14">
        <v>2015</v>
      </c>
      <c r="B106" s="2">
        <v>2003</v>
      </c>
      <c r="C106">
        <f>0.1*'Ancillary calculations'!D$29</f>
        <v>0</v>
      </c>
      <c r="D106">
        <f>0.1*'Ancillary calculations'!E$29</f>
        <v>319.35322166133113</v>
      </c>
      <c r="E106">
        <f>0.1*'Ancillary calculations'!F$29</f>
        <v>0</v>
      </c>
      <c r="F106">
        <f>0.1*'Ancillary calculations'!G$29</f>
        <v>0</v>
      </c>
      <c r="G106">
        <f>0.1*'Ancillary calculations'!H$29</f>
        <v>0</v>
      </c>
      <c r="H106">
        <f>0.1*'Ancillary calculations'!I$29</f>
        <v>44.963662552316777</v>
      </c>
      <c r="I106">
        <f>0.1*'Ancillary calculations'!J$29</f>
        <v>0</v>
      </c>
      <c r="J106">
        <f>0.1*'Ancillary calculations'!K$29</f>
        <v>0</v>
      </c>
      <c r="K106">
        <f>0.1*'Ancillary calculations'!L$29</f>
        <v>12.869458186352148</v>
      </c>
      <c r="L106">
        <v>0</v>
      </c>
      <c r="M106">
        <v>0</v>
      </c>
      <c r="N106">
        <v>0</v>
      </c>
      <c r="O106">
        <v>0</v>
      </c>
      <c r="P106">
        <f t="shared" si="3"/>
        <v>31.502374475012104</v>
      </c>
      <c r="Q106">
        <f t="shared" si="4"/>
        <v>4.4354089434967294</v>
      </c>
      <c r="R106">
        <f t="shared" si="5"/>
        <v>1.2694986728736219</v>
      </c>
      <c r="S106">
        <v>60.408443398835438</v>
      </c>
      <c r="T106">
        <v>27.408757644081664</v>
      </c>
      <c r="U106">
        <v>0</v>
      </c>
      <c r="V106">
        <v>12.223167995047591</v>
      </c>
      <c r="W106">
        <v>26.290335061518221</v>
      </c>
      <c r="X106">
        <v>0</v>
      </c>
      <c r="Y106">
        <v>19.310997539276926</v>
      </c>
      <c r="Z106">
        <v>6.5379519212568624</v>
      </c>
      <c r="AA106">
        <v>0</v>
      </c>
      <c r="AB106">
        <v>4.3734766577088937</v>
      </c>
      <c r="AC106">
        <v>29.525654646584591</v>
      </c>
      <c r="AD106">
        <v>0</v>
      </c>
      <c r="AE106">
        <v>8.4360000000000017</v>
      </c>
      <c r="AF106">
        <v>8.4499999999999993</v>
      </c>
      <c r="AG106">
        <v>0</v>
      </c>
      <c r="AH106">
        <v>11.484</v>
      </c>
      <c r="AI106">
        <v>22.595280000000002</v>
      </c>
      <c r="AJ106">
        <v>0</v>
      </c>
      <c r="AK106">
        <v>30.249133806302595</v>
      </c>
      <c r="AL106">
        <v>6.4205576637518558</v>
      </c>
      <c r="AM106">
        <v>0</v>
      </c>
      <c r="AN106" s="69">
        <v>5.4756766291858048</v>
      </c>
      <c r="AO106" s="69">
        <v>4.9204680110517582</v>
      </c>
      <c r="AP106">
        <v>0</v>
      </c>
      <c r="AQ106" s="69">
        <v>7.5519402685070922</v>
      </c>
      <c r="AR106" s="69">
        <v>6.6053934545132122</v>
      </c>
      <c r="AS106">
        <v>0</v>
      </c>
      <c r="AT106" s="69">
        <v>19.506507147785847</v>
      </c>
      <c r="AU106" s="69">
        <v>20.692988490787602</v>
      </c>
      <c r="AV106">
        <v>0</v>
      </c>
      <c r="AW106">
        <v>0</v>
      </c>
      <c r="AX106">
        <v>1889.26</v>
      </c>
      <c r="AY106">
        <v>0</v>
      </c>
      <c r="AZ106">
        <v>0</v>
      </c>
      <c r="BA106">
        <v>593.10060018462002</v>
      </c>
      <c r="BB106">
        <v>0</v>
      </c>
      <c r="BC106" s="7">
        <v>77.998975580581401</v>
      </c>
      <c r="BD106" s="7">
        <v>116.99846337087209</v>
      </c>
      <c r="BE106">
        <v>0</v>
      </c>
      <c r="BF106" s="7">
        <v>2.300166812227074</v>
      </c>
      <c r="BG106" s="7">
        <v>6.9005004366812219</v>
      </c>
      <c r="BH106">
        <v>0</v>
      </c>
      <c r="BI106">
        <v>0</v>
      </c>
      <c r="BJ106" s="7">
        <v>488.68668290224792</v>
      </c>
      <c r="BK106">
        <v>0</v>
      </c>
      <c r="BL106" s="7">
        <v>112.99694997767755</v>
      </c>
      <c r="BM106" s="7">
        <v>338.99084993303262</v>
      </c>
      <c r="BN106">
        <v>0</v>
      </c>
      <c r="BO106" s="7">
        <v>112.99694997767756</v>
      </c>
      <c r="BP106" s="7">
        <v>338.99084993303262</v>
      </c>
      <c r="BQ106">
        <v>0</v>
      </c>
      <c r="BR106" s="75">
        <v>20</v>
      </c>
      <c r="BS106" s="75">
        <v>20</v>
      </c>
      <c r="BT106">
        <v>0</v>
      </c>
      <c r="BU106">
        <v>1.45438048</v>
      </c>
      <c r="BV106">
        <v>0.94599999999999995</v>
      </c>
      <c r="BW106">
        <v>0</v>
      </c>
      <c r="BX106">
        <v>1.129972655</v>
      </c>
      <c r="BY106">
        <v>5.5836295000000007</v>
      </c>
      <c r="BZ106">
        <v>0</v>
      </c>
      <c r="CA106">
        <v>1.4246402199999999</v>
      </c>
      <c r="CB106">
        <v>1.23264022</v>
      </c>
      <c r="CC106">
        <v>0</v>
      </c>
      <c r="CD106">
        <v>1.302</v>
      </c>
      <c r="CE106">
        <v>0.84400000000000008</v>
      </c>
      <c r="CF106">
        <v>0</v>
      </c>
      <c r="CG106">
        <v>0.53900000000000003</v>
      </c>
      <c r="CH106">
        <v>0.15989999999999999</v>
      </c>
      <c r="CI106">
        <v>0</v>
      </c>
      <c r="CJ106">
        <v>2.12</v>
      </c>
      <c r="CK106">
        <v>1.6765422000000001</v>
      </c>
      <c r="CL106">
        <v>0</v>
      </c>
      <c r="CM106">
        <v>0.56692913385826771</v>
      </c>
      <c r="CN106">
        <v>2.6511811023622052</v>
      </c>
      <c r="CO106">
        <v>0</v>
      </c>
      <c r="CP106">
        <v>4.124731892426993E-2</v>
      </c>
      <c r="CQ106">
        <v>0.39267447615904971</v>
      </c>
      <c r="CR106">
        <v>0</v>
      </c>
      <c r="CS106">
        <v>1.967323402210476</v>
      </c>
      <c r="CT106">
        <v>1.262289882651443</v>
      </c>
      <c r="CU106">
        <v>0</v>
      </c>
      <c r="CV106">
        <v>0.95099999999999985</v>
      </c>
      <c r="CW106">
        <v>1.2569999999999999</v>
      </c>
      <c r="CX106">
        <v>0</v>
      </c>
      <c r="CY106">
        <v>1.8699257211953699</v>
      </c>
      <c r="CZ106">
        <v>2.129194513732942</v>
      </c>
      <c r="DA106">
        <v>0</v>
      </c>
      <c r="DB106">
        <v>2.827442827442828</v>
      </c>
      <c r="DC106">
        <v>0.61850311850311857</v>
      </c>
      <c r="DD106">
        <v>0</v>
      </c>
      <c r="DE106">
        <v>0.16403640918580381</v>
      </c>
      <c r="DF106">
        <v>0.8456433254517578</v>
      </c>
      <c r="DG106">
        <v>0</v>
      </c>
      <c r="DH106">
        <v>0.63400000000000001</v>
      </c>
      <c r="DI106">
        <v>0.44100000000000011</v>
      </c>
      <c r="DJ106">
        <v>0</v>
      </c>
      <c r="DK106">
        <v>0.19693654266958421</v>
      </c>
      <c r="DL106">
        <v>6.9624030236721701E-2</v>
      </c>
      <c r="DM106">
        <v>0</v>
      </c>
      <c r="DN106">
        <v>6.9999999999999993E-2</v>
      </c>
      <c r="DO106">
        <v>5.1165138987572009E-2</v>
      </c>
      <c r="DP106">
        <v>0</v>
      </c>
      <c r="DQ106">
        <v>5.1890000000000001</v>
      </c>
      <c r="DR106">
        <v>1.415</v>
      </c>
      <c r="DS106">
        <v>0</v>
      </c>
      <c r="DT106">
        <v>4.6609999999999996</v>
      </c>
      <c r="DU106">
        <v>2.5899161695204151</v>
      </c>
      <c r="DV106">
        <v>0</v>
      </c>
      <c r="DW106">
        <v>3.2530000000000001</v>
      </c>
      <c r="DX106">
        <v>2.4011844656000001</v>
      </c>
      <c r="DY106">
        <v>0</v>
      </c>
      <c r="DZ106">
        <v>1.0089999999999999</v>
      </c>
      <c r="EA106">
        <v>0.98</v>
      </c>
      <c r="EB106">
        <v>0</v>
      </c>
      <c r="EC106">
        <v>0.60076722838745034</v>
      </c>
      <c r="ED106">
        <v>0.37191712563364843</v>
      </c>
      <c r="EE106">
        <v>0</v>
      </c>
      <c r="EF106">
        <v>0.56252210660469226</v>
      </c>
      <c r="EG106">
        <v>4.299844687513696</v>
      </c>
      <c r="EH106">
        <v>0</v>
      </c>
    </row>
    <row r="107" spans="1:138" x14ac:dyDescent="0.25">
      <c r="A107" s="14">
        <v>2015</v>
      </c>
      <c r="B107" s="2">
        <v>2004</v>
      </c>
      <c r="C107">
        <f>0.1*'Ancillary calculations'!D$29</f>
        <v>0</v>
      </c>
      <c r="D107">
        <f>0.1*'Ancillary calculations'!E$29</f>
        <v>319.35322166133113</v>
      </c>
      <c r="E107">
        <f>0.1*'Ancillary calculations'!F$29</f>
        <v>0</v>
      </c>
      <c r="F107">
        <f>0.1*'Ancillary calculations'!G$29</f>
        <v>0</v>
      </c>
      <c r="G107">
        <f>0.1*'Ancillary calculations'!H$29</f>
        <v>0</v>
      </c>
      <c r="H107">
        <f>0.1*'Ancillary calculations'!I$29</f>
        <v>44.963662552316777</v>
      </c>
      <c r="I107">
        <f>0.1*'Ancillary calculations'!J$29</f>
        <v>0</v>
      </c>
      <c r="J107">
        <f>0.1*'Ancillary calculations'!K$29</f>
        <v>0</v>
      </c>
      <c r="K107">
        <f>0.1*'Ancillary calculations'!L$29</f>
        <v>12.869458186352148</v>
      </c>
      <c r="L107">
        <v>0</v>
      </c>
      <c r="M107">
        <v>0</v>
      </c>
      <c r="N107">
        <v>0</v>
      </c>
      <c r="O107">
        <v>0</v>
      </c>
      <c r="P107">
        <f t="shared" si="3"/>
        <v>31.502374475012104</v>
      </c>
      <c r="Q107">
        <f t="shared" si="4"/>
        <v>4.4354089434967294</v>
      </c>
      <c r="R107">
        <f t="shared" si="5"/>
        <v>1.2694986728736219</v>
      </c>
      <c r="S107">
        <v>69.191414366895472</v>
      </c>
      <c r="T107">
        <v>31.393801937793814</v>
      </c>
      <c r="U107">
        <v>0</v>
      </c>
      <c r="V107">
        <v>12.223167995047591</v>
      </c>
      <c r="W107">
        <v>26.290335061518221</v>
      </c>
      <c r="X107">
        <v>0</v>
      </c>
      <c r="Y107">
        <v>19.310997539276926</v>
      </c>
      <c r="Z107">
        <v>6.5379519212568624</v>
      </c>
      <c r="AA107">
        <v>0</v>
      </c>
      <c r="AB107">
        <v>4.3734766577088937</v>
      </c>
      <c r="AC107">
        <v>29.525654646584591</v>
      </c>
      <c r="AD107">
        <v>0</v>
      </c>
      <c r="AE107">
        <v>8.4360000000000017</v>
      </c>
      <c r="AF107">
        <v>8.4499999999999993</v>
      </c>
      <c r="AG107">
        <v>0</v>
      </c>
      <c r="AH107">
        <v>11.484</v>
      </c>
      <c r="AI107">
        <v>22.595280000000002</v>
      </c>
      <c r="AJ107">
        <v>0</v>
      </c>
      <c r="AK107">
        <v>30.249133806302595</v>
      </c>
      <c r="AL107">
        <v>6.4205576637518558</v>
      </c>
      <c r="AM107">
        <v>0</v>
      </c>
      <c r="AN107" s="69">
        <v>5.4756766291858048</v>
      </c>
      <c r="AO107" s="69">
        <v>4.9204680110517582</v>
      </c>
      <c r="AP107">
        <v>0</v>
      </c>
      <c r="AQ107" s="69">
        <v>7.5519402685070922</v>
      </c>
      <c r="AR107" s="69">
        <v>6.6053934545132122</v>
      </c>
      <c r="AS107">
        <v>0</v>
      </c>
      <c r="AT107" s="69">
        <v>19.506507147785847</v>
      </c>
      <c r="AU107" s="69">
        <v>20.692988490787602</v>
      </c>
      <c r="AV107">
        <v>0</v>
      </c>
      <c r="AW107">
        <v>0</v>
      </c>
      <c r="AX107">
        <v>1927.65</v>
      </c>
      <c r="AY107">
        <v>0</v>
      </c>
      <c r="AZ107">
        <v>0</v>
      </c>
      <c r="BA107">
        <v>626.05063352821003</v>
      </c>
      <c r="BB107">
        <v>0</v>
      </c>
      <c r="BC107" s="7">
        <v>77.998975580581401</v>
      </c>
      <c r="BD107" s="7">
        <v>116.99846337087209</v>
      </c>
      <c r="BE107">
        <v>0</v>
      </c>
      <c r="BF107" s="7">
        <v>2.300166812227074</v>
      </c>
      <c r="BG107" s="7">
        <v>6.9005004366812219</v>
      </c>
      <c r="BH107">
        <v>0</v>
      </c>
      <c r="BI107">
        <v>0</v>
      </c>
      <c r="BJ107" s="7">
        <v>499.79319842275356</v>
      </c>
      <c r="BK107">
        <v>0</v>
      </c>
      <c r="BL107" s="7">
        <v>115.56506247717022</v>
      </c>
      <c r="BM107" s="7">
        <v>346.69518743151065</v>
      </c>
      <c r="BN107">
        <v>0</v>
      </c>
      <c r="BO107" s="7">
        <v>115.56506247717022</v>
      </c>
      <c r="BP107" s="7">
        <v>346.69518743151065</v>
      </c>
      <c r="BQ107">
        <v>0</v>
      </c>
      <c r="BR107" s="75">
        <v>20</v>
      </c>
      <c r="BS107" s="75">
        <v>20</v>
      </c>
      <c r="BT107">
        <v>0</v>
      </c>
      <c r="BU107">
        <v>1.45438048</v>
      </c>
      <c r="BV107">
        <v>0.94599999999999995</v>
      </c>
      <c r="BW107">
        <v>0</v>
      </c>
      <c r="BX107">
        <v>1.129972655</v>
      </c>
      <c r="BY107">
        <v>5.5836295000000007</v>
      </c>
      <c r="BZ107">
        <v>0</v>
      </c>
      <c r="CA107">
        <v>1.4246402199999999</v>
      </c>
      <c r="CB107">
        <v>1.23264022</v>
      </c>
      <c r="CC107">
        <v>0</v>
      </c>
      <c r="CD107">
        <v>1.302</v>
      </c>
      <c r="CE107">
        <v>0.84400000000000008</v>
      </c>
      <c r="CF107">
        <v>0</v>
      </c>
      <c r="CG107">
        <v>0.53900000000000003</v>
      </c>
      <c r="CH107">
        <v>0.15989999999999999</v>
      </c>
      <c r="CI107">
        <v>0</v>
      </c>
      <c r="CJ107">
        <v>2.12</v>
      </c>
      <c r="CK107">
        <v>1.6765422000000001</v>
      </c>
      <c r="CL107">
        <v>0</v>
      </c>
      <c r="CM107">
        <v>0.56692913385826771</v>
      </c>
      <c r="CN107">
        <v>2.6511811023622052</v>
      </c>
      <c r="CO107">
        <v>0</v>
      </c>
      <c r="CP107">
        <v>4.124731892426993E-2</v>
      </c>
      <c r="CQ107">
        <v>0.39267447615904971</v>
      </c>
      <c r="CR107">
        <v>0</v>
      </c>
      <c r="CS107">
        <v>1.967323402210476</v>
      </c>
      <c r="CT107">
        <v>1.262289882651443</v>
      </c>
      <c r="CU107">
        <v>0</v>
      </c>
      <c r="CV107">
        <v>0.95099999999999985</v>
      </c>
      <c r="CW107">
        <v>1.2569999999999999</v>
      </c>
      <c r="CX107">
        <v>0</v>
      </c>
      <c r="CY107">
        <v>1.8699257211953699</v>
      </c>
      <c r="CZ107">
        <v>2.129194513732942</v>
      </c>
      <c r="DA107">
        <v>0</v>
      </c>
      <c r="DB107">
        <v>2.827442827442828</v>
      </c>
      <c r="DC107">
        <v>0.61850311850311857</v>
      </c>
      <c r="DD107">
        <v>0</v>
      </c>
      <c r="DE107">
        <v>0.16403640918580381</v>
      </c>
      <c r="DF107">
        <v>0.8456433254517578</v>
      </c>
      <c r="DG107">
        <v>0</v>
      </c>
      <c r="DH107">
        <v>0.63400000000000001</v>
      </c>
      <c r="DI107">
        <v>0.44100000000000011</v>
      </c>
      <c r="DJ107">
        <v>0</v>
      </c>
      <c r="DK107">
        <v>0.19693654266958421</v>
      </c>
      <c r="DL107">
        <v>6.9624030236721701E-2</v>
      </c>
      <c r="DM107">
        <v>0</v>
      </c>
      <c r="DN107">
        <v>6.9999999999999993E-2</v>
      </c>
      <c r="DO107">
        <v>5.1165138987572009E-2</v>
      </c>
      <c r="DP107">
        <v>0</v>
      </c>
      <c r="DQ107">
        <v>5.1890000000000001</v>
      </c>
      <c r="DR107">
        <v>1.415</v>
      </c>
      <c r="DS107">
        <v>0</v>
      </c>
      <c r="DT107">
        <v>4.6609999999999996</v>
      </c>
      <c r="DU107">
        <v>2.5899161695204151</v>
      </c>
      <c r="DV107">
        <v>0</v>
      </c>
      <c r="DW107">
        <v>3.2530000000000001</v>
      </c>
      <c r="DX107">
        <v>2.4011844656000001</v>
      </c>
      <c r="DY107">
        <v>0</v>
      </c>
      <c r="DZ107">
        <v>1.0089999999999999</v>
      </c>
      <c r="EA107">
        <v>0.98</v>
      </c>
      <c r="EB107">
        <v>0</v>
      </c>
      <c r="EC107">
        <v>0.60076722838745034</v>
      </c>
      <c r="ED107">
        <v>0.37191712563364843</v>
      </c>
      <c r="EE107">
        <v>0</v>
      </c>
      <c r="EF107">
        <v>0.56252210660469226</v>
      </c>
      <c r="EG107">
        <v>4.299844687513696</v>
      </c>
      <c r="EH107">
        <v>0</v>
      </c>
    </row>
    <row r="108" spans="1:138" x14ac:dyDescent="0.25">
      <c r="A108" s="14">
        <v>2015</v>
      </c>
      <c r="B108" s="2">
        <v>2005</v>
      </c>
      <c r="C108">
        <f>0.1*'Ancillary calculations'!D$29</f>
        <v>0</v>
      </c>
      <c r="D108">
        <f>0.1*'Ancillary calculations'!E$29</f>
        <v>319.35322166133113</v>
      </c>
      <c r="E108">
        <f>0.1*'Ancillary calculations'!F$29</f>
        <v>0</v>
      </c>
      <c r="F108">
        <f>0.1*'Ancillary calculations'!G$29</f>
        <v>0</v>
      </c>
      <c r="G108">
        <f>0.1*'Ancillary calculations'!H$29</f>
        <v>0</v>
      </c>
      <c r="H108">
        <f>0.1*'Ancillary calculations'!I$29</f>
        <v>44.963662552316777</v>
      </c>
      <c r="I108">
        <f>0.1*'Ancillary calculations'!J$29</f>
        <v>0</v>
      </c>
      <c r="J108">
        <f>0.1*'Ancillary calculations'!K$29</f>
        <v>0</v>
      </c>
      <c r="K108">
        <f>0.1*'Ancillary calculations'!L$29</f>
        <v>12.869458186352148</v>
      </c>
      <c r="L108">
        <v>0</v>
      </c>
      <c r="M108">
        <v>0</v>
      </c>
      <c r="N108">
        <v>0</v>
      </c>
      <c r="O108">
        <v>0</v>
      </c>
      <c r="P108">
        <f t="shared" si="3"/>
        <v>31.502374475012104</v>
      </c>
      <c r="Q108">
        <f t="shared" si="4"/>
        <v>4.4354089434967294</v>
      </c>
      <c r="R108">
        <f t="shared" si="5"/>
        <v>1.2694986728736219</v>
      </c>
      <c r="S108">
        <v>64.173364201118872</v>
      </c>
      <c r="T108">
        <v>29.116992387652918</v>
      </c>
      <c r="U108">
        <v>0</v>
      </c>
      <c r="V108">
        <v>12.223167995047591</v>
      </c>
      <c r="W108">
        <v>26.290335061518221</v>
      </c>
      <c r="X108">
        <v>0</v>
      </c>
      <c r="Y108">
        <v>19.310997539276926</v>
      </c>
      <c r="Z108">
        <v>6.5379519212568624</v>
      </c>
      <c r="AA108">
        <v>0</v>
      </c>
      <c r="AB108">
        <v>4.3734766577088937</v>
      </c>
      <c r="AC108">
        <v>29.525654646584591</v>
      </c>
      <c r="AD108">
        <v>0</v>
      </c>
      <c r="AE108">
        <v>8.4360000000000017</v>
      </c>
      <c r="AF108">
        <v>8.4499999999999993</v>
      </c>
      <c r="AG108">
        <v>0</v>
      </c>
      <c r="AH108">
        <v>11.484</v>
      </c>
      <c r="AI108">
        <v>22.595280000000002</v>
      </c>
      <c r="AJ108">
        <v>0</v>
      </c>
      <c r="AK108">
        <v>30.249133806302595</v>
      </c>
      <c r="AL108">
        <v>6.4205576637518558</v>
      </c>
      <c r="AM108">
        <v>0</v>
      </c>
      <c r="AN108" s="69">
        <v>5.4756766291858048</v>
      </c>
      <c r="AO108" s="69">
        <v>4.9204680110517582</v>
      </c>
      <c r="AP108">
        <v>0</v>
      </c>
      <c r="AQ108" s="69">
        <v>7.5519402685070922</v>
      </c>
      <c r="AR108" s="69">
        <v>6.6053934545132122</v>
      </c>
      <c r="AS108">
        <v>0</v>
      </c>
      <c r="AT108" s="69">
        <v>19.506507147785847</v>
      </c>
      <c r="AU108" s="69">
        <v>20.692988490787602</v>
      </c>
      <c r="AV108">
        <v>0</v>
      </c>
      <c r="AW108">
        <v>0</v>
      </c>
      <c r="AX108">
        <v>1946.27</v>
      </c>
      <c r="AY108">
        <v>0</v>
      </c>
      <c r="AZ108">
        <v>0</v>
      </c>
      <c r="BA108">
        <v>659.00066687180004</v>
      </c>
      <c r="BB108">
        <v>0</v>
      </c>
      <c r="BC108" s="7">
        <v>77.998975580581401</v>
      </c>
      <c r="BD108" s="7">
        <v>116.99846337087209</v>
      </c>
      <c r="BE108">
        <v>0</v>
      </c>
      <c r="BF108" s="7">
        <v>2.300166812227074</v>
      </c>
      <c r="BG108" s="7">
        <v>6.9005004366812219</v>
      </c>
      <c r="BH108">
        <v>0</v>
      </c>
      <c r="BI108">
        <v>0</v>
      </c>
      <c r="BJ108" s="7">
        <v>510.8997139432592</v>
      </c>
      <c r="BK108">
        <v>0</v>
      </c>
      <c r="BL108" s="7">
        <v>118.13317497666289</v>
      </c>
      <c r="BM108" s="7">
        <v>354.39952492998867</v>
      </c>
      <c r="BN108">
        <v>0</v>
      </c>
      <c r="BO108" s="7">
        <v>118.13317497666287</v>
      </c>
      <c r="BP108" s="7">
        <v>354.39952492998867</v>
      </c>
      <c r="BQ108">
        <v>0</v>
      </c>
      <c r="BR108" s="75">
        <v>20</v>
      </c>
      <c r="BS108" s="75">
        <v>20</v>
      </c>
      <c r="BT108">
        <v>0</v>
      </c>
      <c r="BU108">
        <v>1.45438048</v>
      </c>
      <c r="BV108">
        <v>0.94599999999999995</v>
      </c>
      <c r="BW108">
        <v>0</v>
      </c>
      <c r="BX108">
        <v>1.129972655</v>
      </c>
      <c r="BY108">
        <v>5.5836295000000007</v>
      </c>
      <c r="BZ108">
        <v>0</v>
      </c>
      <c r="CA108">
        <v>1.4246402199999999</v>
      </c>
      <c r="CB108">
        <v>1.23264022</v>
      </c>
      <c r="CC108">
        <v>0</v>
      </c>
      <c r="CD108">
        <v>1.302</v>
      </c>
      <c r="CE108">
        <v>0.84400000000000008</v>
      </c>
      <c r="CF108">
        <v>0</v>
      </c>
      <c r="CG108">
        <v>0.53900000000000003</v>
      </c>
      <c r="CH108">
        <v>0.15989999999999999</v>
      </c>
      <c r="CI108">
        <v>0</v>
      </c>
      <c r="CJ108">
        <v>2.12</v>
      </c>
      <c r="CK108">
        <v>1.6765422000000001</v>
      </c>
      <c r="CL108">
        <v>0</v>
      </c>
      <c r="CM108">
        <v>0.56692913385826771</v>
      </c>
      <c r="CN108">
        <v>2.6511811023622052</v>
      </c>
      <c r="CO108">
        <v>0</v>
      </c>
      <c r="CP108">
        <v>4.124731892426993E-2</v>
      </c>
      <c r="CQ108">
        <v>0.39267447615904971</v>
      </c>
      <c r="CR108">
        <v>0</v>
      </c>
      <c r="CS108">
        <v>1.967323402210476</v>
      </c>
      <c r="CT108">
        <v>1.262289882651443</v>
      </c>
      <c r="CU108">
        <v>0</v>
      </c>
      <c r="CV108">
        <v>0.95099999999999985</v>
      </c>
      <c r="CW108">
        <v>1.2569999999999999</v>
      </c>
      <c r="CX108">
        <v>0</v>
      </c>
      <c r="CY108">
        <v>1.8699257211953699</v>
      </c>
      <c r="CZ108">
        <v>2.129194513732942</v>
      </c>
      <c r="DA108">
        <v>0</v>
      </c>
      <c r="DB108">
        <v>2.827442827442828</v>
      </c>
      <c r="DC108">
        <v>0.61850311850311857</v>
      </c>
      <c r="DD108">
        <v>0</v>
      </c>
      <c r="DE108">
        <v>0.16403640918580381</v>
      </c>
      <c r="DF108">
        <v>0.8456433254517578</v>
      </c>
      <c r="DG108">
        <v>0</v>
      </c>
      <c r="DH108">
        <v>0.63400000000000001</v>
      </c>
      <c r="DI108">
        <v>0.44100000000000011</v>
      </c>
      <c r="DJ108">
        <v>0</v>
      </c>
      <c r="DK108">
        <v>0.19693654266958421</v>
      </c>
      <c r="DL108">
        <v>6.9624030236721701E-2</v>
      </c>
      <c r="DM108">
        <v>0</v>
      </c>
      <c r="DN108">
        <v>6.9999999999999993E-2</v>
      </c>
      <c r="DO108">
        <v>5.1165138987572009E-2</v>
      </c>
      <c r="DP108">
        <v>0</v>
      </c>
      <c r="DQ108">
        <v>5.1890000000000001</v>
      </c>
      <c r="DR108">
        <v>1.415</v>
      </c>
      <c r="DS108">
        <v>0</v>
      </c>
      <c r="DT108">
        <v>4.6609999999999996</v>
      </c>
      <c r="DU108">
        <v>2.5899161695204151</v>
      </c>
      <c r="DV108">
        <v>0</v>
      </c>
      <c r="DW108">
        <v>3.2530000000000001</v>
      </c>
      <c r="DX108">
        <v>2.4011844656000001</v>
      </c>
      <c r="DY108">
        <v>0</v>
      </c>
      <c r="DZ108">
        <v>1.0089999999999999</v>
      </c>
      <c r="EA108">
        <v>0.98</v>
      </c>
      <c r="EB108">
        <v>0</v>
      </c>
      <c r="EC108">
        <v>0.60076722838745034</v>
      </c>
      <c r="ED108">
        <v>0.37191712563364843</v>
      </c>
      <c r="EE108">
        <v>0</v>
      </c>
      <c r="EF108">
        <v>0.56252210660469226</v>
      </c>
      <c r="EG108">
        <v>4.299844687513696</v>
      </c>
      <c r="EH108">
        <v>0</v>
      </c>
    </row>
    <row r="109" spans="1:138" x14ac:dyDescent="0.25">
      <c r="A109" s="14">
        <v>2015</v>
      </c>
      <c r="B109" s="2">
        <v>2006</v>
      </c>
      <c r="C109">
        <f>0.1*'Ancillary calculations'!D$29</f>
        <v>0</v>
      </c>
      <c r="D109">
        <f>0.1*'Ancillary calculations'!E$29</f>
        <v>319.35322166133113</v>
      </c>
      <c r="E109">
        <f>0.1*'Ancillary calculations'!F$29</f>
        <v>0</v>
      </c>
      <c r="F109">
        <f>0.1*'Ancillary calculations'!G$29</f>
        <v>0</v>
      </c>
      <c r="G109">
        <f>0.1*'Ancillary calculations'!H$29</f>
        <v>0</v>
      </c>
      <c r="H109">
        <f>0.1*'Ancillary calculations'!I$29</f>
        <v>44.963662552316777</v>
      </c>
      <c r="I109">
        <f>0.1*'Ancillary calculations'!J$29</f>
        <v>0</v>
      </c>
      <c r="J109">
        <f>0.1*'Ancillary calculations'!K$29</f>
        <v>0</v>
      </c>
      <c r="K109">
        <f>0.1*'Ancillary calculations'!L$29</f>
        <v>12.869458186352148</v>
      </c>
      <c r="L109">
        <v>0</v>
      </c>
      <c r="M109">
        <v>0</v>
      </c>
      <c r="N109">
        <v>0</v>
      </c>
      <c r="O109">
        <v>0</v>
      </c>
      <c r="P109">
        <f t="shared" si="3"/>
        <v>31.502374475012104</v>
      </c>
      <c r="Q109">
        <f t="shared" si="4"/>
        <v>4.4354089434967294</v>
      </c>
      <c r="R109">
        <f t="shared" si="5"/>
        <v>1.2694986728736219</v>
      </c>
      <c r="S109">
        <v>61.472233837538738</v>
      </c>
      <c r="T109">
        <v>27.89142484551914</v>
      </c>
      <c r="U109">
        <v>0</v>
      </c>
      <c r="V109">
        <v>12.223167995047591</v>
      </c>
      <c r="W109">
        <v>26.290335061518221</v>
      </c>
      <c r="X109">
        <v>0</v>
      </c>
      <c r="Y109">
        <v>19.310997539276926</v>
      </c>
      <c r="Z109">
        <v>6.5379519212568624</v>
      </c>
      <c r="AA109">
        <v>0</v>
      </c>
      <c r="AB109">
        <v>4.3734766577088937</v>
      </c>
      <c r="AC109">
        <v>29.525654646584591</v>
      </c>
      <c r="AD109">
        <v>0</v>
      </c>
      <c r="AE109">
        <v>8.4360000000000017</v>
      </c>
      <c r="AF109">
        <v>8.4499999999999993</v>
      </c>
      <c r="AG109">
        <v>0</v>
      </c>
      <c r="AH109">
        <v>11.484</v>
      </c>
      <c r="AI109">
        <v>22.595280000000002</v>
      </c>
      <c r="AJ109">
        <v>0</v>
      </c>
      <c r="AK109">
        <v>30.249133806302595</v>
      </c>
      <c r="AL109">
        <v>6.4205576637518558</v>
      </c>
      <c r="AM109">
        <v>0</v>
      </c>
      <c r="AN109" s="69">
        <v>5.4756766291858048</v>
      </c>
      <c r="AO109" s="69">
        <v>4.9204680110517582</v>
      </c>
      <c r="AP109">
        <v>0</v>
      </c>
      <c r="AQ109" s="69">
        <v>7.5519402685070922</v>
      </c>
      <c r="AR109" s="69">
        <v>6.6053934545132122</v>
      </c>
      <c r="AS109">
        <v>0</v>
      </c>
      <c r="AT109" s="69">
        <v>19.506507147785847</v>
      </c>
      <c r="AU109" s="69">
        <v>20.692988490787602</v>
      </c>
      <c r="AV109">
        <v>0</v>
      </c>
      <c r="AW109">
        <v>0</v>
      </c>
      <c r="AX109">
        <v>1955.73</v>
      </c>
      <c r="AY109">
        <v>0</v>
      </c>
      <c r="AZ109">
        <v>0</v>
      </c>
      <c r="BA109">
        <v>691.95070021539004</v>
      </c>
      <c r="BB109">
        <v>0</v>
      </c>
      <c r="BC109" s="7">
        <v>77.998975580581401</v>
      </c>
      <c r="BD109" s="7">
        <v>116.99846337087209</v>
      </c>
      <c r="BE109">
        <v>0</v>
      </c>
      <c r="BF109" s="7">
        <v>2.300166812227074</v>
      </c>
      <c r="BG109" s="7">
        <v>6.9005004366812219</v>
      </c>
      <c r="BH109">
        <v>0</v>
      </c>
      <c r="BI109">
        <v>0</v>
      </c>
      <c r="BJ109" s="7">
        <v>522.00622946376484</v>
      </c>
      <c r="BK109">
        <v>0</v>
      </c>
      <c r="BL109" s="7">
        <v>120.70128747615556</v>
      </c>
      <c r="BM109" s="7">
        <v>362.10386242846664</v>
      </c>
      <c r="BN109">
        <v>0</v>
      </c>
      <c r="BO109" s="7">
        <v>120.70128747615558</v>
      </c>
      <c r="BP109" s="7">
        <v>362.10386242846664</v>
      </c>
      <c r="BQ109">
        <v>0</v>
      </c>
      <c r="BR109" s="75">
        <v>20</v>
      </c>
      <c r="BS109" s="75">
        <v>20</v>
      </c>
      <c r="BT109">
        <v>0</v>
      </c>
      <c r="BU109">
        <v>1.45438048</v>
      </c>
      <c r="BV109">
        <v>0.94599999999999995</v>
      </c>
      <c r="BW109">
        <v>0</v>
      </c>
      <c r="BX109">
        <v>1.129972655</v>
      </c>
      <c r="BY109">
        <v>5.5836295000000007</v>
      </c>
      <c r="BZ109">
        <v>0</v>
      </c>
      <c r="CA109">
        <v>1.4246402199999999</v>
      </c>
      <c r="CB109">
        <v>1.23264022</v>
      </c>
      <c r="CC109">
        <v>0</v>
      </c>
      <c r="CD109">
        <v>1.302</v>
      </c>
      <c r="CE109">
        <v>0.84400000000000008</v>
      </c>
      <c r="CF109">
        <v>0</v>
      </c>
      <c r="CG109">
        <v>0.53900000000000003</v>
      </c>
      <c r="CH109">
        <v>0.15989999999999999</v>
      </c>
      <c r="CI109">
        <v>0</v>
      </c>
      <c r="CJ109">
        <v>2.12</v>
      </c>
      <c r="CK109">
        <v>1.6765422000000001</v>
      </c>
      <c r="CL109">
        <v>0</v>
      </c>
      <c r="CM109">
        <v>0.56692913385826771</v>
      </c>
      <c r="CN109">
        <v>2.6511811023622052</v>
      </c>
      <c r="CO109">
        <v>0</v>
      </c>
      <c r="CP109">
        <v>4.124731892426993E-2</v>
      </c>
      <c r="CQ109">
        <v>0.39267447615904971</v>
      </c>
      <c r="CR109">
        <v>0</v>
      </c>
      <c r="CS109">
        <v>1.967323402210476</v>
      </c>
      <c r="CT109">
        <v>1.262289882651443</v>
      </c>
      <c r="CU109">
        <v>0</v>
      </c>
      <c r="CV109">
        <v>0.95099999999999985</v>
      </c>
      <c r="CW109">
        <v>1.2569999999999999</v>
      </c>
      <c r="CX109">
        <v>0</v>
      </c>
      <c r="CY109">
        <v>1.8699257211953699</v>
      </c>
      <c r="CZ109">
        <v>2.129194513732942</v>
      </c>
      <c r="DA109">
        <v>0</v>
      </c>
      <c r="DB109">
        <v>2.827442827442828</v>
      </c>
      <c r="DC109">
        <v>0.61850311850311857</v>
      </c>
      <c r="DD109">
        <v>0</v>
      </c>
      <c r="DE109">
        <v>0.16403640918580381</v>
      </c>
      <c r="DF109">
        <v>0.8456433254517578</v>
      </c>
      <c r="DG109">
        <v>0</v>
      </c>
      <c r="DH109">
        <v>0.63400000000000001</v>
      </c>
      <c r="DI109">
        <v>0.44100000000000011</v>
      </c>
      <c r="DJ109">
        <v>0</v>
      </c>
      <c r="DK109">
        <v>0.19693654266958421</v>
      </c>
      <c r="DL109">
        <v>6.9624030236721701E-2</v>
      </c>
      <c r="DM109">
        <v>0</v>
      </c>
      <c r="DN109">
        <v>6.9999999999999993E-2</v>
      </c>
      <c r="DO109">
        <v>5.1165138987572009E-2</v>
      </c>
      <c r="DP109">
        <v>0</v>
      </c>
      <c r="DQ109">
        <v>5.1890000000000001</v>
      </c>
      <c r="DR109">
        <v>1.415</v>
      </c>
      <c r="DS109">
        <v>0</v>
      </c>
      <c r="DT109">
        <v>4.6609999999999996</v>
      </c>
      <c r="DU109">
        <v>2.5899161695204151</v>
      </c>
      <c r="DV109">
        <v>0</v>
      </c>
      <c r="DW109">
        <v>3.2530000000000001</v>
      </c>
      <c r="DX109">
        <v>2.4011844656000001</v>
      </c>
      <c r="DY109">
        <v>0</v>
      </c>
      <c r="DZ109">
        <v>1.0089999999999999</v>
      </c>
      <c r="EA109">
        <v>0.98</v>
      </c>
      <c r="EB109">
        <v>0</v>
      </c>
      <c r="EC109">
        <v>0.60076722838745034</v>
      </c>
      <c r="ED109">
        <v>0.37191712563364843</v>
      </c>
      <c r="EE109">
        <v>0</v>
      </c>
      <c r="EF109">
        <v>0.56252210660469226</v>
      </c>
      <c r="EG109">
        <v>4.299844687513696</v>
      </c>
      <c r="EH109">
        <v>0</v>
      </c>
    </row>
    <row r="110" spans="1:138" x14ac:dyDescent="0.25">
      <c r="A110" s="14">
        <v>2015</v>
      </c>
      <c r="B110" s="2">
        <v>2007</v>
      </c>
      <c r="C110">
        <f>0.1*'Ancillary calculations'!D$29</f>
        <v>0</v>
      </c>
      <c r="D110">
        <f>0.1*'Ancillary calculations'!E$29</f>
        <v>319.35322166133113</v>
      </c>
      <c r="E110">
        <f>0.1*'Ancillary calculations'!F$29</f>
        <v>0</v>
      </c>
      <c r="F110">
        <f>0.1*'Ancillary calculations'!G$29</f>
        <v>0</v>
      </c>
      <c r="G110">
        <f>0.1*'Ancillary calculations'!H$29</f>
        <v>0</v>
      </c>
      <c r="H110">
        <f>0.1*'Ancillary calculations'!I$29</f>
        <v>44.963662552316777</v>
      </c>
      <c r="I110">
        <f>0.1*'Ancillary calculations'!J$29</f>
        <v>0</v>
      </c>
      <c r="J110">
        <f>0.1*'Ancillary calculations'!K$29</f>
        <v>0</v>
      </c>
      <c r="K110">
        <f>0.1*'Ancillary calculations'!L$29</f>
        <v>12.869458186352148</v>
      </c>
      <c r="L110">
        <v>0</v>
      </c>
      <c r="M110">
        <v>0</v>
      </c>
      <c r="N110">
        <v>0</v>
      </c>
      <c r="O110">
        <v>0</v>
      </c>
      <c r="P110">
        <f t="shared" si="3"/>
        <v>31.502374475012104</v>
      </c>
      <c r="Q110">
        <f t="shared" si="4"/>
        <v>4.4354089434967294</v>
      </c>
      <c r="R110">
        <f t="shared" si="5"/>
        <v>1.2694986728736219</v>
      </c>
      <c r="S110">
        <v>64.002829772832044</v>
      </c>
      <c r="T110">
        <v>29.039616832980442</v>
      </c>
      <c r="U110">
        <v>0</v>
      </c>
      <c r="V110">
        <v>12.223167995047591</v>
      </c>
      <c r="W110">
        <v>26.290335061518221</v>
      </c>
      <c r="X110">
        <v>0</v>
      </c>
      <c r="Y110">
        <v>19.310997539276926</v>
      </c>
      <c r="Z110">
        <v>6.5379519212568624</v>
      </c>
      <c r="AA110">
        <v>0</v>
      </c>
      <c r="AB110">
        <v>4.3734766577088937</v>
      </c>
      <c r="AC110">
        <v>29.525654646584591</v>
      </c>
      <c r="AD110">
        <v>0</v>
      </c>
      <c r="AE110">
        <v>8.4360000000000017</v>
      </c>
      <c r="AF110">
        <v>8.4499999999999993</v>
      </c>
      <c r="AG110">
        <v>0</v>
      </c>
      <c r="AH110">
        <v>11.484</v>
      </c>
      <c r="AI110">
        <v>22.595280000000002</v>
      </c>
      <c r="AJ110">
        <v>0</v>
      </c>
      <c r="AK110">
        <v>30.249133806302595</v>
      </c>
      <c r="AL110">
        <v>6.4205576637518558</v>
      </c>
      <c r="AM110">
        <v>0</v>
      </c>
      <c r="AN110" s="69">
        <v>5.4756766291858048</v>
      </c>
      <c r="AO110" s="69">
        <v>4.9204680110517582</v>
      </c>
      <c r="AP110">
        <v>0</v>
      </c>
      <c r="AQ110" s="69">
        <v>7.5519402685070922</v>
      </c>
      <c r="AR110" s="69">
        <v>6.6053934545132122</v>
      </c>
      <c r="AS110">
        <v>0</v>
      </c>
      <c r="AT110" s="69">
        <v>19.506507147785847</v>
      </c>
      <c r="AU110" s="69">
        <v>20.692988490787602</v>
      </c>
      <c r="AV110">
        <v>0</v>
      </c>
      <c r="AW110">
        <v>0</v>
      </c>
      <c r="AX110">
        <v>1957.75</v>
      </c>
      <c r="AY110">
        <v>0</v>
      </c>
      <c r="AZ110">
        <v>0</v>
      </c>
      <c r="BA110">
        <v>724.90073355898005</v>
      </c>
      <c r="BB110">
        <v>0</v>
      </c>
      <c r="BC110" s="7">
        <v>77.998975580581401</v>
      </c>
      <c r="BD110" s="7">
        <v>116.99846337087209</v>
      </c>
      <c r="BE110">
        <v>0</v>
      </c>
      <c r="BF110" s="7">
        <v>2.300166812227074</v>
      </c>
      <c r="BG110" s="7">
        <v>6.9005004366812219</v>
      </c>
      <c r="BH110">
        <v>0</v>
      </c>
      <c r="BI110">
        <v>0</v>
      </c>
      <c r="BJ110" s="7">
        <v>533.11274498427042</v>
      </c>
      <c r="BK110">
        <v>0</v>
      </c>
      <c r="BL110" s="7">
        <v>123.26939997564823</v>
      </c>
      <c r="BM110" s="7">
        <v>369.80819992694467</v>
      </c>
      <c r="BN110">
        <v>0</v>
      </c>
      <c r="BO110" s="7">
        <v>123.26939997564824</v>
      </c>
      <c r="BP110" s="7">
        <v>369.80819992694467</v>
      </c>
      <c r="BQ110">
        <v>0</v>
      </c>
      <c r="BR110" s="75">
        <v>20</v>
      </c>
      <c r="BS110" s="75">
        <v>20</v>
      </c>
      <c r="BT110">
        <v>0</v>
      </c>
      <c r="BU110">
        <v>1.45438048</v>
      </c>
      <c r="BV110">
        <v>0.94599999999999995</v>
      </c>
      <c r="BW110">
        <v>0</v>
      </c>
      <c r="BX110">
        <v>1.129972655</v>
      </c>
      <c r="BY110">
        <v>5.5836295000000007</v>
      </c>
      <c r="BZ110">
        <v>0</v>
      </c>
      <c r="CA110">
        <v>1.4246402199999999</v>
      </c>
      <c r="CB110">
        <v>1.23264022</v>
      </c>
      <c r="CC110">
        <v>0</v>
      </c>
      <c r="CD110">
        <v>1.302</v>
      </c>
      <c r="CE110">
        <v>0.84400000000000008</v>
      </c>
      <c r="CF110">
        <v>0</v>
      </c>
      <c r="CG110">
        <v>0.53900000000000003</v>
      </c>
      <c r="CH110">
        <v>0.15989999999999999</v>
      </c>
      <c r="CI110">
        <v>0</v>
      </c>
      <c r="CJ110">
        <v>2.12</v>
      </c>
      <c r="CK110">
        <v>1.6765422000000001</v>
      </c>
      <c r="CL110">
        <v>0</v>
      </c>
      <c r="CM110">
        <v>0.56692913385826771</v>
      </c>
      <c r="CN110">
        <v>2.6511811023622052</v>
      </c>
      <c r="CO110">
        <v>0</v>
      </c>
      <c r="CP110">
        <v>4.124731892426993E-2</v>
      </c>
      <c r="CQ110">
        <v>0.39267447615904971</v>
      </c>
      <c r="CR110">
        <v>0</v>
      </c>
      <c r="CS110">
        <v>1.967323402210476</v>
      </c>
      <c r="CT110">
        <v>1.262289882651443</v>
      </c>
      <c r="CU110">
        <v>0</v>
      </c>
      <c r="CV110">
        <v>0.95099999999999985</v>
      </c>
      <c r="CW110">
        <v>1.2569999999999999</v>
      </c>
      <c r="CX110">
        <v>0</v>
      </c>
      <c r="CY110">
        <v>1.8699257211953699</v>
      </c>
      <c r="CZ110">
        <v>2.129194513732942</v>
      </c>
      <c r="DA110">
        <v>0</v>
      </c>
      <c r="DB110">
        <v>2.827442827442828</v>
      </c>
      <c r="DC110">
        <v>0.61850311850311857</v>
      </c>
      <c r="DD110">
        <v>0</v>
      </c>
      <c r="DE110">
        <v>0.16403640918580381</v>
      </c>
      <c r="DF110">
        <v>0.8456433254517578</v>
      </c>
      <c r="DG110">
        <v>0</v>
      </c>
      <c r="DH110">
        <v>0.63400000000000001</v>
      </c>
      <c r="DI110">
        <v>0.44100000000000011</v>
      </c>
      <c r="DJ110">
        <v>0</v>
      </c>
      <c r="DK110">
        <v>0.19693654266958421</v>
      </c>
      <c r="DL110">
        <v>6.9624030236721701E-2</v>
      </c>
      <c r="DM110">
        <v>0</v>
      </c>
      <c r="DN110">
        <v>6.9999999999999993E-2</v>
      </c>
      <c r="DO110">
        <v>5.1165138987572009E-2</v>
      </c>
      <c r="DP110">
        <v>0</v>
      </c>
      <c r="DQ110">
        <v>5.1890000000000001</v>
      </c>
      <c r="DR110">
        <v>1.415</v>
      </c>
      <c r="DS110">
        <v>0</v>
      </c>
      <c r="DT110">
        <v>4.6609999999999996</v>
      </c>
      <c r="DU110">
        <v>2.5899161695204151</v>
      </c>
      <c r="DV110">
        <v>0</v>
      </c>
      <c r="DW110">
        <v>3.2530000000000001</v>
      </c>
      <c r="DX110">
        <v>2.4011844656000001</v>
      </c>
      <c r="DY110">
        <v>0</v>
      </c>
      <c r="DZ110">
        <v>1.0089999999999999</v>
      </c>
      <c r="EA110">
        <v>0.98</v>
      </c>
      <c r="EB110">
        <v>0</v>
      </c>
      <c r="EC110">
        <v>0.60076722838745034</v>
      </c>
      <c r="ED110">
        <v>0.37191712563364843</v>
      </c>
      <c r="EE110">
        <v>0</v>
      </c>
      <c r="EF110">
        <v>0.56252210660469226</v>
      </c>
      <c r="EG110">
        <v>4.299844687513696</v>
      </c>
      <c r="EH110">
        <v>0</v>
      </c>
    </row>
    <row r="111" spans="1:138" x14ac:dyDescent="0.25">
      <c r="A111" s="14">
        <v>2015</v>
      </c>
      <c r="B111" s="2">
        <v>2008</v>
      </c>
      <c r="C111">
        <f>0.1*'Ancillary calculations'!D$29</f>
        <v>0</v>
      </c>
      <c r="D111">
        <f>0.1*'Ancillary calculations'!E$29</f>
        <v>319.35322166133113</v>
      </c>
      <c r="E111">
        <f>0.1*'Ancillary calculations'!F$29</f>
        <v>0</v>
      </c>
      <c r="F111">
        <f>0.1*'Ancillary calculations'!G$29</f>
        <v>0</v>
      </c>
      <c r="G111">
        <f>0.1*'Ancillary calculations'!H$29</f>
        <v>0</v>
      </c>
      <c r="H111">
        <f>0.1*'Ancillary calculations'!I$29</f>
        <v>44.963662552316777</v>
      </c>
      <c r="I111">
        <f>0.1*'Ancillary calculations'!J$29</f>
        <v>0</v>
      </c>
      <c r="J111">
        <f>0.1*'Ancillary calculations'!K$29</f>
        <v>0</v>
      </c>
      <c r="K111">
        <f>0.1*'Ancillary calculations'!L$29</f>
        <v>12.869458186352148</v>
      </c>
      <c r="L111">
        <v>0</v>
      </c>
      <c r="M111">
        <v>0</v>
      </c>
      <c r="N111">
        <v>0</v>
      </c>
      <c r="O111">
        <v>0</v>
      </c>
      <c r="P111">
        <f t="shared" si="3"/>
        <v>31.502374475012104</v>
      </c>
      <c r="Q111">
        <f t="shared" si="4"/>
        <v>4.4354089434967294</v>
      </c>
      <c r="R111">
        <f t="shared" si="5"/>
        <v>1.2694986728736219</v>
      </c>
      <c r="S111">
        <v>63.92404531345327</v>
      </c>
      <c r="T111">
        <v>29.003870436752749</v>
      </c>
      <c r="U111">
        <v>0</v>
      </c>
      <c r="V111">
        <v>12.223167995047591</v>
      </c>
      <c r="W111">
        <v>26.290335061518221</v>
      </c>
      <c r="X111">
        <v>0</v>
      </c>
      <c r="Y111">
        <v>19.310997539276926</v>
      </c>
      <c r="Z111">
        <v>6.5379519212568624</v>
      </c>
      <c r="AA111">
        <v>0</v>
      </c>
      <c r="AB111">
        <v>4.3734766577088937</v>
      </c>
      <c r="AC111">
        <v>29.525654646584591</v>
      </c>
      <c r="AD111">
        <v>0</v>
      </c>
      <c r="AE111">
        <v>8.4360000000000017</v>
      </c>
      <c r="AF111">
        <v>8.4499999999999993</v>
      </c>
      <c r="AG111">
        <v>0</v>
      </c>
      <c r="AH111">
        <v>11.484</v>
      </c>
      <c r="AI111">
        <v>22.595280000000002</v>
      </c>
      <c r="AJ111">
        <v>0</v>
      </c>
      <c r="AK111">
        <v>30.249133806302595</v>
      </c>
      <c r="AL111">
        <v>6.4205576637518558</v>
      </c>
      <c r="AM111">
        <v>0</v>
      </c>
      <c r="AN111" s="69">
        <v>5.4756766291858048</v>
      </c>
      <c r="AO111" s="69">
        <v>4.9204680110517582</v>
      </c>
      <c r="AP111">
        <v>0</v>
      </c>
      <c r="AQ111" s="69">
        <v>7.5519402685070922</v>
      </c>
      <c r="AR111" s="69">
        <v>6.6053934545132122</v>
      </c>
      <c r="AS111">
        <v>0</v>
      </c>
      <c r="AT111" s="69">
        <v>19.506507147785847</v>
      </c>
      <c r="AU111" s="69">
        <v>20.692988490787602</v>
      </c>
      <c r="AV111">
        <v>0</v>
      </c>
      <c r="AW111">
        <v>0</v>
      </c>
      <c r="AX111">
        <v>1954.52</v>
      </c>
      <c r="AY111">
        <v>0</v>
      </c>
      <c r="AZ111">
        <v>0</v>
      </c>
      <c r="BA111">
        <v>757.85076690257017</v>
      </c>
      <c r="BB111">
        <v>0</v>
      </c>
      <c r="BC111" s="7">
        <v>77.998975580581401</v>
      </c>
      <c r="BD111" s="7">
        <v>116.99846337087209</v>
      </c>
      <c r="BE111">
        <v>0</v>
      </c>
      <c r="BF111" s="7">
        <v>2.300166812227074</v>
      </c>
      <c r="BG111" s="7">
        <v>6.9005004366812219</v>
      </c>
      <c r="BH111">
        <v>0</v>
      </c>
      <c r="BI111">
        <v>0</v>
      </c>
      <c r="BJ111" s="7">
        <v>544.219260504776</v>
      </c>
      <c r="BK111">
        <v>0</v>
      </c>
      <c r="BL111" s="7">
        <v>125.8375124751409</v>
      </c>
      <c r="BM111" s="7">
        <v>377.51253742542269</v>
      </c>
      <c r="BN111">
        <v>0</v>
      </c>
      <c r="BO111" s="7">
        <v>125.8375124751409</v>
      </c>
      <c r="BP111" s="7">
        <v>377.51253742542269</v>
      </c>
      <c r="BQ111">
        <v>0</v>
      </c>
      <c r="BR111" s="75">
        <v>20</v>
      </c>
      <c r="BS111" s="75">
        <v>20</v>
      </c>
      <c r="BT111">
        <v>0</v>
      </c>
      <c r="BU111">
        <v>1.45438048</v>
      </c>
      <c r="BV111">
        <v>0.94599999999999995</v>
      </c>
      <c r="BW111">
        <v>0</v>
      </c>
      <c r="BX111">
        <v>1.129972655</v>
      </c>
      <c r="BY111">
        <v>5.5836295000000007</v>
      </c>
      <c r="BZ111">
        <v>0</v>
      </c>
      <c r="CA111">
        <v>1.4246402199999999</v>
      </c>
      <c r="CB111">
        <v>1.23264022</v>
      </c>
      <c r="CC111">
        <v>0</v>
      </c>
      <c r="CD111">
        <v>1.302</v>
      </c>
      <c r="CE111">
        <v>0.84400000000000008</v>
      </c>
      <c r="CF111">
        <v>0</v>
      </c>
      <c r="CG111">
        <v>0.53900000000000003</v>
      </c>
      <c r="CH111">
        <v>0.15989999999999999</v>
      </c>
      <c r="CI111">
        <v>0</v>
      </c>
      <c r="CJ111">
        <v>2.12</v>
      </c>
      <c r="CK111">
        <v>1.6765422000000001</v>
      </c>
      <c r="CL111">
        <v>0</v>
      </c>
      <c r="CM111">
        <v>0.56692913385826771</v>
      </c>
      <c r="CN111">
        <v>2.6511811023622052</v>
      </c>
      <c r="CO111">
        <v>0</v>
      </c>
      <c r="CP111">
        <v>4.124731892426993E-2</v>
      </c>
      <c r="CQ111">
        <v>0.39267447615904971</v>
      </c>
      <c r="CR111">
        <v>0</v>
      </c>
      <c r="CS111">
        <v>1.967323402210476</v>
      </c>
      <c r="CT111">
        <v>1.262289882651443</v>
      </c>
      <c r="CU111">
        <v>0</v>
      </c>
      <c r="CV111">
        <v>0.95099999999999985</v>
      </c>
      <c r="CW111">
        <v>1.2569999999999999</v>
      </c>
      <c r="CX111">
        <v>0</v>
      </c>
      <c r="CY111">
        <v>1.8699257211953699</v>
      </c>
      <c r="CZ111">
        <v>2.129194513732942</v>
      </c>
      <c r="DA111">
        <v>0</v>
      </c>
      <c r="DB111">
        <v>2.827442827442828</v>
      </c>
      <c r="DC111">
        <v>0.61850311850311857</v>
      </c>
      <c r="DD111">
        <v>0</v>
      </c>
      <c r="DE111">
        <v>0.16403640918580381</v>
      </c>
      <c r="DF111">
        <v>0.8456433254517578</v>
      </c>
      <c r="DG111">
        <v>0</v>
      </c>
      <c r="DH111">
        <v>0.63400000000000001</v>
      </c>
      <c r="DI111">
        <v>0.44100000000000011</v>
      </c>
      <c r="DJ111">
        <v>0</v>
      </c>
      <c r="DK111">
        <v>0.19693654266958421</v>
      </c>
      <c r="DL111">
        <v>6.9624030236721701E-2</v>
      </c>
      <c r="DM111">
        <v>0</v>
      </c>
      <c r="DN111">
        <v>6.9999999999999993E-2</v>
      </c>
      <c r="DO111">
        <v>5.1165138987572009E-2</v>
      </c>
      <c r="DP111">
        <v>0</v>
      </c>
      <c r="DQ111">
        <v>5.1890000000000001</v>
      </c>
      <c r="DR111">
        <v>1.415</v>
      </c>
      <c r="DS111">
        <v>0</v>
      </c>
      <c r="DT111">
        <v>4.6609999999999996</v>
      </c>
      <c r="DU111">
        <v>2.5899161695204151</v>
      </c>
      <c r="DV111">
        <v>0</v>
      </c>
      <c r="DW111">
        <v>3.2530000000000001</v>
      </c>
      <c r="DX111">
        <v>2.4011844656000001</v>
      </c>
      <c r="DY111">
        <v>0</v>
      </c>
      <c r="DZ111">
        <v>1.0089999999999999</v>
      </c>
      <c r="EA111">
        <v>0.98</v>
      </c>
      <c r="EB111">
        <v>0</v>
      </c>
      <c r="EC111">
        <v>0.60076722838745034</v>
      </c>
      <c r="ED111">
        <v>0.37191712563364843</v>
      </c>
      <c r="EE111">
        <v>0</v>
      </c>
      <c r="EF111">
        <v>0.56252210660469226</v>
      </c>
      <c r="EG111">
        <v>4.299844687513696</v>
      </c>
      <c r="EH111">
        <v>0</v>
      </c>
    </row>
    <row r="112" spans="1:138" x14ac:dyDescent="0.25">
      <c r="A112" s="14">
        <v>2015</v>
      </c>
      <c r="B112" s="2">
        <v>2009</v>
      </c>
      <c r="C112">
        <f>0.1*'Ancillary calculations'!D$29</f>
        <v>0</v>
      </c>
      <c r="D112">
        <f>0.1*'Ancillary calculations'!E$29</f>
        <v>319.35322166133113</v>
      </c>
      <c r="E112">
        <f>0.1*'Ancillary calculations'!F$29</f>
        <v>0</v>
      </c>
      <c r="F112">
        <f>0.1*'Ancillary calculations'!G$29</f>
        <v>0</v>
      </c>
      <c r="G112">
        <f>0.1*'Ancillary calculations'!H$29</f>
        <v>0</v>
      </c>
      <c r="H112">
        <f>0.1*'Ancillary calculations'!I$29</f>
        <v>44.963662552316777</v>
      </c>
      <c r="I112">
        <f>0.1*'Ancillary calculations'!J$29</f>
        <v>0</v>
      </c>
      <c r="J112">
        <f>0.1*'Ancillary calculations'!K$29</f>
        <v>0</v>
      </c>
      <c r="K112">
        <f>0.1*'Ancillary calculations'!L$29</f>
        <v>12.869458186352148</v>
      </c>
      <c r="L112">
        <v>0</v>
      </c>
      <c r="M112">
        <v>0</v>
      </c>
      <c r="N112">
        <v>0</v>
      </c>
      <c r="O112">
        <v>0</v>
      </c>
      <c r="P112">
        <f t="shared" si="3"/>
        <v>31.502374475012104</v>
      </c>
      <c r="Q112">
        <f t="shared" si="4"/>
        <v>4.4354089434967294</v>
      </c>
      <c r="R112">
        <f t="shared" si="5"/>
        <v>1.2694986728736219</v>
      </c>
      <c r="S112">
        <v>59.387320045576914</v>
      </c>
      <c r="T112">
        <v>26.945449521252019</v>
      </c>
      <c r="U112">
        <v>0</v>
      </c>
      <c r="V112">
        <v>12.223167995047591</v>
      </c>
      <c r="W112">
        <v>26.290335061518221</v>
      </c>
      <c r="X112">
        <v>0</v>
      </c>
      <c r="Y112">
        <v>19.310997539276926</v>
      </c>
      <c r="Z112">
        <v>6.5379519212568624</v>
      </c>
      <c r="AA112">
        <v>0</v>
      </c>
      <c r="AB112">
        <v>4.3734766577088937</v>
      </c>
      <c r="AC112">
        <v>29.525654646584591</v>
      </c>
      <c r="AD112">
        <v>0</v>
      </c>
      <c r="AE112">
        <v>8.4360000000000017</v>
      </c>
      <c r="AF112">
        <v>8.4499999999999993</v>
      </c>
      <c r="AG112">
        <v>0</v>
      </c>
      <c r="AH112">
        <v>11.484</v>
      </c>
      <c r="AI112">
        <v>22.595280000000002</v>
      </c>
      <c r="AJ112">
        <v>0</v>
      </c>
      <c r="AK112">
        <v>30.249133806302595</v>
      </c>
      <c r="AL112">
        <v>6.4205576637518558</v>
      </c>
      <c r="AM112">
        <v>0</v>
      </c>
      <c r="AN112" s="69">
        <v>5.4756766291858048</v>
      </c>
      <c r="AO112" s="69">
        <v>4.9204680110517582</v>
      </c>
      <c r="AP112">
        <v>0</v>
      </c>
      <c r="AQ112" s="69">
        <v>7.5519402685070922</v>
      </c>
      <c r="AR112" s="69">
        <v>6.6053934545132122</v>
      </c>
      <c r="AS112">
        <v>0</v>
      </c>
      <c r="AT112" s="69">
        <v>19.506507147785847</v>
      </c>
      <c r="AU112" s="69">
        <v>20.692988490787602</v>
      </c>
      <c r="AV112">
        <v>0</v>
      </c>
      <c r="AW112">
        <v>0</v>
      </c>
      <c r="AX112">
        <v>1951.48</v>
      </c>
      <c r="AY112">
        <v>0</v>
      </c>
      <c r="AZ112">
        <v>0</v>
      </c>
      <c r="BA112">
        <v>790.80080024616018</v>
      </c>
      <c r="BB112">
        <v>0</v>
      </c>
      <c r="BC112" s="7">
        <v>77.998975580581401</v>
      </c>
      <c r="BD112" s="7">
        <v>116.99846337087209</v>
      </c>
      <c r="BE112">
        <v>0</v>
      </c>
      <c r="BF112" s="7">
        <v>2.300166812227074</v>
      </c>
      <c r="BG112" s="7">
        <v>6.9005004366812219</v>
      </c>
      <c r="BH112">
        <v>0</v>
      </c>
      <c r="BI112">
        <v>0</v>
      </c>
      <c r="BJ112" s="7">
        <v>555.32577602528158</v>
      </c>
      <c r="BK112">
        <v>0</v>
      </c>
      <c r="BL112" s="7">
        <v>128.40562497463358</v>
      </c>
      <c r="BM112" s="7">
        <v>385.21687492390072</v>
      </c>
      <c r="BN112">
        <v>0</v>
      </c>
      <c r="BO112" s="7">
        <v>128.40562497463361</v>
      </c>
      <c r="BP112" s="7">
        <v>385.21687492390072</v>
      </c>
      <c r="BQ112">
        <v>0</v>
      </c>
      <c r="BR112" s="75">
        <v>20</v>
      </c>
      <c r="BS112" s="75">
        <v>20</v>
      </c>
      <c r="BT112">
        <v>0</v>
      </c>
      <c r="BU112">
        <v>1.45438048</v>
      </c>
      <c r="BV112">
        <v>0.94599999999999995</v>
      </c>
      <c r="BW112">
        <v>0</v>
      </c>
      <c r="BX112">
        <v>1.129972655</v>
      </c>
      <c r="BY112">
        <v>5.5836295000000007</v>
      </c>
      <c r="BZ112">
        <v>0</v>
      </c>
      <c r="CA112">
        <v>1.4246402199999999</v>
      </c>
      <c r="CB112">
        <v>1.23264022</v>
      </c>
      <c r="CC112">
        <v>0</v>
      </c>
      <c r="CD112">
        <v>1.302</v>
      </c>
      <c r="CE112">
        <v>0.84400000000000008</v>
      </c>
      <c r="CF112">
        <v>0</v>
      </c>
      <c r="CG112">
        <v>0.53900000000000003</v>
      </c>
      <c r="CH112">
        <v>0.15989999999999999</v>
      </c>
      <c r="CI112">
        <v>0</v>
      </c>
      <c r="CJ112">
        <v>2.12</v>
      </c>
      <c r="CK112">
        <v>1.6765422000000001</v>
      </c>
      <c r="CL112">
        <v>0</v>
      </c>
      <c r="CM112">
        <v>0.56692913385826771</v>
      </c>
      <c r="CN112">
        <v>2.6511811023622052</v>
      </c>
      <c r="CO112">
        <v>0</v>
      </c>
      <c r="CP112">
        <v>4.124731892426993E-2</v>
      </c>
      <c r="CQ112">
        <v>0.39267447615904971</v>
      </c>
      <c r="CR112">
        <v>0</v>
      </c>
      <c r="CS112">
        <v>1.967323402210476</v>
      </c>
      <c r="CT112">
        <v>1.262289882651443</v>
      </c>
      <c r="CU112">
        <v>0</v>
      </c>
      <c r="CV112">
        <v>0.95099999999999985</v>
      </c>
      <c r="CW112">
        <v>1.2569999999999999</v>
      </c>
      <c r="CX112">
        <v>0</v>
      </c>
      <c r="CY112">
        <v>1.8699257211953699</v>
      </c>
      <c r="CZ112">
        <v>2.129194513732942</v>
      </c>
      <c r="DA112">
        <v>0</v>
      </c>
      <c r="DB112">
        <v>2.827442827442828</v>
      </c>
      <c r="DC112">
        <v>0.61850311850311857</v>
      </c>
      <c r="DD112">
        <v>0</v>
      </c>
      <c r="DE112">
        <v>0.16403640918580381</v>
      </c>
      <c r="DF112">
        <v>0.8456433254517578</v>
      </c>
      <c r="DG112">
        <v>0</v>
      </c>
      <c r="DH112">
        <v>0.63400000000000001</v>
      </c>
      <c r="DI112">
        <v>0.44100000000000011</v>
      </c>
      <c r="DJ112">
        <v>0</v>
      </c>
      <c r="DK112">
        <v>0.19693654266958421</v>
      </c>
      <c r="DL112">
        <v>6.9624030236721701E-2</v>
      </c>
      <c r="DM112">
        <v>0</v>
      </c>
      <c r="DN112">
        <v>6.9999999999999993E-2</v>
      </c>
      <c r="DO112">
        <v>5.1165138987572009E-2</v>
      </c>
      <c r="DP112">
        <v>0</v>
      </c>
      <c r="DQ112">
        <v>5.1890000000000001</v>
      </c>
      <c r="DR112">
        <v>1.415</v>
      </c>
      <c r="DS112">
        <v>0</v>
      </c>
      <c r="DT112">
        <v>4.6609999999999996</v>
      </c>
      <c r="DU112">
        <v>2.5899161695204151</v>
      </c>
      <c r="DV112">
        <v>0</v>
      </c>
      <c r="DW112">
        <v>3.2530000000000001</v>
      </c>
      <c r="DX112">
        <v>2.4011844656000001</v>
      </c>
      <c r="DY112">
        <v>0</v>
      </c>
      <c r="DZ112">
        <v>1.0089999999999999</v>
      </c>
      <c r="EA112">
        <v>0.98</v>
      </c>
      <c r="EB112">
        <v>0</v>
      </c>
      <c r="EC112">
        <v>0.60076722838745034</v>
      </c>
      <c r="ED112">
        <v>0.37191712563364843</v>
      </c>
      <c r="EE112">
        <v>0</v>
      </c>
      <c r="EF112">
        <v>0.56252210660469226</v>
      </c>
      <c r="EG112">
        <v>4.299844687513696</v>
      </c>
      <c r="EH112">
        <v>0</v>
      </c>
    </row>
    <row r="113" spans="1:138" x14ac:dyDescent="0.25">
      <c r="A113" s="14">
        <v>2015</v>
      </c>
      <c r="B113" s="2">
        <v>2010</v>
      </c>
      <c r="C113">
        <f>0.16667*'Ancillary calculations'!D$30</f>
        <v>0</v>
      </c>
      <c r="D113">
        <f>0.16667*'Ancillary calculations'!E$30</f>
        <v>117.99000322380456</v>
      </c>
      <c r="E113">
        <f>0.16667*'Ancillary calculations'!F$30</f>
        <v>0</v>
      </c>
      <c r="F113">
        <f>0.16667*'Ancillary calculations'!G$30</f>
        <v>0</v>
      </c>
      <c r="G113">
        <f>0.16667*'Ancillary calculations'!H$30</f>
        <v>0</v>
      </c>
      <c r="H113">
        <f>0.16667*'Ancillary calculations'!I$30</f>
        <v>16.612522841958555</v>
      </c>
      <c r="I113">
        <f>0.16667*'Ancillary calculations'!J$30</f>
        <v>0</v>
      </c>
      <c r="J113">
        <f>0.16667*'Ancillary calculations'!K$30</f>
        <v>0</v>
      </c>
      <c r="K113">
        <f>0.16667*'Ancillary calculations'!L$30</f>
        <v>4.7548210254369003</v>
      </c>
      <c r="L113">
        <v>0</v>
      </c>
      <c r="M113">
        <v>0</v>
      </c>
      <c r="N113">
        <v>0</v>
      </c>
      <c r="O113">
        <v>0</v>
      </c>
      <c r="P113">
        <f t="shared" si="3"/>
        <v>11.639041079741972</v>
      </c>
      <c r="Q113">
        <f t="shared" si="4"/>
        <v>1.6387306594860589</v>
      </c>
      <c r="R113">
        <f t="shared" si="5"/>
        <v>0.46903598381049738</v>
      </c>
      <c r="S113">
        <v>51.170117618339695</v>
      </c>
      <c r="T113">
        <v>23.217107965527607</v>
      </c>
      <c r="U113">
        <v>0</v>
      </c>
      <c r="V113">
        <v>10.548376280017539</v>
      </c>
      <c r="W113">
        <v>43.810558435863697</v>
      </c>
      <c r="X113">
        <v>0</v>
      </c>
      <c r="Y113">
        <v>15.274221401981196</v>
      </c>
      <c r="Z113">
        <v>8.9264306896334169</v>
      </c>
      <c r="AA113">
        <v>0</v>
      </c>
      <c r="AB113">
        <v>6.2996062746078358</v>
      </c>
      <c r="AC113">
        <v>44.964896464804283</v>
      </c>
      <c r="AD113">
        <v>0</v>
      </c>
      <c r="AE113">
        <v>7.674999999999998</v>
      </c>
      <c r="AF113">
        <v>11.091666666666665</v>
      </c>
      <c r="AG113">
        <v>0</v>
      </c>
      <c r="AH113">
        <v>10.638333333333332</v>
      </c>
      <c r="AI113">
        <v>17.178799999999999</v>
      </c>
      <c r="AJ113">
        <v>0</v>
      </c>
      <c r="AK113">
        <v>39.244074135181215</v>
      </c>
      <c r="AL113">
        <v>6.2404677445966001</v>
      </c>
      <c r="AM113">
        <v>0</v>
      </c>
      <c r="AN113" s="69">
        <v>7.2947046116214338</v>
      </c>
      <c r="AO113" s="69">
        <v>7.1631312003402225</v>
      </c>
      <c r="AP113">
        <v>0</v>
      </c>
      <c r="AQ113" s="69">
        <v>5.9846591233767032</v>
      </c>
      <c r="AR113" s="69">
        <v>8.0749158989404357</v>
      </c>
      <c r="AS113">
        <v>0</v>
      </c>
      <c r="AT113" s="69">
        <v>13.695013414490678</v>
      </c>
      <c r="AU113" s="69">
        <v>25.943294888255529</v>
      </c>
      <c r="AV113">
        <v>0</v>
      </c>
      <c r="AW113">
        <v>0</v>
      </c>
      <c r="AX113">
        <v>1951.43</v>
      </c>
      <c r="AY113">
        <v>0</v>
      </c>
      <c r="AZ113">
        <v>0</v>
      </c>
      <c r="BA113">
        <v>823.75083358975007</v>
      </c>
      <c r="BB113">
        <v>0</v>
      </c>
      <c r="BC113" s="7">
        <v>77.998975580581401</v>
      </c>
      <c r="BD113" s="7">
        <v>116.99846337087209</v>
      </c>
      <c r="BE113">
        <v>0</v>
      </c>
      <c r="BF113" s="7">
        <v>44.333248130053185</v>
      </c>
      <c r="BG113" s="7">
        <v>132.99974439015955</v>
      </c>
      <c r="BH113">
        <v>0</v>
      </c>
      <c r="BI113">
        <v>0</v>
      </c>
      <c r="BJ113" s="7">
        <v>566.43229154578717</v>
      </c>
      <c r="BK113">
        <v>0</v>
      </c>
      <c r="BL113" s="7">
        <v>130.97373747412627</v>
      </c>
      <c r="BM113" s="7">
        <v>392.9212124223788</v>
      </c>
      <c r="BN113">
        <v>0</v>
      </c>
      <c r="BO113" s="7">
        <v>130.97373747412627</v>
      </c>
      <c r="BP113" s="7">
        <v>392.9212124223788</v>
      </c>
      <c r="BQ113">
        <v>0</v>
      </c>
      <c r="BR113" s="75">
        <v>20</v>
      </c>
      <c r="BS113" s="75">
        <v>20</v>
      </c>
      <c r="BT113">
        <v>0</v>
      </c>
      <c r="BU113">
        <v>0.61063413333333327</v>
      </c>
      <c r="BV113">
        <v>0.58833333333333337</v>
      </c>
      <c r="BW113">
        <v>0</v>
      </c>
      <c r="BX113">
        <v>0.81578775833333328</v>
      </c>
      <c r="BY113">
        <v>6.9632877583333332</v>
      </c>
      <c r="BZ113">
        <v>0</v>
      </c>
      <c r="CA113">
        <v>1.1277337000000001</v>
      </c>
      <c r="CB113">
        <v>1.389400366666667</v>
      </c>
      <c r="CC113">
        <v>0</v>
      </c>
      <c r="CD113">
        <v>1.0349999999999999</v>
      </c>
      <c r="CE113">
        <v>0.98999999999999988</v>
      </c>
      <c r="CF113">
        <v>0</v>
      </c>
      <c r="CG113">
        <v>0.48833333333333329</v>
      </c>
      <c r="CH113">
        <v>9.9833333333333329E-2</v>
      </c>
      <c r="CI113">
        <v>0</v>
      </c>
      <c r="CJ113">
        <v>1.721431999999999</v>
      </c>
      <c r="CK113">
        <v>2.7379220000000002</v>
      </c>
      <c r="CL113">
        <v>0</v>
      </c>
      <c r="CM113">
        <v>0.85433070866141725</v>
      </c>
      <c r="CN113">
        <v>4.2953018372703413</v>
      </c>
      <c r="CO113">
        <v>0</v>
      </c>
      <c r="CP113">
        <v>0.18286311389759671</v>
      </c>
      <c r="CQ113">
        <v>0.21624855918990271</v>
      </c>
      <c r="CR113">
        <v>0</v>
      </c>
      <c r="CS113">
        <v>0.4501041166106039</v>
      </c>
      <c r="CT113">
        <v>0.40872633349351267</v>
      </c>
      <c r="CU113">
        <v>0</v>
      </c>
      <c r="CV113">
        <v>0.99166666666666647</v>
      </c>
      <c r="CW113">
        <v>2.0949999999999989</v>
      </c>
      <c r="CX113">
        <v>0</v>
      </c>
      <c r="CY113">
        <v>1.6794951689986759</v>
      </c>
      <c r="CZ113">
        <v>2.914063181032994</v>
      </c>
      <c r="DA113">
        <v>0</v>
      </c>
      <c r="DB113">
        <v>1.514856202356202</v>
      </c>
      <c r="DC113">
        <v>0.49830710977564108</v>
      </c>
      <c r="DD113">
        <v>0</v>
      </c>
      <c r="DE113">
        <v>0.13697091162143349</v>
      </c>
      <c r="DF113">
        <v>0.68075595350688922</v>
      </c>
      <c r="DG113">
        <v>0</v>
      </c>
      <c r="DH113">
        <v>0.83833333333333337</v>
      </c>
      <c r="DI113">
        <v>0.56011939848333325</v>
      </c>
      <c r="DJ113">
        <v>0</v>
      </c>
      <c r="DK113">
        <v>0.28346926596379551</v>
      </c>
      <c r="DL113">
        <v>7.6254890259266614E-2</v>
      </c>
      <c r="DM113">
        <v>0</v>
      </c>
      <c r="DN113">
        <v>7.1666666666666656E-2</v>
      </c>
      <c r="DO113">
        <v>8.0739061489611658E-2</v>
      </c>
      <c r="DP113">
        <v>0</v>
      </c>
      <c r="DQ113">
        <v>4.3016666666666659</v>
      </c>
      <c r="DR113">
        <v>2.3383333333333329</v>
      </c>
      <c r="DS113">
        <v>0</v>
      </c>
      <c r="DT113">
        <v>3.0383333333333331</v>
      </c>
      <c r="DU113">
        <v>2.2983333333333338</v>
      </c>
      <c r="DV113">
        <v>0</v>
      </c>
      <c r="DW113">
        <v>5.1916666666666664</v>
      </c>
      <c r="DX113">
        <v>4.5328554816833329</v>
      </c>
      <c r="DY113">
        <v>0</v>
      </c>
      <c r="DZ113">
        <v>0.29666666666666658</v>
      </c>
      <c r="EA113">
        <v>0.47333333333333327</v>
      </c>
      <c r="EB113">
        <v>0</v>
      </c>
      <c r="EC113">
        <v>0.50920217381376442</v>
      </c>
      <c r="ED113">
        <v>0.56277643056126403</v>
      </c>
      <c r="EE113">
        <v>0</v>
      </c>
      <c r="EF113">
        <v>0.83416456256533067</v>
      </c>
      <c r="EG113">
        <v>6.3814169591234364</v>
      </c>
      <c r="EH113">
        <v>0</v>
      </c>
    </row>
    <row r="114" spans="1:138" x14ac:dyDescent="0.25">
      <c r="A114" s="14">
        <v>2015</v>
      </c>
      <c r="B114" s="2">
        <v>2011</v>
      </c>
      <c r="C114">
        <f>0.16667*'Ancillary calculations'!D$30</f>
        <v>0</v>
      </c>
      <c r="D114">
        <f>0.16667*'Ancillary calculations'!E$30</f>
        <v>117.99000322380456</v>
      </c>
      <c r="E114">
        <f>0.16667*'Ancillary calculations'!F$30</f>
        <v>0</v>
      </c>
      <c r="F114">
        <f>0.16667*'Ancillary calculations'!G$30</f>
        <v>0</v>
      </c>
      <c r="G114">
        <f>0.16667*'Ancillary calculations'!H$30</f>
        <v>0</v>
      </c>
      <c r="H114">
        <f>0.16667*'Ancillary calculations'!I$30</f>
        <v>16.612522841958555</v>
      </c>
      <c r="I114">
        <f>0.16667*'Ancillary calculations'!J$30</f>
        <v>0</v>
      </c>
      <c r="J114">
        <f>0.16667*'Ancillary calculations'!K$30</f>
        <v>0</v>
      </c>
      <c r="K114">
        <f>0.16667*'Ancillary calculations'!L$30</f>
        <v>4.7548210254369003</v>
      </c>
      <c r="L114">
        <v>0</v>
      </c>
      <c r="M114">
        <v>0</v>
      </c>
      <c r="N114">
        <v>0</v>
      </c>
      <c r="O114">
        <v>0</v>
      </c>
      <c r="P114">
        <f t="shared" si="3"/>
        <v>11.639041079741972</v>
      </c>
      <c r="Q114">
        <f t="shared" si="4"/>
        <v>1.6387306594860589</v>
      </c>
      <c r="R114">
        <f t="shared" si="5"/>
        <v>0.46903598381049738</v>
      </c>
      <c r="S114">
        <v>22.175805637514006</v>
      </c>
      <c r="T114">
        <v>10.061694161988598</v>
      </c>
      <c r="U114">
        <v>0</v>
      </c>
      <c r="V114">
        <v>10.548376280017539</v>
      </c>
      <c r="W114">
        <v>43.810558435863697</v>
      </c>
      <c r="X114">
        <v>0</v>
      </c>
      <c r="Y114">
        <v>15.274221401981196</v>
      </c>
      <c r="Z114">
        <v>8.9264306896334169</v>
      </c>
      <c r="AA114">
        <v>0</v>
      </c>
      <c r="AB114">
        <v>6.2996062746078358</v>
      </c>
      <c r="AC114">
        <v>44.964896464804283</v>
      </c>
      <c r="AD114">
        <v>0</v>
      </c>
      <c r="AE114">
        <v>7.674999999999998</v>
      </c>
      <c r="AF114">
        <v>11.091666666666665</v>
      </c>
      <c r="AG114">
        <v>0</v>
      </c>
      <c r="AH114">
        <v>10.638333333333332</v>
      </c>
      <c r="AI114">
        <v>17.178799999999999</v>
      </c>
      <c r="AJ114">
        <v>0</v>
      </c>
      <c r="AK114">
        <v>39.244074135181215</v>
      </c>
      <c r="AL114">
        <v>6.2404677445966001</v>
      </c>
      <c r="AM114">
        <v>0</v>
      </c>
      <c r="AN114" s="69">
        <v>7.2947046116214338</v>
      </c>
      <c r="AO114" s="69">
        <v>7.1631312003402225</v>
      </c>
      <c r="AP114">
        <v>0</v>
      </c>
      <c r="AQ114" s="69">
        <v>5.9846591233767032</v>
      </c>
      <c r="AR114" s="69">
        <v>8.0749158989404357</v>
      </c>
      <c r="AS114">
        <v>0</v>
      </c>
      <c r="AT114" s="69">
        <v>13.695013414490678</v>
      </c>
      <c r="AU114" s="69">
        <v>25.943294888255529</v>
      </c>
      <c r="AV114">
        <v>0</v>
      </c>
      <c r="AW114">
        <v>0</v>
      </c>
      <c r="AX114">
        <v>1937.82</v>
      </c>
      <c r="AY114">
        <v>0</v>
      </c>
      <c r="AZ114">
        <v>0</v>
      </c>
      <c r="BA114">
        <v>856.70086693334008</v>
      </c>
      <c r="BB114">
        <v>0</v>
      </c>
      <c r="BC114" s="7">
        <v>77.998975580581401</v>
      </c>
      <c r="BD114" s="7">
        <v>116.99846337087209</v>
      </c>
      <c r="BE114">
        <v>0</v>
      </c>
      <c r="BF114" s="7">
        <v>47.293858878464263</v>
      </c>
      <c r="BG114" s="7">
        <v>141.88157663539278</v>
      </c>
      <c r="BH114">
        <v>0</v>
      </c>
      <c r="BI114">
        <v>0</v>
      </c>
      <c r="BJ114" s="7">
        <v>577.53880706629275</v>
      </c>
      <c r="BK114">
        <v>0</v>
      </c>
      <c r="BL114" s="7">
        <v>133.54184997361895</v>
      </c>
      <c r="BM114" s="7">
        <v>400.62554992085688</v>
      </c>
      <c r="BN114">
        <v>0</v>
      </c>
      <c r="BO114" s="7">
        <v>133.54184997361892</v>
      </c>
      <c r="BP114" s="7">
        <v>400.62554992085688</v>
      </c>
      <c r="BQ114">
        <v>0</v>
      </c>
      <c r="BR114" s="75">
        <v>20</v>
      </c>
      <c r="BS114" s="75">
        <v>20</v>
      </c>
      <c r="BT114">
        <v>0</v>
      </c>
      <c r="BU114">
        <v>0.61063413333333327</v>
      </c>
      <c r="BV114">
        <v>0.58833333333333337</v>
      </c>
      <c r="BW114">
        <v>0</v>
      </c>
      <c r="BX114">
        <v>0.81578775833333328</v>
      </c>
      <c r="BY114">
        <v>6.9632877583333332</v>
      </c>
      <c r="BZ114">
        <v>0</v>
      </c>
      <c r="CA114">
        <v>1.1277337000000001</v>
      </c>
      <c r="CB114">
        <v>1.389400366666667</v>
      </c>
      <c r="CC114">
        <v>0</v>
      </c>
      <c r="CD114">
        <v>1.0349999999999999</v>
      </c>
      <c r="CE114">
        <v>0.98999999999999988</v>
      </c>
      <c r="CF114">
        <v>0</v>
      </c>
      <c r="CG114">
        <v>0.48833333333333329</v>
      </c>
      <c r="CH114">
        <v>9.9833333333333329E-2</v>
      </c>
      <c r="CI114">
        <v>0</v>
      </c>
      <c r="CJ114">
        <v>1.721431999999999</v>
      </c>
      <c r="CK114">
        <v>2.7379220000000002</v>
      </c>
      <c r="CL114">
        <v>0</v>
      </c>
      <c r="CM114">
        <v>0.85433070866141725</v>
      </c>
      <c r="CN114">
        <v>4.2953018372703413</v>
      </c>
      <c r="CO114">
        <v>0</v>
      </c>
      <c r="CP114">
        <v>0.18286311389759671</v>
      </c>
      <c r="CQ114">
        <v>0.21624855918990271</v>
      </c>
      <c r="CR114">
        <v>0</v>
      </c>
      <c r="CS114">
        <v>0.4501041166106039</v>
      </c>
      <c r="CT114">
        <v>0.40872633349351267</v>
      </c>
      <c r="CU114">
        <v>0</v>
      </c>
      <c r="CV114">
        <v>0.99166666666666647</v>
      </c>
      <c r="CW114">
        <v>2.0949999999999989</v>
      </c>
      <c r="CX114">
        <v>0</v>
      </c>
      <c r="CY114">
        <v>1.6794951689986759</v>
      </c>
      <c r="CZ114">
        <v>2.914063181032994</v>
      </c>
      <c r="DA114">
        <v>0</v>
      </c>
      <c r="DB114">
        <v>1.514856202356202</v>
      </c>
      <c r="DC114">
        <v>0.49830710977564108</v>
      </c>
      <c r="DD114">
        <v>0</v>
      </c>
      <c r="DE114">
        <v>0.13697091162143349</v>
      </c>
      <c r="DF114">
        <v>0.68075595350688922</v>
      </c>
      <c r="DG114">
        <v>0</v>
      </c>
      <c r="DH114">
        <v>0.83833333333333337</v>
      </c>
      <c r="DI114">
        <v>0.56011939848333325</v>
      </c>
      <c r="DJ114">
        <v>0</v>
      </c>
      <c r="DK114">
        <v>0.28346926596379551</v>
      </c>
      <c r="DL114">
        <v>7.6254890259266614E-2</v>
      </c>
      <c r="DM114">
        <v>0</v>
      </c>
      <c r="DN114">
        <v>7.1666666666666656E-2</v>
      </c>
      <c r="DO114">
        <v>8.0739061489611658E-2</v>
      </c>
      <c r="DP114">
        <v>0</v>
      </c>
      <c r="DQ114">
        <v>4.3016666666666659</v>
      </c>
      <c r="DR114">
        <v>2.3383333333333329</v>
      </c>
      <c r="DS114">
        <v>0</v>
      </c>
      <c r="DT114">
        <v>3.0383333333333331</v>
      </c>
      <c r="DU114">
        <v>2.2983333333333338</v>
      </c>
      <c r="DV114">
        <v>0</v>
      </c>
      <c r="DW114">
        <v>5.1916666666666664</v>
      </c>
      <c r="DX114">
        <v>4.5328554816833329</v>
      </c>
      <c r="DY114">
        <v>0</v>
      </c>
      <c r="DZ114">
        <v>0.29666666666666658</v>
      </c>
      <c r="EA114">
        <v>0.47333333333333327</v>
      </c>
      <c r="EB114">
        <v>0</v>
      </c>
      <c r="EC114">
        <v>0.50920217381376442</v>
      </c>
      <c r="ED114">
        <v>0.56277643056126403</v>
      </c>
      <c r="EE114">
        <v>0</v>
      </c>
      <c r="EF114">
        <v>0.83416456256533067</v>
      </c>
      <c r="EG114">
        <v>6.3814169591234364</v>
      </c>
      <c r="EH114">
        <v>0</v>
      </c>
    </row>
    <row r="115" spans="1:138" x14ac:dyDescent="0.25">
      <c r="A115" s="14">
        <v>2015</v>
      </c>
      <c r="B115" s="2">
        <v>2012</v>
      </c>
      <c r="C115">
        <f>0.16667*'Ancillary calculations'!D$30</f>
        <v>0</v>
      </c>
      <c r="D115">
        <f>0.16667*'Ancillary calculations'!E$30</f>
        <v>117.99000322380456</v>
      </c>
      <c r="E115">
        <f>0.16667*'Ancillary calculations'!F$30</f>
        <v>0</v>
      </c>
      <c r="F115">
        <f>0.16667*'Ancillary calculations'!G$30</f>
        <v>0</v>
      </c>
      <c r="G115">
        <f>0.16667*'Ancillary calculations'!H$30</f>
        <v>0</v>
      </c>
      <c r="H115">
        <f>0.16667*'Ancillary calculations'!I$30</f>
        <v>16.612522841958555</v>
      </c>
      <c r="I115">
        <f>0.16667*'Ancillary calculations'!J$30</f>
        <v>0</v>
      </c>
      <c r="J115">
        <f>0.16667*'Ancillary calculations'!K$30</f>
        <v>0</v>
      </c>
      <c r="K115">
        <f>0.16667*'Ancillary calculations'!L$30</f>
        <v>4.7548210254369003</v>
      </c>
      <c r="L115">
        <v>0</v>
      </c>
      <c r="M115">
        <v>0</v>
      </c>
      <c r="N115">
        <v>0</v>
      </c>
      <c r="O115">
        <v>0</v>
      </c>
      <c r="P115">
        <f t="shared" si="3"/>
        <v>11.639041079741972</v>
      </c>
      <c r="Q115">
        <f t="shared" si="4"/>
        <v>1.6387306594860589</v>
      </c>
      <c r="R115">
        <f t="shared" si="5"/>
        <v>0.46903598381049738</v>
      </c>
      <c r="S115">
        <v>49.534692363330016</v>
      </c>
      <c r="T115">
        <v>22.475076356409286</v>
      </c>
      <c r="U115">
        <v>0</v>
      </c>
      <c r="V115">
        <v>10.548376280017539</v>
      </c>
      <c r="W115">
        <v>43.810558435863697</v>
      </c>
      <c r="X115">
        <v>0</v>
      </c>
      <c r="Y115">
        <v>15.274221401981196</v>
      </c>
      <c r="Z115">
        <v>8.9264306896334169</v>
      </c>
      <c r="AA115">
        <v>0</v>
      </c>
      <c r="AB115">
        <v>6.2996062746078358</v>
      </c>
      <c r="AC115">
        <v>44.964896464804283</v>
      </c>
      <c r="AD115">
        <v>0</v>
      </c>
      <c r="AE115">
        <v>7.674999999999998</v>
      </c>
      <c r="AF115">
        <v>11.091666666666665</v>
      </c>
      <c r="AG115">
        <v>0</v>
      </c>
      <c r="AH115">
        <v>10.638333333333332</v>
      </c>
      <c r="AI115">
        <v>17.178799999999999</v>
      </c>
      <c r="AJ115">
        <v>0</v>
      </c>
      <c r="AK115">
        <v>39.244074135181215</v>
      </c>
      <c r="AL115">
        <v>6.2404677445966001</v>
      </c>
      <c r="AM115">
        <v>0</v>
      </c>
      <c r="AN115" s="69">
        <v>7.2947046116214338</v>
      </c>
      <c r="AO115" s="69">
        <v>7.1631312003402225</v>
      </c>
      <c r="AP115">
        <v>0</v>
      </c>
      <c r="AQ115" s="69">
        <v>5.9846591233767032</v>
      </c>
      <c r="AR115" s="69">
        <v>8.0749158989404357</v>
      </c>
      <c r="AS115">
        <v>0</v>
      </c>
      <c r="AT115" s="69">
        <v>13.695013414490678</v>
      </c>
      <c r="AU115" s="69">
        <v>25.943294888255529</v>
      </c>
      <c r="AV115">
        <v>0</v>
      </c>
      <c r="AW115">
        <v>0</v>
      </c>
      <c r="AX115">
        <v>1918.06</v>
      </c>
      <c r="AY115">
        <v>0</v>
      </c>
      <c r="AZ115">
        <v>0</v>
      </c>
      <c r="BA115">
        <v>889.65090027693009</v>
      </c>
      <c r="BB115">
        <v>0</v>
      </c>
      <c r="BC115" s="7">
        <v>77.998975580581401</v>
      </c>
      <c r="BD115" s="7">
        <v>116.99846337087209</v>
      </c>
      <c r="BE115">
        <v>0</v>
      </c>
      <c r="BF115" s="7">
        <v>49.874904146309831</v>
      </c>
      <c r="BG115" s="7">
        <v>149.62471243892949</v>
      </c>
      <c r="BH115">
        <v>0</v>
      </c>
      <c r="BI115">
        <v>0</v>
      </c>
      <c r="BJ115" s="7">
        <v>588.64532258679833</v>
      </c>
      <c r="BK115">
        <v>0</v>
      </c>
      <c r="BL115" s="7">
        <v>136.10996247311164</v>
      </c>
      <c r="BM115" s="7">
        <v>408.32988741933491</v>
      </c>
      <c r="BN115">
        <v>0</v>
      </c>
      <c r="BO115" s="7">
        <v>136.10996247311164</v>
      </c>
      <c r="BP115" s="7">
        <v>408.32988741933491</v>
      </c>
      <c r="BQ115">
        <v>0</v>
      </c>
      <c r="BR115" s="75">
        <v>20</v>
      </c>
      <c r="BS115" s="75">
        <v>20</v>
      </c>
      <c r="BT115">
        <v>0</v>
      </c>
      <c r="BU115">
        <v>0.61063413333333327</v>
      </c>
      <c r="BV115">
        <v>0.58833333333333337</v>
      </c>
      <c r="BW115">
        <v>0</v>
      </c>
      <c r="BX115">
        <v>0.81578775833333328</v>
      </c>
      <c r="BY115">
        <v>6.9632877583333332</v>
      </c>
      <c r="BZ115">
        <v>0</v>
      </c>
      <c r="CA115">
        <v>1.1277337000000001</v>
      </c>
      <c r="CB115">
        <v>1.389400366666667</v>
      </c>
      <c r="CC115">
        <v>0</v>
      </c>
      <c r="CD115">
        <v>1.0349999999999999</v>
      </c>
      <c r="CE115">
        <v>0.98999999999999988</v>
      </c>
      <c r="CF115">
        <v>0</v>
      </c>
      <c r="CG115">
        <v>0.48833333333333329</v>
      </c>
      <c r="CH115">
        <v>9.9833333333333329E-2</v>
      </c>
      <c r="CI115">
        <v>0</v>
      </c>
      <c r="CJ115">
        <v>1.721431999999999</v>
      </c>
      <c r="CK115">
        <v>2.7379220000000002</v>
      </c>
      <c r="CL115">
        <v>0</v>
      </c>
      <c r="CM115">
        <v>0.85433070866141725</v>
      </c>
      <c r="CN115">
        <v>4.2953018372703413</v>
      </c>
      <c r="CO115">
        <v>0</v>
      </c>
      <c r="CP115">
        <v>0.18286311389759671</v>
      </c>
      <c r="CQ115">
        <v>0.21624855918990271</v>
      </c>
      <c r="CR115">
        <v>0</v>
      </c>
      <c r="CS115">
        <v>0.4501041166106039</v>
      </c>
      <c r="CT115">
        <v>0.40872633349351267</v>
      </c>
      <c r="CU115">
        <v>0</v>
      </c>
      <c r="CV115">
        <v>0.99166666666666647</v>
      </c>
      <c r="CW115">
        <v>2.0949999999999989</v>
      </c>
      <c r="CX115">
        <v>0</v>
      </c>
      <c r="CY115">
        <v>1.6794951689986759</v>
      </c>
      <c r="CZ115">
        <v>2.914063181032994</v>
      </c>
      <c r="DA115">
        <v>0</v>
      </c>
      <c r="DB115">
        <v>1.514856202356202</v>
      </c>
      <c r="DC115">
        <v>0.49830710977564108</v>
      </c>
      <c r="DD115">
        <v>0</v>
      </c>
      <c r="DE115">
        <v>0.13697091162143349</v>
      </c>
      <c r="DF115">
        <v>0.68075595350688922</v>
      </c>
      <c r="DG115">
        <v>0</v>
      </c>
      <c r="DH115">
        <v>0.83833333333333337</v>
      </c>
      <c r="DI115">
        <v>0.56011939848333325</v>
      </c>
      <c r="DJ115">
        <v>0</v>
      </c>
      <c r="DK115">
        <v>0.28346926596379551</v>
      </c>
      <c r="DL115">
        <v>7.6254890259266614E-2</v>
      </c>
      <c r="DM115">
        <v>0</v>
      </c>
      <c r="DN115">
        <v>7.1666666666666656E-2</v>
      </c>
      <c r="DO115">
        <v>8.0739061489611658E-2</v>
      </c>
      <c r="DP115">
        <v>0</v>
      </c>
      <c r="DQ115">
        <v>4.3016666666666659</v>
      </c>
      <c r="DR115">
        <v>2.3383333333333329</v>
      </c>
      <c r="DS115">
        <v>0</v>
      </c>
      <c r="DT115">
        <v>3.0383333333333331</v>
      </c>
      <c r="DU115">
        <v>2.2983333333333338</v>
      </c>
      <c r="DV115">
        <v>0</v>
      </c>
      <c r="DW115">
        <v>5.1916666666666664</v>
      </c>
      <c r="DX115">
        <v>4.5328554816833329</v>
      </c>
      <c r="DY115">
        <v>0</v>
      </c>
      <c r="DZ115">
        <v>0.29666666666666658</v>
      </c>
      <c r="EA115">
        <v>0.47333333333333327</v>
      </c>
      <c r="EB115">
        <v>0</v>
      </c>
      <c r="EC115">
        <v>0.50920217381376442</v>
      </c>
      <c r="ED115">
        <v>0.56277643056126403</v>
      </c>
      <c r="EE115">
        <v>0</v>
      </c>
      <c r="EF115">
        <v>0.83416456256533067</v>
      </c>
      <c r="EG115">
        <v>6.3814169591234364</v>
      </c>
      <c r="EH115">
        <v>0</v>
      </c>
    </row>
    <row r="116" spans="1:138" x14ac:dyDescent="0.25">
      <c r="A116" s="14">
        <v>2015</v>
      </c>
      <c r="B116" s="2">
        <v>2013</v>
      </c>
      <c r="C116">
        <f>0.16667*'Ancillary calculations'!D$30</f>
        <v>0</v>
      </c>
      <c r="D116">
        <f>0.16667*'Ancillary calculations'!E$30</f>
        <v>117.99000322380456</v>
      </c>
      <c r="E116">
        <f>0.16667*'Ancillary calculations'!F$30</f>
        <v>0</v>
      </c>
      <c r="F116">
        <f>0.16667*'Ancillary calculations'!G$30</f>
        <v>0</v>
      </c>
      <c r="G116">
        <f>0.16667*'Ancillary calculations'!H$30</f>
        <v>0</v>
      </c>
      <c r="H116">
        <f>0.16667*'Ancillary calculations'!I$30</f>
        <v>16.612522841958555</v>
      </c>
      <c r="I116">
        <f>0.16667*'Ancillary calculations'!J$30</f>
        <v>0</v>
      </c>
      <c r="J116">
        <f>0.16667*'Ancillary calculations'!K$30</f>
        <v>0</v>
      </c>
      <c r="K116">
        <f>0.16667*'Ancillary calculations'!L$30</f>
        <v>4.7548210254369003</v>
      </c>
      <c r="L116">
        <v>0</v>
      </c>
      <c r="M116">
        <v>0</v>
      </c>
      <c r="N116">
        <v>0</v>
      </c>
      <c r="O116">
        <v>0</v>
      </c>
      <c r="P116">
        <f t="shared" si="3"/>
        <v>11.639041079741972</v>
      </c>
      <c r="Q116">
        <f t="shared" si="4"/>
        <v>1.6387306594860589</v>
      </c>
      <c r="R116">
        <f t="shared" si="5"/>
        <v>0.46903598381049738</v>
      </c>
      <c r="S116">
        <v>46.822435666639244</v>
      </c>
      <c r="T116">
        <v>21.244460530450631</v>
      </c>
      <c r="U116">
        <v>0</v>
      </c>
      <c r="V116">
        <v>10.548376280017539</v>
      </c>
      <c r="W116">
        <v>43.810558435863697</v>
      </c>
      <c r="X116">
        <v>0</v>
      </c>
      <c r="Y116">
        <v>15.274221401981196</v>
      </c>
      <c r="Z116">
        <v>8.9264306896334169</v>
      </c>
      <c r="AA116">
        <v>0</v>
      </c>
      <c r="AB116">
        <v>6.2996062746078358</v>
      </c>
      <c r="AC116">
        <v>44.964896464804283</v>
      </c>
      <c r="AD116">
        <v>0</v>
      </c>
      <c r="AE116">
        <v>7.674999999999998</v>
      </c>
      <c r="AF116">
        <v>11.091666666666665</v>
      </c>
      <c r="AG116">
        <v>0</v>
      </c>
      <c r="AH116">
        <v>10.638333333333332</v>
      </c>
      <c r="AI116">
        <v>17.178799999999999</v>
      </c>
      <c r="AJ116">
        <v>0</v>
      </c>
      <c r="AK116">
        <v>39.244074135181215</v>
      </c>
      <c r="AL116">
        <v>6.2404677445966001</v>
      </c>
      <c r="AM116">
        <v>0</v>
      </c>
      <c r="AN116" s="69">
        <v>7.2947046116214338</v>
      </c>
      <c r="AO116" s="69">
        <v>7.1631312003402225</v>
      </c>
      <c r="AP116">
        <v>0</v>
      </c>
      <c r="AQ116" s="69">
        <v>5.9846591233767032</v>
      </c>
      <c r="AR116" s="69">
        <v>8.0749158989404357</v>
      </c>
      <c r="AS116">
        <v>0</v>
      </c>
      <c r="AT116" s="69">
        <v>13.695013414490678</v>
      </c>
      <c r="AU116" s="69">
        <v>25.943294888255529</v>
      </c>
      <c r="AV116">
        <v>0</v>
      </c>
      <c r="AW116">
        <v>0</v>
      </c>
      <c r="AX116">
        <v>1896.04</v>
      </c>
      <c r="AY116">
        <v>0</v>
      </c>
      <c r="AZ116">
        <v>0</v>
      </c>
      <c r="BA116">
        <v>922.6009336205201</v>
      </c>
      <c r="BB116">
        <v>0</v>
      </c>
      <c r="BC116" s="7">
        <v>77.998975580581401</v>
      </c>
      <c r="BD116" s="7">
        <v>116.99846337087209</v>
      </c>
      <c r="BE116">
        <v>0</v>
      </c>
      <c r="BF116" s="7">
        <v>53.51873275973886</v>
      </c>
      <c r="BG116" s="7">
        <v>160.55619827921657</v>
      </c>
      <c r="BH116">
        <v>0</v>
      </c>
      <c r="BI116">
        <v>0</v>
      </c>
      <c r="BJ116" s="7">
        <v>599.75183810730391</v>
      </c>
      <c r="BK116">
        <v>0</v>
      </c>
      <c r="BL116" s="7">
        <v>138.67807497260432</v>
      </c>
      <c r="BM116" s="7">
        <v>416.03422491781294</v>
      </c>
      <c r="BN116">
        <v>0</v>
      </c>
      <c r="BO116" s="7">
        <v>138.67807497260435</v>
      </c>
      <c r="BP116" s="7">
        <v>416.03422491781294</v>
      </c>
      <c r="BQ116">
        <v>0</v>
      </c>
      <c r="BR116" s="75">
        <v>20</v>
      </c>
      <c r="BS116" s="75">
        <v>20</v>
      </c>
      <c r="BT116">
        <v>0</v>
      </c>
      <c r="BU116">
        <v>0.61063413333333327</v>
      </c>
      <c r="BV116">
        <v>0.58833333333333337</v>
      </c>
      <c r="BW116">
        <v>0</v>
      </c>
      <c r="BX116">
        <v>0.81578775833333328</v>
      </c>
      <c r="BY116">
        <v>6.9632877583333332</v>
      </c>
      <c r="BZ116">
        <v>0</v>
      </c>
      <c r="CA116">
        <v>1.1277337000000001</v>
      </c>
      <c r="CB116">
        <v>1.389400366666667</v>
      </c>
      <c r="CC116">
        <v>0</v>
      </c>
      <c r="CD116">
        <v>1.0349999999999999</v>
      </c>
      <c r="CE116">
        <v>0.98999999999999988</v>
      </c>
      <c r="CF116">
        <v>0</v>
      </c>
      <c r="CG116">
        <v>0.48833333333333329</v>
      </c>
      <c r="CH116">
        <v>9.9833333333333329E-2</v>
      </c>
      <c r="CI116">
        <v>0</v>
      </c>
      <c r="CJ116">
        <v>1.721431999999999</v>
      </c>
      <c r="CK116">
        <v>2.7379220000000002</v>
      </c>
      <c r="CL116">
        <v>0</v>
      </c>
      <c r="CM116">
        <v>0.85433070866141725</v>
      </c>
      <c r="CN116">
        <v>4.2953018372703413</v>
      </c>
      <c r="CO116">
        <v>0</v>
      </c>
      <c r="CP116">
        <v>0.18286311389759671</v>
      </c>
      <c r="CQ116">
        <v>0.21624855918990271</v>
      </c>
      <c r="CR116">
        <v>0</v>
      </c>
      <c r="CS116">
        <v>0.4501041166106039</v>
      </c>
      <c r="CT116">
        <v>0.40872633349351267</v>
      </c>
      <c r="CU116">
        <v>0</v>
      </c>
      <c r="CV116">
        <v>0.99166666666666647</v>
      </c>
      <c r="CW116">
        <v>2.0949999999999989</v>
      </c>
      <c r="CX116">
        <v>0</v>
      </c>
      <c r="CY116">
        <v>1.6794951689986759</v>
      </c>
      <c r="CZ116">
        <v>2.914063181032994</v>
      </c>
      <c r="DA116">
        <v>0</v>
      </c>
      <c r="DB116">
        <v>1.514856202356202</v>
      </c>
      <c r="DC116">
        <v>0.49830710977564108</v>
      </c>
      <c r="DD116">
        <v>0</v>
      </c>
      <c r="DE116">
        <v>0.13697091162143349</v>
      </c>
      <c r="DF116">
        <v>0.68075595350688922</v>
      </c>
      <c r="DG116">
        <v>0</v>
      </c>
      <c r="DH116">
        <v>0.83833333333333337</v>
      </c>
      <c r="DI116">
        <v>0.56011939848333325</v>
      </c>
      <c r="DJ116">
        <v>0</v>
      </c>
      <c r="DK116">
        <v>0.28346926596379551</v>
      </c>
      <c r="DL116">
        <v>7.6254890259266614E-2</v>
      </c>
      <c r="DM116">
        <v>0</v>
      </c>
      <c r="DN116">
        <v>7.1666666666666656E-2</v>
      </c>
      <c r="DO116">
        <v>8.0739061489611658E-2</v>
      </c>
      <c r="DP116">
        <v>0</v>
      </c>
      <c r="DQ116">
        <v>4.3016666666666659</v>
      </c>
      <c r="DR116">
        <v>2.3383333333333329</v>
      </c>
      <c r="DS116">
        <v>0</v>
      </c>
      <c r="DT116">
        <v>3.0383333333333331</v>
      </c>
      <c r="DU116">
        <v>2.2983333333333338</v>
      </c>
      <c r="DV116">
        <v>0</v>
      </c>
      <c r="DW116">
        <v>5.1916666666666664</v>
      </c>
      <c r="DX116">
        <v>4.5328554816833329</v>
      </c>
      <c r="DY116">
        <v>0</v>
      </c>
      <c r="DZ116">
        <v>0.29666666666666658</v>
      </c>
      <c r="EA116">
        <v>0.47333333333333327</v>
      </c>
      <c r="EB116">
        <v>0</v>
      </c>
      <c r="EC116">
        <v>0.50920217381376442</v>
      </c>
      <c r="ED116">
        <v>0.56277643056126403</v>
      </c>
      <c r="EE116">
        <v>0</v>
      </c>
      <c r="EF116">
        <v>0.83416456256533067</v>
      </c>
      <c r="EG116">
        <v>6.3814169591234364</v>
      </c>
      <c r="EH116">
        <v>0</v>
      </c>
    </row>
    <row r="117" spans="1:138" x14ac:dyDescent="0.25">
      <c r="A117" s="14">
        <v>2015</v>
      </c>
      <c r="B117" s="2">
        <v>2014</v>
      </c>
      <c r="C117">
        <f>0.16667*'Ancillary calculations'!D$30</f>
        <v>0</v>
      </c>
      <c r="D117">
        <f>0.16667*'Ancillary calculations'!E$30</f>
        <v>117.99000322380456</v>
      </c>
      <c r="E117">
        <f>0.16667*'Ancillary calculations'!F$30</f>
        <v>0</v>
      </c>
      <c r="F117">
        <f>0.16667*'Ancillary calculations'!G$30</f>
        <v>0</v>
      </c>
      <c r="G117">
        <f>0.16667*'Ancillary calculations'!H$30</f>
        <v>0</v>
      </c>
      <c r="H117">
        <f>0.16667*'Ancillary calculations'!I$30</f>
        <v>16.612522841958555</v>
      </c>
      <c r="I117">
        <f>0.16667*'Ancillary calculations'!J$30</f>
        <v>0</v>
      </c>
      <c r="J117">
        <f>0.16667*'Ancillary calculations'!K$30</f>
        <v>0</v>
      </c>
      <c r="K117">
        <f>0.16667*'Ancillary calculations'!L$30</f>
        <v>4.7548210254369003</v>
      </c>
      <c r="L117">
        <v>0</v>
      </c>
      <c r="M117">
        <v>0</v>
      </c>
      <c r="N117">
        <v>0</v>
      </c>
      <c r="O117">
        <v>0</v>
      </c>
      <c r="P117">
        <f t="shared" si="3"/>
        <v>11.639041079741972</v>
      </c>
      <c r="Q117">
        <f t="shared" si="4"/>
        <v>1.6387306594860589</v>
      </c>
      <c r="R117">
        <f t="shared" si="5"/>
        <v>0.46903598381049738</v>
      </c>
      <c r="S117">
        <v>47.230551613185568</v>
      </c>
      <c r="T117">
        <v>21.429632510395876</v>
      </c>
      <c r="U117">
        <v>0</v>
      </c>
      <c r="V117">
        <v>10.548376280017539</v>
      </c>
      <c r="W117">
        <v>43.810558435863697</v>
      </c>
      <c r="X117">
        <v>0</v>
      </c>
      <c r="Y117">
        <v>15.274221401981196</v>
      </c>
      <c r="Z117">
        <v>8.9264306896334169</v>
      </c>
      <c r="AA117">
        <v>0</v>
      </c>
      <c r="AB117">
        <v>6.2996062746078358</v>
      </c>
      <c r="AC117">
        <v>44.964896464804283</v>
      </c>
      <c r="AD117">
        <v>0</v>
      </c>
      <c r="AE117">
        <v>7.674999999999998</v>
      </c>
      <c r="AF117">
        <v>11.091666666666665</v>
      </c>
      <c r="AG117">
        <v>0</v>
      </c>
      <c r="AH117">
        <v>10.638333333333332</v>
      </c>
      <c r="AI117">
        <v>17.178799999999999</v>
      </c>
      <c r="AJ117">
        <v>0</v>
      </c>
      <c r="AK117">
        <v>39.244074135181215</v>
      </c>
      <c r="AL117">
        <v>6.2404677445966001</v>
      </c>
      <c r="AM117">
        <v>0</v>
      </c>
      <c r="AN117" s="69">
        <v>7.2947046116214338</v>
      </c>
      <c r="AO117" s="69">
        <v>7.1631312003402225</v>
      </c>
      <c r="AP117">
        <v>0</v>
      </c>
      <c r="AQ117" s="69">
        <v>5.9846591233767032</v>
      </c>
      <c r="AR117" s="69">
        <v>8.0749158989404357</v>
      </c>
      <c r="AS117">
        <v>0</v>
      </c>
      <c r="AT117" s="69">
        <v>13.695013414490678</v>
      </c>
      <c r="AU117" s="69">
        <v>25.943294888255529</v>
      </c>
      <c r="AV117">
        <v>0</v>
      </c>
      <c r="AW117">
        <v>0</v>
      </c>
      <c r="AX117">
        <v>1876.27</v>
      </c>
      <c r="AY117">
        <v>0</v>
      </c>
      <c r="AZ117">
        <v>0</v>
      </c>
      <c r="BA117">
        <v>955.5509669641101</v>
      </c>
      <c r="BB117">
        <v>0</v>
      </c>
      <c r="BC117" s="7">
        <v>77.998975580581401</v>
      </c>
      <c r="BD117" s="7">
        <v>116.99846337087209</v>
      </c>
      <c r="BE117">
        <v>0</v>
      </c>
      <c r="BF117" s="7">
        <v>63.918826927234214</v>
      </c>
      <c r="BG117" s="7">
        <v>191.75648078170263</v>
      </c>
      <c r="BH117">
        <v>0</v>
      </c>
      <c r="BI117">
        <v>0</v>
      </c>
      <c r="BJ117" s="7">
        <v>610.85835362780949</v>
      </c>
      <c r="BK117">
        <v>0</v>
      </c>
      <c r="BL117" s="7">
        <v>141.24618747209701</v>
      </c>
      <c r="BM117" s="7">
        <v>423.73856241629102</v>
      </c>
      <c r="BN117">
        <v>0</v>
      </c>
      <c r="BO117" s="7">
        <v>141.24618747209701</v>
      </c>
      <c r="BP117" s="7">
        <v>423.73856241629102</v>
      </c>
      <c r="BQ117">
        <v>0</v>
      </c>
      <c r="BR117" s="75">
        <v>20</v>
      </c>
      <c r="BS117" s="75">
        <v>20</v>
      </c>
      <c r="BT117">
        <v>0</v>
      </c>
      <c r="BU117">
        <v>0.61063413333333327</v>
      </c>
      <c r="BV117">
        <v>0.58833333333333337</v>
      </c>
      <c r="BW117">
        <v>0</v>
      </c>
      <c r="BX117">
        <v>0.81578775833333328</v>
      </c>
      <c r="BY117">
        <v>6.9632877583333332</v>
      </c>
      <c r="BZ117">
        <v>0</v>
      </c>
      <c r="CA117">
        <v>1.1277337000000001</v>
      </c>
      <c r="CB117">
        <v>1.389400366666667</v>
      </c>
      <c r="CC117">
        <v>0</v>
      </c>
      <c r="CD117">
        <v>1.0349999999999999</v>
      </c>
      <c r="CE117">
        <v>0.98999999999999988</v>
      </c>
      <c r="CF117">
        <v>0</v>
      </c>
      <c r="CG117">
        <v>0.48833333333333329</v>
      </c>
      <c r="CH117">
        <v>9.9833333333333329E-2</v>
      </c>
      <c r="CI117">
        <v>0</v>
      </c>
      <c r="CJ117">
        <v>1.721431999999999</v>
      </c>
      <c r="CK117">
        <v>2.7379220000000002</v>
      </c>
      <c r="CL117">
        <v>0</v>
      </c>
      <c r="CM117">
        <v>0.85433070866141725</v>
      </c>
      <c r="CN117">
        <v>4.2953018372703413</v>
      </c>
      <c r="CO117">
        <v>0</v>
      </c>
      <c r="CP117">
        <v>0.18286311389759671</v>
      </c>
      <c r="CQ117">
        <v>0.21624855918990271</v>
      </c>
      <c r="CR117">
        <v>0</v>
      </c>
      <c r="CS117">
        <v>0.4501041166106039</v>
      </c>
      <c r="CT117">
        <v>0.40872633349351267</v>
      </c>
      <c r="CU117">
        <v>0</v>
      </c>
      <c r="CV117">
        <v>0.99166666666666647</v>
      </c>
      <c r="CW117">
        <v>2.0949999999999989</v>
      </c>
      <c r="CX117">
        <v>0</v>
      </c>
      <c r="CY117">
        <v>1.6794951689986759</v>
      </c>
      <c r="CZ117">
        <v>2.914063181032994</v>
      </c>
      <c r="DA117">
        <v>0</v>
      </c>
      <c r="DB117">
        <v>1.514856202356202</v>
      </c>
      <c r="DC117">
        <v>0.49830710977564108</v>
      </c>
      <c r="DD117">
        <v>0</v>
      </c>
      <c r="DE117">
        <v>0.13697091162143349</v>
      </c>
      <c r="DF117">
        <v>0.68075595350688922</v>
      </c>
      <c r="DG117">
        <v>0</v>
      </c>
      <c r="DH117">
        <v>0.83833333333333337</v>
      </c>
      <c r="DI117">
        <v>0.56011939848333325</v>
      </c>
      <c r="DJ117">
        <v>0</v>
      </c>
      <c r="DK117">
        <v>0.28346926596379551</v>
      </c>
      <c r="DL117">
        <v>7.6254890259266614E-2</v>
      </c>
      <c r="DM117">
        <v>0</v>
      </c>
      <c r="DN117">
        <v>7.1666666666666656E-2</v>
      </c>
      <c r="DO117">
        <v>8.0739061489611658E-2</v>
      </c>
      <c r="DP117">
        <v>0</v>
      </c>
      <c r="DQ117">
        <v>4.3016666666666659</v>
      </c>
      <c r="DR117">
        <v>2.3383333333333329</v>
      </c>
      <c r="DS117">
        <v>0</v>
      </c>
      <c r="DT117">
        <v>3.0383333333333331</v>
      </c>
      <c r="DU117">
        <v>2.2983333333333338</v>
      </c>
      <c r="DV117">
        <v>0</v>
      </c>
      <c r="DW117">
        <v>5.1916666666666664</v>
      </c>
      <c r="DX117">
        <v>4.5328554816833329</v>
      </c>
      <c r="DY117">
        <v>0</v>
      </c>
      <c r="DZ117">
        <v>0.29666666666666658</v>
      </c>
      <c r="EA117">
        <v>0.47333333333333327</v>
      </c>
      <c r="EB117">
        <v>0</v>
      </c>
      <c r="EC117">
        <v>0.50920217381376442</v>
      </c>
      <c r="ED117">
        <v>0.56277643056126403</v>
      </c>
      <c r="EE117">
        <v>0</v>
      </c>
      <c r="EF117">
        <v>0.83416456256533067</v>
      </c>
      <c r="EG117">
        <v>6.3814169591234364</v>
      </c>
      <c r="EH117">
        <v>0</v>
      </c>
    </row>
    <row r="118" spans="1:138" x14ac:dyDescent="0.25">
      <c r="A118" s="14">
        <v>2015</v>
      </c>
      <c r="B118" s="2">
        <v>2015</v>
      </c>
      <c r="C118">
        <f>0.16667*'Ancillary calculations'!D$30</f>
        <v>0</v>
      </c>
      <c r="D118">
        <f>0.16667*'Ancillary calculations'!E$30</f>
        <v>117.99000322380456</v>
      </c>
      <c r="E118">
        <f>0.16667*'Ancillary calculations'!F$30</f>
        <v>0</v>
      </c>
      <c r="F118">
        <f>0.16667*'Ancillary calculations'!G$30</f>
        <v>0</v>
      </c>
      <c r="G118">
        <f>0.16667*'Ancillary calculations'!H$30</f>
        <v>0</v>
      </c>
      <c r="H118">
        <f>0.16667*'Ancillary calculations'!I$30</f>
        <v>16.612522841958555</v>
      </c>
      <c r="I118">
        <f>0.16667*'Ancillary calculations'!J$30</f>
        <v>0</v>
      </c>
      <c r="J118">
        <f>0.16667*'Ancillary calculations'!K$30</f>
        <v>0</v>
      </c>
      <c r="K118">
        <f>0.16667*'Ancillary calculations'!L$30</f>
        <v>4.7548210254369003</v>
      </c>
      <c r="L118">
        <v>0</v>
      </c>
      <c r="M118">
        <v>0</v>
      </c>
      <c r="N118">
        <v>0</v>
      </c>
      <c r="O118">
        <v>0</v>
      </c>
      <c r="P118">
        <f t="shared" si="3"/>
        <v>11.639041079741972</v>
      </c>
      <c r="Q118">
        <f t="shared" si="4"/>
        <v>1.6387306594860589</v>
      </c>
      <c r="R118">
        <f t="shared" si="5"/>
        <v>0.46903598381049738</v>
      </c>
      <c r="S118">
        <v>47.183266940155448</v>
      </c>
      <c r="T118">
        <v>21.408178321702334</v>
      </c>
      <c r="U118">
        <v>0</v>
      </c>
      <c r="V118">
        <v>10.548376280017539</v>
      </c>
      <c r="W118">
        <v>43.810558435863697</v>
      </c>
      <c r="X118">
        <v>0</v>
      </c>
      <c r="Y118">
        <v>15.274221401981196</v>
      </c>
      <c r="Z118">
        <v>8.9264306896334169</v>
      </c>
      <c r="AA118">
        <v>0</v>
      </c>
      <c r="AB118">
        <v>6.2996062746078358</v>
      </c>
      <c r="AC118">
        <v>44.964896464804283</v>
      </c>
      <c r="AD118">
        <v>0</v>
      </c>
      <c r="AE118">
        <v>7.674999999999998</v>
      </c>
      <c r="AF118">
        <v>11.091666666666665</v>
      </c>
      <c r="AG118">
        <v>0</v>
      </c>
      <c r="AH118">
        <v>10.638333333333332</v>
      </c>
      <c r="AI118">
        <v>17.178799999999999</v>
      </c>
      <c r="AJ118">
        <v>0</v>
      </c>
      <c r="AK118">
        <v>39.244074135181215</v>
      </c>
      <c r="AL118">
        <v>6.2404677445966001</v>
      </c>
      <c r="AM118">
        <v>0</v>
      </c>
      <c r="AN118" s="69">
        <v>7.2947046116214338</v>
      </c>
      <c r="AO118" s="69">
        <v>7.1631312003402225</v>
      </c>
      <c r="AP118">
        <v>0</v>
      </c>
      <c r="AQ118" s="69">
        <v>5.9846591233767032</v>
      </c>
      <c r="AR118" s="69">
        <v>8.0749158989404357</v>
      </c>
      <c r="AS118">
        <v>0</v>
      </c>
      <c r="AT118" s="69">
        <v>13.695013414490678</v>
      </c>
      <c r="AU118" s="69">
        <v>25.943294888255529</v>
      </c>
      <c r="AV118">
        <v>0</v>
      </c>
      <c r="AW118">
        <v>0</v>
      </c>
      <c r="AX118">
        <v>1848.11</v>
      </c>
      <c r="AY118">
        <v>0</v>
      </c>
      <c r="AZ118">
        <v>0</v>
      </c>
      <c r="BA118">
        <v>988.50100030770011</v>
      </c>
      <c r="BB118">
        <v>0</v>
      </c>
      <c r="BC118" s="7">
        <v>77.998975580581401</v>
      </c>
      <c r="BD118" s="7">
        <v>116.99846337087209</v>
      </c>
      <c r="BE118">
        <v>0</v>
      </c>
      <c r="BF118" s="7">
        <v>64.753870984478368</v>
      </c>
      <c r="BG118" s="7">
        <v>194.2616129534351</v>
      </c>
      <c r="BH118">
        <v>0</v>
      </c>
      <c r="BI118">
        <v>0</v>
      </c>
      <c r="BJ118" s="7">
        <v>621.96486914831507</v>
      </c>
      <c r="BK118">
        <v>0</v>
      </c>
      <c r="BL118" s="7">
        <v>143.81429997158969</v>
      </c>
      <c r="BM118" s="7">
        <v>431.4428999147691</v>
      </c>
      <c r="BN118">
        <v>0</v>
      </c>
      <c r="BO118" s="7">
        <v>143.81429997158966</v>
      </c>
      <c r="BP118" s="7">
        <v>431.4428999147691</v>
      </c>
      <c r="BQ118">
        <v>0</v>
      </c>
      <c r="BR118" s="75">
        <v>20</v>
      </c>
      <c r="BS118" s="75">
        <v>20</v>
      </c>
      <c r="BT118">
        <v>0</v>
      </c>
      <c r="BU118">
        <v>0.61063413333333327</v>
      </c>
      <c r="BV118">
        <v>0.58833333333333337</v>
      </c>
      <c r="BW118">
        <v>0</v>
      </c>
      <c r="BX118">
        <v>0.81578775833333328</v>
      </c>
      <c r="BY118">
        <v>6.9632877583333332</v>
      </c>
      <c r="BZ118">
        <v>0</v>
      </c>
      <c r="CA118">
        <v>1.1277337000000001</v>
      </c>
      <c r="CB118">
        <v>1.389400366666667</v>
      </c>
      <c r="CC118">
        <v>0</v>
      </c>
      <c r="CD118">
        <v>1.0349999999999999</v>
      </c>
      <c r="CE118">
        <v>0.98999999999999988</v>
      </c>
      <c r="CF118">
        <v>0</v>
      </c>
      <c r="CG118">
        <v>0.48833333333333329</v>
      </c>
      <c r="CH118">
        <v>9.9833333333333329E-2</v>
      </c>
      <c r="CI118">
        <v>0</v>
      </c>
      <c r="CJ118">
        <v>1.721431999999999</v>
      </c>
      <c r="CK118">
        <v>2.7379220000000002</v>
      </c>
      <c r="CL118">
        <v>0</v>
      </c>
      <c r="CM118">
        <v>0.85433070866141725</v>
      </c>
      <c r="CN118">
        <v>4.2953018372703413</v>
      </c>
      <c r="CO118">
        <v>0</v>
      </c>
      <c r="CP118">
        <v>0.18286311389759671</v>
      </c>
      <c r="CQ118">
        <v>0.21624855918990271</v>
      </c>
      <c r="CR118">
        <v>0</v>
      </c>
      <c r="CS118">
        <v>0.4501041166106039</v>
      </c>
      <c r="CT118">
        <v>0.40872633349351267</v>
      </c>
      <c r="CU118">
        <v>0</v>
      </c>
      <c r="CV118">
        <v>0.99166666666666647</v>
      </c>
      <c r="CW118">
        <v>2.0949999999999989</v>
      </c>
      <c r="CX118">
        <v>0</v>
      </c>
      <c r="CY118">
        <v>1.6794951689986759</v>
      </c>
      <c r="CZ118">
        <v>2.914063181032994</v>
      </c>
      <c r="DA118">
        <v>0</v>
      </c>
      <c r="DB118">
        <v>1.514856202356202</v>
      </c>
      <c r="DC118">
        <v>0.49830710977564108</v>
      </c>
      <c r="DD118">
        <v>0</v>
      </c>
      <c r="DE118">
        <v>0.13697091162143349</v>
      </c>
      <c r="DF118">
        <v>0.68075595350688922</v>
      </c>
      <c r="DG118">
        <v>0</v>
      </c>
      <c r="DH118">
        <v>0.83833333333333337</v>
      </c>
      <c r="DI118">
        <v>0.56011939848333325</v>
      </c>
      <c r="DJ118">
        <v>0</v>
      </c>
      <c r="DK118">
        <v>0.28346926596379551</v>
      </c>
      <c r="DL118">
        <v>7.6254890259266614E-2</v>
      </c>
      <c r="DM118">
        <v>0</v>
      </c>
      <c r="DN118">
        <v>7.1666666666666656E-2</v>
      </c>
      <c r="DO118">
        <v>8.0739061489611658E-2</v>
      </c>
      <c r="DP118">
        <v>0</v>
      </c>
      <c r="DQ118">
        <v>4.3016666666666659</v>
      </c>
      <c r="DR118">
        <v>2.3383333333333329</v>
      </c>
      <c r="DS118">
        <v>0</v>
      </c>
      <c r="DT118">
        <v>3.0383333333333331</v>
      </c>
      <c r="DU118">
        <v>2.2983333333333338</v>
      </c>
      <c r="DV118">
        <v>0</v>
      </c>
      <c r="DW118">
        <v>5.1916666666666664</v>
      </c>
      <c r="DX118">
        <v>4.5328554816833329</v>
      </c>
      <c r="DY118">
        <v>0</v>
      </c>
      <c r="DZ118">
        <v>0.29666666666666658</v>
      </c>
      <c r="EA118">
        <v>0.47333333333333327</v>
      </c>
      <c r="EB118">
        <v>0</v>
      </c>
      <c r="EC118">
        <v>0.50920217381376442</v>
      </c>
      <c r="ED118">
        <v>0.56277643056126403</v>
      </c>
      <c r="EE118">
        <v>0</v>
      </c>
      <c r="EF118">
        <v>0.83416456256533067</v>
      </c>
      <c r="EG118">
        <v>6.3814169591234364</v>
      </c>
      <c r="EH118">
        <v>0</v>
      </c>
    </row>
    <row r="119" spans="1:138" x14ac:dyDescent="0.25">
      <c r="A119" s="14"/>
      <c r="B119" s="2"/>
    </row>
    <row r="120" spans="1:138" x14ac:dyDescent="0.25">
      <c r="A120" s="14"/>
      <c r="B120" s="2"/>
    </row>
    <row r="121" spans="1:138" x14ac:dyDescent="0.25">
      <c r="A121" s="14"/>
      <c r="B121" s="2"/>
    </row>
    <row r="122" spans="1:138" x14ac:dyDescent="0.25">
      <c r="A122" s="14"/>
      <c r="B122" s="2"/>
    </row>
    <row r="123" spans="1:138" x14ac:dyDescent="0.25">
      <c r="A123" s="14"/>
      <c r="B123" s="2"/>
    </row>
    <row r="124" spans="1:138" x14ac:dyDescent="0.25">
      <c r="A124" s="14"/>
      <c r="B124" s="2"/>
    </row>
    <row r="125" spans="1:138" x14ac:dyDescent="0.25">
      <c r="A125" s="14"/>
      <c r="B125" s="2"/>
    </row>
    <row r="126" spans="1:138" x14ac:dyDescent="0.25">
      <c r="A126" s="14"/>
      <c r="B126" s="2"/>
    </row>
    <row r="127" spans="1:138" x14ac:dyDescent="0.25">
      <c r="A127" s="14"/>
      <c r="B127" s="2"/>
    </row>
    <row r="128" spans="1:138" x14ac:dyDescent="0.25">
      <c r="A128" s="14"/>
      <c r="B128" s="2"/>
    </row>
    <row r="129" spans="1:2" x14ac:dyDescent="0.25">
      <c r="A129" s="14"/>
      <c r="B129" s="2"/>
    </row>
    <row r="130" spans="1:2" x14ac:dyDescent="0.25">
      <c r="A130" s="14"/>
      <c r="B130" s="2"/>
    </row>
    <row r="131" spans="1:2" x14ac:dyDescent="0.25">
      <c r="A131" s="14"/>
      <c r="B131" s="2"/>
    </row>
    <row r="132" spans="1:2" x14ac:dyDescent="0.25">
      <c r="A132" s="14"/>
      <c r="B132" s="2"/>
    </row>
    <row r="133" spans="1:2" x14ac:dyDescent="0.25">
      <c r="A133" s="14"/>
      <c r="B133" s="2"/>
    </row>
    <row r="134" spans="1:2" x14ac:dyDescent="0.25">
      <c r="A134" s="14"/>
      <c r="B134" s="2"/>
    </row>
    <row r="135" spans="1:2" x14ac:dyDescent="0.25">
      <c r="A135" s="14"/>
      <c r="B135" s="2"/>
    </row>
    <row r="136" spans="1:2" x14ac:dyDescent="0.25">
      <c r="A136" s="14"/>
      <c r="B136" s="2"/>
    </row>
    <row r="137" spans="1:2" x14ac:dyDescent="0.25">
      <c r="A137" s="14"/>
      <c r="B137" s="2"/>
    </row>
    <row r="138" spans="1:2" x14ac:dyDescent="0.25">
      <c r="A138" s="14"/>
      <c r="B138" s="2"/>
    </row>
    <row r="139" spans="1:2" x14ac:dyDescent="0.25">
      <c r="A139" s="14"/>
      <c r="B139" s="2"/>
    </row>
    <row r="140" spans="1:2" x14ac:dyDescent="0.25">
      <c r="A140" s="14"/>
      <c r="B140" s="2"/>
    </row>
    <row r="141" spans="1:2" x14ac:dyDescent="0.25">
      <c r="A141" s="14"/>
      <c r="B141" s="2"/>
    </row>
    <row r="142" spans="1:2" x14ac:dyDescent="0.25">
      <c r="A142" s="14"/>
      <c r="B142" s="2"/>
    </row>
    <row r="143" spans="1:2" x14ac:dyDescent="0.25">
      <c r="A143" s="14"/>
      <c r="B143" s="2"/>
    </row>
    <row r="144" spans="1:2" x14ac:dyDescent="0.25">
      <c r="A144" s="14"/>
      <c r="B144" s="2"/>
    </row>
    <row r="145" spans="1:2" x14ac:dyDescent="0.25">
      <c r="A145" s="14"/>
      <c r="B145" s="2"/>
    </row>
    <row r="146" spans="1:2" x14ac:dyDescent="0.25">
      <c r="A146" s="14"/>
      <c r="B146" s="2"/>
    </row>
    <row r="147" spans="1:2" x14ac:dyDescent="0.25">
      <c r="A147" s="14"/>
      <c r="B147" s="2"/>
    </row>
    <row r="148" spans="1:2" x14ac:dyDescent="0.25">
      <c r="A148" s="14"/>
      <c r="B148" s="2"/>
    </row>
    <row r="149" spans="1:2" x14ac:dyDescent="0.25">
      <c r="A149" s="14"/>
      <c r="B149" s="2"/>
    </row>
    <row r="150" spans="1:2" x14ac:dyDescent="0.25">
      <c r="A150" s="14"/>
      <c r="B150" s="2"/>
    </row>
    <row r="151" spans="1:2" x14ac:dyDescent="0.25">
      <c r="A151" s="14"/>
      <c r="B151" s="2"/>
    </row>
    <row r="152" spans="1:2" x14ac:dyDescent="0.25">
      <c r="A152" s="14"/>
      <c r="B152" s="2"/>
    </row>
    <row r="153" spans="1:2" x14ac:dyDescent="0.25">
      <c r="A153" s="14"/>
      <c r="B153" s="2"/>
    </row>
    <row r="154" spans="1:2" x14ac:dyDescent="0.25">
      <c r="A154" s="14"/>
      <c r="B154" s="2"/>
    </row>
    <row r="155" spans="1:2" x14ac:dyDescent="0.25">
      <c r="A155" s="14"/>
      <c r="B155" s="2"/>
    </row>
    <row r="156" spans="1:2" x14ac:dyDescent="0.25">
      <c r="A156" s="14"/>
      <c r="B156" s="2"/>
    </row>
    <row r="157" spans="1:2" x14ac:dyDescent="0.25">
      <c r="A157" s="14"/>
      <c r="B157" s="2"/>
    </row>
    <row r="158" spans="1:2" x14ac:dyDescent="0.25">
      <c r="A158" s="14"/>
      <c r="B158" s="2"/>
    </row>
    <row r="159" spans="1:2" x14ac:dyDescent="0.25">
      <c r="A159" s="14"/>
      <c r="B159" s="2"/>
    </row>
    <row r="160" spans="1:2" x14ac:dyDescent="0.25">
      <c r="A160" s="14"/>
      <c r="B160" s="2"/>
    </row>
    <row r="161" spans="1:2" x14ac:dyDescent="0.25">
      <c r="A161" s="14"/>
      <c r="B161" s="2"/>
    </row>
    <row r="162" spans="1:2" x14ac:dyDescent="0.25">
      <c r="A162" s="14"/>
      <c r="B162" s="2"/>
    </row>
    <row r="163" spans="1:2" x14ac:dyDescent="0.25">
      <c r="A163" s="14"/>
      <c r="B163" s="2"/>
    </row>
    <row r="164" spans="1:2" x14ac:dyDescent="0.25">
      <c r="A164" s="14"/>
      <c r="B164" s="2"/>
    </row>
    <row r="165" spans="1:2" x14ac:dyDescent="0.25">
      <c r="A165" s="14"/>
      <c r="B165" s="2"/>
    </row>
    <row r="166" spans="1:2" x14ac:dyDescent="0.25">
      <c r="A166" s="14"/>
      <c r="B166" s="2"/>
    </row>
    <row r="167" spans="1:2" x14ac:dyDescent="0.25">
      <c r="A167" s="14"/>
      <c r="B167" s="2"/>
    </row>
    <row r="168" spans="1:2" x14ac:dyDescent="0.25">
      <c r="A168" s="14"/>
      <c r="B168" s="2"/>
    </row>
    <row r="169" spans="1:2" x14ac:dyDescent="0.25">
      <c r="A169" s="14"/>
      <c r="B169" s="2"/>
    </row>
    <row r="170" spans="1:2" x14ac:dyDescent="0.25">
      <c r="A170" s="14"/>
      <c r="B170" s="2"/>
    </row>
    <row r="171" spans="1:2" x14ac:dyDescent="0.25">
      <c r="A171" s="14"/>
      <c r="B171" s="2"/>
    </row>
    <row r="172" spans="1:2" x14ac:dyDescent="0.25">
      <c r="A172" s="14"/>
      <c r="B172" s="2"/>
    </row>
    <row r="173" spans="1:2" x14ac:dyDescent="0.25">
      <c r="A173" s="14"/>
      <c r="B173" s="2"/>
    </row>
    <row r="174" spans="1:2" x14ac:dyDescent="0.25">
      <c r="A174" s="14"/>
      <c r="B174" s="2"/>
    </row>
    <row r="175" spans="1:2" x14ac:dyDescent="0.25">
      <c r="A175" s="14"/>
      <c r="B175" s="2"/>
    </row>
    <row r="176" spans="1:2" x14ac:dyDescent="0.25">
      <c r="A176" s="14"/>
      <c r="B176" s="2"/>
    </row>
    <row r="177" spans="1:2" x14ac:dyDescent="0.25">
      <c r="A177" s="14"/>
      <c r="B177" s="2"/>
    </row>
    <row r="178" spans="1:2" x14ac:dyDescent="0.25">
      <c r="A178" s="14"/>
      <c r="B178" s="2"/>
    </row>
    <row r="179" spans="1:2" x14ac:dyDescent="0.25">
      <c r="A179" s="14"/>
      <c r="B179" s="2"/>
    </row>
    <row r="180" spans="1:2" x14ac:dyDescent="0.25">
      <c r="A180" s="14"/>
      <c r="B180" s="2"/>
    </row>
    <row r="181" spans="1:2" x14ac:dyDescent="0.25">
      <c r="A181" s="14"/>
      <c r="B181" s="2"/>
    </row>
    <row r="182" spans="1:2" x14ac:dyDescent="0.25">
      <c r="A182" s="14"/>
      <c r="B182" s="2"/>
    </row>
    <row r="183" spans="1:2" x14ac:dyDescent="0.25">
      <c r="A183" s="14"/>
      <c r="B183" s="2"/>
    </row>
    <row r="184" spans="1:2" x14ac:dyDescent="0.25">
      <c r="A184" s="14"/>
      <c r="B184" s="2"/>
    </row>
    <row r="185" spans="1:2" x14ac:dyDescent="0.25">
      <c r="A185" s="14"/>
      <c r="B185" s="2"/>
    </row>
    <row r="186" spans="1:2" x14ac:dyDescent="0.25">
      <c r="A186" s="14"/>
      <c r="B186" s="2"/>
    </row>
    <row r="187" spans="1:2" x14ac:dyDescent="0.25">
      <c r="A187" s="14"/>
      <c r="B187" s="2"/>
    </row>
  </sheetData>
  <pageMargins left="0.7" right="0.7" top="0.78740157499999996" bottom="0.78740157499999996"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R187"/>
  <sheetViews>
    <sheetView workbookViewId="0">
      <selection activeCell="D9" sqref="D9"/>
    </sheetView>
  </sheetViews>
  <sheetFormatPr defaultColWidth="11.42578125" defaultRowHeight="15" x14ac:dyDescent="0.25"/>
  <cols>
    <col min="2" max="2" width="32.7109375" bestFit="1" customWidth="1"/>
  </cols>
  <sheetData>
    <row r="1" spans="1:330" ht="18" x14ac:dyDescent="0.25">
      <c r="A1" s="13" t="s">
        <v>251</v>
      </c>
      <c r="C1" s="8"/>
      <c r="D1" s="8"/>
      <c r="E1" s="8"/>
      <c r="F1" s="8"/>
      <c r="G1" s="8"/>
      <c r="H1" s="8"/>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row>
    <row r="2" spans="1:330" x14ac:dyDescent="0.25">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row>
    <row r="3" spans="1:330" x14ac:dyDescent="0.25">
      <c r="A3" s="14"/>
      <c r="B3" s="2"/>
      <c r="C3" s="6"/>
      <c r="D3" s="6"/>
    </row>
    <row r="4" spans="1:330" x14ac:dyDescent="0.25">
      <c r="A4" s="14"/>
      <c r="B4" s="2"/>
      <c r="C4" s="6"/>
      <c r="D4" s="6" t="s">
        <v>256</v>
      </c>
    </row>
    <row r="5" spans="1:330" x14ac:dyDescent="0.25">
      <c r="A5" s="14"/>
      <c r="B5" s="2"/>
      <c r="C5" s="6"/>
      <c r="D5" s="6" t="s">
        <v>332</v>
      </c>
    </row>
    <row r="6" spans="1:330" x14ac:dyDescent="0.25">
      <c r="A6" s="14"/>
      <c r="B6" s="2"/>
      <c r="C6" s="6"/>
    </row>
    <row r="7" spans="1:330" x14ac:dyDescent="0.25">
      <c r="A7" s="14"/>
      <c r="B7" s="2"/>
      <c r="C7" s="6"/>
      <c r="D7" s="6"/>
    </row>
    <row r="8" spans="1:330" x14ac:dyDescent="0.25">
      <c r="A8" s="14"/>
      <c r="B8" s="2"/>
      <c r="C8" s="6"/>
      <c r="D8" s="6" t="s">
        <v>333</v>
      </c>
    </row>
    <row r="9" spans="1:330" x14ac:dyDescent="0.25">
      <c r="A9" s="14"/>
      <c r="B9" s="2"/>
      <c r="C9" s="6"/>
      <c r="D9" s="6" t="s">
        <v>275</v>
      </c>
    </row>
    <row r="10" spans="1:330" x14ac:dyDescent="0.25">
      <c r="A10" s="14"/>
      <c r="B10" s="2"/>
      <c r="C10" s="6"/>
      <c r="D10" s="6"/>
    </row>
    <row r="11" spans="1:330" x14ac:dyDescent="0.25">
      <c r="A11" s="14"/>
      <c r="B11" s="2"/>
      <c r="C11" s="6"/>
      <c r="D11" s="6"/>
    </row>
    <row r="12" spans="1:330" x14ac:dyDescent="0.25">
      <c r="A12" s="14"/>
      <c r="B12" s="2"/>
      <c r="C12" s="6"/>
      <c r="D12" s="6" t="s">
        <v>276</v>
      </c>
    </row>
    <row r="13" spans="1:330" x14ac:dyDescent="0.25">
      <c r="A13" s="14"/>
      <c r="B13" s="2"/>
      <c r="C13" s="6"/>
      <c r="D13" s="6" t="s">
        <v>332</v>
      </c>
    </row>
    <row r="14" spans="1:330" x14ac:dyDescent="0.25">
      <c r="A14" s="14"/>
      <c r="B14" s="2"/>
      <c r="C14" s="6"/>
      <c r="D14" s="6"/>
    </row>
    <row r="15" spans="1:330" x14ac:dyDescent="0.25">
      <c r="A15" s="14"/>
      <c r="B15" s="2"/>
      <c r="C15" s="6"/>
      <c r="D15" s="6"/>
    </row>
    <row r="16" spans="1:330" x14ac:dyDescent="0.25">
      <c r="A16" s="14"/>
      <c r="B16" s="2"/>
      <c r="D16" t="s">
        <v>277</v>
      </c>
    </row>
    <row r="17" spans="1:4" x14ac:dyDescent="0.25">
      <c r="A17" s="14"/>
      <c r="B17" s="2"/>
      <c r="D17" s="6" t="s">
        <v>332</v>
      </c>
    </row>
    <row r="18" spans="1:4" x14ac:dyDescent="0.25">
      <c r="A18" s="14"/>
      <c r="B18" s="2"/>
    </row>
    <row r="19" spans="1:4" x14ac:dyDescent="0.25">
      <c r="A19" s="14"/>
      <c r="B19" s="2"/>
    </row>
    <row r="20" spans="1:4" x14ac:dyDescent="0.25">
      <c r="A20" s="14"/>
      <c r="B20" s="2"/>
      <c r="D20" t="s">
        <v>278</v>
      </c>
    </row>
    <row r="21" spans="1:4" x14ac:dyDescent="0.25">
      <c r="A21" s="14"/>
      <c r="B21" s="2"/>
      <c r="D21" s="6" t="s">
        <v>332</v>
      </c>
    </row>
    <row r="22" spans="1:4" x14ac:dyDescent="0.25">
      <c r="A22" s="14"/>
      <c r="B22" s="2"/>
    </row>
    <row r="23" spans="1:4" x14ac:dyDescent="0.25">
      <c r="A23" s="14"/>
      <c r="B23" s="2"/>
    </row>
    <row r="24" spans="1:4" x14ac:dyDescent="0.25">
      <c r="A24" s="14"/>
      <c r="B24" s="2"/>
      <c r="D24" t="s">
        <v>279</v>
      </c>
    </row>
    <row r="25" spans="1:4" x14ac:dyDescent="0.25">
      <c r="A25" s="14"/>
      <c r="B25" s="2"/>
      <c r="D25" s="6" t="s">
        <v>332</v>
      </c>
    </row>
    <row r="26" spans="1:4" x14ac:dyDescent="0.25">
      <c r="A26" s="14"/>
      <c r="B26" s="2"/>
    </row>
    <row r="27" spans="1:4" x14ac:dyDescent="0.25">
      <c r="A27" s="14"/>
      <c r="B27" s="2"/>
    </row>
    <row r="28" spans="1:4" x14ac:dyDescent="0.25">
      <c r="A28" s="14"/>
      <c r="B28" s="2"/>
    </row>
    <row r="29" spans="1:4" x14ac:dyDescent="0.25">
      <c r="A29" s="14"/>
      <c r="B29" s="2"/>
    </row>
    <row r="30" spans="1:4" x14ac:dyDescent="0.25">
      <c r="A30" s="14"/>
      <c r="B30" s="2"/>
    </row>
    <row r="31" spans="1:4" x14ac:dyDescent="0.25">
      <c r="A31" s="14"/>
      <c r="B31" s="2"/>
    </row>
    <row r="32" spans="1:4" x14ac:dyDescent="0.25">
      <c r="A32" s="14"/>
      <c r="B32" s="2"/>
    </row>
    <row r="33" spans="1:2" x14ac:dyDescent="0.25">
      <c r="A33" s="14"/>
      <c r="B33" s="2"/>
    </row>
    <row r="34" spans="1:2" x14ac:dyDescent="0.25">
      <c r="A34" s="14"/>
      <c r="B34" s="2"/>
    </row>
    <row r="35" spans="1:2" x14ac:dyDescent="0.25">
      <c r="A35" s="14"/>
      <c r="B35" s="2"/>
    </row>
    <row r="36" spans="1:2" x14ac:dyDescent="0.25">
      <c r="A36" s="14"/>
      <c r="B36" s="2"/>
    </row>
    <row r="37" spans="1:2" x14ac:dyDescent="0.25">
      <c r="A37" s="14"/>
      <c r="B37" s="2"/>
    </row>
    <row r="38" spans="1:2" x14ac:dyDescent="0.25">
      <c r="A38" s="14"/>
      <c r="B38" s="2"/>
    </row>
    <row r="39" spans="1:2" x14ac:dyDescent="0.25">
      <c r="A39" s="14"/>
      <c r="B39" s="2"/>
    </row>
    <row r="40" spans="1:2" x14ac:dyDescent="0.25">
      <c r="A40" s="14"/>
      <c r="B40" s="2"/>
    </row>
    <row r="41" spans="1:2" x14ac:dyDescent="0.25">
      <c r="A41" s="14"/>
      <c r="B41" s="2"/>
    </row>
    <row r="42" spans="1:2" x14ac:dyDescent="0.25">
      <c r="A42" s="14"/>
      <c r="B42" s="2"/>
    </row>
    <row r="43" spans="1:2" x14ac:dyDescent="0.25">
      <c r="A43" s="14"/>
      <c r="B43" s="2"/>
    </row>
    <row r="44" spans="1:2" x14ac:dyDescent="0.25">
      <c r="A44" s="14"/>
      <c r="B44" s="2"/>
    </row>
    <row r="45" spans="1:2" x14ac:dyDescent="0.25">
      <c r="A45" s="14"/>
      <c r="B45" s="2"/>
    </row>
    <row r="46" spans="1:2" x14ac:dyDescent="0.25">
      <c r="A46" s="14"/>
      <c r="B46" s="2"/>
    </row>
    <row r="47" spans="1:2" x14ac:dyDescent="0.25">
      <c r="A47" s="14"/>
      <c r="B47" s="2"/>
    </row>
    <row r="48" spans="1:2" x14ac:dyDescent="0.25">
      <c r="A48" s="14"/>
      <c r="B48" s="2"/>
    </row>
    <row r="49" spans="1:2" x14ac:dyDescent="0.25">
      <c r="A49" s="14"/>
      <c r="B49" s="2"/>
    </row>
    <row r="50" spans="1:2" x14ac:dyDescent="0.25">
      <c r="A50" s="14"/>
      <c r="B50" s="2"/>
    </row>
    <row r="51" spans="1:2" x14ac:dyDescent="0.25">
      <c r="A51" s="14"/>
      <c r="B51" s="2"/>
    </row>
    <row r="52" spans="1:2" x14ac:dyDescent="0.25">
      <c r="A52" s="14"/>
      <c r="B52" s="2"/>
    </row>
    <row r="53" spans="1:2" x14ac:dyDescent="0.25">
      <c r="A53" s="14"/>
      <c r="B53" s="2"/>
    </row>
    <row r="54" spans="1:2" x14ac:dyDescent="0.25">
      <c r="A54" s="14"/>
      <c r="B54" s="2"/>
    </row>
    <row r="55" spans="1:2" x14ac:dyDescent="0.25">
      <c r="A55" s="14"/>
      <c r="B55" s="2"/>
    </row>
    <row r="56" spans="1:2" x14ac:dyDescent="0.25">
      <c r="A56" s="14"/>
      <c r="B56" s="2"/>
    </row>
    <row r="57" spans="1:2" x14ac:dyDescent="0.25">
      <c r="A57" s="14"/>
      <c r="B57" s="2"/>
    </row>
    <row r="58" spans="1:2" x14ac:dyDescent="0.25">
      <c r="A58" s="18"/>
      <c r="B58" s="2"/>
    </row>
    <row r="59" spans="1:2" x14ac:dyDescent="0.25">
      <c r="A59" s="14"/>
      <c r="B59" s="2"/>
    </row>
    <row r="60" spans="1:2" x14ac:dyDescent="0.25">
      <c r="A60" s="14"/>
      <c r="B60" s="2"/>
    </row>
    <row r="61" spans="1:2" x14ac:dyDescent="0.25">
      <c r="A61" s="14"/>
      <c r="B61" s="2"/>
    </row>
    <row r="62" spans="1:2" x14ac:dyDescent="0.25">
      <c r="A62" s="14"/>
      <c r="B62" s="2"/>
    </row>
    <row r="63" spans="1:2" x14ac:dyDescent="0.25">
      <c r="A63" s="14"/>
      <c r="B63" s="2"/>
    </row>
    <row r="64" spans="1:2" x14ac:dyDescent="0.25">
      <c r="A64" s="14"/>
      <c r="B64" s="2"/>
    </row>
    <row r="65" spans="1:2" x14ac:dyDescent="0.25">
      <c r="A65" s="14"/>
      <c r="B65" s="2"/>
    </row>
    <row r="66" spans="1:2" x14ac:dyDescent="0.25">
      <c r="A66" s="14"/>
      <c r="B66" s="2"/>
    </row>
    <row r="67" spans="1:2" x14ac:dyDescent="0.25">
      <c r="A67" s="14"/>
      <c r="B67" s="2"/>
    </row>
    <row r="68" spans="1:2" x14ac:dyDescent="0.25">
      <c r="A68" s="14"/>
      <c r="B68" s="2"/>
    </row>
    <row r="69" spans="1:2" x14ac:dyDescent="0.25">
      <c r="A69" s="14"/>
      <c r="B69" s="2"/>
    </row>
    <row r="70" spans="1:2" x14ac:dyDescent="0.25">
      <c r="A70" s="14"/>
      <c r="B70" s="2"/>
    </row>
    <row r="71" spans="1:2" x14ac:dyDescent="0.25">
      <c r="A71" s="14"/>
      <c r="B71" s="2"/>
    </row>
    <row r="72" spans="1:2" x14ac:dyDescent="0.25">
      <c r="A72" s="14"/>
      <c r="B72" s="2"/>
    </row>
    <row r="73" spans="1:2" x14ac:dyDescent="0.25">
      <c r="A73" s="14"/>
      <c r="B73" s="2"/>
    </row>
    <row r="74" spans="1:2" x14ac:dyDescent="0.25">
      <c r="A74" s="14"/>
      <c r="B74" s="2"/>
    </row>
    <row r="75" spans="1:2" x14ac:dyDescent="0.25">
      <c r="A75" s="14"/>
      <c r="B75" s="2"/>
    </row>
    <row r="76" spans="1:2" x14ac:dyDescent="0.25">
      <c r="A76" s="14"/>
      <c r="B76" s="2"/>
    </row>
    <row r="77" spans="1:2" x14ac:dyDescent="0.25">
      <c r="A77" s="14"/>
      <c r="B77" s="2"/>
    </row>
    <row r="78" spans="1:2" x14ac:dyDescent="0.25">
      <c r="A78" s="14"/>
      <c r="B78" s="2"/>
    </row>
    <row r="79" spans="1:2" x14ac:dyDescent="0.25">
      <c r="A79" s="14"/>
      <c r="B79" s="2"/>
    </row>
    <row r="80" spans="1:2" x14ac:dyDescent="0.25">
      <c r="A80" s="14"/>
      <c r="B80" s="2"/>
    </row>
    <row r="81" spans="1:2" x14ac:dyDescent="0.25">
      <c r="A81" s="14"/>
      <c r="B81" s="2"/>
    </row>
    <row r="82" spans="1:2" x14ac:dyDescent="0.25">
      <c r="A82" s="14"/>
      <c r="B82" s="2"/>
    </row>
    <row r="83" spans="1:2" x14ac:dyDescent="0.25">
      <c r="A83" s="14"/>
      <c r="B83" s="2"/>
    </row>
    <row r="84" spans="1:2" x14ac:dyDescent="0.25">
      <c r="A84" s="14"/>
      <c r="B84" s="2"/>
    </row>
    <row r="85" spans="1:2" x14ac:dyDescent="0.25">
      <c r="A85" s="14"/>
      <c r="B85" s="2"/>
    </row>
    <row r="86" spans="1:2" x14ac:dyDescent="0.25">
      <c r="A86" s="14"/>
      <c r="B86" s="2"/>
    </row>
    <row r="87" spans="1:2" x14ac:dyDescent="0.25">
      <c r="A87" s="14"/>
      <c r="B87" s="2"/>
    </row>
    <row r="88" spans="1:2" x14ac:dyDescent="0.25">
      <c r="A88" s="14"/>
      <c r="B88" s="2"/>
    </row>
    <row r="89" spans="1:2" x14ac:dyDescent="0.25">
      <c r="A89" s="14"/>
      <c r="B89" s="2"/>
    </row>
    <row r="90" spans="1:2" x14ac:dyDescent="0.25">
      <c r="A90" s="14"/>
      <c r="B90" s="2"/>
    </row>
    <row r="91" spans="1:2" x14ac:dyDescent="0.25">
      <c r="A91" s="14"/>
      <c r="B91" s="2"/>
    </row>
    <row r="92" spans="1:2" x14ac:dyDescent="0.25">
      <c r="A92" s="14"/>
      <c r="B92" s="2"/>
    </row>
    <row r="93" spans="1:2" x14ac:dyDescent="0.25">
      <c r="A93" s="14"/>
      <c r="B93" s="2"/>
    </row>
    <row r="94" spans="1:2" x14ac:dyDescent="0.25">
      <c r="A94" s="14"/>
      <c r="B94" s="2"/>
    </row>
    <row r="95" spans="1:2" x14ac:dyDescent="0.25">
      <c r="A95" s="14"/>
      <c r="B95" s="2"/>
    </row>
    <row r="96" spans="1:2" x14ac:dyDescent="0.25">
      <c r="A96" s="14"/>
      <c r="B96" s="2"/>
    </row>
    <row r="97" spans="1:2" x14ac:dyDescent="0.25">
      <c r="A97" s="14"/>
      <c r="B97" s="2"/>
    </row>
    <row r="98" spans="1:2" x14ac:dyDescent="0.25">
      <c r="A98" s="14"/>
      <c r="B98" s="2"/>
    </row>
    <row r="99" spans="1:2" x14ac:dyDescent="0.25">
      <c r="A99" s="14"/>
      <c r="B99" s="2"/>
    </row>
    <row r="100" spans="1:2" x14ac:dyDescent="0.25">
      <c r="A100" s="14"/>
      <c r="B100" s="2"/>
    </row>
    <row r="101" spans="1:2" x14ac:dyDescent="0.25">
      <c r="A101" s="14"/>
      <c r="B101" s="2"/>
    </row>
    <row r="102" spans="1:2" x14ac:dyDescent="0.25">
      <c r="A102" s="14"/>
      <c r="B102" s="2"/>
    </row>
    <row r="103" spans="1:2" x14ac:dyDescent="0.25">
      <c r="A103" s="14"/>
      <c r="B103" s="2"/>
    </row>
    <row r="104" spans="1:2" x14ac:dyDescent="0.25">
      <c r="A104" s="14"/>
      <c r="B104" s="2"/>
    </row>
    <row r="105" spans="1:2" x14ac:dyDescent="0.25">
      <c r="A105" s="14"/>
      <c r="B105" s="2"/>
    </row>
    <row r="106" spans="1:2" x14ac:dyDescent="0.25">
      <c r="A106" s="14"/>
      <c r="B106" s="2"/>
    </row>
    <row r="107" spans="1:2" x14ac:dyDescent="0.25">
      <c r="A107" s="14"/>
      <c r="B107" s="2"/>
    </row>
    <row r="108" spans="1:2" x14ac:dyDescent="0.25">
      <c r="A108" s="14"/>
      <c r="B108" s="2"/>
    </row>
    <row r="109" spans="1:2" x14ac:dyDescent="0.25">
      <c r="A109" s="14"/>
      <c r="B109" s="2"/>
    </row>
    <row r="110" spans="1:2" x14ac:dyDescent="0.25">
      <c r="A110" s="14"/>
      <c r="B110" s="2"/>
    </row>
    <row r="111" spans="1:2" x14ac:dyDescent="0.25">
      <c r="A111" s="14"/>
      <c r="B111" s="2"/>
    </row>
    <row r="112" spans="1:2" x14ac:dyDescent="0.25">
      <c r="A112" s="14"/>
      <c r="B112" s="2"/>
    </row>
    <row r="113" spans="1:2" x14ac:dyDescent="0.25">
      <c r="A113" s="14"/>
      <c r="B113" s="2"/>
    </row>
    <row r="114" spans="1:2" x14ac:dyDescent="0.25">
      <c r="A114" s="14"/>
      <c r="B114" s="2"/>
    </row>
    <row r="115" spans="1:2" x14ac:dyDescent="0.25">
      <c r="A115" s="14"/>
      <c r="B115" s="2"/>
    </row>
    <row r="116" spans="1:2" x14ac:dyDescent="0.25">
      <c r="A116" s="14"/>
      <c r="B116" s="2"/>
    </row>
    <row r="117" spans="1:2" x14ac:dyDescent="0.25">
      <c r="A117" s="14"/>
      <c r="B117" s="2"/>
    </row>
    <row r="118" spans="1:2" x14ac:dyDescent="0.25">
      <c r="A118" s="14"/>
      <c r="B118" s="2"/>
    </row>
    <row r="119" spans="1:2" x14ac:dyDescent="0.25">
      <c r="A119" s="14"/>
      <c r="B119" s="2"/>
    </row>
    <row r="120" spans="1:2" x14ac:dyDescent="0.25">
      <c r="A120" s="14"/>
      <c r="B120" s="2"/>
    </row>
    <row r="121" spans="1:2" x14ac:dyDescent="0.25">
      <c r="A121" s="14"/>
      <c r="B121" s="2"/>
    </row>
    <row r="122" spans="1:2" x14ac:dyDescent="0.25">
      <c r="A122" s="14"/>
      <c r="B122" s="2"/>
    </row>
    <row r="123" spans="1:2" x14ac:dyDescent="0.25">
      <c r="A123" s="14"/>
      <c r="B123" s="2"/>
    </row>
    <row r="124" spans="1:2" x14ac:dyDescent="0.25">
      <c r="A124" s="14"/>
      <c r="B124" s="2"/>
    </row>
    <row r="125" spans="1:2" x14ac:dyDescent="0.25">
      <c r="A125" s="14"/>
      <c r="B125" s="2"/>
    </row>
    <row r="126" spans="1:2" x14ac:dyDescent="0.25">
      <c r="A126" s="14"/>
      <c r="B126" s="2"/>
    </row>
    <row r="127" spans="1:2" x14ac:dyDescent="0.25">
      <c r="A127" s="14"/>
      <c r="B127" s="2"/>
    </row>
    <row r="128" spans="1:2" x14ac:dyDescent="0.25">
      <c r="A128" s="14"/>
      <c r="B128" s="2"/>
    </row>
    <row r="129" spans="1:2" x14ac:dyDescent="0.25">
      <c r="A129" s="14"/>
      <c r="B129" s="2"/>
    </row>
    <row r="130" spans="1:2" x14ac:dyDescent="0.25">
      <c r="A130" s="14"/>
      <c r="B130" s="2"/>
    </row>
    <row r="131" spans="1:2" x14ac:dyDescent="0.25">
      <c r="A131" s="14"/>
      <c r="B131" s="2"/>
    </row>
    <row r="132" spans="1:2" x14ac:dyDescent="0.25">
      <c r="A132" s="14"/>
      <c r="B132" s="2"/>
    </row>
    <row r="133" spans="1:2" x14ac:dyDescent="0.25">
      <c r="A133" s="14"/>
      <c r="B133" s="2"/>
    </row>
    <row r="134" spans="1:2" x14ac:dyDescent="0.25">
      <c r="A134" s="14"/>
      <c r="B134" s="2"/>
    </row>
    <row r="135" spans="1:2" x14ac:dyDescent="0.25">
      <c r="A135" s="14"/>
      <c r="B135" s="2"/>
    </row>
    <row r="136" spans="1:2" x14ac:dyDescent="0.25">
      <c r="A136" s="14"/>
      <c r="B136" s="2"/>
    </row>
    <row r="137" spans="1:2" x14ac:dyDescent="0.25">
      <c r="A137" s="14"/>
      <c r="B137" s="2"/>
    </row>
    <row r="138" spans="1:2" x14ac:dyDescent="0.25">
      <c r="A138" s="14"/>
      <c r="B138" s="2"/>
    </row>
    <row r="139" spans="1:2" x14ac:dyDescent="0.25">
      <c r="A139" s="14"/>
      <c r="B139" s="2"/>
    </row>
    <row r="140" spans="1:2" x14ac:dyDescent="0.25">
      <c r="A140" s="14"/>
      <c r="B140" s="2"/>
    </row>
    <row r="141" spans="1:2" x14ac:dyDescent="0.25">
      <c r="A141" s="14"/>
      <c r="B141" s="2"/>
    </row>
    <row r="142" spans="1:2" x14ac:dyDescent="0.25">
      <c r="A142" s="14"/>
      <c r="B142" s="2"/>
    </row>
    <row r="143" spans="1:2" x14ac:dyDescent="0.25">
      <c r="A143" s="14"/>
      <c r="B143" s="2"/>
    </row>
    <row r="144" spans="1:2" x14ac:dyDescent="0.25">
      <c r="A144" s="14"/>
      <c r="B144" s="2"/>
    </row>
    <row r="145" spans="1:2" x14ac:dyDescent="0.25">
      <c r="A145" s="14"/>
      <c r="B145" s="2"/>
    </row>
    <row r="146" spans="1:2" x14ac:dyDescent="0.25">
      <c r="A146" s="14"/>
      <c r="B146" s="2"/>
    </row>
    <row r="147" spans="1:2" x14ac:dyDescent="0.25">
      <c r="A147" s="14"/>
      <c r="B147" s="2"/>
    </row>
    <row r="148" spans="1:2" x14ac:dyDescent="0.25">
      <c r="A148" s="14"/>
      <c r="B148" s="2"/>
    </row>
    <row r="149" spans="1:2" x14ac:dyDescent="0.25">
      <c r="A149" s="14"/>
      <c r="B149" s="2"/>
    </row>
    <row r="150" spans="1:2" x14ac:dyDescent="0.25">
      <c r="A150" s="14"/>
      <c r="B150" s="2"/>
    </row>
    <row r="151" spans="1:2" x14ac:dyDescent="0.25">
      <c r="A151" s="14"/>
      <c r="B151" s="2"/>
    </row>
    <row r="152" spans="1:2" x14ac:dyDescent="0.25">
      <c r="A152" s="14"/>
      <c r="B152" s="2"/>
    </row>
    <row r="153" spans="1:2" x14ac:dyDescent="0.25">
      <c r="A153" s="14"/>
      <c r="B153" s="2"/>
    </row>
    <row r="154" spans="1:2" x14ac:dyDescent="0.25">
      <c r="A154" s="14"/>
      <c r="B154" s="2"/>
    </row>
    <row r="155" spans="1:2" x14ac:dyDescent="0.25">
      <c r="A155" s="14"/>
      <c r="B155" s="2"/>
    </row>
    <row r="156" spans="1:2" x14ac:dyDescent="0.25">
      <c r="A156" s="14"/>
      <c r="B156" s="2"/>
    </row>
    <row r="157" spans="1:2" x14ac:dyDescent="0.25">
      <c r="A157" s="14"/>
      <c r="B157" s="2"/>
    </row>
    <row r="158" spans="1:2" x14ac:dyDescent="0.25">
      <c r="A158" s="14"/>
      <c r="B158" s="2"/>
    </row>
    <row r="159" spans="1:2" x14ac:dyDescent="0.25">
      <c r="A159" s="14"/>
      <c r="B159" s="2"/>
    </row>
    <row r="160" spans="1:2" x14ac:dyDescent="0.25">
      <c r="A160" s="14"/>
      <c r="B160" s="2"/>
    </row>
    <row r="161" spans="1:2" x14ac:dyDescent="0.25">
      <c r="A161" s="14"/>
      <c r="B161" s="2"/>
    </row>
    <row r="162" spans="1:2" x14ac:dyDescent="0.25">
      <c r="A162" s="14"/>
      <c r="B162" s="2"/>
    </row>
    <row r="163" spans="1:2" x14ac:dyDescent="0.25">
      <c r="A163" s="14"/>
      <c r="B163" s="2"/>
    </row>
    <row r="164" spans="1:2" x14ac:dyDescent="0.25">
      <c r="A164" s="14"/>
      <c r="B164" s="2"/>
    </row>
    <row r="165" spans="1:2" x14ac:dyDescent="0.25">
      <c r="A165" s="14"/>
      <c r="B165" s="2"/>
    </row>
    <row r="166" spans="1:2" x14ac:dyDescent="0.25">
      <c r="A166" s="14"/>
      <c r="B166" s="2"/>
    </row>
    <row r="167" spans="1:2" x14ac:dyDescent="0.25">
      <c r="A167" s="14"/>
      <c r="B167" s="2"/>
    </row>
    <row r="168" spans="1:2" x14ac:dyDescent="0.25">
      <c r="A168" s="14"/>
      <c r="B168" s="2"/>
    </row>
    <row r="169" spans="1:2" x14ac:dyDescent="0.25">
      <c r="A169" s="14"/>
      <c r="B169" s="2"/>
    </row>
    <row r="170" spans="1:2" x14ac:dyDescent="0.25">
      <c r="A170" s="14"/>
      <c r="B170" s="2"/>
    </row>
    <row r="171" spans="1:2" x14ac:dyDescent="0.25">
      <c r="A171" s="14"/>
      <c r="B171" s="2"/>
    </row>
    <row r="172" spans="1:2" x14ac:dyDescent="0.25">
      <c r="A172" s="14"/>
      <c r="B172" s="2"/>
    </row>
    <row r="173" spans="1:2" x14ac:dyDescent="0.25">
      <c r="A173" s="14"/>
      <c r="B173" s="2"/>
    </row>
    <row r="174" spans="1:2" x14ac:dyDescent="0.25">
      <c r="A174" s="14"/>
      <c r="B174" s="2"/>
    </row>
    <row r="175" spans="1:2" x14ac:dyDescent="0.25">
      <c r="A175" s="14"/>
      <c r="B175" s="2"/>
    </row>
    <row r="176" spans="1:2" x14ac:dyDescent="0.25">
      <c r="A176" s="14"/>
      <c r="B176" s="2"/>
    </row>
    <row r="177" spans="1:2" x14ac:dyDescent="0.25">
      <c r="A177" s="14"/>
      <c r="B177" s="2"/>
    </row>
    <row r="178" spans="1:2" x14ac:dyDescent="0.25">
      <c r="A178" s="14"/>
      <c r="B178" s="2"/>
    </row>
    <row r="179" spans="1:2" x14ac:dyDescent="0.25">
      <c r="A179" s="14"/>
      <c r="B179" s="2"/>
    </row>
    <row r="180" spans="1:2" x14ac:dyDescent="0.25">
      <c r="A180" s="14"/>
      <c r="B180" s="2"/>
    </row>
    <row r="181" spans="1:2" x14ac:dyDescent="0.25">
      <c r="A181" s="14"/>
      <c r="B181" s="2"/>
    </row>
    <row r="182" spans="1:2" x14ac:dyDescent="0.25">
      <c r="A182" s="14"/>
      <c r="B182" s="2"/>
    </row>
    <row r="183" spans="1:2" x14ac:dyDescent="0.25">
      <c r="A183" s="14"/>
      <c r="B183" s="2"/>
    </row>
    <row r="184" spans="1:2" x14ac:dyDescent="0.25">
      <c r="A184" s="14"/>
      <c r="B184" s="2"/>
    </row>
    <row r="185" spans="1:2" x14ac:dyDescent="0.25">
      <c r="A185" s="14"/>
      <c r="B185" s="2"/>
    </row>
    <row r="186" spans="1:2" x14ac:dyDescent="0.25">
      <c r="A186" s="14"/>
      <c r="B186" s="2"/>
    </row>
    <row r="187" spans="1:2" x14ac:dyDescent="0.25">
      <c r="A187" s="14"/>
      <c r="B187" s="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CK136"/>
  <sheetViews>
    <sheetView zoomScale="85" zoomScaleNormal="85" workbookViewId="0">
      <selection activeCell="E38" sqref="E38"/>
    </sheetView>
  </sheetViews>
  <sheetFormatPr defaultColWidth="11.42578125" defaultRowHeight="15" x14ac:dyDescent="0.25"/>
  <cols>
    <col min="3" max="3" width="57.42578125" customWidth="1"/>
    <col min="9" max="9" width="22.85546875" bestFit="1" customWidth="1"/>
    <col min="10" max="10" width="13.42578125" customWidth="1"/>
  </cols>
  <sheetData>
    <row r="2" spans="2:16" x14ac:dyDescent="0.25">
      <c r="F2">
        <v>9.2903040000000006E-2</v>
      </c>
      <c r="G2" t="s">
        <v>236</v>
      </c>
    </row>
    <row r="3" spans="2:16" x14ac:dyDescent="0.25">
      <c r="C3" s="2" t="s">
        <v>127</v>
      </c>
    </row>
    <row r="4" spans="2:16" x14ac:dyDescent="0.25">
      <c r="B4" s="2" t="s">
        <v>237</v>
      </c>
      <c r="D4" s="60" t="s">
        <v>129</v>
      </c>
      <c r="E4" s="59"/>
      <c r="F4" s="2" t="s">
        <v>235</v>
      </c>
    </row>
    <row r="5" spans="2:16" x14ac:dyDescent="0.25">
      <c r="C5" s="57" t="s">
        <v>167</v>
      </c>
      <c r="D5" t="s">
        <v>136</v>
      </c>
      <c r="H5" s="2" t="s">
        <v>239</v>
      </c>
      <c r="I5" s="2" t="s">
        <v>238</v>
      </c>
      <c r="J5" s="64" t="s">
        <v>259</v>
      </c>
    </row>
    <row r="6" spans="2:16" x14ac:dyDescent="0.25">
      <c r="C6" s="58" t="s">
        <v>168</v>
      </c>
      <c r="D6">
        <v>188.6</v>
      </c>
      <c r="F6">
        <f>D6*F$2*1000</f>
        <v>17521.513344000003</v>
      </c>
      <c r="H6">
        <f>0*(F6+F7)</f>
        <v>0</v>
      </c>
      <c r="I6" t="s">
        <v>98</v>
      </c>
      <c r="J6">
        <v>0</v>
      </c>
    </row>
    <row r="7" spans="2:16" x14ac:dyDescent="0.25">
      <c r="C7" s="58" t="s">
        <v>169</v>
      </c>
      <c r="D7">
        <v>12.4</v>
      </c>
      <c r="F7">
        <f t="shared" ref="F7:F10" si="0">D7*F$2*1000</f>
        <v>1151.9976959999999</v>
      </c>
      <c r="H7">
        <f>1*(F6+F7)</f>
        <v>18673.511040000001</v>
      </c>
      <c r="I7" t="s">
        <v>99</v>
      </c>
      <c r="J7" t="s">
        <v>258</v>
      </c>
    </row>
    <row r="8" spans="2:16" x14ac:dyDescent="0.25">
      <c r="C8" s="58" t="s">
        <v>170</v>
      </c>
      <c r="D8">
        <v>9.6</v>
      </c>
      <c r="F8">
        <f t="shared" si="0"/>
        <v>891.86918400000002</v>
      </c>
      <c r="H8">
        <v>0</v>
      </c>
      <c r="I8" t="s">
        <v>100</v>
      </c>
      <c r="J8" t="s">
        <v>240</v>
      </c>
    </row>
    <row r="9" spans="2:16" x14ac:dyDescent="0.25">
      <c r="C9" s="58" t="s">
        <v>171</v>
      </c>
      <c r="D9">
        <v>18.7</v>
      </c>
      <c r="F9">
        <f t="shared" si="0"/>
        <v>1737.2868480000002</v>
      </c>
      <c r="H9">
        <v>0</v>
      </c>
      <c r="I9" t="s">
        <v>101</v>
      </c>
      <c r="J9" t="s">
        <v>241</v>
      </c>
    </row>
    <row r="10" spans="2:16" x14ac:dyDescent="0.25">
      <c r="C10" s="58" t="s">
        <v>172</v>
      </c>
      <c r="D10">
        <v>8.1</v>
      </c>
      <c r="F10">
        <f t="shared" si="0"/>
        <v>752.51462400000003</v>
      </c>
      <c r="H10">
        <f>0*(F8+F9)</f>
        <v>0</v>
      </c>
      <c r="I10" t="s">
        <v>102</v>
      </c>
      <c r="J10">
        <v>0</v>
      </c>
    </row>
    <row r="11" spans="2:16" x14ac:dyDescent="0.25">
      <c r="C11" s="57" t="s">
        <v>173</v>
      </c>
      <c r="D11" t="s">
        <v>136</v>
      </c>
      <c r="F11" t="s">
        <v>243</v>
      </c>
      <c r="H11">
        <f>1*(F8+F9)</f>
        <v>2629.1560320000003</v>
      </c>
      <c r="I11" t="s">
        <v>103</v>
      </c>
      <c r="J11" t="s">
        <v>258</v>
      </c>
    </row>
    <row r="12" spans="2:16" x14ac:dyDescent="0.25">
      <c r="C12" s="58" t="s">
        <v>174</v>
      </c>
      <c r="D12">
        <v>41.8</v>
      </c>
      <c r="F12">
        <f>D12/SUM(D$12:D$19)</f>
        <v>0.17607413647851725</v>
      </c>
      <c r="H12">
        <v>0</v>
      </c>
      <c r="I12" t="s">
        <v>104</v>
      </c>
      <c r="J12" t="s">
        <v>240</v>
      </c>
    </row>
    <row r="13" spans="2:16" x14ac:dyDescent="0.25">
      <c r="C13" s="58" t="s">
        <v>175</v>
      </c>
      <c r="D13">
        <v>23.6</v>
      </c>
      <c r="F13">
        <f t="shared" ref="F13:F19" si="1">D13/SUM(D$12:D$19)</f>
        <v>9.9410278011794445E-2</v>
      </c>
      <c r="H13">
        <v>0</v>
      </c>
      <c r="I13" t="s">
        <v>105</v>
      </c>
      <c r="J13" t="s">
        <v>241</v>
      </c>
    </row>
    <row r="14" spans="2:16" x14ac:dyDescent="0.25">
      <c r="C14" s="58" t="s">
        <v>176</v>
      </c>
      <c r="D14">
        <v>24</v>
      </c>
      <c r="F14">
        <f t="shared" si="1"/>
        <v>0.10109519797809603</v>
      </c>
      <c r="H14">
        <f>F10</f>
        <v>752.51462400000003</v>
      </c>
      <c r="I14" t="s">
        <v>106</v>
      </c>
      <c r="J14" t="s">
        <v>242</v>
      </c>
    </row>
    <row r="15" spans="2:16" x14ac:dyDescent="0.25">
      <c r="C15" s="58" t="s">
        <v>177</v>
      </c>
      <c r="D15">
        <v>32.4</v>
      </c>
      <c r="F15">
        <f t="shared" si="1"/>
        <v>0.13647851727042964</v>
      </c>
      <c r="H15" s="2" t="s">
        <v>244</v>
      </c>
    </row>
    <row r="16" spans="2:16" x14ac:dyDescent="0.25">
      <c r="C16" s="58" t="s">
        <v>178</v>
      </c>
      <c r="D16">
        <v>29.3</v>
      </c>
      <c r="F16">
        <f t="shared" si="1"/>
        <v>0.12342038753159225</v>
      </c>
      <c r="H16">
        <f>H6</f>
        <v>0</v>
      </c>
      <c r="I16">
        <f>H7</f>
        <v>18673.511040000001</v>
      </c>
      <c r="J16">
        <v>0</v>
      </c>
      <c r="K16">
        <v>0</v>
      </c>
      <c r="L16">
        <f>H10</f>
        <v>0</v>
      </c>
      <c r="M16">
        <f>H11</f>
        <v>2629.1560320000003</v>
      </c>
      <c r="N16">
        <v>0</v>
      </c>
      <c r="O16">
        <v>0</v>
      </c>
      <c r="P16">
        <v>752.51462400000003</v>
      </c>
    </row>
    <row r="17" spans="3:12" x14ac:dyDescent="0.25">
      <c r="C17" s="58" t="s">
        <v>179</v>
      </c>
      <c r="D17">
        <v>36.700000000000003</v>
      </c>
      <c r="F17">
        <f t="shared" si="1"/>
        <v>0.15459140690817186</v>
      </c>
    </row>
    <row r="18" spans="3:12" x14ac:dyDescent="0.25">
      <c r="C18" s="58" t="s">
        <v>180</v>
      </c>
      <c r="D18">
        <v>40.6</v>
      </c>
      <c r="F18">
        <f t="shared" si="1"/>
        <v>0.17101937657961247</v>
      </c>
    </row>
    <row r="19" spans="3:12" x14ac:dyDescent="0.25">
      <c r="C19" s="58" t="s">
        <v>181</v>
      </c>
      <c r="D19">
        <v>9</v>
      </c>
      <c r="F19">
        <f t="shared" si="1"/>
        <v>3.7910699241786014E-2</v>
      </c>
    </row>
    <row r="21" spans="3:12" x14ac:dyDescent="0.25">
      <c r="C21" s="65" t="s">
        <v>245</v>
      </c>
      <c r="D21" s="20"/>
      <c r="E21" s="20"/>
      <c r="F21" s="20"/>
      <c r="G21" s="20"/>
      <c r="H21" s="20"/>
      <c r="I21" s="20"/>
      <c r="J21" s="20"/>
      <c r="K21" s="20"/>
      <c r="L21" s="21"/>
    </row>
    <row r="22" spans="3:12" x14ac:dyDescent="0.25">
      <c r="C22" s="61" t="s">
        <v>253</v>
      </c>
      <c r="D22" t="s">
        <v>98</v>
      </c>
      <c r="E22" t="s">
        <v>99</v>
      </c>
      <c r="F22" t="s">
        <v>100</v>
      </c>
      <c r="G22" t="s">
        <v>101</v>
      </c>
      <c r="H22" t="s">
        <v>102</v>
      </c>
      <c r="I22" t="s">
        <v>103</v>
      </c>
      <c r="J22" t="s">
        <v>104</v>
      </c>
      <c r="K22" t="s">
        <v>105</v>
      </c>
      <c r="L22" s="23" t="s">
        <v>106</v>
      </c>
    </row>
    <row r="23" spans="3:12" x14ac:dyDescent="0.25">
      <c r="C23" s="62" t="s">
        <v>174</v>
      </c>
      <c r="D23">
        <f>H$16*$F12</f>
        <v>0</v>
      </c>
      <c r="E23">
        <f t="shared" ref="E23:L30" si="2">I$16*$F12</f>
        <v>3287.9223313900588</v>
      </c>
      <c r="F23">
        <f t="shared" si="2"/>
        <v>0</v>
      </c>
      <c r="G23">
        <f t="shared" si="2"/>
        <v>0</v>
      </c>
      <c r="H23">
        <f t="shared" si="2"/>
        <v>0</v>
      </c>
      <c r="I23">
        <f t="shared" si="2"/>
        <v>462.9263780016849</v>
      </c>
      <c r="J23">
        <f t="shared" si="2"/>
        <v>0</v>
      </c>
      <c r="K23">
        <f t="shared" si="2"/>
        <v>0</v>
      </c>
      <c r="L23" s="23">
        <f t="shared" si="2"/>
        <v>132.49836260825609</v>
      </c>
    </row>
    <row r="24" spans="3:12" x14ac:dyDescent="0.25">
      <c r="C24" s="62" t="s">
        <v>175</v>
      </c>
      <c r="D24">
        <f t="shared" ref="D24:D30" si="3">H$16*$F13</f>
        <v>0</v>
      </c>
      <c r="E24">
        <f t="shared" si="2"/>
        <v>1856.3389239427129</v>
      </c>
      <c r="F24">
        <f t="shared" si="2"/>
        <v>0</v>
      </c>
      <c r="G24">
        <f t="shared" si="2"/>
        <v>0</v>
      </c>
      <c r="H24">
        <f t="shared" si="2"/>
        <v>0</v>
      </c>
      <c r="I24">
        <f t="shared" si="2"/>
        <v>261.36513207750636</v>
      </c>
      <c r="J24">
        <f t="shared" si="2"/>
        <v>0</v>
      </c>
      <c r="K24">
        <f t="shared" si="2"/>
        <v>0</v>
      </c>
      <c r="L24" s="23">
        <f t="shared" si="2"/>
        <v>74.807687979780965</v>
      </c>
    </row>
    <row r="25" spans="3:12" x14ac:dyDescent="0.25">
      <c r="C25" s="62" t="s">
        <v>176</v>
      </c>
      <c r="D25">
        <f t="shared" si="3"/>
        <v>0</v>
      </c>
      <c r="E25">
        <f t="shared" si="2"/>
        <v>1887.802295534962</v>
      </c>
      <c r="F25">
        <f t="shared" si="2"/>
        <v>0</v>
      </c>
      <c r="G25">
        <f t="shared" si="2"/>
        <v>0</v>
      </c>
      <c r="H25">
        <f t="shared" si="2"/>
        <v>0</v>
      </c>
      <c r="I25">
        <f t="shared" si="2"/>
        <v>265.79504957034544</v>
      </c>
      <c r="J25">
        <f t="shared" si="2"/>
        <v>0</v>
      </c>
      <c r="K25">
        <f t="shared" si="2"/>
        <v>0</v>
      </c>
      <c r="L25" s="23">
        <f t="shared" si="2"/>
        <v>76.075614894692492</v>
      </c>
    </row>
    <row r="26" spans="3:12" x14ac:dyDescent="0.25">
      <c r="C26" s="62" t="s">
        <v>177</v>
      </c>
      <c r="D26">
        <f t="shared" si="3"/>
        <v>0</v>
      </c>
      <c r="E26">
        <f t="shared" si="2"/>
        <v>2548.5330989721988</v>
      </c>
      <c r="F26">
        <f t="shared" si="2"/>
        <v>0</v>
      </c>
      <c r="G26">
        <f t="shared" si="2"/>
        <v>0</v>
      </c>
      <c r="H26">
        <f t="shared" si="2"/>
        <v>0</v>
      </c>
      <c r="I26">
        <f t="shared" si="2"/>
        <v>358.82331691996632</v>
      </c>
      <c r="J26">
        <f t="shared" si="2"/>
        <v>0</v>
      </c>
      <c r="K26">
        <f t="shared" si="2"/>
        <v>0</v>
      </c>
      <c r="L26" s="23">
        <f t="shared" si="2"/>
        <v>102.70208010783487</v>
      </c>
    </row>
    <row r="27" spans="3:12" x14ac:dyDescent="0.25">
      <c r="C27" s="62" t="s">
        <v>178</v>
      </c>
      <c r="D27">
        <f t="shared" si="3"/>
        <v>0</v>
      </c>
      <c r="E27">
        <f t="shared" si="2"/>
        <v>2304.6919691322664</v>
      </c>
      <c r="F27">
        <f t="shared" si="2"/>
        <v>0</v>
      </c>
      <c r="G27">
        <f t="shared" si="2"/>
        <v>0</v>
      </c>
      <c r="H27">
        <f t="shared" si="2"/>
        <v>0</v>
      </c>
      <c r="I27">
        <f t="shared" si="2"/>
        <v>324.49145635046341</v>
      </c>
      <c r="J27">
        <f t="shared" si="2"/>
        <v>0</v>
      </c>
      <c r="K27">
        <f t="shared" si="2"/>
        <v>0</v>
      </c>
      <c r="L27" s="23">
        <f t="shared" si="2"/>
        <v>92.87564651727044</v>
      </c>
    </row>
    <row r="28" spans="3:12" x14ac:dyDescent="0.25">
      <c r="C28" s="62" t="s">
        <v>179</v>
      </c>
      <c r="D28">
        <f t="shared" si="3"/>
        <v>0</v>
      </c>
      <c r="E28">
        <f t="shared" si="2"/>
        <v>2886.7643435888795</v>
      </c>
      <c r="F28">
        <f t="shared" si="2"/>
        <v>0</v>
      </c>
      <c r="G28">
        <f t="shared" si="2"/>
        <v>0</v>
      </c>
      <c r="H28">
        <f t="shared" si="2"/>
        <v>0</v>
      </c>
      <c r="I28">
        <f t="shared" si="2"/>
        <v>406.44492996798658</v>
      </c>
      <c r="J28">
        <f t="shared" si="2"/>
        <v>0</v>
      </c>
      <c r="K28">
        <f t="shared" si="2"/>
        <v>0</v>
      </c>
      <c r="L28" s="23">
        <f t="shared" si="2"/>
        <v>116.33229444313395</v>
      </c>
    </row>
    <row r="29" spans="3:12" x14ac:dyDescent="0.25">
      <c r="C29" s="62" t="s">
        <v>180</v>
      </c>
      <c r="D29">
        <f t="shared" si="3"/>
        <v>0</v>
      </c>
      <c r="E29">
        <f t="shared" si="2"/>
        <v>3193.532216613311</v>
      </c>
      <c r="F29">
        <f t="shared" si="2"/>
        <v>0</v>
      </c>
      <c r="G29">
        <f t="shared" si="2"/>
        <v>0</v>
      </c>
      <c r="H29">
        <f t="shared" si="2"/>
        <v>0</v>
      </c>
      <c r="I29">
        <f t="shared" si="2"/>
        <v>449.63662552316771</v>
      </c>
      <c r="J29">
        <f t="shared" si="2"/>
        <v>0</v>
      </c>
      <c r="K29">
        <f t="shared" si="2"/>
        <v>0</v>
      </c>
      <c r="L29" s="23">
        <f t="shared" si="2"/>
        <v>128.69458186352148</v>
      </c>
    </row>
    <row r="30" spans="3:12" x14ac:dyDescent="0.25">
      <c r="C30" s="63" t="s">
        <v>181</v>
      </c>
      <c r="D30" s="42">
        <f t="shared" si="3"/>
        <v>0</v>
      </c>
      <c r="E30" s="42">
        <f t="shared" si="2"/>
        <v>707.92586082561081</v>
      </c>
      <c r="F30" s="42">
        <f t="shared" si="2"/>
        <v>0</v>
      </c>
      <c r="G30" s="42">
        <f t="shared" si="2"/>
        <v>0</v>
      </c>
      <c r="H30" s="42">
        <f t="shared" si="2"/>
        <v>0</v>
      </c>
      <c r="I30" s="42">
        <f t="shared" si="2"/>
        <v>99.67314358887954</v>
      </c>
      <c r="J30" s="42">
        <f t="shared" si="2"/>
        <v>0</v>
      </c>
      <c r="K30" s="42">
        <f t="shared" si="2"/>
        <v>0</v>
      </c>
      <c r="L30" s="43">
        <f t="shared" si="2"/>
        <v>28.52835558550969</v>
      </c>
    </row>
    <row r="33" spans="2:89" x14ac:dyDescent="0.25">
      <c r="C33" s="66" t="s">
        <v>246</v>
      </c>
    </row>
    <row r="34" spans="2:89" x14ac:dyDescent="0.25">
      <c r="C34" t="s">
        <v>247</v>
      </c>
    </row>
    <row r="36" spans="2:89" x14ac:dyDescent="0.25">
      <c r="B36" s="2"/>
    </row>
    <row r="37" spans="2:89" x14ac:dyDescent="0.25">
      <c r="C37" s="66" t="s">
        <v>389</v>
      </c>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68"/>
    </row>
    <row r="38" spans="2:89" x14ac:dyDescent="0.25">
      <c r="C38" s="76">
        <v>0.02</v>
      </c>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68"/>
    </row>
    <row r="39" spans="2:89" x14ac:dyDescent="0.25">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68"/>
    </row>
    <row r="40" spans="2:89" x14ac:dyDescent="0.25">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68"/>
    </row>
    <row r="41" spans="2:89" x14ac:dyDescent="0.25">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68"/>
    </row>
    <row r="42" spans="2:89" x14ac:dyDescent="0.25">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68"/>
    </row>
    <row r="43" spans="2:89" x14ac:dyDescent="0.25">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68"/>
    </row>
    <row r="44" spans="2:89" x14ac:dyDescent="0.25">
      <c r="D44" s="67"/>
      <c r="E44" s="67"/>
      <c r="F44" s="67"/>
      <c r="G44" s="67"/>
      <c r="H44" s="67"/>
      <c r="I44" s="67"/>
      <c r="J44" s="67"/>
      <c r="K44" s="67"/>
      <c r="L44" s="67"/>
      <c r="M44" s="67"/>
      <c r="N44" s="67"/>
      <c r="O44" s="67"/>
      <c r="P44" s="67"/>
      <c r="Q44" s="67"/>
      <c r="R44" s="67"/>
      <c r="S44" s="67"/>
      <c r="T44" s="67"/>
      <c r="U44" s="67"/>
      <c r="V44" s="67"/>
      <c r="W44" s="67"/>
      <c r="X44" s="67"/>
      <c r="Y44" s="67"/>
      <c r="Z44" s="67"/>
      <c r="AA44" s="67"/>
      <c r="AB44" s="67"/>
      <c r="AC44" s="67"/>
      <c r="AD44" s="67"/>
      <c r="AE44" s="67"/>
      <c r="AF44" s="67"/>
      <c r="AG44" s="67"/>
      <c r="AH44" s="67"/>
      <c r="AI44" s="67"/>
      <c r="AJ44" s="67"/>
      <c r="AK44" s="67"/>
      <c r="AL44" s="67"/>
      <c r="AM44" s="67"/>
      <c r="AN44" s="67"/>
      <c r="AO44" s="67"/>
      <c r="AP44" s="67"/>
      <c r="AQ44" s="67"/>
      <c r="AR44" s="67"/>
      <c r="AS44" s="67"/>
      <c r="AT44" s="67"/>
      <c r="AU44" s="67"/>
      <c r="AV44" s="67"/>
      <c r="AW44" s="67"/>
      <c r="AX44" s="67"/>
      <c r="AY44" s="67"/>
      <c r="AZ44" s="67"/>
      <c r="BA44" s="67"/>
      <c r="BB44" s="67"/>
      <c r="BC44" s="67"/>
      <c r="BD44" s="67"/>
      <c r="BE44" s="67"/>
      <c r="BF44" s="67"/>
      <c r="BG44" s="67"/>
      <c r="BH44" s="67"/>
      <c r="BI44" s="67"/>
      <c r="BJ44" s="67"/>
      <c r="BK44" s="67"/>
      <c r="BL44" s="67"/>
      <c r="BM44" s="67"/>
      <c r="BN44" s="67"/>
      <c r="BO44" s="67"/>
      <c r="BP44" s="67"/>
      <c r="BQ44" s="67"/>
      <c r="BR44" s="67"/>
      <c r="BS44" s="67"/>
      <c r="BT44" s="67"/>
      <c r="BU44" s="67"/>
      <c r="BV44" s="67"/>
      <c r="BW44" s="67"/>
      <c r="BX44" s="67"/>
      <c r="BY44" s="67"/>
      <c r="BZ44" s="67"/>
      <c r="CA44" s="67"/>
      <c r="CB44" s="67"/>
      <c r="CC44" s="67"/>
      <c r="CD44" s="67"/>
      <c r="CE44" s="67"/>
      <c r="CF44" s="67"/>
      <c r="CG44" s="67"/>
      <c r="CH44" s="67"/>
      <c r="CI44" s="67"/>
      <c r="CJ44" s="67"/>
      <c r="CK44" s="67"/>
    </row>
    <row r="45" spans="2:89" x14ac:dyDescent="0.25">
      <c r="D45" s="67"/>
      <c r="E45" s="67"/>
      <c r="F45" s="67"/>
      <c r="G45" s="67"/>
      <c r="H45" s="67"/>
      <c r="I45" s="67"/>
      <c r="J45" s="67"/>
      <c r="K45" s="67"/>
      <c r="L45" s="67"/>
      <c r="M45" s="67"/>
      <c r="N45" s="67"/>
      <c r="O45" s="67"/>
      <c r="P45" s="67"/>
      <c r="Q45" s="67"/>
      <c r="R45" s="67"/>
      <c r="S45" s="67"/>
      <c r="T45" s="67"/>
      <c r="U45" s="67"/>
      <c r="V45" s="67"/>
      <c r="W45" s="67"/>
      <c r="X45" s="67"/>
      <c r="Y45" s="67"/>
      <c r="Z45" s="67"/>
      <c r="AA45" s="67"/>
      <c r="AB45" s="67"/>
      <c r="AC45" s="67"/>
      <c r="AD45" s="67"/>
      <c r="AE45" s="67"/>
      <c r="AF45" s="67"/>
      <c r="AG45" s="67"/>
      <c r="AH45" s="67"/>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L45" s="67"/>
      <c r="BM45" s="67"/>
      <c r="BN45" s="67"/>
      <c r="BO45" s="67"/>
      <c r="BP45" s="67"/>
      <c r="BQ45" s="67"/>
      <c r="BR45" s="67"/>
      <c r="BS45" s="67"/>
      <c r="BT45" s="67"/>
      <c r="BU45" s="67"/>
      <c r="BV45" s="67"/>
      <c r="BW45" s="67"/>
      <c r="BX45" s="67"/>
      <c r="BY45" s="67"/>
      <c r="BZ45" s="67"/>
      <c r="CA45" s="67"/>
      <c r="CB45" s="67"/>
      <c r="CC45" s="67"/>
      <c r="CD45" s="67"/>
      <c r="CE45" s="67"/>
      <c r="CF45" s="67"/>
      <c r="CG45" s="67"/>
      <c r="CH45" s="67"/>
      <c r="CI45" s="67"/>
      <c r="CJ45" s="67"/>
      <c r="CK45" s="67"/>
    </row>
    <row r="50" spans="4:9" x14ac:dyDescent="0.25">
      <c r="D50" s="68"/>
      <c r="E50" s="68"/>
      <c r="F50" s="68"/>
      <c r="G50" s="68"/>
      <c r="H50" s="68"/>
      <c r="I50" s="68"/>
    </row>
    <row r="51" spans="4:9" x14ac:dyDescent="0.25">
      <c r="D51" s="68"/>
      <c r="E51" s="68"/>
      <c r="F51" s="68"/>
      <c r="G51" s="68"/>
      <c r="H51" s="68"/>
      <c r="I51" s="68"/>
    </row>
    <row r="52" spans="4:9" x14ac:dyDescent="0.25">
      <c r="D52" s="68"/>
      <c r="E52" s="68"/>
      <c r="F52" s="68"/>
      <c r="G52" s="68"/>
      <c r="H52" s="68"/>
      <c r="I52" s="68"/>
    </row>
    <row r="53" spans="4:9" x14ac:dyDescent="0.25">
      <c r="D53" s="68"/>
      <c r="E53" s="68"/>
      <c r="F53" s="68"/>
      <c r="G53" s="68"/>
      <c r="H53" s="68"/>
      <c r="I53" s="68"/>
    </row>
    <row r="54" spans="4:9" x14ac:dyDescent="0.25">
      <c r="D54" s="68"/>
      <c r="E54" s="68"/>
      <c r="F54" s="68"/>
      <c r="G54" s="68"/>
      <c r="H54" s="68"/>
      <c r="I54" s="68"/>
    </row>
    <row r="55" spans="4:9" x14ac:dyDescent="0.25">
      <c r="D55" s="68"/>
      <c r="E55" s="68"/>
      <c r="F55" s="68"/>
      <c r="G55" s="68"/>
      <c r="H55" s="68"/>
      <c r="I55" s="68"/>
    </row>
    <row r="56" spans="4:9" x14ac:dyDescent="0.25">
      <c r="D56" s="68"/>
      <c r="E56" s="68"/>
      <c r="F56" s="68"/>
      <c r="G56" s="68"/>
      <c r="H56" s="68"/>
      <c r="I56" s="68"/>
    </row>
    <row r="57" spans="4:9" x14ac:dyDescent="0.25">
      <c r="D57" s="68"/>
      <c r="E57" s="68"/>
      <c r="F57" s="68"/>
      <c r="G57" s="68"/>
      <c r="H57" s="68"/>
      <c r="I57" s="68"/>
    </row>
    <row r="58" spans="4:9" x14ac:dyDescent="0.25">
      <c r="D58" s="68"/>
      <c r="E58" s="68"/>
      <c r="F58" s="68"/>
      <c r="G58" s="68"/>
      <c r="H58" s="68"/>
      <c r="I58" s="68"/>
    </row>
    <row r="59" spans="4:9" x14ac:dyDescent="0.25">
      <c r="D59" s="68"/>
      <c r="E59" s="68"/>
      <c r="F59" s="68"/>
      <c r="G59" s="68"/>
      <c r="H59" s="68"/>
      <c r="I59" s="68"/>
    </row>
    <row r="60" spans="4:9" x14ac:dyDescent="0.25">
      <c r="D60" s="68"/>
      <c r="E60" s="68"/>
      <c r="F60" s="68"/>
      <c r="G60" s="68"/>
      <c r="H60" s="68"/>
      <c r="I60" s="68"/>
    </row>
    <row r="61" spans="4:9" x14ac:dyDescent="0.25">
      <c r="D61" s="68"/>
      <c r="E61" s="68"/>
      <c r="F61" s="68"/>
      <c r="G61" s="68"/>
      <c r="H61" s="68"/>
      <c r="I61" s="68"/>
    </row>
    <row r="62" spans="4:9" x14ac:dyDescent="0.25">
      <c r="D62" s="68"/>
      <c r="E62" s="68"/>
      <c r="F62" s="68"/>
      <c r="G62" s="68"/>
      <c r="H62" s="68"/>
      <c r="I62" s="68"/>
    </row>
    <row r="63" spans="4:9" x14ac:dyDescent="0.25">
      <c r="D63" s="68"/>
      <c r="E63" s="68"/>
      <c r="F63" s="68"/>
      <c r="G63" s="68"/>
      <c r="H63" s="68"/>
      <c r="I63" s="68"/>
    </row>
    <row r="64" spans="4:9" x14ac:dyDescent="0.25">
      <c r="D64" s="68"/>
      <c r="E64" s="68"/>
      <c r="F64" s="68"/>
      <c r="G64" s="68"/>
      <c r="H64" s="68"/>
      <c r="I64" s="68"/>
    </row>
    <row r="65" spans="4:9" x14ac:dyDescent="0.25">
      <c r="D65" s="68"/>
      <c r="E65" s="68"/>
      <c r="F65" s="68"/>
      <c r="G65" s="68"/>
      <c r="H65" s="68"/>
      <c r="I65" s="68"/>
    </row>
    <row r="66" spans="4:9" x14ac:dyDescent="0.25">
      <c r="D66" s="68"/>
      <c r="E66" s="68"/>
      <c r="F66" s="68"/>
      <c r="G66" s="68"/>
      <c r="H66" s="68"/>
      <c r="I66" s="68"/>
    </row>
    <row r="67" spans="4:9" x14ac:dyDescent="0.25">
      <c r="D67" s="68"/>
      <c r="E67" s="68"/>
      <c r="F67" s="68"/>
      <c r="G67" s="68"/>
      <c r="H67" s="68"/>
      <c r="I67" s="68"/>
    </row>
    <row r="68" spans="4:9" x14ac:dyDescent="0.25">
      <c r="D68" s="68"/>
      <c r="E68" s="68"/>
      <c r="F68" s="68"/>
      <c r="G68" s="68"/>
      <c r="H68" s="68"/>
      <c r="I68" s="68"/>
    </row>
    <row r="69" spans="4:9" x14ac:dyDescent="0.25">
      <c r="D69" s="68"/>
      <c r="E69" s="68"/>
      <c r="F69" s="68"/>
      <c r="G69" s="68"/>
      <c r="H69" s="68"/>
      <c r="I69" s="68"/>
    </row>
    <row r="70" spans="4:9" x14ac:dyDescent="0.25">
      <c r="D70" s="68"/>
      <c r="E70" s="68"/>
      <c r="F70" s="68"/>
      <c r="G70" s="68"/>
      <c r="H70" s="68"/>
      <c r="I70" s="68"/>
    </row>
    <row r="71" spans="4:9" x14ac:dyDescent="0.25">
      <c r="D71" s="68"/>
      <c r="E71" s="68"/>
      <c r="F71" s="68"/>
      <c r="G71" s="68"/>
      <c r="H71" s="68"/>
      <c r="I71" s="68"/>
    </row>
    <row r="72" spans="4:9" x14ac:dyDescent="0.25">
      <c r="D72" s="68"/>
      <c r="E72" s="68"/>
      <c r="F72" s="68"/>
      <c r="G72" s="68"/>
      <c r="H72" s="68"/>
      <c r="I72" s="68"/>
    </row>
    <row r="73" spans="4:9" x14ac:dyDescent="0.25">
      <c r="D73" s="68"/>
      <c r="E73" s="68"/>
      <c r="F73" s="68"/>
      <c r="G73" s="68"/>
      <c r="H73" s="68"/>
      <c r="I73" s="68"/>
    </row>
    <row r="74" spans="4:9" x14ac:dyDescent="0.25">
      <c r="D74" s="68"/>
      <c r="E74" s="68"/>
      <c r="F74" s="68"/>
      <c r="G74" s="68"/>
      <c r="H74" s="68"/>
      <c r="I74" s="68"/>
    </row>
    <row r="75" spans="4:9" x14ac:dyDescent="0.25">
      <c r="D75" s="68"/>
      <c r="E75" s="68"/>
      <c r="F75" s="68"/>
      <c r="G75" s="68"/>
      <c r="H75" s="68"/>
      <c r="I75" s="68"/>
    </row>
    <row r="76" spans="4:9" x14ac:dyDescent="0.25">
      <c r="D76" s="68"/>
      <c r="E76" s="68"/>
      <c r="F76" s="68"/>
      <c r="G76" s="68"/>
      <c r="H76" s="68"/>
      <c r="I76" s="68"/>
    </row>
    <row r="77" spans="4:9" x14ac:dyDescent="0.25">
      <c r="D77" s="68"/>
      <c r="E77" s="68"/>
      <c r="F77" s="68"/>
      <c r="G77" s="68"/>
      <c r="H77" s="68"/>
      <c r="I77" s="68"/>
    </row>
    <row r="78" spans="4:9" x14ac:dyDescent="0.25">
      <c r="D78" s="68"/>
      <c r="E78" s="68"/>
      <c r="F78" s="68"/>
      <c r="G78" s="68"/>
      <c r="H78" s="68"/>
      <c r="I78" s="68"/>
    </row>
    <row r="79" spans="4:9" x14ac:dyDescent="0.25">
      <c r="D79" s="68"/>
      <c r="E79" s="68"/>
      <c r="F79" s="68"/>
      <c r="G79" s="68"/>
      <c r="H79" s="68"/>
      <c r="I79" s="68"/>
    </row>
    <row r="80" spans="4:9" x14ac:dyDescent="0.25">
      <c r="D80" s="68"/>
      <c r="E80" s="68"/>
      <c r="F80" s="68"/>
      <c r="G80" s="68"/>
      <c r="H80" s="68"/>
      <c r="I80" s="68"/>
    </row>
    <row r="81" spans="4:9" x14ac:dyDescent="0.25">
      <c r="D81" s="68"/>
      <c r="E81" s="68"/>
      <c r="F81" s="68"/>
      <c r="G81" s="68"/>
      <c r="H81" s="68"/>
      <c r="I81" s="68"/>
    </row>
    <row r="82" spans="4:9" x14ac:dyDescent="0.25">
      <c r="D82" s="68"/>
      <c r="E82" s="68"/>
      <c r="F82" s="68"/>
      <c r="G82" s="68"/>
      <c r="H82" s="68"/>
      <c r="I82" s="68"/>
    </row>
    <row r="83" spans="4:9" x14ac:dyDescent="0.25">
      <c r="D83" s="68"/>
      <c r="E83" s="68"/>
      <c r="F83" s="68"/>
      <c r="G83" s="68"/>
      <c r="H83" s="68"/>
      <c r="I83" s="68"/>
    </row>
    <row r="84" spans="4:9" x14ac:dyDescent="0.25">
      <c r="D84" s="68"/>
      <c r="E84" s="68"/>
      <c r="F84" s="68"/>
      <c r="G84" s="68"/>
      <c r="H84" s="68"/>
      <c r="I84" s="68"/>
    </row>
    <row r="85" spans="4:9" x14ac:dyDescent="0.25">
      <c r="D85" s="68"/>
      <c r="E85" s="68"/>
      <c r="F85" s="68"/>
      <c r="G85" s="68"/>
      <c r="H85" s="68"/>
      <c r="I85" s="68"/>
    </row>
    <row r="86" spans="4:9" x14ac:dyDescent="0.25">
      <c r="D86" s="68"/>
      <c r="E86" s="68"/>
      <c r="F86" s="68"/>
      <c r="G86" s="68"/>
      <c r="H86" s="68"/>
      <c r="I86" s="68"/>
    </row>
    <row r="87" spans="4:9" x14ac:dyDescent="0.25">
      <c r="D87" s="68"/>
      <c r="E87" s="68"/>
      <c r="F87" s="68"/>
      <c r="G87" s="68"/>
      <c r="H87" s="68"/>
      <c r="I87" s="68"/>
    </row>
    <row r="88" spans="4:9" x14ac:dyDescent="0.25">
      <c r="D88" s="68"/>
      <c r="E88" s="68"/>
      <c r="F88" s="68"/>
      <c r="G88" s="68"/>
      <c r="H88" s="68"/>
      <c r="I88" s="68"/>
    </row>
    <row r="89" spans="4:9" x14ac:dyDescent="0.25">
      <c r="D89" s="68"/>
      <c r="E89" s="68"/>
      <c r="F89" s="68"/>
      <c r="G89" s="68"/>
      <c r="H89" s="68"/>
      <c r="I89" s="68"/>
    </row>
    <row r="90" spans="4:9" x14ac:dyDescent="0.25">
      <c r="D90" s="68"/>
      <c r="E90" s="68"/>
      <c r="F90" s="68"/>
      <c r="G90" s="68"/>
      <c r="H90" s="68"/>
      <c r="I90" s="68"/>
    </row>
    <row r="91" spans="4:9" x14ac:dyDescent="0.25">
      <c r="D91" s="68"/>
      <c r="E91" s="68"/>
      <c r="F91" s="68"/>
      <c r="G91" s="68"/>
      <c r="H91" s="68"/>
      <c r="I91" s="68"/>
    </row>
    <row r="92" spans="4:9" x14ac:dyDescent="0.25">
      <c r="D92" s="68"/>
      <c r="E92" s="68"/>
      <c r="F92" s="68"/>
      <c r="G92" s="68"/>
      <c r="H92" s="68"/>
      <c r="I92" s="68"/>
    </row>
    <row r="93" spans="4:9" x14ac:dyDescent="0.25">
      <c r="D93" s="68"/>
      <c r="E93" s="68"/>
      <c r="F93" s="68"/>
      <c r="G93" s="68"/>
      <c r="H93" s="68"/>
      <c r="I93" s="68"/>
    </row>
    <row r="94" spans="4:9" x14ac:dyDescent="0.25">
      <c r="D94" s="68"/>
      <c r="E94" s="68"/>
      <c r="F94" s="68"/>
      <c r="G94" s="68"/>
      <c r="H94" s="68"/>
      <c r="I94" s="68"/>
    </row>
    <row r="95" spans="4:9" x14ac:dyDescent="0.25">
      <c r="D95" s="68"/>
      <c r="E95" s="68"/>
      <c r="F95" s="68"/>
      <c r="G95" s="68"/>
      <c r="H95" s="68"/>
      <c r="I95" s="68"/>
    </row>
    <row r="96" spans="4:9" x14ac:dyDescent="0.25">
      <c r="D96" s="68"/>
      <c r="E96" s="68"/>
      <c r="F96" s="68"/>
      <c r="G96" s="68"/>
      <c r="H96" s="68"/>
      <c r="I96" s="68"/>
    </row>
    <row r="97" spans="4:9" x14ac:dyDescent="0.25">
      <c r="D97" s="68"/>
      <c r="E97" s="68"/>
      <c r="F97" s="68"/>
      <c r="G97" s="68"/>
      <c r="H97" s="68"/>
      <c r="I97" s="68"/>
    </row>
    <row r="98" spans="4:9" x14ac:dyDescent="0.25">
      <c r="D98" s="68"/>
      <c r="E98" s="68"/>
      <c r="F98" s="68"/>
      <c r="G98" s="68"/>
      <c r="H98" s="68"/>
      <c r="I98" s="68"/>
    </row>
    <row r="99" spans="4:9" x14ac:dyDescent="0.25">
      <c r="D99" s="68"/>
      <c r="E99" s="68"/>
      <c r="F99" s="68"/>
      <c r="G99" s="68"/>
      <c r="H99" s="68"/>
      <c r="I99" s="68"/>
    </row>
    <row r="100" spans="4:9" x14ac:dyDescent="0.25">
      <c r="D100" s="68"/>
      <c r="E100" s="68"/>
      <c r="F100" s="68"/>
      <c r="G100" s="68"/>
      <c r="H100" s="68"/>
      <c r="I100" s="68"/>
    </row>
    <row r="101" spans="4:9" x14ac:dyDescent="0.25">
      <c r="D101" s="68"/>
      <c r="E101" s="68"/>
      <c r="F101" s="68"/>
      <c r="G101" s="68"/>
      <c r="H101" s="68"/>
      <c r="I101" s="68"/>
    </row>
    <row r="102" spans="4:9" x14ac:dyDescent="0.25">
      <c r="D102" s="68"/>
      <c r="E102" s="68"/>
      <c r="F102" s="68"/>
      <c r="G102" s="68"/>
      <c r="H102" s="68"/>
      <c r="I102" s="68"/>
    </row>
    <row r="103" spans="4:9" x14ac:dyDescent="0.25">
      <c r="D103" s="68"/>
      <c r="E103" s="68"/>
      <c r="F103" s="68"/>
      <c r="G103" s="68"/>
      <c r="H103" s="68"/>
      <c r="I103" s="68"/>
    </row>
    <row r="104" spans="4:9" x14ac:dyDescent="0.25">
      <c r="D104" s="68"/>
      <c r="E104" s="68"/>
      <c r="F104" s="68"/>
      <c r="G104" s="68"/>
      <c r="H104" s="68"/>
      <c r="I104" s="68"/>
    </row>
    <row r="105" spans="4:9" x14ac:dyDescent="0.25">
      <c r="D105" s="68"/>
      <c r="E105" s="68"/>
      <c r="F105" s="68"/>
      <c r="G105" s="68"/>
      <c r="H105" s="68"/>
      <c r="I105" s="68"/>
    </row>
    <row r="106" spans="4:9" x14ac:dyDescent="0.25">
      <c r="D106" s="68"/>
      <c r="E106" s="68"/>
      <c r="F106" s="68"/>
      <c r="G106" s="68"/>
      <c r="H106" s="68"/>
      <c r="I106" s="68"/>
    </row>
    <row r="107" spans="4:9" x14ac:dyDescent="0.25">
      <c r="D107" s="68"/>
      <c r="E107" s="68"/>
      <c r="F107" s="68"/>
      <c r="G107" s="68"/>
      <c r="H107" s="68"/>
      <c r="I107" s="68"/>
    </row>
    <row r="108" spans="4:9" x14ac:dyDescent="0.25">
      <c r="D108" s="68"/>
      <c r="E108" s="68"/>
      <c r="F108" s="68"/>
      <c r="G108" s="68"/>
      <c r="H108" s="68"/>
      <c r="I108" s="68"/>
    </row>
    <row r="109" spans="4:9" x14ac:dyDescent="0.25">
      <c r="D109" s="68"/>
      <c r="E109" s="68"/>
      <c r="F109" s="68"/>
      <c r="G109" s="68"/>
      <c r="H109" s="68"/>
      <c r="I109" s="68"/>
    </row>
    <row r="110" spans="4:9" x14ac:dyDescent="0.25">
      <c r="D110" s="68"/>
      <c r="E110" s="68"/>
      <c r="F110" s="68"/>
      <c r="G110" s="68"/>
      <c r="H110" s="68"/>
      <c r="I110" s="68"/>
    </row>
    <row r="111" spans="4:9" x14ac:dyDescent="0.25">
      <c r="D111" s="68"/>
      <c r="E111" s="68"/>
      <c r="F111" s="68"/>
      <c r="G111" s="68"/>
      <c r="H111" s="68"/>
      <c r="I111" s="68"/>
    </row>
    <row r="112" spans="4:9" x14ac:dyDescent="0.25">
      <c r="D112" s="68"/>
      <c r="E112" s="68"/>
      <c r="F112" s="68"/>
      <c r="G112" s="68"/>
      <c r="H112" s="68"/>
      <c r="I112" s="68"/>
    </row>
    <row r="113" spans="4:9" x14ac:dyDescent="0.25">
      <c r="D113" s="68"/>
      <c r="E113" s="68"/>
      <c r="F113" s="68"/>
      <c r="G113" s="68"/>
      <c r="H113" s="68"/>
      <c r="I113" s="68"/>
    </row>
    <row r="114" spans="4:9" x14ac:dyDescent="0.25">
      <c r="D114" s="68"/>
      <c r="E114" s="68"/>
      <c r="F114" s="68"/>
      <c r="G114" s="68"/>
      <c r="H114" s="68"/>
      <c r="I114" s="68"/>
    </row>
    <row r="115" spans="4:9" x14ac:dyDescent="0.25">
      <c r="D115" s="68"/>
      <c r="E115" s="68"/>
      <c r="F115" s="68"/>
      <c r="G115" s="68"/>
      <c r="H115" s="68"/>
      <c r="I115" s="68"/>
    </row>
    <row r="116" spans="4:9" x14ac:dyDescent="0.25">
      <c r="D116" s="68"/>
      <c r="E116" s="68"/>
      <c r="F116" s="68"/>
      <c r="G116" s="68"/>
      <c r="H116" s="68"/>
      <c r="I116" s="68"/>
    </row>
    <row r="117" spans="4:9" x14ac:dyDescent="0.25">
      <c r="D117" s="68"/>
      <c r="E117" s="68"/>
      <c r="F117" s="68"/>
      <c r="G117" s="68"/>
      <c r="H117" s="68"/>
      <c r="I117" s="68"/>
    </row>
    <row r="118" spans="4:9" x14ac:dyDescent="0.25">
      <c r="D118" s="68"/>
      <c r="E118" s="68"/>
      <c r="F118" s="68"/>
      <c r="G118" s="68"/>
      <c r="H118" s="68"/>
      <c r="I118" s="68"/>
    </row>
    <row r="119" spans="4:9" x14ac:dyDescent="0.25">
      <c r="D119" s="68"/>
      <c r="E119" s="68"/>
      <c r="F119" s="68"/>
      <c r="G119" s="68"/>
      <c r="H119" s="68"/>
      <c r="I119" s="68"/>
    </row>
    <row r="120" spans="4:9" x14ac:dyDescent="0.25">
      <c r="D120" s="68"/>
      <c r="E120" s="68"/>
      <c r="F120" s="68"/>
      <c r="G120" s="68"/>
      <c r="H120" s="68"/>
      <c r="I120" s="68"/>
    </row>
    <row r="121" spans="4:9" x14ac:dyDescent="0.25">
      <c r="D121" s="68"/>
      <c r="E121" s="68"/>
      <c r="F121" s="68"/>
      <c r="G121" s="68"/>
      <c r="H121" s="68"/>
      <c r="I121" s="68"/>
    </row>
    <row r="122" spans="4:9" x14ac:dyDescent="0.25">
      <c r="D122" s="68"/>
      <c r="E122" s="68"/>
      <c r="F122" s="68"/>
      <c r="G122" s="68"/>
      <c r="H122" s="68"/>
      <c r="I122" s="68"/>
    </row>
    <row r="123" spans="4:9" x14ac:dyDescent="0.25">
      <c r="D123" s="68"/>
      <c r="E123" s="68"/>
      <c r="F123" s="68"/>
      <c r="G123" s="68"/>
      <c r="H123" s="68"/>
      <c r="I123" s="68"/>
    </row>
    <row r="124" spans="4:9" x14ac:dyDescent="0.25">
      <c r="D124" s="68"/>
      <c r="E124" s="68"/>
      <c r="F124" s="68"/>
      <c r="G124" s="68"/>
      <c r="H124" s="68"/>
      <c r="I124" s="68"/>
    </row>
    <row r="125" spans="4:9" x14ac:dyDescent="0.25">
      <c r="D125" s="68"/>
      <c r="E125" s="68"/>
      <c r="F125" s="68"/>
      <c r="G125" s="68"/>
      <c r="H125" s="68"/>
      <c r="I125" s="68"/>
    </row>
    <row r="126" spans="4:9" x14ac:dyDescent="0.25">
      <c r="D126" s="68"/>
      <c r="E126" s="68"/>
      <c r="F126" s="68"/>
      <c r="G126" s="68"/>
      <c r="H126" s="68"/>
      <c r="I126" s="68"/>
    </row>
    <row r="127" spans="4:9" x14ac:dyDescent="0.25">
      <c r="D127" s="68"/>
      <c r="E127" s="68"/>
      <c r="F127" s="68"/>
      <c r="G127" s="68"/>
      <c r="H127" s="68"/>
      <c r="I127" s="68"/>
    </row>
    <row r="128" spans="4:9" x14ac:dyDescent="0.25">
      <c r="D128" s="68"/>
      <c r="E128" s="68"/>
      <c r="F128" s="68"/>
      <c r="G128" s="68"/>
      <c r="H128" s="68"/>
      <c r="I128" s="68"/>
    </row>
    <row r="129" spans="4:9" x14ac:dyDescent="0.25">
      <c r="D129" s="68"/>
      <c r="E129" s="68"/>
      <c r="F129" s="68"/>
      <c r="G129" s="68"/>
      <c r="H129" s="68"/>
      <c r="I129" s="68"/>
    </row>
    <row r="130" spans="4:9" x14ac:dyDescent="0.25">
      <c r="D130" s="68"/>
      <c r="E130" s="68"/>
      <c r="F130" s="68"/>
      <c r="G130" s="68"/>
      <c r="H130" s="68"/>
      <c r="I130" s="68"/>
    </row>
    <row r="131" spans="4:9" x14ac:dyDescent="0.25">
      <c r="D131" s="68"/>
      <c r="E131" s="68"/>
      <c r="F131" s="68"/>
      <c r="G131" s="68"/>
      <c r="H131" s="68"/>
      <c r="I131" s="68"/>
    </row>
    <row r="132" spans="4:9" x14ac:dyDescent="0.25">
      <c r="D132" s="68"/>
      <c r="E132" s="68"/>
      <c r="F132" s="68"/>
      <c r="G132" s="68"/>
      <c r="H132" s="68"/>
      <c r="I132" s="68"/>
    </row>
    <row r="133" spans="4:9" x14ac:dyDescent="0.25">
      <c r="D133" s="68"/>
      <c r="E133" s="68"/>
      <c r="F133" s="68"/>
      <c r="G133" s="68"/>
      <c r="H133" s="68"/>
      <c r="I133" s="68"/>
    </row>
    <row r="134" spans="4:9" x14ac:dyDescent="0.25">
      <c r="D134" s="68"/>
      <c r="E134" s="68"/>
      <c r="F134" s="68"/>
      <c r="G134" s="68"/>
      <c r="H134" s="68"/>
      <c r="I134" s="68"/>
    </row>
    <row r="135" spans="4:9" x14ac:dyDescent="0.25">
      <c r="D135" s="68"/>
      <c r="E135" s="68"/>
      <c r="F135" s="68"/>
      <c r="G135" s="68"/>
      <c r="H135" s="68"/>
      <c r="I135" s="68"/>
    </row>
    <row r="136" spans="4:9" x14ac:dyDescent="0.25">
      <c r="D136" s="68"/>
      <c r="E136" s="68"/>
      <c r="F136" s="68"/>
      <c r="G136" s="68"/>
      <c r="H136" s="68"/>
      <c r="I136" s="68"/>
    </row>
  </sheetData>
  <pageMargins left="0.7" right="0.7" top="0.78740157499999996" bottom="0.78740157499999996"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AK302"/>
  <sheetViews>
    <sheetView topLeftCell="A248" zoomScale="85" zoomScaleNormal="85" workbookViewId="0">
      <selection activeCell="H65" sqref="H65"/>
    </sheetView>
  </sheetViews>
  <sheetFormatPr defaultColWidth="11.42578125" defaultRowHeight="15" x14ac:dyDescent="0.25"/>
  <cols>
    <col min="3" max="3" width="30" customWidth="1"/>
    <col min="4" max="4" width="31.7109375" customWidth="1"/>
    <col min="5" max="5" width="19" bestFit="1" customWidth="1"/>
    <col min="6" max="6" width="24.85546875" bestFit="1" customWidth="1"/>
    <col min="7" max="7" width="18" customWidth="1"/>
    <col min="8" max="8" width="17.28515625" customWidth="1"/>
    <col min="10" max="10" width="14.140625" bestFit="1" customWidth="1"/>
    <col min="11" max="11" width="18.42578125" bestFit="1" customWidth="1"/>
    <col min="14" max="14" width="19.7109375" customWidth="1"/>
    <col min="29" max="29" width="14.7109375" bestFit="1" customWidth="1"/>
  </cols>
  <sheetData>
    <row r="2" spans="2:24" x14ac:dyDescent="0.25">
      <c r="B2" s="19" t="s">
        <v>54</v>
      </c>
      <c r="C2" s="20"/>
      <c r="D2" s="20"/>
      <c r="E2" s="20"/>
      <c r="F2" s="20"/>
      <c r="G2" s="20"/>
      <c r="H2" s="20"/>
      <c r="I2" s="20"/>
      <c r="J2" s="21"/>
      <c r="L2" s="2" t="s">
        <v>281</v>
      </c>
      <c r="M2">
        <v>2001</v>
      </c>
      <c r="O2" t="s">
        <v>284</v>
      </c>
      <c r="R2" t="s">
        <v>293</v>
      </c>
      <c r="U2" s="2" t="s">
        <v>326</v>
      </c>
    </row>
    <row r="3" spans="2:24" x14ac:dyDescent="0.25">
      <c r="B3" s="22"/>
      <c r="C3" s="2" t="s">
        <v>79</v>
      </c>
      <c r="D3" s="2" t="s">
        <v>66</v>
      </c>
      <c r="E3" s="15" t="s">
        <v>93</v>
      </c>
      <c r="J3" s="23"/>
      <c r="N3" t="s">
        <v>283</v>
      </c>
      <c r="O3" t="s">
        <v>285</v>
      </c>
      <c r="P3">
        <v>3.4</v>
      </c>
      <c r="Q3">
        <v>1</v>
      </c>
      <c r="R3">
        <f>N$4*P3*Q3*N$7/100</f>
        <v>73144446.840000004</v>
      </c>
      <c r="U3" t="s">
        <v>324</v>
      </c>
    </row>
    <row r="4" spans="2:24" x14ac:dyDescent="0.25">
      <c r="B4" s="22"/>
      <c r="C4" t="s">
        <v>80</v>
      </c>
      <c r="D4" t="s">
        <v>83</v>
      </c>
      <c r="E4" s="16" t="s">
        <v>111</v>
      </c>
      <c r="J4" s="23"/>
      <c r="N4">
        <v>179275605</v>
      </c>
      <c r="O4" t="s">
        <v>286</v>
      </c>
      <c r="P4">
        <v>39.799999999999997</v>
      </c>
      <c r="Q4">
        <v>1</v>
      </c>
      <c r="R4">
        <f t="shared" ref="R4:R9" si="0">N$4*P4*Q4*N$7/100</f>
        <v>856220289.4799999</v>
      </c>
      <c r="U4" t="s">
        <v>325</v>
      </c>
    </row>
    <row r="5" spans="2:24" x14ac:dyDescent="0.25">
      <c r="B5" s="22"/>
      <c r="C5" t="s">
        <v>55</v>
      </c>
      <c r="D5" t="s">
        <v>81</v>
      </c>
      <c r="E5" s="16" t="s">
        <v>48</v>
      </c>
      <c r="H5" s="16"/>
      <c r="J5" s="23"/>
      <c r="O5" t="s">
        <v>287</v>
      </c>
      <c r="P5">
        <v>30.2</v>
      </c>
      <c r="Q5">
        <v>2</v>
      </c>
      <c r="R5">
        <f t="shared" si="0"/>
        <v>1299389585.04</v>
      </c>
    </row>
    <row r="6" spans="2:24" x14ac:dyDescent="0.25">
      <c r="B6" s="22"/>
      <c r="C6" t="s">
        <v>78</v>
      </c>
      <c r="D6" t="s">
        <v>82</v>
      </c>
      <c r="E6" s="16" t="s">
        <v>112</v>
      </c>
      <c r="J6" s="23"/>
      <c r="N6" t="s">
        <v>292</v>
      </c>
      <c r="O6" t="s">
        <v>288</v>
      </c>
      <c r="P6">
        <v>13.3</v>
      </c>
      <c r="Q6">
        <v>3</v>
      </c>
      <c r="R6">
        <f t="shared" si="0"/>
        <v>858371596.74000001</v>
      </c>
      <c r="V6">
        <v>2010</v>
      </c>
      <c r="W6">
        <v>2020</v>
      </c>
      <c r="X6">
        <v>2015</v>
      </c>
    </row>
    <row r="7" spans="2:24" x14ac:dyDescent="0.25">
      <c r="B7" s="22"/>
      <c r="C7" t="s">
        <v>56</v>
      </c>
      <c r="D7" t="s">
        <v>81</v>
      </c>
      <c r="E7" s="16" t="s">
        <v>48</v>
      </c>
      <c r="J7" s="23"/>
      <c r="N7">
        <v>12</v>
      </c>
      <c r="O7" t="s">
        <v>289</v>
      </c>
      <c r="P7">
        <v>7</v>
      </c>
      <c r="Q7">
        <v>4</v>
      </c>
      <c r="R7">
        <f t="shared" si="0"/>
        <v>602366032.79999995</v>
      </c>
      <c r="U7" t="s">
        <v>327</v>
      </c>
      <c r="V7">
        <v>12435</v>
      </c>
      <c r="W7">
        <v>17505</v>
      </c>
      <c r="X7">
        <f>(V7+W7)/2</f>
        <v>14970</v>
      </c>
    </row>
    <row r="8" spans="2:24" x14ac:dyDescent="0.25">
      <c r="B8" s="22"/>
      <c r="C8" t="s">
        <v>57</v>
      </c>
      <c r="D8" t="s">
        <v>81</v>
      </c>
      <c r="E8" s="16" t="s">
        <v>48</v>
      </c>
      <c r="J8" s="23"/>
      <c r="O8" t="s">
        <v>290</v>
      </c>
      <c r="P8">
        <v>2.8</v>
      </c>
      <c r="Q8">
        <v>5</v>
      </c>
      <c r="R8">
        <f t="shared" si="0"/>
        <v>301183016.39999992</v>
      </c>
      <c r="U8" t="s">
        <v>328</v>
      </c>
      <c r="V8">
        <v>1171</v>
      </c>
      <c r="W8">
        <v>1387</v>
      </c>
      <c r="X8">
        <f>(V8+W8)/2</f>
        <v>1279</v>
      </c>
    </row>
    <row r="9" spans="2:24" x14ac:dyDescent="0.25">
      <c r="B9" s="22"/>
      <c r="C9" t="s">
        <v>58</v>
      </c>
      <c r="D9" t="s">
        <v>81</v>
      </c>
      <c r="E9" s="16" t="s">
        <v>113</v>
      </c>
      <c r="J9" s="23"/>
      <c r="N9" t="s">
        <v>294</v>
      </c>
      <c r="O9" t="s">
        <v>291</v>
      </c>
      <c r="P9">
        <v>3.6</v>
      </c>
      <c r="Q9">
        <v>7</v>
      </c>
      <c r="R9">
        <f t="shared" si="0"/>
        <v>542129429.51999998</v>
      </c>
      <c r="U9" s="2" t="s">
        <v>329</v>
      </c>
      <c r="X9" s="2">
        <f>X7/X8</f>
        <v>11.704456606724003</v>
      </c>
    </row>
    <row r="10" spans="2:24" x14ac:dyDescent="0.25">
      <c r="B10" s="22"/>
      <c r="C10" t="s">
        <v>59</v>
      </c>
      <c r="D10" t="s">
        <v>81</v>
      </c>
      <c r="E10" s="16" t="s">
        <v>114</v>
      </c>
      <c r="J10" s="23"/>
      <c r="N10">
        <v>1071477.855</v>
      </c>
      <c r="R10">
        <f>SUM(R3:R9)/1000000</f>
        <v>4532.80439682</v>
      </c>
      <c r="S10" t="s">
        <v>295</v>
      </c>
    </row>
    <row r="11" spans="2:24" x14ac:dyDescent="0.25">
      <c r="B11" s="22"/>
      <c r="C11" t="s">
        <v>60</v>
      </c>
      <c r="D11" t="s">
        <v>81</v>
      </c>
      <c r="E11" s="16" t="s">
        <v>48</v>
      </c>
      <c r="J11" s="23"/>
      <c r="R11" s="2">
        <f>R10/N10*1000</f>
        <v>4.230422846041928</v>
      </c>
      <c r="S11" s="2" t="s">
        <v>296</v>
      </c>
    </row>
    <row r="12" spans="2:24" x14ac:dyDescent="0.25">
      <c r="B12" s="22"/>
      <c r="C12" t="s">
        <v>61</v>
      </c>
      <c r="D12" t="s">
        <v>81</v>
      </c>
      <c r="E12" s="16" t="s">
        <v>48</v>
      </c>
      <c r="J12" s="23"/>
    </row>
    <row r="13" spans="2:24" x14ac:dyDescent="0.25">
      <c r="B13" s="22"/>
      <c r="C13" t="s">
        <v>62</v>
      </c>
      <c r="D13" t="s">
        <v>81</v>
      </c>
      <c r="E13" s="16" t="s">
        <v>115</v>
      </c>
      <c r="J13" s="23"/>
      <c r="M13">
        <v>2011</v>
      </c>
      <c r="O13" t="s">
        <v>284</v>
      </c>
      <c r="R13" t="s">
        <v>293</v>
      </c>
    </row>
    <row r="14" spans="2:24" x14ac:dyDescent="0.25">
      <c r="B14" s="22"/>
      <c r="C14" t="s">
        <v>63</v>
      </c>
      <c r="D14" t="s">
        <v>81</v>
      </c>
      <c r="E14" s="16" t="s">
        <v>115</v>
      </c>
      <c r="J14" s="23"/>
      <c r="N14" t="s">
        <v>283</v>
      </c>
      <c r="O14" t="s">
        <v>285</v>
      </c>
      <c r="P14">
        <v>3.9</v>
      </c>
      <c r="Q14">
        <v>1</v>
      </c>
      <c r="R14">
        <f>N$18*P14*Q14*N$15/100</f>
        <v>143284189.93199998</v>
      </c>
    </row>
    <row r="15" spans="2:24" x14ac:dyDescent="0.25">
      <c r="B15" s="22"/>
      <c r="C15" t="s">
        <v>64</v>
      </c>
      <c r="D15" t="s">
        <v>81</v>
      </c>
      <c r="E15" s="16" t="s">
        <v>116</v>
      </c>
      <c r="J15" s="23"/>
      <c r="N15">
        <v>306162799</v>
      </c>
      <c r="O15" t="s">
        <v>286</v>
      </c>
      <c r="P15">
        <v>37.1</v>
      </c>
      <c r="Q15">
        <v>1</v>
      </c>
      <c r="R15">
        <f t="shared" ref="R15:R20" si="1">N$18*P15*Q15*N$15/100</f>
        <v>1363036781.1480002</v>
      </c>
    </row>
    <row r="16" spans="2:24" x14ac:dyDescent="0.25">
      <c r="B16" s="22"/>
      <c r="C16" t="s">
        <v>65</v>
      </c>
      <c r="D16" t="s">
        <v>81</v>
      </c>
      <c r="E16" s="24" t="s">
        <v>117</v>
      </c>
      <c r="J16" s="23"/>
      <c r="O16" t="s">
        <v>287</v>
      </c>
      <c r="P16">
        <v>31.7</v>
      </c>
      <c r="Q16">
        <v>2</v>
      </c>
      <c r="R16">
        <f t="shared" si="1"/>
        <v>2329286574.7919998</v>
      </c>
    </row>
    <row r="17" spans="2:19" x14ac:dyDescent="0.25">
      <c r="B17" s="22"/>
      <c r="C17" t="s">
        <v>69</v>
      </c>
      <c r="D17" t="s">
        <v>92</v>
      </c>
      <c r="E17" s="25" t="s">
        <v>118</v>
      </c>
      <c r="J17" s="23"/>
      <c r="N17" t="s">
        <v>292</v>
      </c>
      <c r="O17" t="s">
        <v>288</v>
      </c>
      <c r="P17">
        <v>14.5</v>
      </c>
      <c r="Q17">
        <v>3</v>
      </c>
      <c r="R17">
        <f t="shared" si="1"/>
        <v>1598169810.78</v>
      </c>
    </row>
    <row r="18" spans="2:19" x14ac:dyDescent="0.25">
      <c r="B18" s="22"/>
      <c r="C18" t="s">
        <v>67</v>
      </c>
      <c r="D18" t="s">
        <v>84</v>
      </c>
      <c r="E18" s="16" t="s">
        <v>119</v>
      </c>
      <c r="J18" s="23"/>
      <c r="N18">
        <v>12</v>
      </c>
      <c r="O18" t="s">
        <v>289</v>
      </c>
      <c r="P18">
        <v>7.5</v>
      </c>
      <c r="Q18">
        <v>4</v>
      </c>
      <c r="R18">
        <f t="shared" si="1"/>
        <v>1102186076.4000001</v>
      </c>
    </row>
    <row r="19" spans="2:19" x14ac:dyDescent="0.25">
      <c r="B19" s="22"/>
      <c r="C19" t="s">
        <v>68</v>
      </c>
      <c r="D19" t="s">
        <v>90</v>
      </c>
      <c r="E19" s="16" t="s">
        <v>120</v>
      </c>
      <c r="J19" s="23"/>
      <c r="O19" t="s">
        <v>290</v>
      </c>
      <c r="P19">
        <v>2.6</v>
      </c>
      <c r="Q19">
        <v>5</v>
      </c>
      <c r="R19">
        <f t="shared" si="1"/>
        <v>477613966.44</v>
      </c>
    </row>
    <row r="20" spans="2:19" x14ac:dyDescent="0.25">
      <c r="B20" s="22"/>
      <c r="C20" t="s">
        <v>70</v>
      </c>
      <c r="D20" t="s">
        <v>91</v>
      </c>
      <c r="E20" s="16" t="s">
        <v>121</v>
      </c>
      <c r="J20" s="23"/>
      <c r="N20" t="s">
        <v>294</v>
      </c>
      <c r="O20" t="s">
        <v>291</v>
      </c>
      <c r="P20">
        <v>2.8</v>
      </c>
      <c r="Q20">
        <v>7</v>
      </c>
      <c r="R20">
        <f t="shared" si="1"/>
        <v>720094903.24799991</v>
      </c>
    </row>
    <row r="21" spans="2:19" x14ac:dyDescent="0.25">
      <c r="B21" s="22"/>
      <c r="C21" t="s">
        <v>74</v>
      </c>
      <c r="D21" t="s">
        <v>85</v>
      </c>
      <c r="E21" s="16" t="s">
        <v>122</v>
      </c>
      <c r="J21" s="23"/>
      <c r="N21">
        <v>1247236.0290000001</v>
      </c>
      <c r="R21">
        <f>SUM(R14:R20)/1000000</f>
        <v>7733.6723027399994</v>
      </c>
      <c r="S21" t="s">
        <v>295</v>
      </c>
    </row>
    <row r="22" spans="2:19" x14ac:dyDescent="0.25">
      <c r="B22" s="22"/>
      <c r="C22" t="s">
        <v>71</v>
      </c>
      <c r="D22" t="s">
        <v>81</v>
      </c>
      <c r="E22" s="25" t="s">
        <v>123</v>
      </c>
      <c r="J22" s="23"/>
      <c r="R22" s="2">
        <f>R21/N21*1000</f>
        <v>6.2006485724603762</v>
      </c>
      <c r="S22" s="2" t="s">
        <v>296</v>
      </c>
    </row>
    <row r="23" spans="2:19" x14ac:dyDescent="0.25">
      <c r="B23" s="22"/>
      <c r="C23" t="s">
        <v>72</v>
      </c>
      <c r="E23" s="16" t="s">
        <v>124</v>
      </c>
      <c r="J23" s="23"/>
    </row>
    <row r="24" spans="2:19" x14ac:dyDescent="0.25">
      <c r="B24" s="22"/>
      <c r="C24" t="s">
        <v>73</v>
      </c>
      <c r="D24" t="s">
        <v>81</v>
      </c>
      <c r="E24" s="26" t="s">
        <v>125</v>
      </c>
      <c r="J24" s="23"/>
      <c r="M24">
        <v>2015</v>
      </c>
      <c r="O24" t="s">
        <v>297</v>
      </c>
      <c r="P24">
        <f>(R22/R11)^0.1-1</f>
        <v>3.8975565314421035E-2</v>
      </c>
      <c r="Q24" t="s">
        <v>298</v>
      </c>
    </row>
    <row r="25" spans="2:19" x14ac:dyDescent="0.25">
      <c r="B25" s="22"/>
      <c r="C25" t="s">
        <v>75</v>
      </c>
      <c r="D25" t="s">
        <v>81</v>
      </c>
      <c r="E25" s="16" t="s">
        <v>48</v>
      </c>
      <c r="J25" s="23"/>
      <c r="R25" s="2">
        <f>X9</f>
        <v>11.704456606724003</v>
      </c>
      <c r="S25" s="2" t="s">
        <v>330</v>
      </c>
    </row>
    <row r="26" spans="2:19" x14ac:dyDescent="0.25">
      <c r="B26" s="22"/>
      <c r="C26" t="s">
        <v>76</v>
      </c>
      <c r="D26" t="s">
        <v>86</v>
      </c>
      <c r="E26" s="16" t="s">
        <v>48</v>
      </c>
      <c r="J26" s="23"/>
    </row>
    <row r="27" spans="2:19" x14ac:dyDescent="0.25">
      <c r="B27" s="22"/>
      <c r="C27" t="s">
        <v>77</v>
      </c>
      <c r="D27" t="s">
        <v>89</v>
      </c>
      <c r="E27" s="17">
        <v>43269</v>
      </c>
      <c r="J27" s="23"/>
      <c r="O27" t="s">
        <v>299</v>
      </c>
      <c r="P27">
        <v>1309053.98</v>
      </c>
      <c r="Q27" t="s">
        <v>300</v>
      </c>
      <c r="R27" s="2">
        <f>R25*P27/1000</f>
        <v>15321.765504769352</v>
      </c>
      <c r="S27" t="s">
        <v>301</v>
      </c>
    </row>
    <row r="28" spans="2:19" x14ac:dyDescent="0.25">
      <c r="B28" s="22"/>
      <c r="C28" t="s">
        <v>87</v>
      </c>
      <c r="D28" t="s">
        <v>88</v>
      </c>
      <c r="E28" s="16" t="s">
        <v>126</v>
      </c>
      <c r="J28" s="23"/>
    </row>
    <row r="29" spans="2:19" x14ac:dyDescent="0.25">
      <c r="B29" s="22"/>
      <c r="J29" s="23"/>
      <c r="P29" t="s">
        <v>302</v>
      </c>
      <c r="Q29" s="2">
        <v>1985</v>
      </c>
      <c r="R29">
        <f>(Q29-1985)/(30)*R$59</f>
        <v>0</v>
      </c>
    </row>
    <row r="30" spans="2:19" x14ac:dyDescent="0.25">
      <c r="B30" s="22"/>
      <c r="C30" s="2" t="s">
        <v>94</v>
      </c>
      <c r="J30" s="23"/>
      <c r="Q30" s="2">
        <v>1986</v>
      </c>
      <c r="R30">
        <f t="shared" ref="R30:R58" si="2">(Q30-1985)/(30)*R$59</f>
        <v>32.95003334359</v>
      </c>
    </row>
    <row r="31" spans="2:19" x14ac:dyDescent="0.25">
      <c r="B31" s="22"/>
      <c r="J31" s="23"/>
      <c r="Q31" s="2">
        <v>1987</v>
      </c>
      <c r="R31">
        <f t="shared" si="2"/>
        <v>65.900066687180001</v>
      </c>
    </row>
    <row r="32" spans="2:19" x14ac:dyDescent="0.25">
      <c r="B32" s="22"/>
      <c r="C32" s="2" t="s">
        <v>127</v>
      </c>
      <c r="J32" s="23"/>
      <c r="Q32" s="2">
        <v>1988</v>
      </c>
      <c r="R32">
        <f t="shared" si="2"/>
        <v>98.850100030770022</v>
      </c>
    </row>
    <row r="33" spans="2:37" ht="15" customHeight="1" x14ac:dyDescent="0.25">
      <c r="B33" s="22"/>
      <c r="C33" s="27"/>
      <c r="D33" s="28" t="s">
        <v>128</v>
      </c>
      <c r="E33" s="90" t="s">
        <v>129</v>
      </c>
      <c r="F33" s="90"/>
      <c r="G33" s="90"/>
      <c r="J33" s="23"/>
      <c r="Q33" s="2">
        <v>1989</v>
      </c>
      <c r="R33">
        <f t="shared" si="2"/>
        <v>131.80013337436</v>
      </c>
    </row>
    <row r="34" spans="2:37" ht="15" customHeight="1" x14ac:dyDescent="0.25">
      <c r="B34" s="22"/>
      <c r="C34" s="29"/>
      <c r="D34" s="30" t="s">
        <v>130</v>
      </c>
      <c r="E34" s="30" t="s">
        <v>131</v>
      </c>
      <c r="F34" s="30" t="s">
        <v>132</v>
      </c>
      <c r="G34" s="30" t="s">
        <v>133</v>
      </c>
      <c r="J34" s="23"/>
      <c r="Q34" s="2">
        <v>1990</v>
      </c>
      <c r="R34">
        <f t="shared" si="2"/>
        <v>164.75016671795001</v>
      </c>
    </row>
    <row r="35" spans="2:37" ht="15" customHeight="1" x14ac:dyDescent="0.25">
      <c r="B35" s="22"/>
      <c r="C35" s="31" t="s">
        <v>134</v>
      </c>
      <c r="D35" s="32">
        <v>118.2</v>
      </c>
      <c r="E35" s="32">
        <v>237.4</v>
      </c>
      <c r="F35" s="32">
        <v>207.4</v>
      </c>
      <c r="G35" s="32">
        <v>162.5</v>
      </c>
      <c r="J35" s="23"/>
      <c r="Q35" s="2">
        <v>1991</v>
      </c>
      <c r="R35">
        <f t="shared" si="2"/>
        <v>197.70020006154004</v>
      </c>
    </row>
    <row r="36" spans="2:37" ht="15" customHeight="1" x14ac:dyDescent="0.25">
      <c r="B36" s="22"/>
      <c r="C36" s="33" t="s">
        <v>135</v>
      </c>
      <c r="D36" s="34" t="s">
        <v>136</v>
      </c>
      <c r="E36" s="34" t="s">
        <v>136</v>
      </c>
      <c r="F36" s="34" t="s">
        <v>136</v>
      </c>
      <c r="G36" s="34" t="s">
        <v>136</v>
      </c>
      <c r="J36" s="23"/>
      <c r="Q36" s="2">
        <v>1992</v>
      </c>
      <c r="R36">
        <f t="shared" si="2"/>
        <v>230.65023340513002</v>
      </c>
    </row>
    <row r="37" spans="2:37" ht="15" customHeight="1" x14ac:dyDescent="0.25">
      <c r="B37" s="22"/>
      <c r="C37" s="35" t="s">
        <v>137</v>
      </c>
      <c r="D37" s="32">
        <v>21</v>
      </c>
      <c r="E37" s="32">
        <v>43.9</v>
      </c>
      <c r="F37" s="32">
        <v>37.6</v>
      </c>
      <c r="G37" s="32">
        <v>21.3</v>
      </c>
      <c r="J37" s="23"/>
      <c r="Q37" s="2">
        <v>1993</v>
      </c>
      <c r="R37">
        <f t="shared" si="2"/>
        <v>263.60026674872</v>
      </c>
    </row>
    <row r="38" spans="2:37" ht="15" customHeight="1" x14ac:dyDescent="0.25">
      <c r="B38" s="22"/>
      <c r="C38" s="36" t="s">
        <v>138</v>
      </c>
      <c r="D38" s="32">
        <v>5.6</v>
      </c>
      <c r="E38" s="32">
        <v>12.3</v>
      </c>
      <c r="F38" s="32">
        <v>10.5</v>
      </c>
      <c r="G38" s="32">
        <v>4.4000000000000004</v>
      </c>
      <c r="J38" s="23"/>
      <c r="Q38" s="2">
        <v>1994</v>
      </c>
      <c r="R38">
        <f t="shared" si="2"/>
        <v>296.55030009231001</v>
      </c>
    </row>
    <row r="39" spans="2:37" ht="15" customHeight="1" x14ac:dyDescent="0.25">
      <c r="B39" s="22"/>
      <c r="C39" s="36" t="s">
        <v>139</v>
      </c>
      <c r="D39" s="32">
        <v>15.4</v>
      </c>
      <c r="E39" s="32">
        <v>31.6</v>
      </c>
      <c r="F39" s="32">
        <v>27.1</v>
      </c>
      <c r="G39" s="32">
        <v>16.899999999999999</v>
      </c>
      <c r="J39" s="23"/>
      <c r="Q39" s="2">
        <v>1995</v>
      </c>
      <c r="R39">
        <f t="shared" si="2"/>
        <v>329.50033343590002</v>
      </c>
    </row>
    <row r="40" spans="2:37" ht="15" customHeight="1" x14ac:dyDescent="0.25">
      <c r="B40" s="22"/>
      <c r="C40" s="35" t="s">
        <v>140</v>
      </c>
      <c r="D40" s="32">
        <v>26.4</v>
      </c>
      <c r="E40" s="32">
        <v>60.1</v>
      </c>
      <c r="F40" s="32">
        <v>53.9</v>
      </c>
      <c r="G40" s="32">
        <v>42.8</v>
      </c>
      <c r="J40" s="23"/>
      <c r="Q40" s="2">
        <v>1996</v>
      </c>
      <c r="R40">
        <f t="shared" si="2"/>
        <v>362.45036677949003</v>
      </c>
    </row>
    <row r="41" spans="2:37" ht="15" customHeight="1" x14ac:dyDescent="0.25">
      <c r="B41" s="22"/>
      <c r="C41" s="36" t="s">
        <v>141</v>
      </c>
      <c r="D41" s="32">
        <v>18.100000000000001</v>
      </c>
      <c r="E41" s="32">
        <v>40.700000000000003</v>
      </c>
      <c r="F41" s="32">
        <v>37.1</v>
      </c>
      <c r="G41" s="32">
        <v>28.3</v>
      </c>
      <c r="J41" s="23"/>
      <c r="Q41" s="2">
        <v>1997</v>
      </c>
      <c r="R41">
        <f t="shared" si="2"/>
        <v>395.40040012308009</v>
      </c>
    </row>
    <row r="42" spans="2:37" ht="15" customHeight="1" x14ac:dyDescent="0.25">
      <c r="B42" s="22"/>
      <c r="C42" s="36" t="s">
        <v>142</v>
      </c>
      <c r="D42" s="32">
        <v>8.3000000000000007</v>
      </c>
      <c r="E42" s="32">
        <v>19.399999999999999</v>
      </c>
      <c r="F42" s="32">
        <v>16.8</v>
      </c>
      <c r="G42" s="32">
        <v>14.5</v>
      </c>
      <c r="J42" s="23"/>
      <c r="Q42" s="2">
        <v>1998</v>
      </c>
      <c r="R42">
        <f t="shared" si="2"/>
        <v>428.35043346667004</v>
      </c>
    </row>
    <row r="43" spans="2:37" ht="15" customHeight="1" x14ac:dyDescent="0.25">
      <c r="B43" s="22"/>
      <c r="C43" s="35" t="s">
        <v>143</v>
      </c>
      <c r="D43" s="32">
        <v>44.4</v>
      </c>
      <c r="E43" s="32">
        <v>86.2</v>
      </c>
      <c r="F43" s="32">
        <v>74.599999999999994</v>
      </c>
      <c r="G43" s="32">
        <v>69.900000000000006</v>
      </c>
      <c r="J43" s="23"/>
      <c r="Q43" s="2">
        <v>1999</v>
      </c>
      <c r="R43">
        <f t="shared" si="2"/>
        <v>461.30046681026005</v>
      </c>
    </row>
    <row r="44" spans="2:37" ht="15" customHeight="1" x14ac:dyDescent="0.25">
      <c r="B44" s="22"/>
      <c r="C44" s="36" t="s">
        <v>144</v>
      </c>
      <c r="D44" s="32">
        <v>23.5</v>
      </c>
      <c r="E44" s="32">
        <v>46.9</v>
      </c>
      <c r="F44" s="32">
        <v>39.200000000000003</v>
      </c>
      <c r="G44" s="32">
        <v>37.9</v>
      </c>
      <c r="J44" s="23"/>
      <c r="Q44" s="2">
        <v>2000</v>
      </c>
      <c r="R44">
        <f t="shared" si="2"/>
        <v>494.25050015385006</v>
      </c>
    </row>
    <row r="45" spans="2:37" ht="15" customHeight="1" x14ac:dyDescent="0.25">
      <c r="B45" s="22"/>
      <c r="C45" s="36" t="s">
        <v>145</v>
      </c>
      <c r="D45" s="32">
        <v>7.2</v>
      </c>
      <c r="E45" s="32">
        <v>13.5</v>
      </c>
      <c r="F45" s="32">
        <v>11.7</v>
      </c>
      <c r="G45" s="32">
        <v>10</v>
      </c>
      <c r="J45" s="23"/>
      <c r="Q45" s="2">
        <v>2001</v>
      </c>
      <c r="R45">
        <f t="shared" si="2"/>
        <v>527.20053349744001</v>
      </c>
    </row>
    <row r="46" spans="2:37" ht="15" customHeight="1" x14ac:dyDescent="0.25">
      <c r="B46" s="22"/>
      <c r="C46" s="36" t="s">
        <v>146</v>
      </c>
      <c r="D46" s="32">
        <v>13.8</v>
      </c>
      <c r="E46" s="32">
        <v>25.8</v>
      </c>
      <c r="F46" s="32">
        <v>23.8</v>
      </c>
      <c r="G46" s="32">
        <v>21.9</v>
      </c>
      <c r="J46" s="23"/>
      <c r="Q46" s="2">
        <v>2002</v>
      </c>
      <c r="R46">
        <f t="shared" si="2"/>
        <v>560.15056684103001</v>
      </c>
    </row>
    <row r="47" spans="2:37" ht="15" customHeight="1" x14ac:dyDescent="0.25">
      <c r="B47" s="22"/>
      <c r="C47" s="35" t="s">
        <v>147</v>
      </c>
      <c r="D47" s="32">
        <v>26.4</v>
      </c>
      <c r="E47" s="32">
        <v>47.3</v>
      </c>
      <c r="F47" s="32">
        <v>41.2</v>
      </c>
      <c r="G47" s="32">
        <v>28.5</v>
      </c>
      <c r="J47" s="23"/>
      <c r="Q47" s="2">
        <v>2003</v>
      </c>
      <c r="R47">
        <f t="shared" si="2"/>
        <v>593.10060018462002</v>
      </c>
      <c r="AF47" t="s">
        <v>257</v>
      </c>
      <c r="AG47" t="s">
        <v>321</v>
      </c>
      <c r="AH47" t="s">
        <v>322</v>
      </c>
      <c r="AJ47" t="s">
        <v>323</v>
      </c>
    </row>
    <row r="48" spans="2:37" ht="15" customHeight="1" x14ac:dyDescent="0.25">
      <c r="B48" s="22"/>
      <c r="C48" s="36" t="s">
        <v>148</v>
      </c>
      <c r="D48" s="32">
        <v>8.5</v>
      </c>
      <c r="E48" s="32">
        <v>17.100000000000001</v>
      </c>
      <c r="F48" s="32">
        <v>16.100000000000001</v>
      </c>
      <c r="G48" s="32">
        <v>11.6</v>
      </c>
      <c r="J48" s="23"/>
      <c r="Q48" s="2">
        <v>2004</v>
      </c>
      <c r="R48">
        <f t="shared" si="2"/>
        <v>626.05063352821003</v>
      </c>
      <c r="AB48">
        <v>1950</v>
      </c>
      <c r="AC48" s="70">
        <f>AC$118/27*N$119/N$120</f>
        <v>39466.635013769534</v>
      </c>
      <c r="AD48" s="70">
        <f>AD$118/27*N$119/N$120</f>
        <v>17906.957591638427</v>
      </c>
      <c r="AF48">
        <f>AB$113-AB48</f>
        <v>65</v>
      </c>
      <c r="AG48">
        <f>_xlfn.NORM.DIST(AF48,45,15,TRUE)</f>
        <v>0.90878878027413212</v>
      </c>
      <c r="AH48">
        <f>1-AG48</f>
        <v>9.1211219725867876E-2</v>
      </c>
      <c r="AJ48">
        <f>AC48/1000</f>
        <v>39.466635013769533</v>
      </c>
      <c r="AK48">
        <f>AD48/1000</f>
        <v>17.906957591638427</v>
      </c>
    </row>
    <row r="49" spans="2:37" ht="15" customHeight="1" x14ac:dyDescent="0.25">
      <c r="B49" s="22"/>
      <c r="C49" s="37" t="s">
        <v>149</v>
      </c>
      <c r="D49" s="32">
        <v>4.2</v>
      </c>
      <c r="E49" s="32">
        <v>9.1999999999999993</v>
      </c>
      <c r="F49" s="32">
        <v>8.6999999999999993</v>
      </c>
      <c r="G49" s="32">
        <v>5.5</v>
      </c>
      <c r="J49" s="23"/>
      <c r="Q49" s="2">
        <v>2005</v>
      </c>
      <c r="R49">
        <f t="shared" si="2"/>
        <v>659.00066687180004</v>
      </c>
      <c r="AB49">
        <v>1951</v>
      </c>
      <c r="AC49" s="70">
        <f t="shared" ref="AC49:AC74" si="3">AC$118/27*N$119/N$120</f>
        <v>39466.635013769534</v>
      </c>
      <c r="AD49" s="70">
        <f t="shared" ref="AD49:AD74" si="4">AD$118/27*N$119/N$120</f>
        <v>17906.957591638427</v>
      </c>
      <c r="AF49">
        <f t="shared" ref="AF49:AF112" si="5">AB$113-AB49</f>
        <v>64</v>
      </c>
      <c r="AG49">
        <f t="shared" ref="AG49:AG112" si="6">_xlfn.NORM.DIST(AF49,45,15,TRUE)</f>
        <v>0.89736274816786421</v>
      </c>
      <c r="AH49">
        <f t="shared" ref="AH49:AH112" si="7">1-AG49</f>
        <v>0.10263725183213579</v>
      </c>
      <c r="AJ49">
        <f t="shared" ref="AJ49:AJ112" si="8">AC49/1000</f>
        <v>39.466635013769533</v>
      </c>
      <c r="AK49">
        <f t="shared" ref="AK49:AK112" si="9">AD49/1000</f>
        <v>17.906957591638427</v>
      </c>
    </row>
    <row r="50" spans="2:37" ht="15" customHeight="1" x14ac:dyDescent="0.25">
      <c r="B50" s="22"/>
      <c r="C50" s="37" t="s">
        <v>150</v>
      </c>
      <c r="D50" s="32">
        <v>4.3</v>
      </c>
      <c r="E50" s="32">
        <v>7.9</v>
      </c>
      <c r="F50" s="32">
        <v>7.5</v>
      </c>
      <c r="G50" s="32">
        <v>6.1</v>
      </c>
      <c r="J50" s="23"/>
      <c r="Q50" s="2">
        <v>2006</v>
      </c>
      <c r="R50">
        <f t="shared" si="2"/>
        <v>691.95070021539004</v>
      </c>
      <c r="AB50">
        <v>1952</v>
      </c>
      <c r="AC50" s="70">
        <f t="shared" si="3"/>
        <v>39466.635013769534</v>
      </c>
      <c r="AD50" s="70">
        <f t="shared" si="4"/>
        <v>17906.957591638427</v>
      </c>
      <c r="AF50">
        <f t="shared" si="5"/>
        <v>63</v>
      </c>
      <c r="AG50">
        <f t="shared" si="6"/>
        <v>0.88493032977829178</v>
      </c>
      <c r="AH50">
        <f t="shared" si="7"/>
        <v>0.11506967022170822</v>
      </c>
      <c r="AJ50">
        <f t="shared" si="8"/>
        <v>39.466635013769533</v>
      </c>
      <c r="AK50">
        <f t="shared" si="9"/>
        <v>17.906957591638427</v>
      </c>
    </row>
    <row r="51" spans="2:37" ht="15" customHeight="1" x14ac:dyDescent="0.25">
      <c r="B51" s="22"/>
      <c r="C51" s="36" t="s">
        <v>151</v>
      </c>
      <c r="D51" s="32">
        <v>17.899999999999999</v>
      </c>
      <c r="E51" s="32">
        <v>30.2</v>
      </c>
      <c r="F51" s="32">
        <v>25.1</v>
      </c>
      <c r="G51" s="32">
        <v>16.899999999999999</v>
      </c>
      <c r="J51" s="23"/>
      <c r="Q51" s="2">
        <v>2007</v>
      </c>
      <c r="R51">
        <f t="shared" si="2"/>
        <v>724.90073355898005</v>
      </c>
      <c r="AB51">
        <v>1953</v>
      </c>
      <c r="AC51" s="70">
        <f t="shared" si="3"/>
        <v>39466.635013769534</v>
      </c>
      <c r="AD51" s="70">
        <f t="shared" si="4"/>
        <v>17906.957591638427</v>
      </c>
      <c r="AF51">
        <f t="shared" si="5"/>
        <v>62</v>
      </c>
      <c r="AG51">
        <f t="shared" si="6"/>
        <v>0.871462850657585</v>
      </c>
      <c r="AH51">
        <f t="shared" si="7"/>
        <v>0.128537149342415</v>
      </c>
      <c r="AJ51">
        <f t="shared" si="8"/>
        <v>39.466635013769533</v>
      </c>
      <c r="AK51">
        <f t="shared" si="9"/>
        <v>17.906957591638427</v>
      </c>
    </row>
    <row r="52" spans="2:37" ht="15" customHeight="1" x14ac:dyDescent="0.25">
      <c r="B52" s="22"/>
      <c r="C52" s="33" t="s">
        <v>152</v>
      </c>
      <c r="D52" s="34" t="s">
        <v>136</v>
      </c>
      <c r="E52" s="34" t="s">
        <v>136</v>
      </c>
      <c r="F52" s="34" t="s">
        <v>136</v>
      </c>
      <c r="G52" s="34" t="s">
        <v>136</v>
      </c>
      <c r="J52" s="23"/>
      <c r="Q52" s="2">
        <v>2008</v>
      </c>
      <c r="R52">
        <f t="shared" si="2"/>
        <v>757.85076690257017</v>
      </c>
      <c r="AB52">
        <v>1954</v>
      </c>
      <c r="AC52" s="70">
        <f t="shared" si="3"/>
        <v>39466.635013769534</v>
      </c>
      <c r="AD52" s="70">
        <f t="shared" si="4"/>
        <v>17906.957591638427</v>
      </c>
      <c r="AF52">
        <f t="shared" si="5"/>
        <v>61</v>
      </c>
      <c r="AG52">
        <f t="shared" si="6"/>
        <v>0.85693880780449094</v>
      </c>
      <c r="AH52">
        <f t="shared" si="7"/>
        <v>0.14306119219550906</v>
      </c>
      <c r="AJ52">
        <f t="shared" si="8"/>
        <v>39.466635013769533</v>
      </c>
      <c r="AK52">
        <f t="shared" si="9"/>
        <v>17.906957591638427</v>
      </c>
    </row>
    <row r="53" spans="2:37" ht="15" customHeight="1" x14ac:dyDescent="0.25">
      <c r="B53" s="22"/>
      <c r="C53" s="35" t="s">
        <v>153</v>
      </c>
      <c r="D53" s="32">
        <v>94.7</v>
      </c>
      <c r="E53" s="32">
        <v>183</v>
      </c>
      <c r="F53" s="32">
        <v>159.5</v>
      </c>
      <c r="G53" s="32">
        <v>128.80000000000001</v>
      </c>
      <c r="J53" s="23"/>
      <c r="Q53" s="2">
        <v>2009</v>
      </c>
      <c r="R53">
        <f t="shared" si="2"/>
        <v>790.80080024616018</v>
      </c>
      <c r="AB53">
        <v>1955</v>
      </c>
      <c r="AC53" s="70">
        <f t="shared" si="3"/>
        <v>39466.635013769534</v>
      </c>
      <c r="AD53" s="70">
        <f t="shared" si="4"/>
        <v>17906.957591638427</v>
      </c>
      <c r="AF53">
        <f t="shared" si="5"/>
        <v>60</v>
      </c>
      <c r="AG53">
        <f t="shared" si="6"/>
        <v>0.84134474606854304</v>
      </c>
      <c r="AH53">
        <f t="shared" si="7"/>
        <v>0.15865525393145696</v>
      </c>
      <c r="AJ53">
        <f t="shared" si="8"/>
        <v>39.466635013769533</v>
      </c>
      <c r="AK53">
        <f t="shared" si="9"/>
        <v>17.906957591638427</v>
      </c>
    </row>
    <row r="54" spans="2:37" ht="15" customHeight="1" x14ac:dyDescent="0.25">
      <c r="B54" s="22"/>
      <c r="C54" s="36" t="s">
        <v>154</v>
      </c>
      <c r="D54" s="32">
        <v>82.2</v>
      </c>
      <c r="E54" s="32">
        <v>159.69999999999999</v>
      </c>
      <c r="F54" s="32">
        <v>138.9</v>
      </c>
      <c r="G54" s="32">
        <v>113</v>
      </c>
      <c r="J54" s="23"/>
      <c r="Q54" s="2">
        <v>2010</v>
      </c>
      <c r="R54">
        <f t="shared" si="2"/>
        <v>823.75083358975007</v>
      </c>
      <c r="AB54">
        <v>1956</v>
      </c>
      <c r="AC54" s="70">
        <f t="shared" si="3"/>
        <v>39466.635013769534</v>
      </c>
      <c r="AD54" s="70">
        <f t="shared" si="4"/>
        <v>17906.957591638427</v>
      </c>
      <c r="AF54">
        <f t="shared" si="5"/>
        <v>59</v>
      </c>
      <c r="AG54">
        <f t="shared" si="6"/>
        <v>0.82467605514777054</v>
      </c>
      <c r="AH54">
        <f t="shared" si="7"/>
        <v>0.17532394485222946</v>
      </c>
      <c r="AJ54">
        <f t="shared" si="8"/>
        <v>39.466635013769533</v>
      </c>
      <c r="AK54">
        <f t="shared" si="9"/>
        <v>17.906957591638427</v>
      </c>
    </row>
    <row r="55" spans="2:37" ht="15" customHeight="1" x14ac:dyDescent="0.25">
      <c r="B55" s="22"/>
      <c r="C55" s="36" t="s">
        <v>155</v>
      </c>
      <c r="D55" s="32">
        <v>12.5</v>
      </c>
      <c r="E55" s="32">
        <v>23.3</v>
      </c>
      <c r="F55" s="32">
        <v>20.6</v>
      </c>
      <c r="G55" s="32">
        <v>15.8</v>
      </c>
      <c r="J55" s="23"/>
      <c r="Q55" s="2">
        <v>2011</v>
      </c>
      <c r="R55">
        <f t="shared" si="2"/>
        <v>856.70086693334008</v>
      </c>
      <c r="AB55">
        <v>1957</v>
      </c>
      <c r="AC55" s="70">
        <f t="shared" si="3"/>
        <v>39466.635013769534</v>
      </c>
      <c r="AD55" s="70">
        <f t="shared" si="4"/>
        <v>17906.957591638427</v>
      </c>
      <c r="AF55">
        <f t="shared" si="5"/>
        <v>58</v>
      </c>
      <c r="AG55">
        <f t="shared" si="6"/>
        <v>0.8069376628580931</v>
      </c>
      <c r="AH55">
        <f t="shared" si="7"/>
        <v>0.1930623371419069</v>
      </c>
      <c r="AJ55">
        <f t="shared" si="8"/>
        <v>39.466635013769533</v>
      </c>
      <c r="AK55">
        <f t="shared" si="9"/>
        <v>17.906957591638427</v>
      </c>
    </row>
    <row r="56" spans="2:37" ht="15" customHeight="1" x14ac:dyDescent="0.25">
      <c r="B56" s="22"/>
      <c r="C56" s="35" t="s">
        <v>156</v>
      </c>
      <c r="D56" s="32">
        <v>23.5</v>
      </c>
      <c r="E56" s="32">
        <v>54.4</v>
      </c>
      <c r="F56" s="32">
        <v>47.8</v>
      </c>
      <c r="G56" s="32">
        <v>33.700000000000003</v>
      </c>
      <c r="J56" s="23"/>
      <c r="Q56" s="2">
        <v>2012</v>
      </c>
      <c r="R56">
        <f t="shared" si="2"/>
        <v>889.65090027693009</v>
      </c>
      <c r="AB56">
        <v>1958</v>
      </c>
      <c r="AC56" s="70">
        <f t="shared" si="3"/>
        <v>39466.635013769534</v>
      </c>
      <c r="AD56" s="70">
        <f t="shared" si="4"/>
        <v>17906.957591638427</v>
      </c>
      <c r="AF56">
        <f t="shared" si="5"/>
        <v>57</v>
      </c>
      <c r="AG56">
        <f t="shared" si="6"/>
        <v>0.78814460141660336</v>
      </c>
      <c r="AH56">
        <f t="shared" si="7"/>
        <v>0.21185539858339664</v>
      </c>
      <c r="AJ56">
        <f t="shared" si="8"/>
        <v>39.466635013769533</v>
      </c>
      <c r="AK56">
        <f t="shared" si="9"/>
        <v>17.906957591638427</v>
      </c>
    </row>
    <row r="57" spans="2:37" ht="15" customHeight="1" x14ac:dyDescent="0.25">
      <c r="B57" s="22"/>
      <c r="C57" s="33" t="s">
        <v>157</v>
      </c>
      <c r="D57" s="34" t="s">
        <v>136</v>
      </c>
      <c r="E57" s="34" t="s">
        <v>136</v>
      </c>
      <c r="F57" s="34" t="s">
        <v>136</v>
      </c>
      <c r="G57" s="34" t="s">
        <v>136</v>
      </c>
      <c r="J57" s="23"/>
      <c r="Q57" s="2">
        <v>2013</v>
      </c>
      <c r="R57">
        <f t="shared" si="2"/>
        <v>922.6009336205201</v>
      </c>
      <c r="AB57">
        <v>1959</v>
      </c>
      <c r="AC57" s="70">
        <f t="shared" si="3"/>
        <v>39466.635013769534</v>
      </c>
      <c r="AD57" s="70">
        <f t="shared" si="4"/>
        <v>17906.957591638427</v>
      </c>
      <c r="AF57">
        <f t="shared" si="5"/>
        <v>56</v>
      </c>
      <c r="AG57">
        <f t="shared" si="6"/>
        <v>0.76832242536520179</v>
      </c>
      <c r="AH57">
        <f t="shared" si="7"/>
        <v>0.23167757463479821</v>
      </c>
      <c r="AJ57">
        <f t="shared" si="8"/>
        <v>39.466635013769533</v>
      </c>
      <c r="AK57">
        <f t="shared" si="9"/>
        <v>17.906957591638427</v>
      </c>
    </row>
    <row r="58" spans="2:37" ht="15" customHeight="1" x14ac:dyDescent="0.25">
      <c r="B58" s="22"/>
      <c r="C58" s="35" t="s">
        <v>158</v>
      </c>
      <c r="D58" s="32">
        <v>98.5</v>
      </c>
      <c r="E58" s="32">
        <v>198.4</v>
      </c>
      <c r="F58" s="32">
        <v>172.7</v>
      </c>
      <c r="G58" s="32">
        <v>138.19999999999999</v>
      </c>
      <c r="J58" s="23"/>
      <c r="Q58" s="2">
        <v>2014</v>
      </c>
      <c r="R58">
        <f t="shared" si="2"/>
        <v>955.5509669641101</v>
      </c>
      <c r="AB58">
        <v>1960</v>
      </c>
      <c r="AC58" s="70">
        <f t="shared" si="3"/>
        <v>39466.635013769534</v>
      </c>
      <c r="AD58" s="70">
        <f t="shared" si="4"/>
        <v>17906.957591638427</v>
      </c>
      <c r="AF58">
        <f t="shared" si="5"/>
        <v>55</v>
      </c>
      <c r="AG58">
        <f t="shared" si="6"/>
        <v>0.74750746245307709</v>
      </c>
      <c r="AH58">
        <f t="shared" si="7"/>
        <v>0.25249253754692291</v>
      </c>
      <c r="AJ58">
        <f t="shared" si="8"/>
        <v>39.466635013769533</v>
      </c>
      <c r="AK58">
        <f t="shared" si="9"/>
        <v>17.906957591638427</v>
      </c>
    </row>
    <row r="59" spans="2:37" ht="15" customHeight="1" x14ac:dyDescent="0.25">
      <c r="B59" s="22"/>
      <c r="C59" s="35" t="s">
        <v>159</v>
      </c>
      <c r="D59" s="32">
        <v>12.3</v>
      </c>
      <c r="E59" s="32">
        <v>24.8</v>
      </c>
      <c r="F59" s="32">
        <v>22</v>
      </c>
      <c r="G59" s="32">
        <v>16</v>
      </c>
      <c r="J59" s="23"/>
      <c r="Q59" s="2">
        <v>2015</v>
      </c>
      <c r="R59">
        <f>2*R$27/31</f>
        <v>988.50100030770011</v>
      </c>
      <c r="AB59">
        <v>1961</v>
      </c>
      <c r="AC59" s="70">
        <f t="shared" si="3"/>
        <v>39466.635013769534</v>
      </c>
      <c r="AD59" s="70">
        <f t="shared" si="4"/>
        <v>17906.957591638427</v>
      </c>
      <c r="AF59">
        <f t="shared" si="5"/>
        <v>54</v>
      </c>
      <c r="AG59">
        <f t="shared" si="6"/>
        <v>0.72574688224992645</v>
      </c>
      <c r="AH59">
        <f t="shared" si="7"/>
        <v>0.27425311775007355</v>
      </c>
      <c r="AJ59">
        <f t="shared" si="8"/>
        <v>39.466635013769533</v>
      </c>
      <c r="AK59">
        <f t="shared" si="9"/>
        <v>17.906957591638427</v>
      </c>
    </row>
    <row r="60" spans="2:37" ht="15" customHeight="1" x14ac:dyDescent="0.25">
      <c r="B60" s="22"/>
      <c r="C60" s="35" t="s">
        <v>160</v>
      </c>
      <c r="D60" s="32">
        <v>7.4</v>
      </c>
      <c r="E60" s="32">
        <v>14.2</v>
      </c>
      <c r="F60" s="32">
        <v>12.7</v>
      </c>
      <c r="G60" s="32">
        <v>8.3000000000000007</v>
      </c>
      <c r="J60" s="23"/>
      <c r="AB60">
        <v>1962</v>
      </c>
      <c r="AC60" s="70">
        <f t="shared" si="3"/>
        <v>39466.635013769534</v>
      </c>
      <c r="AD60" s="70">
        <f t="shared" si="4"/>
        <v>17906.957591638427</v>
      </c>
      <c r="AF60">
        <f t="shared" si="5"/>
        <v>53</v>
      </c>
      <c r="AG60">
        <f t="shared" si="6"/>
        <v>0.70309857139614884</v>
      </c>
      <c r="AH60">
        <f t="shared" si="7"/>
        <v>0.29690142860385116</v>
      </c>
      <c r="AJ60">
        <f t="shared" si="8"/>
        <v>39.466635013769533</v>
      </c>
      <c r="AK60">
        <f t="shared" si="9"/>
        <v>17.906957591638427</v>
      </c>
    </row>
    <row r="61" spans="2:37" ht="15" customHeight="1" x14ac:dyDescent="0.25">
      <c r="B61" s="22"/>
      <c r="C61" s="33" t="s">
        <v>161</v>
      </c>
      <c r="D61" s="34" t="s">
        <v>136</v>
      </c>
      <c r="E61" s="34" t="s">
        <v>136</v>
      </c>
      <c r="F61" s="34" t="s">
        <v>136</v>
      </c>
      <c r="G61" s="34" t="s">
        <v>136</v>
      </c>
      <c r="J61" s="23"/>
      <c r="AB61">
        <v>1963</v>
      </c>
      <c r="AC61" s="70">
        <f t="shared" si="3"/>
        <v>39466.635013769534</v>
      </c>
      <c r="AD61" s="70">
        <f t="shared" si="4"/>
        <v>17906.957591638427</v>
      </c>
      <c r="AF61">
        <f t="shared" si="5"/>
        <v>52</v>
      </c>
      <c r="AG61">
        <f t="shared" si="6"/>
        <v>0.67963080909872964</v>
      </c>
      <c r="AH61">
        <f t="shared" si="7"/>
        <v>0.32036919090127036</v>
      </c>
      <c r="AJ61">
        <f t="shared" si="8"/>
        <v>39.466635013769533</v>
      </c>
      <c r="AK61">
        <f t="shared" si="9"/>
        <v>17.906957591638427</v>
      </c>
    </row>
    <row r="62" spans="2:37" ht="15" customHeight="1" x14ac:dyDescent="0.25">
      <c r="B62" s="22"/>
      <c r="C62" s="35" t="s">
        <v>162</v>
      </c>
      <c r="D62" s="32">
        <v>42.5</v>
      </c>
      <c r="E62" s="32">
        <v>94.7</v>
      </c>
      <c r="F62" s="32">
        <v>85.3</v>
      </c>
      <c r="G62" s="32">
        <v>56.7</v>
      </c>
      <c r="J62" s="23"/>
      <c r="L62" s="2" t="s">
        <v>282</v>
      </c>
      <c r="N62" t="s">
        <v>303</v>
      </c>
      <c r="AB62">
        <v>1964</v>
      </c>
      <c r="AC62" s="70">
        <f t="shared" si="3"/>
        <v>39466.635013769534</v>
      </c>
      <c r="AD62" s="70">
        <f t="shared" si="4"/>
        <v>17906.957591638427</v>
      </c>
      <c r="AF62">
        <f t="shared" si="5"/>
        <v>51</v>
      </c>
      <c r="AG62">
        <f t="shared" si="6"/>
        <v>0.65542174161032429</v>
      </c>
      <c r="AH62">
        <f t="shared" si="7"/>
        <v>0.34457825838967571</v>
      </c>
      <c r="AJ62">
        <f t="shared" si="8"/>
        <v>39.466635013769533</v>
      </c>
      <c r="AK62">
        <f t="shared" si="9"/>
        <v>17.906957591638427</v>
      </c>
    </row>
    <row r="63" spans="2:37" ht="15" customHeight="1" x14ac:dyDescent="0.25">
      <c r="B63" s="22"/>
      <c r="C63" s="35" t="s">
        <v>163</v>
      </c>
      <c r="D63" s="32">
        <v>33.5</v>
      </c>
      <c r="E63" s="32">
        <v>69.5</v>
      </c>
      <c r="F63" s="32">
        <v>59.3</v>
      </c>
      <c r="G63" s="32">
        <v>51.3</v>
      </c>
      <c r="J63" s="23"/>
      <c r="AB63">
        <v>1965</v>
      </c>
      <c r="AC63" s="70">
        <f t="shared" si="3"/>
        <v>39466.635013769534</v>
      </c>
      <c r="AD63" s="70">
        <f t="shared" si="4"/>
        <v>17906.957591638427</v>
      </c>
      <c r="AF63">
        <f t="shared" si="5"/>
        <v>50</v>
      </c>
      <c r="AG63">
        <f t="shared" si="6"/>
        <v>0.63055865981823644</v>
      </c>
      <c r="AH63">
        <f t="shared" si="7"/>
        <v>0.36944134018176356</v>
      </c>
      <c r="AJ63">
        <f t="shared" si="8"/>
        <v>39.466635013769533</v>
      </c>
      <c r="AK63">
        <f t="shared" si="9"/>
        <v>17.906957591638427</v>
      </c>
    </row>
    <row r="64" spans="2:37" ht="15" customHeight="1" x14ac:dyDescent="0.25">
      <c r="B64" s="22"/>
      <c r="C64" s="35" t="s">
        <v>164</v>
      </c>
      <c r="D64" s="32">
        <v>12.7</v>
      </c>
      <c r="E64" s="32">
        <v>21.2</v>
      </c>
      <c r="F64" s="32">
        <v>18</v>
      </c>
      <c r="G64" s="32">
        <v>16</v>
      </c>
      <c r="J64" s="23"/>
      <c r="M64">
        <v>2015</v>
      </c>
      <c r="N64" t="s">
        <v>304</v>
      </c>
      <c r="O64" t="s">
        <v>305</v>
      </c>
      <c r="P64" t="s">
        <v>306</v>
      </c>
      <c r="Q64" t="s">
        <v>307</v>
      </c>
      <c r="AB64">
        <v>1966</v>
      </c>
      <c r="AC64" s="70">
        <f t="shared" si="3"/>
        <v>39466.635013769534</v>
      </c>
      <c r="AD64" s="70">
        <f t="shared" si="4"/>
        <v>17906.957591638427</v>
      </c>
      <c r="AF64">
        <f t="shared" si="5"/>
        <v>49</v>
      </c>
      <c r="AG64">
        <f t="shared" si="6"/>
        <v>0.60513708953597489</v>
      </c>
      <c r="AH64">
        <f t="shared" si="7"/>
        <v>0.39486291046402511</v>
      </c>
      <c r="AJ64">
        <f t="shared" si="8"/>
        <v>39.466635013769533</v>
      </c>
      <c r="AK64">
        <f t="shared" si="9"/>
        <v>17.906957591638427</v>
      </c>
    </row>
    <row r="65" spans="2:37" ht="15" customHeight="1" x14ac:dyDescent="0.25">
      <c r="B65" s="22"/>
      <c r="C65" s="35" t="s">
        <v>165</v>
      </c>
      <c r="D65" s="32">
        <v>22.8</v>
      </c>
      <c r="E65" s="32">
        <v>39.700000000000003</v>
      </c>
      <c r="F65" s="32">
        <v>34.1</v>
      </c>
      <c r="G65" s="32">
        <v>33.799999999999997</v>
      </c>
      <c r="J65" s="23"/>
      <c r="N65" t="s">
        <v>293</v>
      </c>
      <c r="O65" t="s">
        <v>293</v>
      </c>
      <c r="AB65">
        <v>1967</v>
      </c>
      <c r="AC65" s="70">
        <f t="shared" si="3"/>
        <v>39466.635013769534</v>
      </c>
      <c r="AD65" s="70">
        <f t="shared" si="4"/>
        <v>17906.957591638427</v>
      </c>
      <c r="AF65">
        <f t="shared" si="5"/>
        <v>48</v>
      </c>
      <c r="AG65">
        <f t="shared" si="6"/>
        <v>0.57925970943910299</v>
      </c>
      <c r="AH65">
        <f t="shared" si="7"/>
        <v>0.42074029056089701</v>
      </c>
      <c r="AJ65">
        <f t="shared" si="8"/>
        <v>39.466635013769533</v>
      </c>
      <c r="AK65">
        <f t="shared" si="9"/>
        <v>17.906957591638427</v>
      </c>
    </row>
    <row r="66" spans="2:37" ht="15" customHeight="1" x14ac:dyDescent="0.25">
      <c r="B66" s="22"/>
      <c r="C66" s="35" t="s">
        <v>166</v>
      </c>
      <c r="D66" s="32">
        <v>6.7</v>
      </c>
      <c r="E66" s="32">
        <v>12.3</v>
      </c>
      <c r="F66" s="32">
        <v>10.7</v>
      </c>
      <c r="G66" s="32">
        <v>4.8</v>
      </c>
      <c r="J66" s="23"/>
      <c r="N66" s="71">
        <v>4012612898</v>
      </c>
      <c r="O66">
        <v>1820619000</v>
      </c>
      <c r="P66">
        <v>127095000</v>
      </c>
      <c r="Q66">
        <f>(N66+O66)/P66</f>
        <v>45.896627703686221</v>
      </c>
      <c r="AB66">
        <v>1968</v>
      </c>
      <c r="AC66" s="70">
        <f t="shared" si="3"/>
        <v>39466.635013769534</v>
      </c>
      <c r="AD66" s="70">
        <f t="shared" si="4"/>
        <v>17906.957591638427</v>
      </c>
      <c r="AF66">
        <f t="shared" si="5"/>
        <v>47</v>
      </c>
      <c r="AG66">
        <f t="shared" si="6"/>
        <v>0.55303511662361404</v>
      </c>
      <c r="AH66">
        <f t="shared" si="7"/>
        <v>0.44696488337638596</v>
      </c>
      <c r="AJ66">
        <f t="shared" si="8"/>
        <v>39.466635013769533</v>
      </c>
      <c r="AK66">
        <f t="shared" si="9"/>
        <v>17.906957591638427</v>
      </c>
    </row>
    <row r="67" spans="2:37" ht="15" customHeight="1" x14ac:dyDescent="0.25">
      <c r="B67" s="22"/>
      <c r="C67" s="33" t="s">
        <v>167</v>
      </c>
      <c r="D67" s="34" t="s">
        <v>136</v>
      </c>
      <c r="E67" s="34" t="s">
        <v>136</v>
      </c>
      <c r="F67" s="34" t="s">
        <v>136</v>
      </c>
      <c r="G67" s="34" t="s">
        <v>136</v>
      </c>
      <c r="J67" s="23"/>
      <c r="AB67">
        <v>1969</v>
      </c>
      <c r="AC67" s="70">
        <f t="shared" si="3"/>
        <v>39466.635013769534</v>
      </c>
      <c r="AD67" s="70">
        <f t="shared" si="4"/>
        <v>17906.957591638427</v>
      </c>
      <c r="AF67">
        <f t="shared" si="5"/>
        <v>46</v>
      </c>
      <c r="AG67">
        <f t="shared" si="6"/>
        <v>0.52657646430036509</v>
      </c>
      <c r="AH67">
        <f t="shared" si="7"/>
        <v>0.47342353569963491</v>
      </c>
      <c r="AJ67">
        <f t="shared" si="8"/>
        <v>39.466635013769533</v>
      </c>
      <c r="AK67">
        <f t="shared" si="9"/>
        <v>17.906957591638427</v>
      </c>
    </row>
    <row r="68" spans="2:37" ht="15" customHeight="1" x14ac:dyDescent="0.25">
      <c r="B68" s="22"/>
      <c r="C68" s="35" t="s">
        <v>168</v>
      </c>
      <c r="D68" s="32">
        <v>73.900000000000006</v>
      </c>
      <c r="E68" s="32">
        <v>188.6</v>
      </c>
      <c r="F68" s="32">
        <v>163.30000000000001</v>
      </c>
      <c r="G68" s="32">
        <v>129.80000000000001</v>
      </c>
      <c r="J68" s="23"/>
      <c r="N68" t="s">
        <v>308</v>
      </c>
      <c r="O68" t="s">
        <v>310</v>
      </c>
      <c r="P68" t="s">
        <v>309</v>
      </c>
      <c r="AB68">
        <v>1970</v>
      </c>
      <c r="AC68" s="70">
        <f t="shared" si="3"/>
        <v>39466.635013769534</v>
      </c>
      <c r="AD68" s="70">
        <f t="shared" si="4"/>
        <v>17906.957591638427</v>
      </c>
      <c r="AF68">
        <f t="shared" si="5"/>
        <v>45</v>
      </c>
      <c r="AG68">
        <f t="shared" si="6"/>
        <v>0.5</v>
      </c>
      <c r="AH68">
        <f t="shared" si="7"/>
        <v>0.5</v>
      </c>
      <c r="AJ68">
        <f t="shared" si="8"/>
        <v>39.466635013769533</v>
      </c>
      <c r="AK68">
        <f t="shared" si="9"/>
        <v>17.906957591638427</v>
      </c>
    </row>
    <row r="69" spans="2:37" ht="15" customHeight="1" x14ac:dyDescent="0.25">
      <c r="B69" s="22"/>
      <c r="C69" s="35" t="s">
        <v>169</v>
      </c>
      <c r="D69" s="32">
        <v>7</v>
      </c>
      <c r="E69" s="32">
        <v>12.4</v>
      </c>
      <c r="F69" s="32">
        <v>10.7</v>
      </c>
      <c r="G69" s="32">
        <v>8.3000000000000007</v>
      </c>
      <c r="J69" s="23"/>
      <c r="M69">
        <v>2016</v>
      </c>
      <c r="N69">
        <v>82210000</v>
      </c>
      <c r="P69" t="s">
        <v>315</v>
      </c>
      <c r="AB69">
        <v>1971</v>
      </c>
      <c r="AC69" s="70">
        <f t="shared" si="3"/>
        <v>39466.635013769534</v>
      </c>
      <c r="AD69" s="70">
        <f t="shared" si="4"/>
        <v>17906.957591638427</v>
      </c>
      <c r="AF69">
        <f t="shared" si="5"/>
        <v>44</v>
      </c>
      <c r="AG69">
        <f t="shared" si="6"/>
        <v>0.47342353569963491</v>
      </c>
      <c r="AH69">
        <f t="shared" si="7"/>
        <v>0.52657646430036509</v>
      </c>
      <c r="AJ69">
        <f t="shared" si="8"/>
        <v>39.466635013769533</v>
      </c>
      <c r="AK69">
        <f t="shared" si="9"/>
        <v>17.906957591638427</v>
      </c>
    </row>
    <row r="70" spans="2:37" ht="15" customHeight="1" x14ac:dyDescent="0.25">
      <c r="B70" s="22"/>
      <c r="C70" s="35" t="s">
        <v>170</v>
      </c>
      <c r="D70" s="32">
        <v>9.4</v>
      </c>
      <c r="E70" s="32">
        <v>9.6</v>
      </c>
      <c r="F70" s="32">
        <v>9.1</v>
      </c>
      <c r="G70" s="32">
        <v>5.7</v>
      </c>
      <c r="J70" s="23"/>
      <c r="M70">
        <v>2017</v>
      </c>
      <c r="N70">
        <v>81711000</v>
      </c>
      <c r="AB70">
        <v>1972</v>
      </c>
      <c r="AC70" s="70">
        <f t="shared" si="3"/>
        <v>39466.635013769534</v>
      </c>
      <c r="AD70" s="70">
        <f t="shared" si="4"/>
        <v>17906.957591638427</v>
      </c>
      <c r="AF70">
        <f t="shared" si="5"/>
        <v>43</v>
      </c>
      <c r="AG70">
        <f t="shared" si="6"/>
        <v>0.44696488337638601</v>
      </c>
      <c r="AH70">
        <f t="shared" si="7"/>
        <v>0.55303511662361404</v>
      </c>
      <c r="AJ70">
        <f t="shared" si="8"/>
        <v>39.466635013769533</v>
      </c>
      <c r="AK70">
        <f t="shared" si="9"/>
        <v>17.906957591638427</v>
      </c>
    </row>
    <row r="71" spans="2:37" ht="15" customHeight="1" x14ac:dyDescent="0.25">
      <c r="B71" s="22"/>
      <c r="C71" s="35" t="s">
        <v>171</v>
      </c>
      <c r="D71" s="32">
        <v>21.1</v>
      </c>
      <c r="E71" s="32">
        <v>18.7</v>
      </c>
      <c r="F71" s="32">
        <v>16.5</v>
      </c>
      <c r="G71" s="32">
        <v>13.3</v>
      </c>
      <c r="J71" s="23"/>
      <c r="AB71">
        <v>1973</v>
      </c>
      <c r="AC71" s="70">
        <f t="shared" si="3"/>
        <v>39466.635013769534</v>
      </c>
      <c r="AD71" s="70">
        <f t="shared" si="4"/>
        <v>17906.957591638427</v>
      </c>
      <c r="AF71">
        <f t="shared" si="5"/>
        <v>42</v>
      </c>
      <c r="AG71">
        <f t="shared" si="6"/>
        <v>0.42074029056089696</v>
      </c>
      <c r="AH71">
        <f t="shared" si="7"/>
        <v>0.57925970943910299</v>
      </c>
      <c r="AJ71">
        <f t="shared" si="8"/>
        <v>39.466635013769533</v>
      </c>
      <c r="AK71">
        <f t="shared" si="9"/>
        <v>17.906957591638427</v>
      </c>
    </row>
    <row r="72" spans="2:37" ht="15" customHeight="1" x14ac:dyDescent="0.25">
      <c r="B72" s="22"/>
      <c r="C72" s="35" t="s">
        <v>172</v>
      </c>
      <c r="D72" s="32">
        <v>6.8</v>
      </c>
      <c r="E72" s="32">
        <v>8.1</v>
      </c>
      <c r="F72" s="32">
        <v>7.8</v>
      </c>
      <c r="G72" s="32">
        <v>5.5</v>
      </c>
      <c r="J72" s="23"/>
      <c r="AB72">
        <v>1974</v>
      </c>
      <c r="AC72" s="70">
        <f t="shared" si="3"/>
        <v>39466.635013769534</v>
      </c>
      <c r="AD72" s="70">
        <f t="shared" si="4"/>
        <v>17906.957591638427</v>
      </c>
      <c r="AF72">
        <f t="shared" si="5"/>
        <v>41</v>
      </c>
      <c r="AG72">
        <f t="shared" si="6"/>
        <v>0.39486291046402511</v>
      </c>
      <c r="AH72">
        <f t="shared" si="7"/>
        <v>0.60513708953597489</v>
      </c>
      <c r="AJ72">
        <f t="shared" si="8"/>
        <v>39.466635013769533</v>
      </c>
      <c r="AK72">
        <f t="shared" si="9"/>
        <v>17.906957591638427</v>
      </c>
    </row>
    <row r="73" spans="2:37" ht="15" customHeight="1" x14ac:dyDescent="0.25">
      <c r="B73" s="22"/>
      <c r="C73" s="33" t="s">
        <v>173</v>
      </c>
      <c r="D73" s="34" t="s">
        <v>136</v>
      </c>
      <c r="E73" s="34" t="s">
        <v>136</v>
      </c>
      <c r="F73" s="34" t="s">
        <v>136</v>
      </c>
      <c r="G73" s="34" t="s">
        <v>136</v>
      </c>
      <c r="J73" s="23"/>
      <c r="N73" t="s">
        <v>311</v>
      </c>
      <c r="O73" t="s">
        <v>313</v>
      </c>
      <c r="R73" t="s">
        <v>312</v>
      </c>
      <c r="U73" t="s">
        <v>314</v>
      </c>
      <c r="W73" t="s">
        <v>316</v>
      </c>
      <c r="X73" t="s">
        <v>317</v>
      </c>
      <c r="Y73" t="s">
        <v>318</v>
      </c>
      <c r="Z73" t="s">
        <v>319</v>
      </c>
      <c r="AB73">
        <v>1975</v>
      </c>
      <c r="AC73" s="70">
        <f t="shared" si="3"/>
        <v>39466.635013769534</v>
      </c>
      <c r="AD73" s="70">
        <f t="shared" si="4"/>
        <v>17906.957591638427</v>
      </c>
      <c r="AF73">
        <f t="shared" si="5"/>
        <v>40</v>
      </c>
      <c r="AG73">
        <f t="shared" si="6"/>
        <v>0.36944134018176361</v>
      </c>
      <c r="AH73">
        <f t="shared" si="7"/>
        <v>0.63055865981823644</v>
      </c>
      <c r="AJ73">
        <f t="shared" si="8"/>
        <v>39.466635013769533</v>
      </c>
      <c r="AK73">
        <f t="shared" si="9"/>
        <v>17.906957591638427</v>
      </c>
    </row>
    <row r="74" spans="2:37" ht="15" customHeight="1" x14ac:dyDescent="0.25">
      <c r="B74" s="22"/>
      <c r="C74" s="35" t="s">
        <v>174</v>
      </c>
      <c r="D74" s="32">
        <v>20.8</v>
      </c>
      <c r="E74" s="32">
        <v>41.8</v>
      </c>
      <c r="F74" s="32">
        <v>34.799999999999997</v>
      </c>
      <c r="G74" s="32">
        <v>19.399999999999999</v>
      </c>
      <c r="J74" s="23"/>
      <c r="M74">
        <v>1976</v>
      </c>
      <c r="N74">
        <v>2611937257</v>
      </c>
      <c r="R74">
        <v>320845066</v>
      </c>
      <c r="AB74">
        <v>1976</v>
      </c>
      <c r="AC74" s="70">
        <f t="shared" si="3"/>
        <v>39466.635013769534</v>
      </c>
      <c r="AD74" s="70">
        <f t="shared" si="4"/>
        <v>17906.957591638427</v>
      </c>
      <c r="AF74">
        <f t="shared" si="5"/>
        <v>39</v>
      </c>
      <c r="AG74">
        <f t="shared" si="6"/>
        <v>0.34457825838967576</v>
      </c>
      <c r="AH74">
        <f t="shared" si="7"/>
        <v>0.65542174161032429</v>
      </c>
      <c r="AJ74">
        <f t="shared" si="8"/>
        <v>39.466635013769533</v>
      </c>
      <c r="AK74">
        <f t="shared" si="9"/>
        <v>17.906957591638427</v>
      </c>
    </row>
    <row r="75" spans="2:37" ht="15" customHeight="1" x14ac:dyDescent="0.25">
      <c r="B75" s="22"/>
      <c r="C75" s="35" t="s">
        <v>175</v>
      </c>
      <c r="D75" s="32">
        <v>12.6</v>
      </c>
      <c r="E75" s="32">
        <v>23.6</v>
      </c>
      <c r="F75" s="32">
        <v>20.3</v>
      </c>
      <c r="G75" s="32">
        <v>14</v>
      </c>
      <c r="J75" s="23"/>
      <c r="M75">
        <v>1977</v>
      </c>
      <c r="N75">
        <v>2683159423</v>
      </c>
      <c r="O75">
        <f>(N75-N74)/1000</f>
        <v>71222.165999999997</v>
      </c>
      <c r="R75">
        <v>352386841</v>
      </c>
      <c r="S75">
        <f>(R75-R74)/1000</f>
        <v>31541.775000000001</v>
      </c>
      <c r="U75">
        <f>O75+S75</f>
        <v>102763.94099999999</v>
      </c>
      <c r="W75">
        <v>0</v>
      </c>
      <c r="X75">
        <f>U75*W$115/U$115</f>
        <v>112842.33306989618</v>
      </c>
      <c r="Y75">
        <f>U75+W75</f>
        <v>102763.94099999999</v>
      </c>
      <c r="Z75">
        <f>U75+X75</f>
        <v>215606.27406989617</v>
      </c>
      <c r="AB75">
        <v>1977</v>
      </c>
      <c r="AC75" s="72">
        <f>N$117*(Z75+Y75)*AH75/2*N$119/N$120</f>
        <v>73436.502095519943</v>
      </c>
      <c r="AD75" s="72">
        <f>R$117*(Z75+Y75)*AH75/2*N$119/N$120</f>
        <v>33319.89991657366</v>
      </c>
      <c r="AF75">
        <f t="shared" si="5"/>
        <v>38</v>
      </c>
      <c r="AG75">
        <f t="shared" si="6"/>
        <v>0.32036919090127036</v>
      </c>
      <c r="AH75">
        <f t="shared" si="7"/>
        <v>0.67963080909872964</v>
      </c>
      <c r="AJ75">
        <f t="shared" si="8"/>
        <v>73.436502095519941</v>
      </c>
      <c r="AK75">
        <f t="shared" si="9"/>
        <v>33.319899916573661</v>
      </c>
    </row>
    <row r="76" spans="2:37" ht="15" customHeight="1" x14ac:dyDescent="0.25">
      <c r="B76" s="22"/>
      <c r="C76" s="35" t="s">
        <v>176</v>
      </c>
      <c r="D76" s="32">
        <v>12.8</v>
      </c>
      <c r="E76" s="32">
        <v>24</v>
      </c>
      <c r="F76" s="32">
        <v>20.8</v>
      </c>
      <c r="G76" s="32">
        <v>15.3</v>
      </c>
      <c r="J76" s="23"/>
      <c r="M76">
        <v>1978</v>
      </c>
      <c r="N76">
        <v>2768060494</v>
      </c>
      <c r="O76">
        <f t="shared" ref="O76:O115" si="10">(N76-N75)/1000</f>
        <v>84901.070999999996</v>
      </c>
      <c r="R76">
        <v>388545692</v>
      </c>
      <c r="S76">
        <f t="shared" ref="S76:S115" si="11">(R76-R75)/1000</f>
        <v>36158.851000000002</v>
      </c>
      <c r="U76">
        <f t="shared" ref="U76:U115" si="12">O76+S76</f>
        <v>121059.92199999999</v>
      </c>
      <c r="W76">
        <f>W$115/41*(M75-M$74)</f>
        <v>1043.0552926829268</v>
      </c>
      <c r="X76">
        <f t="shared" ref="X76:X115" si="13">U76*W$115/U$115</f>
        <v>132932.66010243469</v>
      </c>
      <c r="Y76">
        <f t="shared" ref="Y76:Y115" si="14">U76+W76</f>
        <v>122102.97729268292</v>
      </c>
      <c r="Z76">
        <f t="shared" ref="Z76:Z115" si="15">U76+X76</f>
        <v>253992.58210243468</v>
      </c>
      <c r="AB76">
        <v>1978</v>
      </c>
      <c r="AC76" s="72">
        <f t="shared" ref="AC76:AC113" si="16">N$117*(Z76+Y76)*AH76/2*N$119/N$120</f>
        <v>89747.201392894291</v>
      </c>
      <c r="AD76" s="72">
        <f t="shared" ref="AD76:AD113" si="17">R$117*(Z76+Y76)*AH76/2*N$119/N$120</f>
        <v>40720.454853830073</v>
      </c>
      <c r="AF76">
        <f t="shared" si="5"/>
        <v>37</v>
      </c>
      <c r="AG76">
        <f t="shared" si="6"/>
        <v>0.29690142860385121</v>
      </c>
      <c r="AH76">
        <f t="shared" si="7"/>
        <v>0.70309857139614884</v>
      </c>
      <c r="AJ76">
        <f t="shared" si="8"/>
        <v>89.747201392894297</v>
      </c>
      <c r="AK76">
        <f t="shared" si="9"/>
        <v>40.72045485383007</v>
      </c>
    </row>
    <row r="77" spans="2:37" ht="15" customHeight="1" x14ac:dyDescent="0.25">
      <c r="B77" s="22"/>
      <c r="C77" s="35" t="s">
        <v>177</v>
      </c>
      <c r="D77" s="32">
        <v>18.3</v>
      </c>
      <c r="E77" s="32">
        <v>32.4</v>
      </c>
      <c r="F77" s="32">
        <v>28.6</v>
      </c>
      <c r="G77" s="32">
        <v>22.8</v>
      </c>
      <c r="J77" s="23"/>
      <c r="M77">
        <v>1979</v>
      </c>
      <c r="N77">
        <v>2838249446</v>
      </c>
      <c r="O77">
        <f t="shared" si="10"/>
        <v>70188.952000000005</v>
      </c>
      <c r="R77">
        <v>422215226</v>
      </c>
      <c r="S77">
        <f t="shared" si="11"/>
        <v>33669.534</v>
      </c>
      <c r="U77">
        <f t="shared" si="12"/>
        <v>103858.486</v>
      </c>
      <c r="W77">
        <f t="shared" ref="W77:W114" si="18">W$115/41*(M76-M$74)</f>
        <v>2086.1105853658537</v>
      </c>
      <c r="X77">
        <f t="shared" si="13"/>
        <v>114044.2236382035</v>
      </c>
      <c r="Y77">
        <f t="shared" si="14"/>
        <v>105944.59658536586</v>
      </c>
      <c r="Z77">
        <f t="shared" si="15"/>
        <v>217902.70963820349</v>
      </c>
      <c r="AB77">
        <v>1979</v>
      </c>
      <c r="AC77" s="72">
        <f t="shared" si="16"/>
        <v>79768.598417876608</v>
      </c>
      <c r="AD77" s="72">
        <f t="shared" si="17"/>
        <v>36192.923681357504</v>
      </c>
      <c r="AF77">
        <f t="shared" si="5"/>
        <v>36</v>
      </c>
      <c r="AG77">
        <f t="shared" si="6"/>
        <v>0.27425311775007355</v>
      </c>
      <c r="AH77">
        <f t="shared" si="7"/>
        <v>0.72574688224992645</v>
      </c>
      <c r="AJ77">
        <f t="shared" si="8"/>
        <v>79.768598417876603</v>
      </c>
      <c r="AK77">
        <f t="shared" si="9"/>
        <v>36.192923681357506</v>
      </c>
    </row>
    <row r="78" spans="2:37" ht="15" customHeight="1" x14ac:dyDescent="0.25">
      <c r="B78" s="22"/>
      <c r="C78" s="35" t="s">
        <v>178</v>
      </c>
      <c r="D78" s="32">
        <v>16</v>
      </c>
      <c r="E78" s="32">
        <v>29.3</v>
      </c>
      <c r="F78" s="32">
        <v>25.8</v>
      </c>
      <c r="G78" s="32">
        <v>21.6</v>
      </c>
      <c r="J78" s="23"/>
      <c r="M78">
        <v>1980</v>
      </c>
      <c r="N78">
        <v>2907156609</v>
      </c>
      <c r="O78">
        <f t="shared" si="10"/>
        <v>68907.163</v>
      </c>
      <c r="R78">
        <v>458750732</v>
      </c>
      <c r="S78">
        <f t="shared" si="11"/>
        <v>36535.506000000001</v>
      </c>
      <c r="U78">
        <f t="shared" si="12"/>
        <v>105442.66899999999</v>
      </c>
      <c r="W78">
        <f t="shared" si="18"/>
        <v>3129.1658780487805</v>
      </c>
      <c r="X78">
        <f t="shared" si="13"/>
        <v>115783.7725888385</v>
      </c>
      <c r="Y78">
        <f t="shared" si="14"/>
        <v>108571.83487804877</v>
      </c>
      <c r="Z78">
        <f t="shared" si="15"/>
        <v>221226.4415888385</v>
      </c>
      <c r="AB78">
        <v>1980</v>
      </c>
      <c r="AC78" s="72">
        <f t="shared" si="16"/>
        <v>83670.123087327112</v>
      </c>
      <c r="AD78" s="72">
        <f t="shared" si="17"/>
        <v>37963.138871332696</v>
      </c>
      <c r="AF78">
        <f t="shared" si="5"/>
        <v>35</v>
      </c>
      <c r="AG78">
        <f t="shared" si="6"/>
        <v>0.25249253754692291</v>
      </c>
      <c r="AH78">
        <f t="shared" si="7"/>
        <v>0.74750746245307709</v>
      </c>
      <c r="AJ78">
        <f t="shared" si="8"/>
        <v>83.670123087327113</v>
      </c>
      <c r="AK78">
        <f t="shared" si="9"/>
        <v>37.963138871332696</v>
      </c>
    </row>
    <row r="79" spans="2:37" ht="15" customHeight="1" x14ac:dyDescent="0.25">
      <c r="B79" s="22"/>
      <c r="C79" s="35" t="s">
        <v>179</v>
      </c>
      <c r="D79" s="32">
        <v>16.8</v>
      </c>
      <c r="E79" s="32">
        <v>36.700000000000003</v>
      </c>
      <c r="F79" s="32">
        <v>33</v>
      </c>
      <c r="G79" s="32">
        <v>28.7</v>
      </c>
      <c r="J79" s="23"/>
      <c r="M79">
        <v>1981</v>
      </c>
      <c r="N79">
        <v>2974130786</v>
      </c>
      <c r="O79">
        <f t="shared" si="10"/>
        <v>66974.176999999996</v>
      </c>
      <c r="R79">
        <v>498796572</v>
      </c>
      <c r="S79">
        <f t="shared" si="11"/>
        <v>40045.839999999997</v>
      </c>
      <c r="U79">
        <f t="shared" si="12"/>
        <v>107020.01699999999</v>
      </c>
      <c r="W79">
        <f t="shared" si="18"/>
        <v>4172.2211707317074</v>
      </c>
      <c r="X79">
        <f t="shared" si="13"/>
        <v>117515.81620891661</v>
      </c>
      <c r="Y79">
        <f t="shared" si="14"/>
        <v>111192.2381707317</v>
      </c>
      <c r="Z79">
        <f t="shared" si="15"/>
        <v>224535.83320891659</v>
      </c>
      <c r="AB79">
        <v>1981</v>
      </c>
      <c r="AC79" s="72">
        <f t="shared" si="16"/>
        <v>87546.272270097368</v>
      </c>
      <c r="AD79" s="72">
        <f t="shared" si="17"/>
        <v>39721.840595219575</v>
      </c>
      <c r="AF79">
        <f t="shared" si="5"/>
        <v>34</v>
      </c>
      <c r="AG79">
        <f t="shared" si="6"/>
        <v>0.23167757463479818</v>
      </c>
      <c r="AH79">
        <f t="shared" si="7"/>
        <v>0.76832242536520179</v>
      </c>
      <c r="AJ79">
        <f t="shared" si="8"/>
        <v>87.546272270097361</v>
      </c>
      <c r="AK79">
        <f t="shared" si="9"/>
        <v>39.721840595219575</v>
      </c>
    </row>
    <row r="80" spans="2:37" ht="15" customHeight="1" x14ac:dyDescent="0.25">
      <c r="B80" s="22"/>
      <c r="C80" s="35" t="s">
        <v>180</v>
      </c>
      <c r="D80" s="32">
        <v>17</v>
      </c>
      <c r="E80" s="32">
        <v>40.6</v>
      </c>
      <c r="F80" s="32">
        <v>36.200000000000003</v>
      </c>
      <c r="G80" s="32">
        <v>33.200000000000003</v>
      </c>
      <c r="J80" s="23"/>
      <c r="M80">
        <v>1982</v>
      </c>
      <c r="N80">
        <v>3024735901</v>
      </c>
      <c r="O80">
        <f t="shared" si="10"/>
        <v>50605.114999999998</v>
      </c>
      <c r="R80">
        <v>533989061</v>
      </c>
      <c r="S80">
        <f t="shared" si="11"/>
        <v>35192.489000000001</v>
      </c>
      <c r="U80">
        <f t="shared" si="12"/>
        <v>85797.603999999992</v>
      </c>
      <c r="W80">
        <f t="shared" si="18"/>
        <v>5215.2764634146342</v>
      </c>
      <c r="X80">
        <f t="shared" si="13"/>
        <v>94212.052524990795</v>
      </c>
      <c r="Y80">
        <f t="shared" si="14"/>
        <v>91012.880463414622</v>
      </c>
      <c r="Z80">
        <f t="shared" si="15"/>
        <v>180009.6565249908</v>
      </c>
      <c r="AB80">
        <v>1982</v>
      </c>
      <c r="AC80" s="72">
        <f t="shared" si="16"/>
        <v>72496.627675917858</v>
      </c>
      <c r="AD80" s="72">
        <f t="shared" si="17"/>
        <v>32893.456380979384</v>
      </c>
      <c r="AF80">
        <f t="shared" si="5"/>
        <v>33</v>
      </c>
      <c r="AG80">
        <f t="shared" si="6"/>
        <v>0.21185539858339661</v>
      </c>
      <c r="AH80">
        <f t="shared" si="7"/>
        <v>0.78814460141660336</v>
      </c>
      <c r="AJ80">
        <f t="shared" si="8"/>
        <v>72.496627675917864</v>
      </c>
      <c r="AK80">
        <f t="shared" si="9"/>
        <v>32.89345638097938</v>
      </c>
    </row>
    <row r="81" spans="2:37" ht="15" customHeight="1" x14ac:dyDescent="0.25">
      <c r="B81" s="22"/>
      <c r="C81" s="35" t="s">
        <v>181</v>
      </c>
      <c r="D81" s="32">
        <v>3.8</v>
      </c>
      <c r="E81" s="32">
        <v>9</v>
      </c>
      <c r="F81" s="32">
        <v>8</v>
      </c>
      <c r="G81" s="32">
        <v>7.5</v>
      </c>
      <c r="J81" s="23"/>
      <c r="M81">
        <v>1983</v>
      </c>
      <c r="N81">
        <v>3070971566</v>
      </c>
      <c r="O81">
        <f t="shared" si="10"/>
        <v>46235.665000000001</v>
      </c>
      <c r="R81">
        <v>569284296</v>
      </c>
      <c r="S81">
        <f t="shared" si="11"/>
        <v>35295.235000000001</v>
      </c>
      <c r="U81">
        <f t="shared" si="12"/>
        <v>81530.899999999994</v>
      </c>
      <c r="W81">
        <f t="shared" si="18"/>
        <v>6258.3317560975611</v>
      </c>
      <c r="X81">
        <f t="shared" si="13"/>
        <v>89526.899063635545</v>
      </c>
      <c r="Y81">
        <f t="shared" si="14"/>
        <v>87789.23175609755</v>
      </c>
      <c r="Z81">
        <f t="shared" si="15"/>
        <v>171057.79906363552</v>
      </c>
      <c r="AB81">
        <v>1983</v>
      </c>
      <c r="AC81" s="72">
        <f t="shared" si="16"/>
        <v>70890.765713760586</v>
      </c>
      <c r="AD81" s="72">
        <f t="shared" si="17"/>
        <v>32164.838345913999</v>
      </c>
      <c r="AF81">
        <f t="shared" si="5"/>
        <v>32</v>
      </c>
      <c r="AG81">
        <f t="shared" si="6"/>
        <v>0.1930623371419069</v>
      </c>
      <c r="AH81">
        <f t="shared" si="7"/>
        <v>0.8069376628580931</v>
      </c>
      <c r="AJ81">
        <f t="shared" si="8"/>
        <v>70.890765713760587</v>
      </c>
      <c r="AK81">
        <f t="shared" si="9"/>
        <v>32.164838345913999</v>
      </c>
    </row>
    <row r="82" spans="2:37" ht="15" customHeight="1" x14ac:dyDescent="0.25">
      <c r="B82" s="22"/>
      <c r="C82" s="33" t="s">
        <v>182</v>
      </c>
      <c r="D82" s="34" t="s">
        <v>136</v>
      </c>
      <c r="E82" s="34" t="s">
        <v>136</v>
      </c>
      <c r="F82" s="34" t="s">
        <v>136</v>
      </c>
      <c r="G82" s="34" t="s">
        <v>136</v>
      </c>
      <c r="J82" s="23"/>
      <c r="M82">
        <v>1984</v>
      </c>
      <c r="N82">
        <v>3117063389</v>
      </c>
      <c r="O82">
        <f t="shared" si="10"/>
        <v>46091.822999999997</v>
      </c>
      <c r="R82">
        <v>603998040</v>
      </c>
      <c r="S82">
        <f t="shared" si="11"/>
        <v>34713.743999999999</v>
      </c>
      <c r="U82">
        <f t="shared" si="12"/>
        <v>80805.566999999995</v>
      </c>
      <c r="W82">
        <f t="shared" si="18"/>
        <v>7301.3870487804879</v>
      </c>
      <c r="X82">
        <f t="shared" si="13"/>
        <v>88730.430310334355</v>
      </c>
      <c r="Y82">
        <f t="shared" si="14"/>
        <v>88106.954048780477</v>
      </c>
      <c r="Z82">
        <f t="shared" si="15"/>
        <v>169535.99731033435</v>
      </c>
      <c r="AB82">
        <v>1984</v>
      </c>
      <c r="AC82" s="72">
        <f t="shared" si="16"/>
        <v>72112.100141006507</v>
      </c>
      <c r="AD82" s="72">
        <f t="shared" si="17"/>
        <v>32718.987028371226</v>
      </c>
      <c r="AF82">
        <f t="shared" si="5"/>
        <v>31</v>
      </c>
      <c r="AG82">
        <f t="shared" si="6"/>
        <v>0.17532394485222941</v>
      </c>
      <c r="AH82">
        <f t="shared" si="7"/>
        <v>0.82467605514777054</v>
      </c>
      <c r="AJ82">
        <f t="shared" si="8"/>
        <v>72.112100141006508</v>
      </c>
      <c r="AK82">
        <f t="shared" si="9"/>
        <v>32.718987028371224</v>
      </c>
    </row>
    <row r="83" spans="2:37" ht="15" customHeight="1" x14ac:dyDescent="0.25">
      <c r="B83" s="22"/>
      <c r="C83" s="35" t="s">
        <v>183</v>
      </c>
      <c r="D83" s="32">
        <v>47.5</v>
      </c>
      <c r="E83" s="32">
        <v>97.6</v>
      </c>
      <c r="F83" s="32">
        <v>83.4</v>
      </c>
      <c r="G83" s="32">
        <v>67.599999999999994</v>
      </c>
      <c r="J83" s="23"/>
      <c r="M83">
        <v>1985</v>
      </c>
      <c r="N83">
        <v>3156267124</v>
      </c>
      <c r="O83">
        <f t="shared" si="10"/>
        <v>39203.735000000001</v>
      </c>
      <c r="R83">
        <v>639342948</v>
      </c>
      <c r="S83">
        <f t="shared" si="11"/>
        <v>35344.908000000003</v>
      </c>
      <c r="U83">
        <f t="shared" si="12"/>
        <v>74548.643000000011</v>
      </c>
      <c r="W83">
        <f t="shared" si="18"/>
        <v>8344.4423414634148</v>
      </c>
      <c r="X83">
        <f t="shared" si="13"/>
        <v>81859.869536482511</v>
      </c>
      <c r="Y83">
        <f t="shared" si="14"/>
        <v>82893.085341463418</v>
      </c>
      <c r="Z83">
        <f t="shared" si="15"/>
        <v>156408.51253648254</v>
      </c>
      <c r="AB83">
        <v>1985</v>
      </c>
      <c r="AC83" s="72">
        <f t="shared" si="16"/>
        <v>68332.306328289778</v>
      </c>
      <c r="AD83" s="72">
        <f t="shared" si="17"/>
        <v>31004.004043735185</v>
      </c>
      <c r="AF83">
        <f t="shared" si="5"/>
        <v>30</v>
      </c>
      <c r="AG83">
        <f t="shared" si="6"/>
        <v>0.15865525393145699</v>
      </c>
      <c r="AH83">
        <f t="shared" si="7"/>
        <v>0.84134474606854304</v>
      </c>
      <c r="AJ83">
        <f t="shared" si="8"/>
        <v>68.332306328289775</v>
      </c>
      <c r="AK83">
        <f t="shared" si="9"/>
        <v>31.004004043735186</v>
      </c>
    </row>
    <row r="84" spans="2:37" ht="15" customHeight="1" x14ac:dyDescent="0.25">
      <c r="B84" s="22"/>
      <c r="C84" s="35" t="s">
        <v>184</v>
      </c>
      <c r="D84" s="32">
        <v>29.5</v>
      </c>
      <c r="E84" s="32">
        <v>92.3</v>
      </c>
      <c r="F84" s="32">
        <v>80.599999999999994</v>
      </c>
      <c r="G84" s="32">
        <v>63.4</v>
      </c>
      <c r="J84" s="23"/>
      <c r="M84">
        <v>1986</v>
      </c>
      <c r="N84">
        <v>3191319374</v>
      </c>
      <c r="O84">
        <f t="shared" si="10"/>
        <v>35052.25</v>
      </c>
      <c r="R84">
        <v>673686615</v>
      </c>
      <c r="S84">
        <f t="shared" si="11"/>
        <v>34343.667000000001</v>
      </c>
      <c r="U84">
        <f t="shared" si="12"/>
        <v>69395.917000000001</v>
      </c>
      <c r="W84">
        <f t="shared" si="18"/>
        <v>9387.4976341463407</v>
      </c>
      <c r="X84">
        <f t="shared" si="13"/>
        <v>76201.799031869261</v>
      </c>
      <c r="Y84">
        <f t="shared" si="14"/>
        <v>78783.414634146349</v>
      </c>
      <c r="Z84">
        <f t="shared" si="15"/>
        <v>145597.71603186926</v>
      </c>
      <c r="AB84">
        <v>1986</v>
      </c>
      <c r="AC84" s="72">
        <f t="shared" si="16"/>
        <v>65259.333902686216</v>
      </c>
      <c r="AD84" s="72">
        <f t="shared" si="17"/>
        <v>29609.722851878858</v>
      </c>
      <c r="AF84">
        <f t="shared" si="5"/>
        <v>29</v>
      </c>
      <c r="AG84">
        <f t="shared" si="6"/>
        <v>0.14306119219550908</v>
      </c>
      <c r="AH84">
        <f t="shared" si="7"/>
        <v>0.85693880780449094</v>
      </c>
      <c r="AJ84">
        <f t="shared" si="8"/>
        <v>65.259333902686222</v>
      </c>
      <c r="AK84">
        <f t="shared" si="9"/>
        <v>29.609722851878857</v>
      </c>
    </row>
    <row r="85" spans="2:37" ht="15" customHeight="1" x14ac:dyDescent="0.25">
      <c r="B85" s="22"/>
      <c r="C85" s="35" t="s">
        <v>185</v>
      </c>
      <c r="D85" s="32">
        <v>1.8</v>
      </c>
      <c r="E85" s="32">
        <v>5.2</v>
      </c>
      <c r="F85" s="32">
        <v>4.5</v>
      </c>
      <c r="G85" s="32">
        <v>2.8</v>
      </c>
      <c r="J85" s="23"/>
      <c r="M85">
        <v>1987</v>
      </c>
      <c r="N85">
        <v>3227465762</v>
      </c>
      <c r="O85">
        <f t="shared" si="10"/>
        <v>36146.387999999999</v>
      </c>
      <c r="R85">
        <v>712733199</v>
      </c>
      <c r="S85">
        <f t="shared" si="11"/>
        <v>39046.584000000003</v>
      </c>
      <c r="U85">
        <f t="shared" si="12"/>
        <v>75192.972000000009</v>
      </c>
      <c r="W85">
        <f t="shared" si="18"/>
        <v>10430.552926829268</v>
      </c>
      <c r="X85">
        <f t="shared" si="13"/>
        <v>82567.389965507246</v>
      </c>
      <c r="Y85">
        <f t="shared" si="14"/>
        <v>85623.524926829283</v>
      </c>
      <c r="Z85">
        <f t="shared" si="15"/>
        <v>157760.36196550727</v>
      </c>
      <c r="AB85">
        <v>1987</v>
      </c>
      <c r="AC85" s="72">
        <f t="shared" si="16"/>
        <v>71985.859526693093</v>
      </c>
      <c r="AD85" s="72">
        <f t="shared" si="17"/>
        <v>32661.708638002656</v>
      </c>
      <c r="AF85">
        <f t="shared" si="5"/>
        <v>28</v>
      </c>
      <c r="AG85">
        <f t="shared" si="6"/>
        <v>0.12853714934241495</v>
      </c>
      <c r="AH85">
        <f t="shared" si="7"/>
        <v>0.871462850657585</v>
      </c>
      <c r="AJ85">
        <f t="shared" si="8"/>
        <v>71.985859526693091</v>
      </c>
      <c r="AK85">
        <f t="shared" si="9"/>
        <v>32.661708638002658</v>
      </c>
    </row>
    <row r="86" spans="2:37" ht="15" customHeight="1" x14ac:dyDescent="0.25">
      <c r="B86" s="22"/>
      <c r="C86" s="35" t="s">
        <v>186</v>
      </c>
      <c r="D86" s="32">
        <v>2.1</v>
      </c>
      <c r="E86" s="32">
        <v>5.9</v>
      </c>
      <c r="F86" s="32">
        <v>5.4</v>
      </c>
      <c r="G86" s="32">
        <v>4.3</v>
      </c>
      <c r="J86" s="23"/>
      <c r="M86">
        <v>1988</v>
      </c>
      <c r="N86">
        <v>3265270487</v>
      </c>
      <c r="O86">
        <f t="shared" si="10"/>
        <v>37804.724999999999</v>
      </c>
      <c r="R86">
        <v>755705393</v>
      </c>
      <c r="S86">
        <f t="shared" si="11"/>
        <v>42972.194000000003</v>
      </c>
      <c r="U86">
        <f t="shared" si="12"/>
        <v>80776.918999999994</v>
      </c>
      <c r="W86">
        <f t="shared" si="18"/>
        <v>11473.608219512196</v>
      </c>
      <c r="X86">
        <f t="shared" si="13"/>
        <v>88698.972708316272</v>
      </c>
      <c r="Y86">
        <f t="shared" si="14"/>
        <v>92250.527219512194</v>
      </c>
      <c r="Z86">
        <f t="shared" si="15"/>
        <v>169475.89170831628</v>
      </c>
      <c r="AB86">
        <v>1988</v>
      </c>
      <c r="AC86" s="72">
        <f t="shared" si="16"/>
        <v>78607.346579137273</v>
      </c>
      <c r="AD86" s="72">
        <f t="shared" si="17"/>
        <v>35666.03590837503</v>
      </c>
      <c r="AF86">
        <f t="shared" si="5"/>
        <v>27</v>
      </c>
      <c r="AG86">
        <f t="shared" si="6"/>
        <v>0.11506967022170828</v>
      </c>
      <c r="AH86">
        <f t="shared" si="7"/>
        <v>0.88493032977829178</v>
      </c>
      <c r="AJ86">
        <f t="shared" si="8"/>
        <v>78.607346579137271</v>
      </c>
      <c r="AK86">
        <f t="shared" si="9"/>
        <v>35.666035908375029</v>
      </c>
    </row>
    <row r="87" spans="2:37" ht="15" customHeight="1" x14ac:dyDescent="0.25">
      <c r="B87" s="22"/>
      <c r="C87" s="38" t="s">
        <v>187</v>
      </c>
      <c r="D87" s="32">
        <v>37.299999999999997</v>
      </c>
      <c r="E87" s="32">
        <v>36.4</v>
      </c>
      <c r="F87" s="32">
        <v>33.4</v>
      </c>
      <c r="G87" s="32">
        <v>24.4</v>
      </c>
      <c r="J87" s="23"/>
      <c r="M87">
        <v>1989</v>
      </c>
      <c r="N87">
        <v>3305061227</v>
      </c>
      <c r="O87">
        <f t="shared" si="10"/>
        <v>39790.74</v>
      </c>
      <c r="R87">
        <v>804849741</v>
      </c>
      <c r="S87">
        <f t="shared" si="11"/>
        <v>49144.347999999998</v>
      </c>
      <c r="U87">
        <f t="shared" si="12"/>
        <v>88935.087999999989</v>
      </c>
      <c r="W87">
        <f t="shared" si="18"/>
        <v>12516.663512195122</v>
      </c>
      <c r="X87">
        <f t="shared" si="13"/>
        <v>97657.239728637156</v>
      </c>
      <c r="Y87">
        <f t="shared" si="14"/>
        <v>101451.75151219511</v>
      </c>
      <c r="Z87">
        <f t="shared" si="15"/>
        <v>186592.32772863714</v>
      </c>
      <c r="AB87">
        <v>1989</v>
      </c>
      <c r="AC87" s="72">
        <f t="shared" si="16"/>
        <v>87727.041434908591</v>
      </c>
      <c r="AD87" s="72">
        <f t="shared" si="17"/>
        <v>39803.859894990666</v>
      </c>
      <c r="AF87">
        <f t="shared" si="5"/>
        <v>26</v>
      </c>
      <c r="AG87">
        <f t="shared" si="6"/>
        <v>0.10263725183213576</v>
      </c>
      <c r="AH87">
        <f t="shared" si="7"/>
        <v>0.89736274816786421</v>
      </c>
      <c r="AJ87">
        <f t="shared" si="8"/>
        <v>87.727041434908585</v>
      </c>
      <c r="AK87">
        <f t="shared" si="9"/>
        <v>39.803859894990666</v>
      </c>
    </row>
    <row r="88" spans="2:37" x14ac:dyDescent="0.25">
      <c r="B88" s="22"/>
      <c r="J88" s="23"/>
      <c r="M88">
        <v>1990</v>
      </c>
      <c r="N88">
        <v>3343299192</v>
      </c>
      <c r="O88">
        <f t="shared" si="10"/>
        <v>38237.964999999997</v>
      </c>
      <c r="R88">
        <v>857238109</v>
      </c>
      <c r="S88">
        <f t="shared" si="11"/>
        <v>52388.368000000002</v>
      </c>
      <c r="U88">
        <f t="shared" si="12"/>
        <v>90626.332999999999</v>
      </c>
      <c r="W88">
        <f t="shared" si="18"/>
        <v>13559.718804878048</v>
      </c>
      <c r="X88">
        <f t="shared" si="13"/>
        <v>99514.3505958897</v>
      </c>
      <c r="Y88">
        <f t="shared" si="14"/>
        <v>104186.05180487805</v>
      </c>
      <c r="Z88">
        <f t="shared" si="15"/>
        <v>190140.68359588971</v>
      </c>
      <c r="AB88">
        <v>1990</v>
      </c>
      <c r="AC88" s="72">
        <f t="shared" si="16"/>
        <v>90781.878187752111</v>
      </c>
      <c r="AD88" s="72">
        <f t="shared" si="17"/>
        <v>41189.912497738835</v>
      </c>
      <c r="AF88">
        <f t="shared" si="5"/>
        <v>25</v>
      </c>
      <c r="AG88">
        <f t="shared" si="6"/>
        <v>9.1211219725867876E-2</v>
      </c>
      <c r="AH88">
        <f t="shared" si="7"/>
        <v>0.90878878027413212</v>
      </c>
      <c r="AJ88">
        <f t="shared" si="8"/>
        <v>90.781878187752113</v>
      </c>
      <c r="AK88">
        <f t="shared" si="9"/>
        <v>41.189912497738831</v>
      </c>
    </row>
    <row r="89" spans="2:37" ht="32.25" customHeight="1" x14ac:dyDescent="0.25">
      <c r="B89" s="22"/>
      <c r="C89" s="91" t="s">
        <v>188</v>
      </c>
      <c r="D89" s="91"/>
      <c r="E89" s="91"/>
      <c r="F89" s="91"/>
      <c r="G89" s="91"/>
      <c r="H89" s="91"/>
      <c r="I89" s="91"/>
      <c r="J89" s="23"/>
      <c r="M89">
        <v>1991</v>
      </c>
      <c r="N89">
        <v>3377980479</v>
      </c>
      <c r="O89">
        <f t="shared" si="10"/>
        <v>34681.286999999997</v>
      </c>
      <c r="R89">
        <v>906878817</v>
      </c>
      <c r="S89">
        <f t="shared" si="11"/>
        <v>49640.707999999999</v>
      </c>
      <c r="U89">
        <f t="shared" si="12"/>
        <v>84321.994999999995</v>
      </c>
      <c r="W89">
        <f t="shared" si="18"/>
        <v>14602.774097560976</v>
      </c>
      <c r="X89">
        <f t="shared" si="13"/>
        <v>92591.725777703687</v>
      </c>
      <c r="Y89">
        <f t="shared" si="14"/>
        <v>98924.769097560973</v>
      </c>
      <c r="Z89">
        <f t="shared" si="15"/>
        <v>176913.72077770368</v>
      </c>
      <c r="AB89">
        <v>1991</v>
      </c>
      <c r="AC89" s="72">
        <f t="shared" si="16"/>
        <v>86058.119628993911</v>
      </c>
      <c r="AD89" s="72">
        <f t="shared" si="17"/>
        <v>39046.630098433445</v>
      </c>
      <c r="AF89">
        <f t="shared" si="5"/>
        <v>24</v>
      </c>
      <c r="AG89">
        <f t="shared" si="6"/>
        <v>8.0756659233771053E-2</v>
      </c>
      <c r="AH89">
        <f t="shared" si="7"/>
        <v>0.91924334076622893</v>
      </c>
      <c r="AJ89">
        <f t="shared" si="8"/>
        <v>86.058119628993907</v>
      </c>
      <c r="AK89">
        <f t="shared" si="9"/>
        <v>39.046630098433447</v>
      </c>
    </row>
    <row r="90" spans="2:37" x14ac:dyDescent="0.25">
      <c r="B90" s="22"/>
      <c r="J90" s="23"/>
      <c r="M90">
        <v>1992</v>
      </c>
      <c r="N90">
        <v>3411192328</v>
      </c>
      <c r="O90">
        <f t="shared" si="10"/>
        <v>33211.849000000002</v>
      </c>
      <c r="R90">
        <v>957458632</v>
      </c>
      <c r="S90">
        <f t="shared" si="11"/>
        <v>50579.815000000002</v>
      </c>
      <c r="U90">
        <f t="shared" si="12"/>
        <v>83791.664000000004</v>
      </c>
      <c r="W90">
        <f t="shared" si="18"/>
        <v>15645.829390243904</v>
      </c>
      <c r="X90">
        <f t="shared" si="13"/>
        <v>92009.383501250006</v>
      </c>
      <c r="Y90">
        <f t="shared" si="14"/>
        <v>99437.493390243908</v>
      </c>
      <c r="Z90">
        <f t="shared" si="15"/>
        <v>175801.04750125</v>
      </c>
      <c r="AB90">
        <v>1992</v>
      </c>
      <c r="AC90" s="72">
        <f t="shared" si="16"/>
        <v>86760.558708406155</v>
      </c>
      <c r="AD90" s="72">
        <f t="shared" si="17"/>
        <v>39365.34353324632</v>
      </c>
      <c r="AF90">
        <f t="shared" si="5"/>
        <v>23</v>
      </c>
      <c r="AG90">
        <f t="shared" si="6"/>
        <v>7.1233377413986096E-2</v>
      </c>
      <c r="AH90">
        <f t="shared" si="7"/>
        <v>0.92876662258601395</v>
      </c>
      <c r="AJ90">
        <f t="shared" si="8"/>
        <v>86.760558708406151</v>
      </c>
      <c r="AK90">
        <f t="shared" si="9"/>
        <v>39.365343533246318</v>
      </c>
    </row>
    <row r="91" spans="2:37" x14ac:dyDescent="0.25">
      <c r="B91" s="22"/>
      <c r="C91" s="2" t="s">
        <v>189</v>
      </c>
      <c r="J91" s="23"/>
      <c r="M91">
        <v>1993</v>
      </c>
      <c r="N91">
        <v>3445640862</v>
      </c>
      <c r="O91">
        <f t="shared" si="10"/>
        <v>34448.534</v>
      </c>
      <c r="R91">
        <v>1004267012</v>
      </c>
      <c r="S91">
        <f t="shared" si="11"/>
        <v>46808.38</v>
      </c>
      <c r="U91">
        <f t="shared" si="12"/>
        <v>81256.91399999999</v>
      </c>
      <c r="W91">
        <f t="shared" si="18"/>
        <v>16688.88468292683</v>
      </c>
      <c r="X91">
        <f t="shared" si="13"/>
        <v>89226.042370444979</v>
      </c>
      <c r="Y91">
        <f t="shared" si="14"/>
        <v>97945.798682926819</v>
      </c>
      <c r="Z91">
        <f t="shared" si="15"/>
        <v>170482.95637044497</v>
      </c>
      <c r="AB91">
        <v>1993</v>
      </c>
      <c r="AC91" s="72">
        <f t="shared" si="16"/>
        <v>85400.797983848461</v>
      </c>
      <c r="AD91" s="72">
        <f t="shared" si="17"/>
        <v>38748.387524178535</v>
      </c>
      <c r="AF91">
        <f t="shared" si="5"/>
        <v>22</v>
      </c>
      <c r="AG91">
        <f t="shared" si="6"/>
        <v>6.2596872790906796E-2</v>
      </c>
      <c r="AH91">
        <f t="shared" si="7"/>
        <v>0.93740312720909325</v>
      </c>
      <c r="AJ91">
        <f t="shared" si="8"/>
        <v>85.400797983848463</v>
      </c>
      <c r="AK91">
        <f t="shared" si="9"/>
        <v>38.748387524178533</v>
      </c>
    </row>
    <row r="92" spans="2:37" ht="15" customHeight="1" x14ac:dyDescent="0.25">
      <c r="B92" s="22"/>
      <c r="C92" s="27"/>
      <c r="D92" s="28" t="s">
        <v>128</v>
      </c>
      <c r="E92" s="90" t="s">
        <v>129</v>
      </c>
      <c r="F92" s="90"/>
      <c r="G92" s="90"/>
      <c r="J92" s="23"/>
      <c r="M92">
        <v>1994</v>
      </c>
      <c r="N92">
        <v>3480791388</v>
      </c>
      <c r="O92">
        <f t="shared" si="10"/>
        <v>35150.525999999998</v>
      </c>
      <c r="R92">
        <v>1051033535</v>
      </c>
      <c r="S92">
        <f t="shared" si="11"/>
        <v>46766.523000000001</v>
      </c>
      <c r="U92">
        <f t="shared" si="12"/>
        <v>81917.048999999999</v>
      </c>
      <c r="W92">
        <f t="shared" si="18"/>
        <v>17731.939975609755</v>
      </c>
      <c r="X92">
        <f t="shared" si="13"/>
        <v>89950.918945012105</v>
      </c>
      <c r="Y92">
        <f t="shared" si="14"/>
        <v>99648.988975609755</v>
      </c>
      <c r="Z92">
        <f t="shared" si="15"/>
        <v>171867.96794501209</v>
      </c>
      <c r="AB92">
        <v>1994</v>
      </c>
      <c r="AC92" s="72">
        <f t="shared" si="16"/>
        <v>87101.872107210147</v>
      </c>
      <c r="AD92" s="72">
        <f t="shared" si="17"/>
        <v>39520.205597258333</v>
      </c>
      <c r="AF92">
        <f t="shared" si="5"/>
        <v>21</v>
      </c>
      <c r="AG92">
        <f t="shared" si="6"/>
        <v>5.4799291699557967E-2</v>
      </c>
      <c r="AH92">
        <f t="shared" si="7"/>
        <v>0.94520070830044201</v>
      </c>
      <c r="AJ92">
        <f t="shared" si="8"/>
        <v>87.101872107210141</v>
      </c>
      <c r="AK92">
        <f t="shared" si="9"/>
        <v>39.520205597258332</v>
      </c>
    </row>
    <row r="93" spans="2:37" ht="15" customHeight="1" x14ac:dyDescent="0.25">
      <c r="B93" s="22"/>
      <c r="C93" s="29"/>
      <c r="D93" s="30" t="s">
        <v>190</v>
      </c>
      <c r="E93" s="30" t="s">
        <v>131</v>
      </c>
      <c r="F93" s="30" t="s">
        <v>132</v>
      </c>
      <c r="G93" s="30" t="s">
        <v>133</v>
      </c>
      <c r="J93" s="23"/>
      <c r="M93">
        <v>1995</v>
      </c>
      <c r="N93">
        <v>3519298603</v>
      </c>
      <c r="O93">
        <f t="shared" si="10"/>
        <v>38507.214999999997</v>
      </c>
      <c r="R93">
        <v>1099993535</v>
      </c>
      <c r="S93">
        <f t="shared" si="11"/>
        <v>48960</v>
      </c>
      <c r="U93">
        <f t="shared" si="12"/>
        <v>87467.214999999997</v>
      </c>
      <c r="W93">
        <f t="shared" si="18"/>
        <v>18774.995268292681</v>
      </c>
      <c r="X93">
        <f t="shared" si="13"/>
        <v>96045.407675891096</v>
      </c>
      <c r="Y93">
        <f t="shared" si="14"/>
        <v>106242.21026829268</v>
      </c>
      <c r="Z93">
        <f t="shared" si="15"/>
        <v>183512.62267589109</v>
      </c>
      <c r="AB93">
        <v>1995</v>
      </c>
      <c r="AC93" s="72">
        <f t="shared" si="16"/>
        <v>93641.801348833542</v>
      </c>
      <c r="AD93" s="72">
        <f t="shared" si="17"/>
        <v>42487.528135427783</v>
      </c>
      <c r="AF93">
        <f t="shared" si="5"/>
        <v>20</v>
      </c>
      <c r="AG93">
        <f t="shared" si="6"/>
        <v>4.7790352272814703E-2</v>
      </c>
      <c r="AH93">
        <f t="shared" si="7"/>
        <v>0.9522096477271853</v>
      </c>
      <c r="AJ93">
        <f t="shared" si="8"/>
        <v>93.641801348833539</v>
      </c>
      <c r="AK93">
        <f t="shared" si="9"/>
        <v>42.48752813542778</v>
      </c>
    </row>
    <row r="94" spans="2:37" ht="15" customHeight="1" x14ac:dyDescent="0.25">
      <c r="B94" s="22"/>
      <c r="C94" s="31" t="s">
        <v>134</v>
      </c>
      <c r="D94" s="32">
        <v>80.900000000000006</v>
      </c>
      <c r="E94" s="32">
        <v>201.1</v>
      </c>
      <c r="F94" s="32">
        <v>174</v>
      </c>
      <c r="G94" s="32">
        <v>138.1</v>
      </c>
      <c r="J94" s="23"/>
      <c r="M94">
        <v>1996</v>
      </c>
      <c r="N94">
        <v>3546431387</v>
      </c>
      <c r="O94">
        <f t="shared" si="10"/>
        <v>27132.784</v>
      </c>
      <c r="R94">
        <v>1151792327</v>
      </c>
      <c r="S94">
        <f t="shared" si="11"/>
        <v>51798.792000000001</v>
      </c>
      <c r="U94">
        <f t="shared" si="12"/>
        <v>78931.576000000001</v>
      </c>
      <c r="W94">
        <f t="shared" si="18"/>
        <v>19818.050560975611</v>
      </c>
      <c r="X94">
        <f t="shared" si="13"/>
        <v>86672.650951794698</v>
      </c>
      <c r="Y94">
        <f t="shared" si="14"/>
        <v>98749.626560975608</v>
      </c>
      <c r="Z94">
        <f t="shared" si="15"/>
        <v>165604.2269517947</v>
      </c>
      <c r="AB94">
        <v>1996</v>
      </c>
      <c r="AC94" s="72">
        <f t="shared" si="16"/>
        <v>85995.554453351244</v>
      </c>
      <c r="AD94" s="72">
        <f t="shared" si="17"/>
        <v>39018.24277971332</v>
      </c>
      <c r="AF94">
        <f t="shared" si="5"/>
        <v>19</v>
      </c>
      <c r="AG94">
        <f t="shared" si="6"/>
        <v>4.1518219688779105E-2</v>
      </c>
      <c r="AH94">
        <f t="shared" si="7"/>
        <v>0.95848178031122089</v>
      </c>
      <c r="AJ94">
        <f t="shared" si="8"/>
        <v>85.995554453351247</v>
      </c>
      <c r="AK94">
        <f t="shared" si="9"/>
        <v>39.018242779713319</v>
      </c>
    </row>
    <row r="95" spans="2:37" ht="15" customHeight="1" x14ac:dyDescent="0.25">
      <c r="B95" s="22"/>
      <c r="C95" s="33" t="s">
        <v>135</v>
      </c>
      <c r="D95" s="34" t="s">
        <v>136</v>
      </c>
      <c r="E95" s="34" t="s">
        <v>136</v>
      </c>
      <c r="F95" s="34" t="s">
        <v>136</v>
      </c>
      <c r="G95" s="34" t="s">
        <v>136</v>
      </c>
      <c r="J95" s="23"/>
      <c r="M95">
        <v>1997</v>
      </c>
      <c r="N95">
        <v>3574585123</v>
      </c>
      <c r="O95">
        <f t="shared" si="10"/>
        <v>28153.736000000001</v>
      </c>
      <c r="R95">
        <v>1206544767</v>
      </c>
      <c r="S95">
        <f t="shared" si="11"/>
        <v>54752.44</v>
      </c>
      <c r="U95">
        <f t="shared" si="12"/>
        <v>82906.176000000007</v>
      </c>
      <c r="W95">
        <f t="shared" si="18"/>
        <v>20861.105853658537</v>
      </c>
      <c r="X95">
        <f t="shared" si="13"/>
        <v>91037.052829099208</v>
      </c>
      <c r="Y95">
        <f t="shared" si="14"/>
        <v>103767.28185365854</v>
      </c>
      <c r="Z95">
        <f t="shared" si="15"/>
        <v>173943.22882909921</v>
      </c>
      <c r="AB95">
        <v>1997</v>
      </c>
      <c r="AC95" s="72">
        <f t="shared" si="16"/>
        <v>90867.218774053021</v>
      </c>
      <c r="AD95" s="72">
        <f t="shared" si="17"/>
        <v>41228.633565780299</v>
      </c>
      <c r="AF95">
        <f t="shared" si="5"/>
        <v>18</v>
      </c>
      <c r="AG95">
        <f t="shared" si="6"/>
        <v>3.5930319112925789E-2</v>
      </c>
      <c r="AH95">
        <f t="shared" si="7"/>
        <v>0.96406968088707423</v>
      </c>
      <c r="AJ95">
        <f t="shared" si="8"/>
        <v>90.867218774053015</v>
      </c>
      <c r="AK95">
        <f t="shared" si="9"/>
        <v>41.228633565780299</v>
      </c>
    </row>
    <row r="96" spans="2:37" ht="15" customHeight="1" x14ac:dyDescent="0.25">
      <c r="B96" s="22"/>
      <c r="C96" s="35" t="s">
        <v>137</v>
      </c>
      <c r="D96" s="32">
        <v>12.7</v>
      </c>
      <c r="E96" s="32">
        <v>36</v>
      </c>
      <c r="F96" s="32">
        <v>29.7</v>
      </c>
      <c r="G96" s="32">
        <v>17.399999999999999</v>
      </c>
      <c r="J96" s="23"/>
      <c r="M96">
        <v>1998</v>
      </c>
      <c r="N96">
        <v>3615813938</v>
      </c>
      <c r="O96">
        <f t="shared" si="10"/>
        <v>41228.815000000002</v>
      </c>
      <c r="R96">
        <v>1261844849</v>
      </c>
      <c r="S96">
        <f t="shared" si="11"/>
        <v>55300.082000000002</v>
      </c>
      <c r="U96">
        <f t="shared" si="12"/>
        <v>96528.896999999997</v>
      </c>
      <c r="W96">
        <f t="shared" si="18"/>
        <v>21904.161146341463</v>
      </c>
      <c r="X96">
        <f t="shared" si="13"/>
        <v>105995.79813841221</v>
      </c>
      <c r="Y96">
        <f t="shared" si="14"/>
        <v>118433.05814634146</v>
      </c>
      <c r="Z96">
        <f t="shared" si="15"/>
        <v>202524.69513841221</v>
      </c>
      <c r="AB96">
        <v>1998</v>
      </c>
      <c r="AC96" s="72">
        <f t="shared" si="16"/>
        <v>105557.66157449316</v>
      </c>
      <c r="AD96" s="72">
        <f t="shared" si="17"/>
        <v>47894.039322772049</v>
      </c>
      <c r="AF96">
        <f t="shared" si="5"/>
        <v>17</v>
      </c>
      <c r="AG96">
        <f t="shared" si="6"/>
        <v>3.0974075706740569E-2</v>
      </c>
      <c r="AH96">
        <f t="shared" si="7"/>
        <v>0.9690259242932594</v>
      </c>
      <c r="AJ96">
        <f t="shared" si="8"/>
        <v>105.55766157449317</v>
      </c>
      <c r="AK96">
        <f t="shared" si="9"/>
        <v>47.894039322772052</v>
      </c>
    </row>
    <row r="97" spans="2:37" ht="15" customHeight="1" x14ac:dyDescent="0.25">
      <c r="B97" s="22"/>
      <c r="C97" s="36" t="s">
        <v>138</v>
      </c>
      <c r="D97" s="32">
        <v>3.5</v>
      </c>
      <c r="E97" s="32">
        <v>10.199999999999999</v>
      </c>
      <c r="F97" s="32">
        <v>8.4</v>
      </c>
      <c r="G97" s="32">
        <v>3.5</v>
      </c>
      <c r="J97" s="23"/>
      <c r="M97">
        <v>1999</v>
      </c>
      <c r="N97">
        <v>3645014191</v>
      </c>
      <c r="O97">
        <f t="shared" si="10"/>
        <v>29200.253000000001</v>
      </c>
      <c r="R97">
        <v>1308257970</v>
      </c>
      <c r="S97">
        <f t="shared" si="11"/>
        <v>46413.120999999999</v>
      </c>
      <c r="U97">
        <f t="shared" si="12"/>
        <v>75613.373999999996</v>
      </c>
      <c r="W97">
        <f t="shared" si="18"/>
        <v>22947.216439024392</v>
      </c>
      <c r="X97">
        <f t="shared" si="13"/>
        <v>83029.022149380471</v>
      </c>
      <c r="Y97">
        <f t="shared" si="14"/>
        <v>98560.590439024381</v>
      </c>
      <c r="Z97">
        <f t="shared" si="15"/>
        <v>158642.39614938048</v>
      </c>
      <c r="AB97">
        <v>1999</v>
      </c>
      <c r="AC97" s="72">
        <f t="shared" si="16"/>
        <v>84971.820904913096</v>
      </c>
      <c r="AD97" s="72">
        <f t="shared" si="17"/>
        <v>38553.750348812537</v>
      </c>
      <c r="AF97">
        <f t="shared" si="5"/>
        <v>16</v>
      </c>
      <c r="AG97">
        <f t="shared" si="6"/>
        <v>2.6597574021009637E-2</v>
      </c>
      <c r="AH97">
        <f t="shared" si="7"/>
        <v>0.9734024259789904</v>
      </c>
      <c r="AJ97">
        <f t="shared" si="8"/>
        <v>84.971820904913102</v>
      </c>
      <c r="AK97">
        <f t="shared" si="9"/>
        <v>38.553750348812535</v>
      </c>
    </row>
    <row r="98" spans="2:37" ht="15" customHeight="1" x14ac:dyDescent="0.25">
      <c r="B98" s="22"/>
      <c r="C98" s="36" t="s">
        <v>139</v>
      </c>
      <c r="D98" s="32">
        <v>9.1999999999999993</v>
      </c>
      <c r="E98" s="32">
        <v>25.8</v>
      </c>
      <c r="F98" s="32">
        <v>21.3</v>
      </c>
      <c r="G98" s="32">
        <v>13.9</v>
      </c>
      <c r="J98" s="23"/>
      <c r="M98">
        <v>2000</v>
      </c>
      <c r="N98">
        <v>3673384031</v>
      </c>
      <c r="O98">
        <f t="shared" si="10"/>
        <v>28369.84</v>
      </c>
      <c r="R98">
        <v>1349159157</v>
      </c>
      <c r="S98">
        <f t="shared" si="11"/>
        <v>40901.186999999998</v>
      </c>
      <c r="U98">
        <f t="shared" si="12"/>
        <v>69271.027000000002</v>
      </c>
      <c r="W98">
        <f t="shared" si="18"/>
        <v>23990.271731707318</v>
      </c>
      <c r="X98">
        <f t="shared" si="13"/>
        <v>76064.660665629504</v>
      </c>
      <c r="Y98">
        <f t="shared" si="14"/>
        <v>93261.298731707328</v>
      </c>
      <c r="Z98">
        <f t="shared" si="15"/>
        <v>145335.68766562949</v>
      </c>
      <c r="AB98">
        <v>2000</v>
      </c>
      <c r="AC98" s="72">
        <f t="shared" si="16"/>
        <v>79136.541799173428</v>
      </c>
      <c r="AD98" s="72">
        <f t="shared" si="17"/>
        <v>35906.144454735237</v>
      </c>
      <c r="AF98">
        <f t="shared" si="5"/>
        <v>15</v>
      </c>
      <c r="AG98">
        <f t="shared" si="6"/>
        <v>2.2750131948179191E-2</v>
      </c>
      <c r="AH98">
        <f t="shared" si="7"/>
        <v>0.97724986805182079</v>
      </c>
      <c r="AJ98">
        <f t="shared" si="8"/>
        <v>79.136541799173429</v>
      </c>
      <c r="AK98">
        <f t="shared" si="9"/>
        <v>35.906144454735234</v>
      </c>
    </row>
    <row r="99" spans="2:37" ht="15" customHeight="1" x14ac:dyDescent="0.25">
      <c r="B99" s="22"/>
      <c r="C99" s="35" t="s">
        <v>140</v>
      </c>
      <c r="D99" s="32">
        <v>19.399999999999999</v>
      </c>
      <c r="E99" s="32">
        <v>53.5</v>
      </c>
      <c r="F99" s="32">
        <v>47.3</v>
      </c>
      <c r="G99" s="32">
        <v>38.6</v>
      </c>
      <c r="J99" s="23"/>
      <c r="M99">
        <v>2001</v>
      </c>
      <c r="N99">
        <v>3702232934</v>
      </c>
      <c r="O99">
        <f t="shared" si="10"/>
        <v>28848.902999999998</v>
      </c>
      <c r="R99">
        <v>1390995154</v>
      </c>
      <c r="S99">
        <f t="shared" si="11"/>
        <v>41835.997000000003</v>
      </c>
      <c r="U99">
        <f t="shared" si="12"/>
        <v>70684.899999999994</v>
      </c>
      <c r="W99">
        <f t="shared" si="18"/>
        <v>25033.327024390244</v>
      </c>
      <c r="X99">
        <f t="shared" si="13"/>
        <v>77617.196763719912</v>
      </c>
      <c r="Y99">
        <f t="shared" si="14"/>
        <v>95718.227024390246</v>
      </c>
      <c r="Z99">
        <f t="shared" si="15"/>
        <v>148302.09676371992</v>
      </c>
      <c r="AB99">
        <v>2001</v>
      </c>
      <c r="AC99" s="72">
        <f t="shared" si="16"/>
        <v>81214.20639055848</v>
      </c>
      <c r="AD99" s="72">
        <f t="shared" si="17"/>
        <v>36848.830643071306</v>
      </c>
      <c r="AF99">
        <f t="shared" si="5"/>
        <v>14</v>
      </c>
      <c r="AG99">
        <f t="shared" si="6"/>
        <v>1.9382787088818593E-2</v>
      </c>
      <c r="AH99">
        <f t="shared" si="7"/>
        <v>0.98061721291118142</v>
      </c>
      <c r="AJ99">
        <f t="shared" si="8"/>
        <v>81.214206390558473</v>
      </c>
      <c r="AK99">
        <f t="shared" si="9"/>
        <v>36.848830643071302</v>
      </c>
    </row>
    <row r="100" spans="2:37" ht="15" customHeight="1" x14ac:dyDescent="0.25">
      <c r="B100" s="22"/>
      <c r="C100" s="36" t="s">
        <v>141</v>
      </c>
      <c r="D100" s="32">
        <v>13.2</v>
      </c>
      <c r="E100" s="32">
        <v>36</v>
      </c>
      <c r="F100" s="32">
        <v>32.4</v>
      </c>
      <c r="G100" s="32">
        <v>25.2</v>
      </c>
      <c r="J100" s="23"/>
      <c r="M100">
        <v>2002</v>
      </c>
      <c r="N100">
        <v>3731452181</v>
      </c>
      <c r="O100">
        <f t="shared" si="10"/>
        <v>29219.246999999999</v>
      </c>
      <c r="R100">
        <v>1430817810</v>
      </c>
      <c r="S100">
        <f t="shared" si="11"/>
        <v>39822.656000000003</v>
      </c>
      <c r="U100">
        <f t="shared" si="12"/>
        <v>69041.903000000006</v>
      </c>
      <c r="W100">
        <f t="shared" si="18"/>
        <v>26076.38231707317</v>
      </c>
      <c r="X100">
        <f t="shared" si="13"/>
        <v>75813.065733879019</v>
      </c>
      <c r="Y100">
        <f t="shared" si="14"/>
        <v>95118.285317073169</v>
      </c>
      <c r="Z100">
        <f t="shared" si="15"/>
        <v>144854.96873387904</v>
      </c>
      <c r="AB100">
        <v>2002</v>
      </c>
      <c r="AC100" s="72">
        <f t="shared" si="16"/>
        <v>80106.240981039227</v>
      </c>
      <c r="AD100" s="72">
        <f t="shared" si="17"/>
        <v>36346.120199316931</v>
      </c>
      <c r="AF100">
        <f t="shared" si="5"/>
        <v>13</v>
      </c>
      <c r="AG100">
        <f t="shared" si="6"/>
        <v>1.6448695822745323E-2</v>
      </c>
      <c r="AH100">
        <f t="shared" si="7"/>
        <v>0.98355130417725467</v>
      </c>
      <c r="AJ100">
        <f t="shared" si="8"/>
        <v>80.106240981039221</v>
      </c>
      <c r="AK100">
        <f t="shared" si="9"/>
        <v>36.346120199316928</v>
      </c>
    </row>
    <row r="101" spans="2:37" ht="15" customHeight="1" x14ac:dyDescent="0.25">
      <c r="B101" s="22"/>
      <c r="C101" s="36" t="s">
        <v>142</v>
      </c>
      <c r="D101" s="32">
        <v>6.3</v>
      </c>
      <c r="E101" s="32">
        <v>17.5</v>
      </c>
      <c r="F101" s="32">
        <v>14.9</v>
      </c>
      <c r="G101" s="32">
        <v>13.4</v>
      </c>
      <c r="J101" s="23"/>
      <c r="M101">
        <v>2003</v>
      </c>
      <c r="N101">
        <v>3756558847</v>
      </c>
      <c r="O101">
        <f t="shared" si="10"/>
        <v>25106.666000000001</v>
      </c>
      <c r="R101">
        <v>1466815149</v>
      </c>
      <c r="S101">
        <f t="shared" si="11"/>
        <v>35997.339</v>
      </c>
      <c r="U101">
        <f t="shared" si="12"/>
        <v>61104.005000000005</v>
      </c>
      <c r="W101">
        <f t="shared" si="18"/>
        <v>27119.437609756096</v>
      </c>
      <c r="X101">
        <f t="shared" si="13"/>
        <v>67096.672402964788</v>
      </c>
      <c r="Y101">
        <f t="shared" si="14"/>
        <v>88223.442609756108</v>
      </c>
      <c r="Z101">
        <f t="shared" si="15"/>
        <v>128200.67740296479</v>
      </c>
      <c r="AB101">
        <v>2003</v>
      </c>
      <c r="AC101" s="72">
        <f t="shared" si="16"/>
        <v>72432.18632953889</v>
      </c>
      <c r="AD101" s="72">
        <f t="shared" si="17"/>
        <v>32864.217798659069</v>
      </c>
      <c r="AF101">
        <f t="shared" si="5"/>
        <v>12</v>
      </c>
      <c r="AG101">
        <f t="shared" si="6"/>
        <v>1.3903447513498597E-2</v>
      </c>
      <c r="AH101">
        <f t="shared" si="7"/>
        <v>0.98609655248650141</v>
      </c>
      <c r="AJ101">
        <f t="shared" si="8"/>
        <v>72.432186329538894</v>
      </c>
      <c r="AK101">
        <f t="shared" si="9"/>
        <v>32.86421779865907</v>
      </c>
    </row>
    <row r="102" spans="2:37" ht="15" customHeight="1" x14ac:dyDescent="0.25">
      <c r="B102" s="22"/>
      <c r="C102" s="35" t="s">
        <v>143</v>
      </c>
      <c r="D102" s="32">
        <v>31</v>
      </c>
      <c r="E102" s="32">
        <v>72</v>
      </c>
      <c r="F102" s="32">
        <v>61.9</v>
      </c>
      <c r="G102" s="32">
        <v>57.8</v>
      </c>
      <c r="J102" s="23"/>
      <c r="M102">
        <v>2004</v>
      </c>
      <c r="N102">
        <v>3786254637</v>
      </c>
      <c r="O102">
        <f t="shared" si="10"/>
        <v>29695.79</v>
      </c>
      <c r="R102">
        <v>1507865539</v>
      </c>
      <c r="S102">
        <f t="shared" si="11"/>
        <v>41050.39</v>
      </c>
      <c r="U102">
        <f t="shared" si="12"/>
        <v>70746.179999999993</v>
      </c>
      <c r="W102">
        <f t="shared" si="18"/>
        <v>28162.492902439026</v>
      </c>
      <c r="X102">
        <f t="shared" si="13"/>
        <v>77684.486691521757</v>
      </c>
      <c r="Y102">
        <f t="shared" si="14"/>
        <v>98908.672902439022</v>
      </c>
      <c r="Z102">
        <f t="shared" si="15"/>
        <v>148430.66669152176</v>
      </c>
      <c r="AB102">
        <v>2004</v>
      </c>
      <c r="AC102" s="72">
        <f t="shared" si="16"/>
        <v>82963.326579011366</v>
      </c>
      <c r="AD102" s="72">
        <f t="shared" si="17"/>
        <v>37642.44836665925</v>
      </c>
      <c r="AF102">
        <f t="shared" si="5"/>
        <v>11</v>
      </c>
      <c r="AG102">
        <f t="shared" si="6"/>
        <v>1.1705298080558344E-2</v>
      </c>
      <c r="AH102">
        <f t="shared" si="7"/>
        <v>0.98829470191944169</v>
      </c>
      <c r="AJ102">
        <f t="shared" si="8"/>
        <v>82.963326579011365</v>
      </c>
      <c r="AK102">
        <f t="shared" si="9"/>
        <v>37.642448366659252</v>
      </c>
    </row>
    <row r="103" spans="2:37" ht="15" customHeight="1" x14ac:dyDescent="0.25">
      <c r="B103" s="22"/>
      <c r="C103" s="36" t="s">
        <v>144</v>
      </c>
      <c r="D103" s="32">
        <v>16.100000000000001</v>
      </c>
      <c r="E103" s="32">
        <v>39.299999999999997</v>
      </c>
      <c r="F103" s="32">
        <v>32.700000000000003</v>
      </c>
      <c r="G103" s="32">
        <v>31.3</v>
      </c>
      <c r="J103" s="23"/>
      <c r="M103">
        <v>2005</v>
      </c>
      <c r="N103">
        <v>3813182870</v>
      </c>
      <c r="O103">
        <f t="shared" si="10"/>
        <v>26928.233</v>
      </c>
      <c r="R103">
        <v>1545415398</v>
      </c>
      <c r="S103">
        <f t="shared" si="11"/>
        <v>37549.858999999997</v>
      </c>
      <c r="U103">
        <f t="shared" si="12"/>
        <v>64478.091999999997</v>
      </c>
      <c r="W103">
        <f t="shared" si="18"/>
        <v>29205.548195121952</v>
      </c>
      <c r="X103">
        <f t="shared" si="13"/>
        <v>70801.667028081458</v>
      </c>
      <c r="Y103">
        <f t="shared" si="14"/>
        <v>93683.640195121945</v>
      </c>
      <c r="Z103">
        <f t="shared" si="15"/>
        <v>135279.75902808146</v>
      </c>
      <c r="AB103">
        <v>2005</v>
      </c>
      <c r="AC103" s="72">
        <f t="shared" si="16"/>
        <v>76946.479857456681</v>
      </c>
      <c r="AD103" s="72">
        <f t="shared" si="17"/>
        <v>34912.460896466328</v>
      </c>
      <c r="AF103">
        <f t="shared" si="5"/>
        <v>10</v>
      </c>
      <c r="AG103">
        <f t="shared" si="6"/>
        <v>9.8153286286453353E-3</v>
      </c>
      <c r="AH103">
        <f t="shared" si="7"/>
        <v>0.99018467137135469</v>
      </c>
      <c r="AJ103">
        <f t="shared" si="8"/>
        <v>76.94647985745668</v>
      </c>
      <c r="AK103">
        <f t="shared" si="9"/>
        <v>34.912460896466328</v>
      </c>
    </row>
    <row r="104" spans="2:37" ht="15" customHeight="1" x14ac:dyDescent="0.25">
      <c r="B104" s="22"/>
      <c r="C104" s="36" t="s">
        <v>145</v>
      </c>
      <c r="D104" s="32">
        <v>5.2</v>
      </c>
      <c r="E104" s="32">
        <v>11.2</v>
      </c>
      <c r="F104" s="32">
        <v>9.5</v>
      </c>
      <c r="G104" s="32">
        <v>8.3000000000000007</v>
      </c>
      <c r="J104" s="23"/>
      <c r="M104">
        <v>2006</v>
      </c>
      <c r="N104">
        <v>3837265906</v>
      </c>
      <c r="O104">
        <f t="shared" si="10"/>
        <v>24083.036</v>
      </c>
      <c r="R104">
        <v>1582247548</v>
      </c>
      <c r="S104">
        <f t="shared" si="11"/>
        <v>36832.15</v>
      </c>
      <c r="U104">
        <f t="shared" si="12"/>
        <v>60915.186000000002</v>
      </c>
      <c r="W104">
        <f t="shared" si="18"/>
        <v>30248.603487804878</v>
      </c>
      <c r="X104">
        <f t="shared" si="13"/>
        <v>66889.335312925337</v>
      </c>
      <c r="Y104">
        <f t="shared" si="14"/>
        <v>91163.789487804883</v>
      </c>
      <c r="Z104">
        <f t="shared" si="15"/>
        <v>127804.52131292534</v>
      </c>
      <c r="AB104">
        <v>2006</v>
      </c>
      <c r="AC104" s="72">
        <f t="shared" si="16"/>
        <v>73707.714433499685</v>
      </c>
      <c r="AD104" s="72">
        <f t="shared" si="17"/>
        <v>33442.955450262758</v>
      </c>
      <c r="AF104">
        <f t="shared" si="5"/>
        <v>9</v>
      </c>
      <c r="AG104">
        <f t="shared" si="6"/>
        <v>8.1975359245961311E-3</v>
      </c>
      <c r="AH104">
        <f t="shared" si="7"/>
        <v>0.99180246407540384</v>
      </c>
      <c r="AJ104">
        <f t="shared" si="8"/>
        <v>73.707714433499689</v>
      </c>
      <c r="AK104">
        <f t="shared" si="9"/>
        <v>33.442955450262758</v>
      </c>
    </row>
    <row r="105" spans="2:37" ht="15" customHeight="1" x14ac:dyDescent="0.25">
      <c r="B105" s="22"/>
      <c r="C105" s="36" t="s">
        <v>146</v>
      </c>
      <c r="D105" s="32">
        <v>9.6999999999999993</v>
      </c>
      <c r="E105" s="32">
        <v>21.5</v>
      </c>
      <c r="F105" s="32">
        <v>19.8</v>
      </c>
      <c r="G105" s="32">
        <v>18.100000000000001</v>
      </c>
      <c r="J105" s="23"/>
      <c r="M105">
        <v>2007</v>
      </c>
      <c r="N105">
        <v>3862527540</v>
      </c>
      <c r="O105">
        <f t="shared" si="10"/>
        <v>25261.633999999998</v>
      </c>
      <c r="R105">
        <v>1620371871</v>
      </c>
      <c r="S105">
        <f t="shared" si="11"/>
        <v>38124.322999999997</v>
      </c>
      <c r="U105">
        <f t="shared" si="12"/>
        <v>63385.956999999995</v>
      </c>
      <c r="W105">
        <f t="shared" si="18"/>
        <v>31291.658780487807</v>
      </c>
      <c r="X105">
        <f t="shared" si="13"/>
        <v>69602.422816268954</v>
      </c>
      <c r="Y105">
        <f t="shared" si="14"/>
        <v>94677.615780487802</v>
      </c>
      <c r="Z105">
        <f t="shared" si="15"/>
        <v>132988.37981626895</v>
      </c>
      <c r="AB105">
        <v>2007</v>
      </c>
      <c r="AC105" s="72">
        <f t="shared" si="16"/>
        <v>76742.002125697894</v>
      </c>
      <c r="AD105" s="72">
        <f t="shared" si="17"/>
        <v>34819.684452014917</v>
      </c>
      <c r="AF105">
        <f t="shared" si="5"/>
        <v>8</v>
      </c>
      <c r="AG105">
        <f t="shared" si="6"/>
        <v>6.8188622701760961E-3</v>
      </c>
      <c r="AH105">
        <f t="shared" si="7"/>
        <v>0.99318113772982386</v>
      </c>
      <c r="AJ105">
        <f t="shared" si="8"/>
        <v>76.742002125697894</v>
      </c>
      <c r="AK105">
        <f t="shared" si="9"/>
        <v>34.819684452014918</v>
      </c>
    </row>
    <row r="106" spans="2:37" ht="15" customHeight="1" x14ac:dyDescent="0.25">
      <c r="B106" s="22"/>
      <c r="C106" s="35" t="s">
        <v>147</v>
      </c>
      <c r="D106" s="32">
        <v>17.8</v>
      </c>
      <c r="E106" s="32">
        <v>39.6</v>
      </c>
      <c r="F106" s="32">
        <v>35.1</v>
      </c>
      <c r="G106" s="32">
        <v>24.2</v>
      </c>
      <c r="J106" s="23"/>
      <c r="M106">
        <v>2008</v>
      </c>
      <c r="N106">
        <v>3887048720</v>
      </c>
      <c r="O106">
        <f t="shared" si="10"/>
        <v>24521.18</v>
      </c>
      <c r="R106">
        <v>1658723173</v>
      </c>
      <c r="S106">
        <f t="shared" si="11"/>
        <v>38351.302000000003</v>
      </c>
      <c r="U106">
        <f t="shared" si="12"/>
        <v>62872.482000000004</v>
      </c>
      <c r="W106">
        <f t="shared" si="18"/>
        <v>32334.714073170733</v>
      </c>
      <c r="X106">
        <f t="shared" si="13"/>
        <v>69038.589662253726</v>
      </c>
      <c r="Y106">
        <f t="shared" si="14"/>
        <v>95207.196073170737</v>
      </c>
      <c r="Z106">
        <f t="shared" si="15"/>
        <v>131911.07166225373</v>
      </c>
      <c r="AB106">
        <v>2008</v>
      </c>
      <c r="AC106" s="72">
        <f t="shared" si="16"/>
        <v>76647.536347066285</v>
      </c>
      <c r="AD106" s="72">
        <f t="shared" si="17"/>
        <v>34776.82306565078</v>
      </c>
      <c r="AF106">
        <f t="shared" si="5"/>
        <v>7</v>
      </c>
      <c r="AG106">
        <f t="shared" si="6"/>
        <v>5.6491727555606384E-3</v>
      </c>
      <c r="AH106">
        <f t="shared" si="7"/>
        <v>0.99435082724443935</v>
      </c>
      <c r="AJ106">
        <f t="shared" si="8"/>
        <v>76.647536347066278</v>
      </c>
      <c r="AK106">
        <f t="shared" si="9"/>
        <v>34.776823065650781</v>
      </c>
    </row>
    <row r="107" spans="2:37" ht="15" customHeight="1" x14ac:dyDescent="0.25">
      <c r="B107" s="22"/>
      <c r="C107" s="36" t="s">
        <v>148</v>
      </c>
      <c r="D107" s="32">
        <v>6</v>
      </c>
      <c r="E107" s="32">
        <v>14.8</v>
      </c>
      <c r="F107" s="32">
        <v>13.9</v>
      </c>
      <c r="G107" s="32">
        <v>10</v>
      </c>
      <c r="J107" s="23"/>
      <c r="M107">
        <v>2009</v>
      </c>
      <c r="N107">
        <v>3910165691</v>
      </c>
      <c r="O107">
        <f t="shared" si="10"/>
        <v>23116.971000000001</v>
      </c>
      <c r="R107">
        <v>1692871584</v>
      </c>
      <c r="S107">
        <f t="shared" si="11"/>
        <v>34148.411</v>
      </c>
      <c r="U107">
        <f t="shared" si="12"/>
        <v>57265.381999999998</v>
      </c>
      <c r="W107">
        <f t="shared" si="18"/>
        <v>33377.769365853659</v>
      </c>
      <c r="X107">
        <f t="shared" si="13"/>
        <v>62881.583229849435</v>
      </c>
      <c r="Y107">
        <f t="shared" si="14"/>
        <v>90643.151365853657</v>
      </c>
      <c r="Z107">
        <f t="shared" si="15"/>
        <v>120146.96522984943</v>
      </c>
      <c r="AB107">
        <v>2009</v>
      </c>
      <c r="AC107" s="72">
        <f t="shared" si="16"/>
        <v>71207.817800451929</v>
      </c>
      <c r="AD107" s="72">
        <f t="shared" si="17"/>
        <v>32308.692471525206</v>
      </c>
      <c r="AF107">
        <f t="shared" si="5"/>
        <v>6</v>
      </c>
      <c r="AG107">
        <f t="shared" si="6"/>
        <v>4.6611880237187476E-3</v>
      </c>
      <c r="AH107">
        <f t="shared" si="7"/>
        <v>0.99533881197628127</v>
      </c>
      <c r="AJ107">
        <f t="shared" si="8"/>
        <v>71.207817800451934</v>
      </c>
      <c r="AK107">
        <f t="shared" si="9"/>
        <v>32.308692471525205</v>
      </c>
    </row>
    <row r="108" spans="2:37" ht="15" customHeight="1" x14ac:dyDescent="0.25">
      <c r="B108" s="22"/>
      <c r="C108" s="37" t="s">
        <v>149</v>
      </c>
      <c r="D108" s="32">
        <v>3.1</v>
      </c>
      <c r="E108" s="32">
        <v>8.3000000000000007</v>
      </c>
      <c r="F108" s="32">
        <v>7.7</v>
      </c>
      <c r="G108" s="32">
        <v>5</v>
      </c>
      <c r="J108" s="23"/>
      <c r="M108">
        <v>2010</v>
      </c>
      <c r="N108">
        <v>3931979970</v>
      </c>
      <c r="O108">
        <f t="shared" si="10"/>
        <v>21814.278999999999</v>
      </c>
      <c r="R108">
        <v>1718522798</v>
      </c>
      <c r="S108">
        <f t="shared" si="11"/>
        <v>25651.214</v>
      </c>
      <c r="U108">
        <f t="shared" si="12"/>
        <v>47465.493000000002</v>
      </c>
      <c r="W108">
        <f t="shared" si="18"/>
        <v>34420.824658536585</v>
      </c>
      <c r="X108">
        <f t="shared" si="13"/>
        <v>52120.587419207928</v>
      </c>
      <c r="Y108">
        <f t="shared" si="14"/>
        <v>81886.317658536587</v>
      </c>
      <c r="Z108">
        <f t="shared" si="15"/>
        <v>99586.080419207923</v>
      </c>
      <c r="AB108">
        <v>2010</v>
      </c>
      <c r="AC108" s="72">
        <f t="shared" si="16"/>
        <v>61355.057096330573</v>
      </c>
      <c r="AD108" s="72">
        <f t="shared" si="17"/>
        <v>27838.258951471951</v>
      </c>
      <c r="AF108">
        <f t="shared" si="5"/>
        <v>5</v>
      </c>
      <c r="AG108">
        <f t="shared" si="6"/>
        <v>3.8303805675897356E-3</v>
      </c>
      <c r="AH108">
        <f t="shared" si="7"/>
        <v>0.99616961943241022</v>
      </c>
      <c r="AJ108">
        <f t="shared" si="8"/>
        <v>61.355057096330576</v>
      </c>
      <c r="AK108">
        <f t="shared" si="9"/>
        <v>27.83825895147195</v>
      </c>
    </row>
    <row r="109" spans="2:37" ht="15" customHeight="1" x14ac:dyDescent="0.25">
      <c r="B109" s="22"/>
      <c r="C109" s="37" t="s">
        <v>150</v>
      </c>
      <c r="D109" s="32">
        <v>2.9</v>
      </c>
      <c r="E109" s="32">
        <v>6.5</v>
      </c>
      <c r="F109" s="32">
        <v>6.2</v>
      </c>
      <c r="G109" s="32">
        <v>5</v>
      </c>
      <c r="J109" s="23"/>
      <c r="M109">
        <v>2011</v>
      </c>
      <c r="N109">
        <v>3929084319</v>
      </c>
      <c r="O109">
        <f t="shared" si="10"/>
        <v>-2895.6509999999998</v>
      </c>
      <c r="R109">
        <v>1735338937</v>
      </c>
      <c r="S109">
        <f t="shared" si="11"/>
        <v>16816.138999999999</v>
      </c>
      <c r="U109">
        <f t="shared" si="12"/>
        <v>13920.487999999999</v>
      </c>
      <c r="W109">
        <f t="shared" si="18"/>
        <v>35463.879951219511</v>
      </c>
      <c r="X109">
        <f t="shared" si="13"/>
        <v>15285.715282089979</v>
      </c>
      <c r="Y109">
        <f t="shared" si="14"/>
        <v>49384.367951219509</v>
      </c>
      <c r="Z109">
        <f t="shared" si="15"/>
        <v>29206.203282089977</v>
      </c>
      <c r="AB109">
        <v>2011</v>
      </c>
      <c r="AC109" s="72">
        <f t="shared" si="16"/>
        <v>26589.6950090096</v>
      </c>
      <c r="AD109" s="72">
        <f t="shared" si="17"/>
        <v>12064.381489194961</v>
      </c>
      <c r="AF109">
        <f t="shared" si="5"/>
        <v>4</v>
      </c>
      <c r="AG109">
        <f t="shared" si="6"/>
        <v>3.1348422607054881E-3</v>
      </c>
      <c r="AH109">
        <f t="shared" si="7"/>
        <v>0.99686515773929452</v>
      </c>
      <c r="AJ109">
        <f t="shared" si="8"/>
        <v>26.589695009009599</v>
      </c>
      <c r="AK109">
        <f t="shared" si="9"/>
        <v>12.064381489194961</v>
      </c>
    </row>
    <row r="110" spans="2:37" ht="15" customHeight="1" x14ac:dyDescent="0.25">
      <c r="B110" s="22"/>
      <c r="C110" s="36" t="s">
        <v>151</v>
      </c>
      <c r="D110" s="32">
        <v>11.8</v>
      </c>
      <c r="E110" s="32">
        <v>24.8</v>
      </c>
      <c r="F110" s="32">
        <v>21.1</v>
      </c>
      <c r="G110" s="32">
        <v>14.2</v>
      </c>
      <c r="J110" s="23"/>
      <c r="M110">
        <v>2012</v>
      </c>
      <c r="N110">
        <v>3953307826</v>
      </c>
      <c r="O110">
        <f t="shared" si="10"/>
        <v>24223.507000000001</v>
      </c>
      <c r="R110">
        <v>1755962951</v>
      </c>
      <c r="S110">
        <f t="shared" si="11"/>
        <v>20624.013999999999</v>
      </c>
      <c r="U110">
        <f t="shared" si="12"/>
        <v>44847.521000000001</v>
      </c>
      <c r="W110">
        <f t="shared" si="18"/>
        <v>36506.935243902437</v>
      </c>
      <c r="X110">
        <f t="shared" si="13"/>
        <v>49245.862437692645</v>
      </c>
      <c r="Y110">
        <f t="shared" si="14"/>
        <v>81354.456243902445</v>
      </c>
      <c r="Z110">
        <f t="shared" si="15"/>
        <v>94093.383437692653</v>
      </c>
      <c r="AB110">
        <v>2012</v>
      </c>
      <c r="AC110" s="72">
        <f t="shared" si="16"/>
        <v>59394.11554356118</v>
      </c>
      <c r="AD110" s="72">
        <f t="shared" si="17"/>
        <v>26948.532801449986</v>
      </c>
      <c r="AF110">
        <f t="shared" si="5"/>
        <v>3</v>
      </c>
      <c r="AG110">
        <f t="shared" si="6"/>
        <v>2.5551303304279312E-3</v>
      </c>
      <c r="AH110">
        <f t="shared" si="7"/>
        <v>0.99744486966957202</v>
      </c>
      <c r="AJ110">
        <f t="shared" si="8"/>
        <v>59.394115543561178</v>
      </c>
      <c r="AK110">
        <f t="shared" si="9"/>
        <v>26.948532801449986</v>
      </c>
    </row>
    <row r="111" spans="2:37" ht="15" customHeight="1" x14ac:dyDescent="0.25">
      <c r="B111" s="22"/>
      <c r="C111" s="33" t="s">
        <v>152</v>
      </c>
      <c r="D111" s="34" t="s">
        <v>136</v>
      </c>
      <c r="E111" s="34" t="s">
        <v>136</v>
      </c>
      <c r="F111" s="34" t="s">
        <v>136</v>
      </c>
      <c r="G111" s="34" t="s">
        <v>136</v>
      </c>
      <c r="J111" s="23"/>
      <c r="M111">
        <v>2013</v>
      </c>
      <c r="N111">
        <v>3973973106</v>
      </c>
      <c r="O111">
        <f t="shared" si="10"/>
        <v>20665.28</v>
      </c>
      <c r="R111">
        <v>1776681882</v>
      </c>
      <c r="S111">
        <f t="shared" si="11"/>
        <v>20718.931</v>
      </c>
      <c r="U111">
        <f t="shared" si="12"/>
        <v>41384.210999999996</v>
      </c>
      <c r="W111">
        <f t="shared" si="18"/>
        <v>37549.990536585363</v>
      </c>
      <c r="X111">
        <f t="shared" si="13"/>
        <v>45442.894424386279</v>
      </c>
      <c r="Y111">
        <f t="shared" si="14"/>
        <v>78934.201536585359</v>
      </c>
      <c r="Z111">
        <f t="shared" si="15"/>
        <v>86827.105424386275</v>
      </c>
      <c r="AB111">
        <v>2013</v>
      </c>
      <c r="AC111" s="72">
        <f t="shared" si="16"/>
        <v>56142.009192613004</v>
      </c>
      <c r="AD111" s="72">
        <f t="shared" si="17"/>
        <v>25472.974257135051</v>
      </c>
      <c r="AF111">
        <f t="shared" si="5"/>
        <v>2</v>
      </c>
      <c r="AG111">
        <f t="shared" si="6"/>
        <v>2.0740983635940896E-3</v>
      </c>
      <c r="AH111">
        <f t="shared" si="7"/>
        <v>0.99792590163640593</v>
      </c>
      <c r="AJ111">
        <f t="shared" si="8"/>
        <v>56.142009192613003</v>
      </c>
      <c r="AK111">
        <f t="shared" si="9"/>
        <v>25.47297425713505</v>
      </c>
    </row>
    <row r="112" spans="2:37" ht="15" customHeight="1" x14ac:dyDescent="0.25">
      <c r="B112" s="22"/>
      <c r="C112" s="35" t="s">
        <v>153</v>
      </c>
      <c r="D112" s="32">
        <v>62.1</v>
      </c>
      <c r="E112" s="32">
        <v>152.30000000000001</v>
      </c>
      <c r="F112" s="32">
        <v>131.69999999999999</v>
      </c>
      <c r="G112" s="32">
        <v>108.1</v>
      </c>
      <c r="J112" s="23"/>
      <c r="M112">
        <v>2014</v>
      </c>
      <c r="N112">
        <v>3994140357</v>
      </c>
      <c r="O112">
        <f t="shared" si="10"/>
        <v>20167.251</v>
      </c>
      <c r="R112">
        <v>1798007040</v>
      </c>
      <c r="S112">
        <f t="shared" si="11"/>
        <v>21325.157999999999</v>
      </c>
      <c r="U112">
        <f t="shared" si="12"/>
        <v>41492.409</v>
      </c>
      <c r="W112">
        <f t="shared" si="18"/>
        <v>38593.045829268296</v>
      </c>
      <c r="X112">
        <f t="shared" si="13"/>
        <v>45561.703752198038</v>
      </c>
      <c r="Y112">
        <f t="shared" si="14"/>
        <v>80085.454829268303</v>
      </c>
      <c r="Z112">
        <f t="shared" si="15"/>
        <v>87054.112752198038</v>
      </c>
      <c r="AB112">
        <v>2014</v>
      </c>
      <c r="AC112" s="72">
        <f t="shared" si="16"/>
        <v>56631.35685034241</v>
      </c>
      <c r="AD112" s="72">
        <f t="shared" si="17"/>
        <v>25695.003010067001</v>
      </c>
      <c r="AF112">
        <f t="shared" si="5"/>
        <v>1</v>
      </c>
      <c r="AG112">
        <f t="shared" si="6"/>
        <v>1.6767182274731588E-3</v>
      </c>
      <c r="AH112">
        <f t="shared" si="7"/>
        <v>0.99832328177252683</v>
      </c>
      <c r="AJ112">
        <f t="shared" si="8"/>
        <v>56.631356850342414</v>
      </c>
      <c r="AK112">
        <f t="shared" si="9"/>
        <v>25.695003010067001</v>
      </c>
    </row>
    <row r="113" spans="2:37" ht="15" customHeight="1" x14ac:dyDescent="0.25">
      <c r="B113" s="22"/>
      <c r="C113" s="36" t="s">
        <v>154</v>
      </c>
      <c r="D113" s="32">
        <v>53.7</v>
      </c>
      <c r="E113" s="32">
        <v>132.9</v>
      </c>
      <c r="F113" s="32">
        <v>114.9</v>
      </c>
      <c r="G113" s="32">
        <v>94.8</v>
      </c>
      <c r="J113" s="23"/>
      <c r="M113">
        <v>2015</v>
      </c>
      <c r="N113">
        <v>4012612898</v>
      </c>
      <c r="O113">
        <f t="shared" si="10"/>
        <v>18472.541000000001</v>
      </c>
      <c r="R113">
        <v>1820618580</v>
      </c>
      <c r="S113">
        <f t="shared" si="11"/>
        <v>22611.54</v>
      </c>
      <c r="U113">
        <f t="shared" si="12"/>
        <v>41084.081000000006</v>
      </c>
      <c r="W113">
        <f t="shared" si="18"/>
        <v>39636.101121951222</v>
      </c>
      <c r="X113">
        <f t="shared" si="13"/>
        <v>45113.329704556527</v>
      </c>
      <c r="Y113">
        <f t="shared" si="14"/>
        <v>80720.18212195122</v>
      </c>
      <c r="Z113">
        <f t="shared" si="15"/>
        <v>86197.410704556532</v>
      </c>
      <c r="AB113">
        <v>2015</v>
      </c>
      <c r="AC113" s="72">
        <f t="shared" si="16"/>
        <v>56574.660599706775</v>
      </c>
      <c r="AD113" s="72">
        <f t="shared" si="17"/>
        <v>25669.278563192245</v>
      </c>
      <c r="AF113">
        <f t="shared" ref="AF113" si="19">AB$113-AB113</f>
        <v>0</v>
      </c>
      <c r="AG113">
        <f t="shared" ref="AG113" si="20">_xlfn.NORM.DIST(AF113,45,15,TRUE)</f>
        <v>1.3498980316300933E-3</v>
      </c>
      <c r="AH113">
        <f t="shared" ref="AH113" si="21">1-AG113</f>
        <v>0.9986501019683699</v>
      </c>
      <c r="AJ113">
        <f t="shared" ref="AJ113:AK113" si="22">AC113/1000</f>
        <v>56.574660599706775</v>
      </c>
      <c r="AK113">
        <f t="shared" si="22"/>
        <v>25.669278563192247</v>
      </c>
    </row>
    <row r="114" spans="2:37" ht="15" customHeight="1" x14ac:dyDescent="0.25">
      <c r="B114" s="22"/>
      <c r="C114" s="36" t="s">
        <v>155</v>
      </c>
      <c r="D114" s="32">
        <v>8.4</v>
      </c>
      <c r="E114" s="32">
        <v>19.399999999999999</v>
      </c>
      <c r="F114" s="32">
        <v>16.8</v>
      </c>
      <c r="G114" s="32">
        <v>13.3</v>
      </c>
      <c r="J114" s="23"/>
      <c r="M114">
        <v>2016</v>
      </c>
      <c r="N114">
        <v>4034650995</v>
      </c>
      <c r="O114">
        <f t="shared" si="10"/>
        <v>22038.097000000002</v>
      </c>
      <c r="R114">
        <v>1837809102</v>
      </c>
      <c r="S114">
        <f t="shared" si="11"/>
        <v>17190.522000000001</v>
      </c>
      <c r="U114">
        <f t="shared" si="12"/>
        <v>39228.619000000006</v>
      </c>
      <c r="W114">
        <f t="shared" si="18"/>
        <v>40679.156414634148</v>
      </c>
      <c r="X114">
        <f t="shared" si="13"/>
        <v>43075.896544976393</v>
      </c>
      <c r="Y114">
        <f t="shared" si="14"/>
        <v>79907.775414634147</v>
      </c>
      <c r="Z114">
        <f t="shared" si="15"/>
        <v>82304.515544976399</v>
      </c>
    </row>
    <row r="115" spans="2:37" ht="15" customHeight="1" x14ac:dyDescent="0.25">
      <c r="B115" s="22"/>
      <c r="C115" s="35" t="s">
        <v>156</v>
      </c>
      <c r="D115" s="32">
        <v>18.8</v>
      </c>
      <c r="E115" s="32">
        <v>48.8</v>
      </c>
      <c r="F115" s="32">
        <v>42.3</v>
      </c>
      <c r="G115" s="32">
        <v>30</v>
      </c>
      <c r="J115" s="23"/>
      <c r="M115">
        <v>2017</v>
      </c>
      <c r="N115">
        <v>4054714586</v>
      </c>
      <c r="O115">
        <f t="shared" si="10"/>
        <v>20063.591</v>
      </c>
      <c r="R115">
        <v>1856691244</v>
      </c>
      <c r="S115">
        <f t="shared" si="11"/>
        <v>18882.142</v>
      </c>
      <c r="U115">
        <f t="shared" si="12"/>
        <v>38945.733</v>
      </c>
      <c r="W115">
        <f>81711-U115</f>
        <v>42765.267</v>
      </c>
      <c r="X115">
        <f t="shared" si="13"/>
        <v>42765.267</v>
      </c>
      <c r="Y115">
        <f t="shared" si="14"/>
        <v>81711</v>
      </c>
      <c r="Z115">
        <f t="shared" si="15"/>
        <v>81711</v>
      </c>
    </row>
    <row r="116" spans="2:37" ht="15" customHeight="1" x14ac:dyDescent="0.25">
      <c r="B116" s="22"/>
      <c r="C116" s="33" t="s">
        <v>157</v>
      </c>
      <c r="D116" s="34" t="s">
        <v>136</v>
      </c>
      <c r="E116" s="34" t="s">
        <v>136</v>
      </c>
      <c r="F116" s="34" t="s">
        <v>136</v>
      </c>
      <c r="G116" s="34" t="s">
        <v>136</v>
      </c>
      <c r="J116" s="23"/>
      <c r="AC116">
        <f>(N115+R115)/1000-SUM(AC75:AD113)</f>
        <v>1569847.1695421794</v>
      </c>
    </row>
    <row r="117" spans="2:37" ht="15" customHeight="1" x14ac:dyDescent="0.25">
      <c r="B117" s="22"/>
      <c r="C117" s="35" t="s">
        <v>158</v>
      </c>
      <c r="D117" s="32">
        <v>66.7</v>
      </c>
      <c r="E117" s="32">
        <v>168</v>
      </c>
      <c r="F117" s="32">
        <v>145.19999999999999</v>
      </c>
      <c r="G117" s="32">
        <v>117.6</v>
      </c>
      <c r="J117" s="23"/>
      <c r="M117" t="s">
        <v>320</v>
      </c>
      <c r="N117">
        <f>N113/(N113+R113)</f>
        <v>0.68788850796227563</v>
      </c>
      <c r="R117">
        <f>R113/(R113+N113)</f>
        <v>0.31211149203772437</v>
      </c>
    </row>
    <row r="118" spans="2:37" ht="15" customHeight="1" x14ac:dyDescent="0.25">
      <c r="B118" s="22"/>
      <c r="C118" s="35" t="s">
        <v>159</v>
      </c>
      <c r="D118" s="32">
        <v>8.8000000000000007</v>
      </c>
      <c r="E118" s="32">
        <v>21.1</v>
      </c>
      <c r="F118" s="32">
        <v>18.3</v>
      </c>
      <c r="G118" s="32">
        <v>13.5</v>
      </c>
      <c r="J118" s="23"/>
      <c r="AC118">
        <f>AC116*N117</f>
        <v>1079879.8271851714</v>
      </c>
      <c r="AD118">
        <f>AC116*R117</f>
        <v>489967.34235700808</v>
      </c>
    </row>
    <row r="119" spans="2:37" ht="15" customHeight="1" x14ac:dyDescent="0.25">
      <c r="B119" s="22"/>
      <c r="C119" s="35" t="s">
        <v>160</v>
      </c>
      <c r="D119" s="32">
        <v>5.3</v>
      </c>
      <c r="E119" s="32">
        <v>11.9</v>
      </c>
      <c r="F119" s="32">
        <v>10.5</v>
      </c>
      <c r="G119" s="32">
        <v>6.9</v>
      </c>
      <c r="J119" s="23"/>
      <c r="M119">
        <v>2015</v>
      </c>
      <c r="N119">
        <f>N113+R113</f>
        <v>5833231478</v>
      </c>
    </row>
    <row r="120" spans="2:37" ht="15" customHeight="1" x14ac:dyDescent="0.25">
      <c r="B120" s="22"/>
      <c r="C120" s="33" t="s">
        <v>161</v>
      </c>
      <c r="D120" s="34" t="s">
        <v>136</v>
      </c>
      <c r="E120" s="34" t="s">
        <v>136</v>
      </c>
      <c r="F120" s="34" t="s">
        <v>136</v>
      </c>
      <c r="G120" s="34" t="s">
        <v>136</v>
      </c>
      <c r="J120" s="23"/>
      <c r="M120">
        <v>2017</v>
      </c>
      <c r="N120">
        <f>N115+R115</f>
        <v>5911405830</v>
      </c>
    </row>
    <row r="121" spans="2:37" ht="15" customHeight="1" x14ac:dyDescent="0.25">
      <c r="B121" s="22"/>
      <c r="C121" s="35" t="s">
        <v>162</v>
      </c>
      <c r="D121" s="32">
        <v>29.8</v>
      </c>
      <c r="E121" s="32">
        <v>82.4</v>
      </c>
      <c r="F121" s="32">
        <v>73</v>
      </c>
      <c r="G121" s="32">
        <v>49.9</v>
      </c>
      <c r="J121" s="23"/>
    </row>
    <row r="122" spans="2:37" ht="15" customHeight="1" x14ac:dyDescent="0.25">
      <c r="B122" s="22"/>
      <c r="C122" s="35" t="s">
        <v>163</v>
      </c>
      <c r="D122" s="32">
        <v>22.4</v>
      </c>
      <c r="E122" s="32">
        <v>58.2</v>
      </c>
      <c r="F122" s="32">
        <v>48.1</v>
      </c>
      <c r="G122" s="32">
        <v>43</v>
      </c>
      <c r="J122" s="23"/>
    </row>
    <row r="123" spans="2:37" ht="15" customHeight="1" x14ac:dyDescent="0.25">
      <c r="B123" s="22"/>
      <c r="C123" s="35" t="s">
        <v>164</v>
      </c>
      <c r="D123" s="32">
        <v>8</v>
      </c>
      <c r="E123" s="32">
        <v>17.2</v>
      </c>
      <c r="F123" s="32">
        <v>14.9</v>
      </c>
      <c r="G123" s="32">
        <v>13.3</v>
      </c>
      <c r="J123" s="23"/>
    </row>
    <row r="124" spans="2:37" ht="15" customHeight="1" x14ac:dyDescent="0.25">
      <c r="B124" s="22"/>
      <c r="C124" s="35" t="s">
        <v>165</v>
      </c>
      <c r="D124" s="32">
        <v>15.6</v>
      </c>
      <c r="E124" s="32">
        <v>32.4</v>
      </c>
      <c r="F124" s="32">
        <v>28.6</v>
      </c>
      <c r="G124" s="32">
        <v>27.5</v>
      </c>
      <c r="J124" s="23"/>
    </row>
    <row r="125" spans="2:37" ht="15" customHeight="1" x14ac:dyDescent="0.25">
      <c r="B125" s="22"/>
      <c r="C125" s="35" t="s">
        <v>166</v>
      </c>
      <c r="D125" s="32">
        <v>5.0999999999999996</v>
      </c>
      <c r="E125" s="32">
        <v>10.9</v>
      </c>
      <c r="F125" s="32">
        <v>9.3000000000000007</v>
      </c>
      <c r="G125" s="32">
        <v>4.4000000000000004</v>
      </c>
      <c r="J125" s="23"/>
    </row>
    <row r="126" spans="2:37" ht="15" customHeight="1" x14ac:dyDescent="0.25">
      <c r="B126" s="22"/>
      <c r="C126" s="33" t="s">
        <v>173</v>
      </c>
      <c r="D126" s="34" t="s">
        <v>136</v>
      </c>
      <c r="E126" s="34" t="s">
        <v>136</v>
      </c>
      <c r="F126" s="34" t="s">
        <v>136</v>
      </c>
      <c r="G126" s="34" t="s">
        <v>136</v>
      </c>
      <c r="J126" s="23"/>
    </row>
    <row r="127" spans="2:37" ht="15" customHeight="1" x14ac:dyDescent="0.25">
      <c r="B127" s="22"/>
      <c r="C127" s="35" t="s">
        <v>174</v>
      </c>
      <c r="D127" s="32">
        <v>14.7</v>
      </c>
      <c r="E127" s="32">
        <v>36.1</v>
      </c>
      <c r="F127" s="32">
        <v>29.2</v>
      </c>
      <c r="G127" s="32">
        <v>16.600000000000001</v>
      </c>
      <c r="J127" s="23"/>
    </row>
    <row r="128" spans="2:37" ht="15" customHeight="1" x14ac:dyDescent="0.25">
      <c r="B128" s="22"/>
      <c r="C128" s="35" t="s">
        <v>175</v>
      </c>
      <c r="D128" s="32">
        <v>10.3</v>
      </c>
      <c r="E128" s="32">
        <v>21.6</v>
      </c>
      <c r="F128" s="32">
        <v>18.5</v>
      </c>
      <c r="G128" s="32">
        <v>13.1</v>
      </c>
      <c r="J128" s="23"/>
    </row>
    <row r="129" spans="2:10" ht="15" customHeight="1" x14ac:dyDescent="0.25">
      <c r="B129" s="22"/>
      <c r="C129" s="35" t="s">
        <v>176</v>
      </c>
      <c r="D129" s="32">
        <v>8.9</v>
      </c>
      <c r="E129" s="32">
        <v>20.6</v>
      </c>
      <c r="F129" s="32">
        <v>17.899999999999999</v>
      </c>
      <c r="G129" s="32">
        <v>13.6</v>
      </c>
      <c r="J129" s="23"/>
    </row>
    <row r="130" spans="2:10" ht="15" customHeight="1" x14ac:dyDescent="0.25">
      <c r="B130" s="22"/>
      <c r="C130" s="35" t="s">
        <v>177</v>
      </c>
      <c r="D130" s="32">
        <v>11.4</v>
      </c>
      <c r="E130" s="32">
        <v>25.7</v>
      </c>
      <c r="F130" s="32">
        <v>22.5</v>
      </c>
      <c r="G130" s="32">
        <v>18.399999999999999</v>
      </c>
      <c r="J130" s="23"/>
    </row>
    <row r="131" spans="2:10" ht="15" customHeight="1" x14ac:dyDescent="0.25">
      <c r="B131" s="22"/>
      <c r="C131" s="35" t="s">
        <v>178</v>
      </c>
      <c r="D131" s="32">
        <v>9.6999999999999993</v>
      </c>
      <c r="E131" s="32">
        <v>23.5</v>
      </c>
      <c r="F131" s="32">
        <v>20.5</v>
      </c>
      <c r="G131" s="32">
        <v>17.5</v>
      </c>
      <c r="J131" s="23"/>
    </row>
    <row r="132" spans="2:10" ht="15" customHeight="1" x14ac:dyDescent="0.25">
      <c r="B132" s="22"/>
      <c r="C132" s="35" t="s">
        <v>179</v>
      </c>
      <c r="D132" s="32">
        <v>11.4</v>
      </c>
      <c r="E132" s="32">
        <v>31.3</v>
      </c>
      <c r="F132" s="32">
        <v>27.8</v>
      </c>
      <c r="G132" s="32">
        <v>24.4</v>
      </c>
      <c r="J132" s="23"/>
    </row>
    <row r="133" spans="2:10" ht="15" customHeight="1" x14ac:dyDescent="0.25">
      <c r="B133" s="22"/>
      <c r="C133" s="35" t="s">
        <v>180</v>
      </c>
      <c r="D133" s="32">
        <v>12</v>
      </c>
      <c r="E133" s="32">
        <v>34.799999999999997</v>
      </c>
      <c r="F133" s="32">
        <v>30.8</v>
      </c>
      <c r="G133" s="32">
        <v>28.2</v>
      </c>
      <c r="J133" s="23"/>
    </row>
    <row r="134" spans="2:10" ht="15" customHeight="1" x14ac:dyDescent="0.25">
      <c r="B134" s="22"/>
      <c r="C134" s="35" t="s">
        <v>181</v>
      </c>
      <c r="D134" s="32">
        <v>2.5</v>
      </c>
      <c r="E134" s="32">
        <v>7.6</v>
      </c>
      <c r="F134" s="32">
        <v>6.7</v>
      </c>
      <c r="G134" s="32">
        <v>6.3</v>
      </c>
      <c r="J134" s="23"/>
    </row>
    <row r="135" spans="2:10" ht="15" customHeight="1" x14ac:dyDescent="0.25">
      <c r="B135" s="22"/>
      <c r="C135" s="33" t="s">
        <v>182</v>
      </c>
      <c r="D135" s="34" t="s">
        <v>136</v>
      </c>
      <c r="E135" s="34" t="s">
        <v>136</v>
      </c>
      <c r="F135" s="34" t="s">
        <v>136</v>
      </c>
      <c r="G135" s="34" t="s">
        <v>136</v>
      </c>
      <c r="J135" s="23"/>
    </row>
    <row r="136" spans="2:10" ht="15" customHeight="1" x14ac:dyDescent="0.25">
      <c r="B136" s="22"/>
      <c r="C136" s="35" t="s">
        <v>183</v>
      </c>
      <c r="D136" s="32">
        <v>47.5</v>
      </c>
      <c r="E136" s="32">
        <v>97.6</v>
      </c>
      <c r="F136" s="32">
        <v>83.4</v>
      </c>
      <c r="G136" s="32">
        <v>67.599999999999994</v>
      </c>
      <c r="J136" s="23"/>
    </row>
    <row r="137" spans="2:10" ht="15" customHeight="1" x14ac:dyDescent="0.25">
      <c r="B137" s="22"/>
      <c r="C137" s="35" t="s">
        <v>184</v>
      </c>
      <c r="D137" s="32">
        <v>29.5</v>
      </c>
      <c r="E137" s="32">
        <v>92.3</v>
      </c>
      <c r="F137" s="32">
        <v>80.599999999999994</v>
      </c>
      <c r="G137" s="32">
        <v>63.4</v>
      </c>
      <c r="J137" s="23"/>
    </row>
    <row r="138" spans="2:10" ht="15" customHeight="1" x14ac:dyDescent="0.25">
      <c r="B138" s="22"/>
      <c r="C138" s="35" t="s">
        <v>185</v>
      </c>
      <c r="D138" s="32">
        <v>1.8</v>
      </c>
      <c r="E138" s="32">
        <v>5.2</v>
      </c>
      <c r="F138" s="32">
        <v>4.5</v>
      </c>
      <c r="G138" s="32">
        <v>2.8</v>
      </c>
      <c r="J138" s="23"/>
    </row>
    <row r="139" spans="2:10" ht="15" customHeight="1" x14ac:dyDescent="0.25">
      <c r="B139" s="22"/>
      <c r="C139" s="35" t="s">
        <v>186</v>
      </c>
      <c r="D139" s="32">
        <v>2.1</v>
      </c>
      <c r="E139" s="32">
        <v>5.9</v>
      </c>
      <c r="F139" s="32">
        <v>5.4</v>
      </c>
      <c r="G139" s="32">
        <v>4.3</v>
      </c>
      <c r="J139" s="23"/>
    </row>
    <row r="140" spans="2:10" ht="15" customHeight="1" x14ac:dyDescent="0.25">
      <c r="B140" s="22"/>
      <c r="C140" s="35" t="s">
        <v>187</v>
      </c>
      <c r="D140" s="32" t="s">
        <v>191</v>
      </c>
      <c r="E140" s="32" t="s">
        <v>191</v>
      </c>
      <c r="F140" s="32" t="s">
        <v>191</v>
      </c>
      <c r="G140" s="32" t="s">
        <v>191</v>
      </c>
      <c r="J140" s="23"/>
    </row>
    <row r="141" spans="2:10" x14ac:dyDescent="0.25">
      <c r="B141" s="22"/>
      <c r="J141" s="23"/>
    </row>
    <row r="142" spans="2:10" ht="30" customHeight="1" x14ac:dyDescent="0.25">
      <c r="B142" s="22"/>
      <c r="C142" s="91" t="s">
        <v>192</v>
      </c>
      <c r="D142" s="91"/>
      <c r="E142" s="91"/>
      <c r="F142" s="91"/>
      <c r="G142" s="91"/>
      <c r="H142" s="91"/>
      <c r="I142" s="91"/>
      <c r="J142" s="23"/>
    </row>
    <row r="143" spans="2:10" x14ac:dyDescent="0.25">
      <c r="B143" s="22"/>
      <c r="J143" s="23"/>
    </row>
    <row r="144" spans="2:10" ht="15" customHeight="1" x14ac:dyDescent="0.25">
      <c r="B144" s="22"/>
      <c r="C144" s="2" t="s">
        <v>193</v>
      </c>
      <c r="J144" s="23"/>
    </row>
    <row r="145" spans="2:10" ht="15" customHeight="1" x14ac:dyDescent="0.25">
      <c r="B145" s="22"/>
      <c r="C145" s="27"/>
      <c r="D145" s="28" t="s">
        <v>128</v>
      </c>
      <c r="E145" s="90" t="s">
        <v>129</v>
      </c>
      <c r="F145" s="90"/>
      <c r="G145" s="90"/>
      <c r="J145" s="23"/>
    </row>
    <row r="146" spans="2:10" ht="15" customHeight="1" x14ac:dyDescent="0.25">
      <c r="B146" s="22"/>
      <c r="C146" s="29"/>
      <c r="D146" s="30" t="s">
        <v>194</v>
      </c>
      <c r="E146" s="30" t="s">
        <v>131</v>
      </c>
      <c r="F146" s="30" t="s">
        <v>132</v>
      </c>
      <c r="G146" s="30" t="s">
        <v>133</v>
      </c>
      <c r="J146" s="23"/>
    </row>
    <row r="147" spans="2:10" ht="15" customHeight="1" x14ac:dyDescent="0.25">
      <c r="B147" s="22"/>
      <c r="C147" s="31" t="s">
        <v>134</v>
      </c>
      <c r="D147" s="32">
        <v>30.5</v>
      </c>
      <c r="E147" s="32">
        <v>28.2</v>
      </c>
      <c r="F147" s="32">
        <v>25.6</v>
      </c>
      <c r="G147" s="32">
        <v>18.899999999999999</v>
      </c>
      <c r="J147" s="23"/>
    </row>
    <row r="148" spans="2:10" ht="15" customHeight="1" x14ac:dyDescent="0.25">
      <c r="B148" s="22"/>
      <c r="C148" s="33" t="s">
        <v>135</v>
      </c>
      <c r="D148" s="34" t="s">
        <v>136</v>
      </c>
      <c r="E148" s="34" t="s">
        <v>136</v>
      </c>
      <c r="F148" s="34" t="s">
        <v>136</v>
      </c>
      <c r="G148" s="34" t="s">
        <v>136</v>
      </c>
      <c r="J148" s="23"/>
    </row>
    <row r="149" spans="2:10" ht="15" customHeight="1" x14ac:dyDescent="0.25">
      <c r="B149" s="22"/>
      <c r="C149" s="35" t="s">
        <v>137</v>
      </c>
      <c r="D149" s="32">
        <v>7.8</v>
      </c>
      <c r="E149" s="32">
        <v>7.4</v>
      </c>
      <c r="F149" s="32">
        <v>7.4</v>
      </c>
      <c r="G149" s="32">
        <v>3.6</v>
      </c>
      <c r="J149" s="23"/>
    </row>
    <row r="150" spans="2:10" ht="15" customHeight="1" x14ac:dyDescent="0.25">
      <c r="B150" s="22"/>
      <c r="C150" s="36" t="s">
        <v>138</v>
      </c>
      <c r="D150" s="32">
        <v>2</v>
      </c>
      <c r="E150" s="32">
        <v>1.9</v>
      </c>
      <c r="F150" s="32">
        <v>1.9</v>
      </c>
      <c r="G150" s="32">
        <v>0.8</v>
      </c>
      <c r="J150" s="23"/>
    </row>
    <row r="151" spans="2:10" ht="15" customHeight="1" x14ac:dyDescent="0.25">
      <c r="B151" s="22"/>
      <c r="C151" s="36" t="s">
        <v>139</v>
      </c>
      <c r="D151" s="32">
        <v>5.8</v>
      </c>
      <c r="E151" s="32">
        <v>5.5</v>
      </c>
      <c r="F151" s="32">
        <v>5.5</v>
      </c>
      <c r="G151" s="32">
        <v>2.8</v>
      </c>
      <c r="J151" s="23"/>
    </row>
    <row r="152" spans="2:10" ht="15" customHeight="1" x14ac:dyDescent="0.25">
      <c r="B152" s="22"/>
      <c r="C152" s="35" t="s">
        <v>140</v>
      </c>
      <c r="D152" s="32">
        <v>6</v>
      </c>
      <c r="E152" s="32">
        <v>5.5</v>
      </c>
      <c r="F152" s="32">
        <v>5.5</v>
      </c>
      <c r="G152" s="32">
        <v>3.6</v>
      </c>
      <c r="J152" s="23"/>
    </row>
    <row r="153" spans="2:10" ht="15" customHeight="1" x14ac:dyDescent="0.25">
      <c r="B153" s="22"/>
      <c r="C153" s="36" t="s">
        <v>141</v>
      </c>
      <c r="D153" s="32">
        <v>4.3</v>
      </c>
      <c r="E153" s="32">
        <v>4</v>
      </c>
      <c r="F153" s="32">
        <v>4</v>
      </c>
      <c r="G153" s="32">
        <v>2.7</v>
      </c>
      <c r="J153" s="23"/>
    </row>
    <row r="154" spans="2:10" ht="15" customHeight="1" x14ac:dyDescent="0.25">
      <c r="B154" s="22"/>
      <c r="C154" s="36" t="s">
        <v>142</v>
      </c>
      <c r="D154" s="32">
        <v>1.7</v>
      </c>
      <c r="E154" s="32">
        <v>1.5</v>
      </c>
      <c r="F154" s="32">
        <v>1.5</v>
      </c>
      <c r="G154" s="32">
        <v>1</v>
      </c>
      <c r="J154" s="23"/>
    </row>
    <row r="155" spans="2:10" ht="15" customHeight="1" x14ac:dyDescent="0.25">
      <c r="B155" s="22"/>
      <c r="C155" s="35" t="s">
        <v>143</v>
      </c>
      <c r="D155" s="32">
        <v>9.6</v>
      </c>
      <c r="E155" s="32">
        <v>9.3000000000000007</v>
      </c>
      <c r="F155" s="32">
        <v>8.1</v>
      </c>
      <c r="G155" s="32">
        <v>8.1999999999999993</v>
      </c>
      <c r="J155" s="23"/>
    </row>
    <row r="156" spans="2:10" ht="15" customHeight="1" x14ac:dyDescent="0.25">
      <c r="B156" s="22"/>
      <c r="C156" s="36" t="s">
        <v>144</v>
      </c>
      <c r="D156" s="32">
        <v>5.4</v>
      </c>
      <c r="E156" s="32">
        <v>5.3</v>
      </c>
      <c r="F156" s="32">
        <v>4.4000000000000004</v>
      </c>
      <c r="G156" s="32">
        <v>4.7</v>
      </c>
      <c r="J156" s="23"/>
    </row>
    <row r="157" spans="2:10" ht="15" customHeight="1" x14ac:dyDescent="0.25">
      <c r="B157" s="22"/>
      <c r="C157" s="36" t="s">
        <v>145</v>
      </c>
      <c r="D157" s="32">
        <v>1.2</v>
      </c>
      <c r="E157" s="32">
        <v>1.2</v>
      </c>
      <c r="F157" s="32">
        <v>1.2</v>
      </c>
      <c r="G157" s="32">
        <v>1</v>
      </c>
      <c r="J157" s="23"/>
    </row>
    <row r="158" spans="2:10" ht="15" customHeight="1" x14ac:dyDescent="0.25">
      <c r="B158" s="22"/>
      <c r="C158" s="36" t="s">
        <v>146</v>
      </c>
      <c r="D158" s="32">
        <v>3</v>
      </c>
      <c r="E158" s="32">
        <v>2.8</v>
      </c>
      <c r="F158" s="32">
        <v>2.6</v>
      </c>
      <c r="G158" s="32">
        <v>2.5</v>
      </c>
      <c r="J158" s="23"/>
    </row>
    <row r="159" spans="2:10" ht="15" customHeight="1" x14ac:dyDescent="0.25">
      <c r="B159" s="22"/>
      <c r="C159" s="35" t="s">
        <v>147</v>
      </c>
      <c r="D159" s="32">
        <v>7.2</v>
      </c>
      <c r="E159" s="32">
        <v>6.1</v>
      </c>
      <c r="F159" s="32">
        <v>4.5999999999999996</v>
      </c>
      <c r="G159" s="32">
        <v>3.5</v>
      </c>
      <c r="J159" s="23"/>
    </row>
    <row r="160" spans="2:10" ht="15" customHeight="1" x14ac:dyDescent="0.25">
      <c r="B160" s="22"/>
      <c r="C160" s="36" t="s">
        <v>148</v>
      </c>
      <c r="D160" s="32">
        <v>1.8</v>
      </c>
      <c r="E160" s="32">
        <v>1.5</v>
      </c>
      <c r="F160" s="32">
        <v>1.4</v>
      </c>
      <c r="G160" s="32">
        <v>1.2</v>
      </c>
      <c r="J160" s="23"/>
    </row>
    <row r="161" spans="2:10" ht="15" customHeight="1" x14ac:dyDescent="0.25">
      <c r="B161" s="22"/>
      <c r="C161" s="37" t="s">
        <v>149</v>
      </c>
      <c r="D161" s="32">
        <v>0.9</v>
      </c>
      <c r="E161" s="32">
        <v>0.7</v>
      </c>
      <c r="F161" s="32">
        <v>0.7</v>
      </c>
      <c r="G161" s="32">
        <v>0.5</v>
      </c>
      <c r="J161" s="23"/>
    </row>
    <row r="162" spans="2:10" ht="15" customHeight="1" x14ac:dyDescent="0.25">
      <c r="B162" s="22"/>
      <c r="C162" s="37" t="s">
        <v>150</v>
      </c>
      <c r="D162" s="32">
        <v>0.9</v>
      </c>
      <c r="E162" s="32">
        <v>0.8</v>
      </c>
      <c r="F162" s="32">
        <v>0.7</v>
      </c>
      <c r="G162" s="32">
        <v>0.7</v>
      </c>
      <c r="J162" s="23"/>
    </row>
    <row r="163" spans="2:10" ht="15" customHeight="1" x14ac:dyDescent="0.25">
      <c r="B163" s="22"/>
      <c r="C163" s="36" t="s">
        <v>151</v>
      </c>
      <c r="D163" s="32">
        <v>5.3</v>
      </c>
      <c r="E163" s="32">
        <v>4.5999999999999996</v>
      </c>
      <c r="F163" s="32">
        <v>3.2</v>
      </c>
      <c r="G163" s="32">
        <v>2.2999999999999998</v>
      </c>
      <c r="J163" s="23"/>
    </row>
    <row r="164" spans="2:10" ht="15" customHeight="1" x14ac:dyDescent="0.25">
      <c r="B164" s="22"/>
      <c r="C164" s="33" t="s">
        <v>152</v>
      </c>
      <c r="D164" s="34" t="s">
        <v>136</v>
      </c>
      <c r="E164" s="34" t="s">
        <v>136</v>
      </c>
      <c r="F164" s="34" t="s">
        <v>136</v>
      </c>
      <c r="G164" s="34" t="s">
        <v>136</v>
      </c>
      <c r="J164" s="23"/>
    </row>
    <row r="165" spans="2:10" ht="15" customHeight="1" x14ac:dyDescent="0.25">
      <c r="B165" s="22"/>
      <c r="C165" s="35" t="s">
        <v>153</v>
      </c>
      <c r="D165" s="32">
        <v>29.7</v>
      </c>
      <c r="E165" s="32">
        <v>27.5</v>
      </c>
      <c r="F165" s="32">
        <v>24.9</v>
      </c>
      <c r="G165" s="32">
        <v>18.5</v>
      </c>
      <c r="J165" s="23"/>
    </row>
    <row r="166" spans="2:10" ht="15" customHeight="1" x14ac:dyDescent="0.25">
      <c r="B166" s="22"/>
      <c r="C166" s="36" t="s">
        <v>154</v>
      </c>
      <c r="D166" s="32">
        <v>26.2</v>
      </c>
      <c r="E166" s="32">
        <v>24.2</v>
      </c>
      <c r="F166" s="32">
        <v>21.7</v>
      </c>
      <c r="G166" s="32">
        <v>16.399999999999999</v>
      </c>
      <c r="J166" s="23"/>
    </row>
    <row r="167" spans="2:10" ht="15" customHeight="1" x14ac:dyDescent="0.25">
      <c r="B167" s="22"/>
      <c r="C167" s="36" t="s">
        <v>155</v>
      </c>
      <c r="D167" s="32">
        <v>3.6</v>
      </c>
      <c r="E167" s="32">
        <v>3.3</v>
      </c>
      <c r="F167" s="32">
        <v>3.3</v>
      </c>
      <c r="G167" s="32">
        <v>2.1</v>
      </c>
      <c r="J167" s="23"/>
    </row>
    <row r="168" spans="2:10" ht="15" customHeight="1" x14ac:dyDescent="0.25">
      <c r="B168" s="22"/>
      <c r="C168" s="35" t="s">
        <v>156</v>
      </c>
      <c r="D168" s="32">
        <v>0.8</v>
      </c>
      <c r="E168" s="32">
        <v>0.7</v>
      </c>
      <c r="F168" s="32">
        <v>0.7</v>
      </c>
      <c r="G168" s="32">
        <v>0.4</v>
      </c>
      <c r="J168" s="23"/>
    </row>
    <row r="169" spans="2:10" ht="15" customHeight="1" x14ac:dyDescent="0.25">
      <c r="B169" s="22"/>
      <c r="C169" s="33" t="s">
        <v>157</v>
      </c>
      <c r="D169" s="34" t="s">
        <v>136</v>
      </c>
      <c r="E169" s="34" t="s">
        <v>136</v>
      </c>
      <c r="F169" s="34" t="s">
        <v>136</v>
      </c>
      <c r="G169" s="34" t="s">
        <v>136</v>
      </c>
      <c r="J169" s="23"/>
    </row>
    <row r="170" spans="2:10" ht="15" customHeight="1" x14ac:dyDescent="0.25">
      <c r="B170" s="22"/>
      <c r="C170" s="35" t="s">
        <v>158</v>
      </c>
      <c r="D170" s="32">
        <v>27.8</v>
      </c>
      <c r="E170" s="32">
        <v>25.7</v>
      </c>
      <c r="F170" s="32">
        <v>23.1</v>
      </c>
      <c r="G170" s="32">
        <v>17.399999999999999</v>
      </c>
      <c r="J170" s="23"/>
    </row>
    <row r="171" spans="2:10" ht="15" customHeight="1" x14ac:dyDescent="0.25">
      <c r="B171" s="22"/>
      <c r="C171" s="35" t="s">
        <v>159</v>
      </c>
      <c r="D171" s="32">
        <v>1.8</v>
      </c>
      <c r="E171" s="32">
        <v>1.7</v>
      </c>
      <c r="F171" s="32">
        <v>1.7</v>
      </c>
      <c r="G171" s="32">
        <v>1.2</v>
      </c>
      <c r="J171" s="23"/>
    </row>
    <row r="172" spans="2:10" ht="15" customHeight="1" x14ac:dyDescent="0.25">
      <c r="B172" s="22"/>
      <c r="C172" s="35" t="s">
        <v>160</v>
      </c>
      <c r="D172" s="32">
        <v>0.9</v>
      </c>
      <c r="E172" s="32">
        <v>0.9</v>
      </c>
      <c r="F172" s="32">
        <v>0.8</v>
      </c>
      <c r="G172" s="32">
        <v>0.3</v>
      </c>
      <c r="J172" s="23"/>
    </row>
    <row r="173" spans="2:10" ht="15" customHeight="1" x14ac:dyDescent="0.25">
      <c r="B173" s="22"/>
      <c r="C173" s="33" t="s">
        <v>161</v>
      </c>
      <c r="D173" s="34" t="s">
        <v>136</v>
      </c>
      <c r="E173" s="34" t="s">
        <v>136</v>
      </c>
      <c r="F173" s="34" t="s">
        <v>136</v>
      </c>
      <c r="G173" s="34" t="s">
        <v>136</v>
      </c>
      <c r="J173" s="23"/>
    </row>
    <row r="174" spans="2:10" ht="15" customHeight="1" x14ac:dyDescent="0.25">
      <c r="B174" s="22"/>
      <c r="C174" s="35" t="s">
        <v>162</v>
      </c>
      <c r="D174" s="32">
        <v>10.9</v>
      </c>
      <c r="E174" s="32">
        <v>10.199999999999999</v>
      </c>
      <c r="F174" s="32">
        <v>10.199999999999999</v>
      </c>
      <c r="G174" s="32">
        <v>5.6</v>
      </c>
      <c r="J174" s="23"/>
    </row>
    <row r="175" spans="2:10" ht="15" customHeight="1" x14ac:dyDescent="0.25">
      <c r="B175" s="22"/>
      <c r="C175" s="35" t="s">
        <v>163</v>
      </c>
      <c r="D175" s="32">
        <v>8.6999999999999993</v>
      </c>
      <c r="E175" s="32">
        <v>8.1999999999999993</v>
      </c>
      <c r="F175" s="32">
        <v>8.1999999999999993</v>
      </c>
      <c r="G175" s="32">
        <v>6.2</v>
      </c>
      <c r="J175" s="23"/>
    </row>
    <row r="176" spans="2:10" ht="15" customHeight="1" x14ac:dyDescent="0.25">
      <c r="B176" s="22"/>
      <c r="C176" s="35" t="s">
        <v>164</v>
      </c>
      <c r="D176" s="32">
        <v>4.4000000000000004</v>
      </c>
      <c r="E176" s="32">
        <v>3.7</v>
      </c>
      <c r="F176" s="32">
        <v>2.8</v>
      </c>
      <c r="G176" s="32">
        <v>2.5</v>
      </c>
      <c r="J176" s="23"/>
    </row>
    <row r="177" spans="2:10" ht="15" customHeight="1" x14ac:dyDescent="0.25">
      <c r="B177" s="22"/>
      <c r="C177" s="35" t="s">
        <v>165</v>
      </c>
      <c r="D177" s="32">
        <v>5.4</v>
      </c>
      <c r="E177" s="32">
        <v>5.0999999999999996</v>
      </c>
      <c r="F177" s="32">
        <v>3.5</v>
      </c>
      <c r="G177" s="32">
        <v>4.4000000000000004</v>
      </c>
      <c r="J177" s="23"/>
    </row>
    <row r="178" spans="2:10" ht="15" customHeight="1" x14ac:dyDescent="0.25">
      <c r="B178" s="22"/>
      <c r="C178" s="35" t="s">
        <v>166</v>
      </c>
      <c r="D178" s="32">
        <v>1.1000000000000001</v>
      </c>
      <c r="E178" s="32">
        <v>1</v>
      </c>
      <c r="F178" s="32">
        <v>0.9</v>
      </c>
      <c r="G178" s="32">
        <v>0.2</v>
      </c>
      <c r="J178" s="23"/>
    </row>
    <row r="179" spans="2:10" ht="15" customHeight="1" x14ac:dyDescent="0.25">
      <c r="B179" s="22"/>
      <c r="C179" s="33" t="s">
        <v>173</v>
      </c>
      <c r="D179" s="34" t="s">
        <v>136</v>
      </c>
      <c r="E179" s="34" t="s">
        <v>136</v>
      </c>
      <c r="F179" s="34" t="s">
        <v>136</v>
      </c>
      <c r="G179" s="34" t="s">
        <v>136</v>
      </c>
      <c r="J179" s="23"/>
    </row>
    <row r="180" spans="2:10" ht="15" customHeight="1" x14ac:dyDescent="0.25">
      <c r="B180" s="22"/>
      <c r="C180" s="35" t="s">
        <v>174</v>
      </c>
      <c r="D180" s="32">
        <v>6</v>
      </c>
      <c r="E180" s="32">
        <v>5.7</v>
      </c>
      <c r="F180" s="32">
        <v>5.6</v>
      </c>
      <c r="G180" s="32">
        <v>2.7</v>
      </c>
      <c r="J180" s="23"/>
    </row>
    <row r="181" spans="2:10" ht="15" customHeight="1" x14ac:dyDescent="0.25">
      <c r="B181" s="22"/>
      <c r="C181" s="35" t="s">
        <v>175</v>
      </c>
      <c r="D181" s="32">
        <v>2.1</v>
      </c>
      <c r="E181" s="32">
        <v>1.9</v>
      </c>
      <c r="F181" s="32">
        <v>1.7</v>
      </c>
      <c r="G181" s="32">
        <v>0.9</v>
      </c>
      <c r="J181" s="23"/>
    </row>
    <row r="182" spans="2:10" ht="15" customHeight="1" x14ac:dyDescent="0.25">
      <c r="B182" s="22"/>
      <c r="C182" s="35" t="s">
        <v>176</v>
      </c>
      <c r="D182" s="32">
        <v>3.6</v>
      </c>
      <c r="E182" s="32">
        <v>3.1</v>
      </c>
      <c r="F182" s="32">
        <v>2.5</v>
      </c>
      <c r="G182" s="32">
        <v>1.6</v>
      </c>
      <c r="J182" s="23"/>
    </row>
    <row r="183" spans="2:10" ht="15" customHeight="1" x14ac:dyDescent="0.25">
      <c r="B183" s="22"/>
      <c r="C183" s="35" t="s">
        <v>177</v>
      </c>
      <c r="D183" s="32">
        <v>5.4</v>
      </c>
      <c r="E183" s="32">
        <v>5</v>
      </c>
      <c r="F183" s="32">
        <v>4.4000000000000004</v>
      </c>
      <c r="G183" s="32">
        <v>3.5</v>
      </c>
      <c r="J183" s="23"/>
    </row>
    <row r="184" spans="2:10" ht="15" customHeight="1" x14ac:dyDescent="0.25">
      <c r="B184" s="22"/>
      <c r="C184" s="35" t="s">
        <v>178</v>
      </c>
      <c r="D184" s="32">
        <v>4.9000000000000004</v>
      </c>
      <c r="E184" s="32">
        <v>4.2</v>
      </c>
      <c r="F184" s="32">
        <v>3.7</v>
      </c>
      <c r="G184" s="32">
        <v>3.2</v>
      </c>
      <c r="J184" s="23"/>
    </row>
    <row r="185" spans="2:10" ht="15" customHeight="1" x14ac:dyDescent="0.25">
      <c r="B185" s="22"/>
      <c r="C185" s="35" t="s">
        <v>179</v>
      </c>
      <c r="D185" s="32">
        <v>3.6</v>
      </c>
      <c r="E185" s="32">
        <v>3.3</v>
      </c>
      <c r="F185" s="32">
        <v>3</v>
      </c>
      <c r="G185" s="32">
        <v>2.6</v>
      </c>
      <c r="J185" s="23"/>
    </row>
    <row r="186" spans="2:10" ht="15" customHeight="1" x14ac:dyDescent="0.25">
      <c r="B186" s="22"/>
      <c r="C186" s="35" t="s">
        <v>180</v>
      </c>
      <c r="D186" s="32">
        <v>3.8</v>
      </c>
      <c r="E186" s="32">
        <v>4</v>
      </c>
      <c r="F186" s="32">
        <v>3.6</v>
      </c>
      <c r="G186" s="32">
        <v>3.5</v>
      </c>
      <c r="J186" s="23"/>
    </row>
    <row r="187" spans="2:10" ht="15" customHeight="1" x14ac:dyDescent="0.25">
      <c r="B187" s="22"/>
      <c r="C187" s="35" t="s">
        <v>181</v>
      </c>
      <c r="D187" s="32">
        <v>1.1000000000000001</v>
      </c>
      <c r="E187" s="32">
        <v>1.1000000000000001</v>
      </c>
      <c r="F187" s="32">
        <v>1</v>
      </c>
      <c r="G187" s="32">
        <v>0.9</v>
      </c>
      <c r="J187" s="23"/>
    </row>
    <row r="188" spans="2:10" ht="15" customHeight="1" x14ac:dyDescent="0.25">
      <c r="B188" s="22"/>
      <c r="J188" s="23"/>
    </row>
    <row r="189" spans="2:10" ht="30.75" customHeight="1" x14ac:dyDescent="0.25">
      <c r="B189" s="22"/>
      <c r="C189" s="91" t="s">
        <v>195</v>
      </c>
      <c r="D189" s="91"/>
      <c r="E189" s="91"/>
      <c r="F189" s="91"/>
      <c r="G189" s="91"/>
      <c r="H189" s="91"/>
      <c r="I189" s="91"/>
      <c r="J189" s="23"/>
    </row>
    <row r="190" spans="2:10" x14ac:dyDescent="0.25">
      <c r="B190" s="22"/>
      <c r="J190" s="23"/>
    </row>
    <row r="191" spans="2:10" ht="15" customHeight="1" x14ac:dyDescent="0.25">
      <c r="B191" s="22"/>
      <c r="C191" s="2" t="s">
        <v>196</v>
      </c>
      <c r="J191" s="23"/>
    </row>
    <row r="192" spans="2:10" ht="15" customHeight="1" x14ac:dyDescent="0.25">
      <c r="B192" s="22"/>
      <c r="C192" s="27"/>
      <c r="D192" s="28" t="s">
        <v>128</v>
      </c>
      <c r="E192" s="90" t="s">
        <v>129</v>
      </c>
      <c r="F192" s="90"/>
      <c r="G192" s="90"/>
      <c r="J192" s="23"/>
    </row>
    <row r="193" spans="2:10" ht="15" customHeight="1" x14ac:dyDescent="0.25">
      <c r="B193" s="22"/>
      <c r="C193" s="29"/>
      <c r="D193" s="30" t="s">
        <v>197</v>
      </c>
      <c r="E193" s="30" t="s">
        <v>131</v>
      </c>
      <c r="F193" s="30" t="s">
        <v>132</v>
      </c>
      <c r="G193" s="30" t="s">
        <v>133</v>
      </c>
      <c r="J193" s="23"/>
    </row>
    <row r="194" spans="2:10" ht="15" customHeight="1" x14ac:dyDescent="0.25">
      <c r="B194" s="22"/>
      <c r="C194" s="31" t="s">
        <v>134</v>
      </c>
      <c r="D194" s="32">
        <v>6.8</v>
      </c>
      <c r="E194" s="32">
        <v>8.1</v>
      </c>
      <c r="F194" s="32">
        <v>7.8</v>
      </c>
      <c r="G194" s="32">
        <v>5.5</v>
      </c>
      <c r="J194" s="23"/>
    </row>
    <row r="195" spans="2:10" ht="15" customHeight="1" x14ac:dyDescent="0.25">
      <c r="B195" s="22"/>
      <c r="C195" s="33" t="s">
        <v>135</v>
      </c>
      <c r="D195" s="34" t="s">
        <v>136</v>
      </c>
      <c r="E195" s="34" t="s">
        <v>136</v>
      </c>
      <c r="F195" s="34" t="s">
        <v>136</v>
      </c>
      <c r="G195" s="34" t="s">
        <v>136</v>
      </c>
      <c r="J195" s="23"/>
    </row>
    <row r="196" spans="2:10" ht="15" customHeight="1" x14ac:dyDescent="0.25">
      <c r="B196" s="22"/>
      <c r="C196" s="35" t="s">
        <v>137</v>
      </c>
      <c r="D196" s="32">
        <v>0.5</v>
      </c>
      <c r="E196" s="32">
        <v>0.6</v>
      </c>
      <c r="F196" s="32">
        <v>0.6</v>
      </c>
      <c r="G196" s="32">
        <v>0.3</v>
      </c>
      <c r="J196" s="23"/>
    </row>
    <row r="197" spans="2:10" ht="15" customHeight="1" x14ac:dyDescent="0.25">
      <c r="B197" s="22"/>
      <c r="C197" s="36" t="s">
        <v>138</v>
      </c>
      <c r="D197" s="32" t="s">
        <v>198</v>
      </c>
      <c r="E197" s="32" t="s">
        <v>198</v>
      </c>
      <c r="F197" s="32" t="s">
        <v>198</v>
      </c>
      <c r="G197" s="32" t="s">
        <v>198</v>
      </c>
      <c r="J197" s="23"/>
    </row>
    <row r="198" spans="2:10" ht="15" customHeight="1" x14ac:dyDescent="0.25">
      <c r="B198" s="22"/>
      <c r="C198" s="36" t="s">
        <v>139</v>
      </c>
      <c r="D198" s="32">
        <v>0.4</v>
      </c>
      <c r="E198" s="32">
        <v>0.4</v>
      </c>
      <c r="F198" s="32">
        <v>0.4</v>
      </c>
      <c r="G198" s="32">
        <v>0.2</v>
      </c>
      <c r="J198" s="23"/>
    </row>
    <row r="199" spans="2:10" ht="15" customHeight="1" x14ac:dyDescent="0.25">
      <c r="B199" s="22"/>
      <c r="C199" s="35" t="s">
        <v>140</v>
      </c>
      <c r="D199" s="32">
        <v>1</v>
      </c>
      <c r="E199" s="32">
        <v>1.1000000000000001</v>
      </c>
      <c r="F199" s="32">
        <v>1.1000000000000001</v>
      </c>
      <c r="G199" s="32">
        <v>0.6</v>
      </c>
      <c r="J199" s="23"/>
    </row>
    <row r="200" spans="2:10" ht="15" customHeight="1" x14ac:dyDescent="0.25">
      <c r="B200" s="22"/>
      <c r="C200" s="36" t="s">
        <v>141</v>
      </c>
      <c r="D200" s="32">
        <v>0.6</v>
      </c>
      <c r="E200" s="32">
        <v>0.7</v>
      </c>
      <c r="F200" s="32">
        <v>0.7</v>
      </c>
      <c r="G200" s="32">
        <v>0.4</v>
      </c>
      <c r="J200" s="23"/>
    </row>
    <row r="201" spans="2:10" ht="15" customHeight="1" x14ac:dyDescent="0.25">
      <c r="B201" s="22"/>
      <c r="C201" s="36" t="s">
        <v>142</v>
      </c>
      <c r="D201" s="32">
        <v>0.4</v>
      </c>
      <c r="E201" s="32">
        <v>0.4</v>
      </c>
      <c r="F201" s="32">
        <v>0.4</v>
      </c>
      <c r="G201" s="32">
        <v>0.2</v>
      </c>
      <c r="J201" s="23"/>
    </row>
    <row r="202" spans="2:10" ht="15" customHeight="1" x14ac:dyDescent="0.25">
      <c r="B202" s="22"/>
      <c r="C202" s="35" t="s">
        <v>143</v>
      </c>
      <c r="D202" s="32">
        <v>3.9</v>
      </c>
      <c r="E202" s="32">
        <v>4.9000000000000004</v>
      </c>
      <c r="F202" s="32">
        <v>4.5999999999999996</v>
      </c>
      <c r="G202" s="32">
        <v>3.8</v>
      </c>
      <c r="J202" s="23"/>
    </row>
    <row r="203" spans="2:10" ht="15" customHeight="1" x14ac:dyDescent="0.25">
      <c r="B203" s="22"/>
      <c r="C203" s="36" t="s">
        <v>144</v>
      </c>
      <c r="D203" s="32">
        <v>2</v>
      </c>
      <c r="E203" s="32">
        <v>2.2999999999999998</v>
      </c>
      <c r="F203" s="32">
        <v>2.2000000000000002</v>
      </c>
      <c r="G203" s="32">
        <v>1.9</v>
      </c>
      <c r="J203" s="23"/>
    </row>
    <row r="204" spans="2:10" ht="15" customHeight="1" x14ac:dyDescent="0.25">
      <c r="B204" s="22"/>
      <c r="C204" s="36" t="s">
        <v>145</v>
      </c>
      <c r="D204" s="32">
        <v>0.8</v>
      </c>
      <c r="E204" s="32">
        <v>1</v>
      </c>
      <c r="F204" s="32">
        <v>1</v>
      </c>
      <c r="G204" s="32">
        <v>0.7</v>
      </c>
      <c r="J204" s="23"/>
    </row>
    <row r="205" spans="2:10" ht="15" customHeight="1" x14ac:dyDescent="0.25">
      <c r="B205" s="22"/>
      <c r="C205" s="36" t="s">
        <v>146</v>
      </c>
      <c r="D205" s="32">
        <v>1.1000000000000001</v>
      </c>
      <c r="E205" s="32">
        <v>1.5</v>
      </c>
      <c r="F205" s="32">
        <v>1.4</v>
      </c>
      <c r="G205" s="32">
        <v>1.3</v>
      </c>
      <c r="J205" s="23"/>
    </row>
    <row r="206" spans="2:10" ht="15" customHeight="1" x14ac:dyDescent="0.25">
      <c r="B206" s="22"/>
      <c r="C206" s="35" t="s">
        <v>147</v>
      </c>
      <c r="D206" s="32">
        <v>1.4</v>
      </c>
      <c r="E206" s="32">
        <v>1.6</v>
      </c>
      <c r="F206" s="32">
        <v>1.6</v>
      </c>
      <c r="G206" s="32">
        <v>0.8</v>
      </c>
      <c r="J206" s="23"/>
    </row>
    <row r="207" spans="2:10" ht="15" customHeight="1" x14ac:dyDescent="0.25">
      <c r="B207" s="22"/>
      <c r="C207" s="36" t="s">
        <v>148</v>
      </c>
      <c r="D207" s="32">
        <v>0.7</v>
      </c>
      <c r="E207" s="32">
        <v>0.8</v>
      </c>
      <c r="F207" s="32">
        <v>0.8</v>
      </c>
      <c r="G207" s="32">
        <v>0.4</v>
      </c>
      <c r="J207" s="23"/>
    </row>
    <row r="208" spans="2:10" ht="15" customHeight="1" x14ac:dyDescent="0.25">
      <c r="B208" s="22"/>
      <c r="C208" s="37" t="s">
        <v>149</v>
      </c>
      <c r="D208" s="32">
        <v>0.2</v>
      </c>
      <c r="E208" s="32">
        <v>0.2</v>
      </c>
      <c r="F208" s="32">
        <v>0.2</v>
      </c>
      <c r="G208" s="32" t="s">
        <v>198</v>
      </c>
      <c r="J208" s="23"/>
    </row>
    <row r="209" spans="2:10" ht="15" customHeight="1" x14ac:dyDescent="0.25">
      <c r="B209" s="22"/>
      <c r="C209" s="37" t="s">
        <v>150</v>
      </c>
      <c r="D209" s="32" t="s">
        <v>198</v>
      </c>
      <c r="E209" s="32" t="s">
        <v>198</v>
      </c>
      <c r="F209" s="32" t="s">
        <v>198</v>
      </c>
      <c r="G209" s="32" t="s">
        <v>198</v>
      </c>
      <c r="J209" s="23"/>
    </row>
    <row r="210" spans="2:10" ht="15" customHeight="1" x14ac:dyDescent="0.25">
      <c r="B210" s="22"/>
      <c r="C210" s="36" t="s">
        <v>151</v>
      </c>
      <c r="D210" s="32">
        <v>0.8</v>
      </c>
      <c r="E210" s="32">
        <v>0.9</v>
      </c>
      <c r="F210" s="32">
        <v>0.8</v>
      </c>
      <c r="G210" s="32">
        <v>0.4</v>
      </c>
      <c r="J210" s="23"/>
    </row>
    <row r="211" spans="2:10" ht="15" customHeight="1" x14ac:dyDescent="0.25">
      <c r="B211" s="22"/>
      <c r="C211" s="33" t="s">
        <v>152</v>
      </c>
      <c r="D211" s="34" t="s">
        <v>136</v>
      </c>
      <c r="E211" s="34" t="s">
        <v>136</v>
      </c>
      <c r="F211" s="34" t="s">
        <v>136</v>
      </c>
      <c r="G211" s="34" t="s">
        <v>136</v>
      </c>
      <c r="J211" s="23"/>
    </row>
    <row r="212" spans="2:10" ht="15" customHeight="1" x14ac:dyDescent="0.25">
      <c r="B212" s="22"/>
      <c r="C212" s="35" t="s">
        <v>153</v>
      </c>
      <c r="D212" s="32">
        <v>2.9</v>
      </c>
      <c r="E212" s="32">
        <v>3.2</v>
      </c>
      <c r="F212" s="32">
        <v>2.9</v>
      </c>
      <c r="G212" s="32">
        <v>2.1</v>
      </c>
      <c r="J212" s="23"/>
    </row>
    <row r="213" spans="2:10" ht="15" customHeight="1" x14ac:dyDescent="0.25">
      <c r="B213" s="22"/>
      <c r="C213" s="36" t="s">
        <v>154</v>
      </c>
      <c r="D213" s="32">
        <v>2.4</v>
      </c>
      <c r="E213" s="32">
        <v>2.6</v>
      </c>
      <c r="F213" s="32">
        <v>2.4</v>
      </c>
      <c r="G213" s="32">
        <v>1.8</v>
      </c>
      <c r="J213" s="23"/>
    </row>
    <row r="214" spans="2:10" ht="15" customHeight="1" x14ac:dyDescent="0.25">
      <c r="B214" s="22"/>
      <c r="C214" s="36" t="s">
        <v>155</v>
      </c>
      <c r="D214" s="32">
        <v>0.6</v>
      </c>
      <c r="E214" s="32">
        <v>0.5</v>
      </c>
      <c r="F214" s="32">
        <v>0.5</v>
      </c>
      <c r="G214" s="32">
        <v>0.3</v>
      </c>
      <c r="J214" s="23"/>
    </row>
    <row r="215" spans="2:10" ht="15" customHeight="1" x14ac:dyDescent="0.25">
      <c r="B215" s="22"/>
      <c r="C215" s="35" t="s">
        <v>156</v>
      </c>
      <c r="D215" s="32">
        <v>3.9</v>
      </c>
      <c r="E215" s="32">
        <v>5</v>
      </c>
      <c r="F215" s="32">
        <v>4.8</v>
      </c>
      <c r="G215" s="32">
        <v>3.4</v>
      </c>
      <c r="J215" s="23"/>
    </row>
    <row r="216" spans="2:10" ht="15" customHeight="1" x14ac:dyDescent="0.25">
      <c r="B216" s="22"/>
      <c r="C216" s="33" t="s">
        <v>157</v>
      </c>
      <c r="D216" s="34" t="s">
        <v>136</v>
      </c>
      <c r="E216" s="34" t="s">
        <v>136</v>
      </c>
      <c r="F216" s="34" t="s">
        <v>136</v>
      </c>
      <c r="G216" s="34" t="s">
        <v>136</v>
      </c>
      <c r="J216" s="23"/>
    </row>
    <row r="217" spans="2:10" ht="15" customHeight="1" x14ac:dyDescent="0.25">
      <c r="B217" s="22"/>
      <c r="C217" s="35" t="s">
        <v>158</v>
      </c>
      <c r="D217" s="32">
        <v>4</v>
      </c>
      <c r="E217" s="32">
        <v>4.7</v>
      </c>
      <c r="F217" s="32">
        <v>4.4000000000000004</v>
      </c>
      <c r="G217" s="32">
        <v>3.2</v>
      </c>
      <c r="J217" s="23"/>
    </row>
    <row r="218" spans="2:10" ht="15" customHeight="1" x14ac:dyDescent="0.25">
      <c r="B218" s="22"/>
      <c r="C218" s="35" t="s">
        <v>159</v>
      </c>
      <c r="D218" s="32">
        <v>1.7</v>
      </c>
      <c r="E218" s="32">
        <v>2</v>
      </c>
      <c r="F218" s="32">
        <v>2</v>
      </c>
      <c r="G218" s="32">
        <v>1.2</v>
      </c>
      <c r="J218" s="23"/>
    </row>
    <row r="219" spans="2:10" ht="15" customHeight="1" x14ac:dyDescent="0.25">
      <c r="B219" s="22"/>
      <c r="C219" s="35" t="s">
        <v>160</v>
      </c>
      <c r="D219" s="32">
        <v>1.1000000000000001</v>
      </c>
      <c r="E219" s="32">
        <v>1.5</v>
      </c>
      <c r="F219" s="32">
        <v>1.4</v>
      </c>
      <c r="G219" s="32">
        <v>1</v>
      </c>
      <c r="J219" s="23"/>
    </row>
    <row r="220" spans="2:10" ht="15" customHeight="1" x14ac:dyDescent="0.25">
      <c r="B220" s="22"/>
      <c r="C220" s="33" t="s">
        <v>161</v>
      </c>
      <c r="D220" s="34" t="s">
        <v>136</v>
      </c>
      <c r="E220" s="34" t="s">
        <v>136</v>
      </c>
      <c r="F220" s="34" t="s">
        <v>136</v>
      </c>
      <c r="G220" s="34" t="s">
        <v>136</v>
      </c>
      <c r="J220" s="23"/>
    </row>
    <row r="221" spans="2:10" ht="15" customHeight="1" x14ac:dyDescent="0.25">
      <c r="B221" s="22"/>
      <c r="C221" s="35" t="s">
        <v>162</v>
      </c>
      <c r="D221" s="32">
        <v>1.8</v>
      </c>
      <c r="E221" s="32">
        <v>2</v>
      </c>
      <c r="F221" s="32">
        <v>2</v>
      </c>
      <c r="G221" s="32">
        <v>1.1000000000000001</v>
      </c>
      <c r="J221" s="23"/>
    </row>
    <row r="222" spans="2:10" ht="15" customHeight="1" x14ac:dyDescent="0.25">
      <c r="B222" s="22"/>
      <c r="C222" s="35" t="s">
        <v>163</v>
      </c>
      <c r="D222" s="32">
        <v>2.4</v>
      </c>
      <c r="E222" s="32">
        <v>3.1</v>
      </c>
      <c r="F222" s="32">
        <v>3.1</v>
      </c>
      <c r="G222" s="32">
        <v>2</v>
      </c>
      <c r="J222" s="23"/>
    </row>
    <row r="223" spans="2:10" ht="15" customHeight="1" x14ac:dyDescent="0.25">
      <c r="B223" s="22"/>
      <c r="C223" s="35" t="s">
        <v>164</v>
      </c>
      <c r="D223" s="32">
        <v>0.3</v>
      </c>
      <c r="E223" s="32" t="s">
        <v>198</v>
      </c>
      <c r="F223" s="32" t="s">
        <v>198</v>
      </c>
      <c r="G223" s="32" t="s">
        <v>198</v>
      </c>
      <c r="J223" s="23"/>
    </row>
    <row r="224" spans="2:10" ht="15" customHeight="1" x14ac:dyDescent="0.25">
      <c r="B224" s="22"/>
      <c r="C224" s="35" t="s">
        <v>165</v>
      </c>
      <c r="D224" s="32">
        <v>1.8</v>
      </c>
      <c r="E224" s="32">
        <v>2.2999999999999998</v>
      </c>
      <c r="F224" s="32">
        <v>2</v>
      </c>
      <c r="G224" s="32">
        <v>1.9</v>
      </c>
      <c r="J224" s="23"/>
    </row>
    <row r="225" spans="2:10" ht="15" customHeight="1" x14ac:dyDescent="0.25">
      <c r="B225" s="22"/>
      <c r="C225" s="35" t="s">
        <v>166</v>
      </c>
      <c r="D225" s="32">
        <v>0.4</v>
      </c>
      <c r="E225" s="32">
        <v>0.5</v>
      </c>
      <c r="F225" s="32">
        <v>0.4</v>
      </c>
      <c r="G225" s="32">
        <v>0.2</v>
      </c>
      <c r="J225" s="23"/>
    </row>
    <row r="226" spans="2:10" ht="15" customHeight="1" x14ac:dyDescent="0.25">
      <c r="B226" s="22"/>
      <c r="C226" s="33" t="s">
        <v>173</v>
      </c>
      <c r="D226" s="34" t="s">
        <v>136</v>
      </c>
      <c r="E226" s="34" t="s">
        <v>136</v>
      </c>
      <c r="F226" s="34" t="s">
        <v>136</v>
      </c>
      <c r="G226" s="34" t="s">
        <v>136</v>
      </c>
      <c r="J226" s="23"/>
    </row>
    <row r="227" spans="2:10" ht="15" customHeight="1" x14ac:dyDescent="0.25">
      <c r="B227" s="22"/>
      <c r="C227" s="35" t="s">
        <v>174</v>
      </c>
      <c r="D227" s="32" t="s">
        <v>198</v>
      </c>
      <c r="E227" s="32" t="s">
        <v>198</v>
      </c>
      <c r="F227" s="32" t="s">
        <v>198</v>
      </c>
      <c r="G227" s="32" t="s">
        <v>198</v>
      </c>
      <c r="J227" s="23"/>
    </row>
    <row r="228" spans="2:10" ht="15" customHeight="1" x14ac:dyDescent="0.25">
      <c r="B228" s="22"/>
      <c r="C228" s="35" t="s">
        <v>175</v>
      </c>
      <c r="D228" s="32" t="s">
        <v>198</v>
      </c>
      <c r="E228" s="32" t="s">
        <v>198</v>
      </c>
      <c r="F228" s="32" t="s">
        <v>198</v>
      </c>
      <c r="G228" s="32" t="s">
        <v>198</v>
      </c>
      <c r="J228" s="23"/>
    </row>
    <row r="229" spans="2:10" ht="15" customHeight="1" x14ac:dyDescent="0.25">
      <c r="B229" s="22"/>
      <c r="C229" s="35" t="s">
        <v>176</v>
      </c>
      <c r="D229" s="32">
        <v>0.4</v>
      </c>
      <c r="E229" s="32">
        <v>0.4</v>
      </c>
      <c r="F229" s="32">
        <v>0.4</v>
      </c>
      <c r="G229" s="32">
        <v>0.1</v>
      </c>
      <c r="J229" s="23"/>
    </row>
    <row r="230" spans="2:10" ht="15" customHeight="1" x14ac:dyDescent="0.25">
      <c r="B230" s="22"/>
      <c r="C230" s="35" t="s">
        <v>177</v>
      </c>
      <c r="D230" s="32">
        <v>1.5</v>
      </c>
      <c r="E230" s="32">
        <v>1.7</v>
      </c>
      <c r="F230" s="32">
        <v>1.6</v>
      </c>
      <c r="G230" s="32">
        <v>0.9</v>
      </c>
      <c r="J230" s="23"/>
    </row>
    <row r="231" spans="2:10" ht="15" customHeight="1" x14ac:dyDescent="0.25">
      <c r="B231" s="22"/>
      <c r="C231" s="35" t="s">
        <v>178</v>
      </c>
      <c r="D231" s="32">
        <v>1.4</v>
      </c>
      <c r="E231" s="32">
        <v>1.6</v>
      </c>
      <c r="F231" s="32">
        <v>1.5</v>
      </c>
      <c r="G231" s="32">
        <v>0.9</v>
      </c>
      <c r="J231" s="23"/>
    </row>
    <row r="232" spans="2:10" ht="15" customHeight="1" x14ac:dyDescent="0.25">
      <c r="B232" s="22"/>
      <c r="C232" s="35" t="s">
        <v>179</v>
      </c>
      <c r="D232" s="32">
        <v>1.8</v>
      </c>
      <c r="E232" s="32">
        <v>2.2000000000000002</v>
      </c>
      <c r="F232" s="32">
        <v>2.1</v>
      </c>
      <c r="G232" s="32">
        <v>1.7</v>
      </c>
      <c r="J232" s="23"/>
    </row>
    <row r="233" spans="2:10" ht="15" customHeight="1" x14ac:dyDescent="0.25">
      <c r="B233" s="22"/>
      <c r="C233" s="35" t="s">
        <v>180</v>
      </c>
      <c r="D233" s="32">
        <v>1.2</v>
      </c>
      <c r="E233" s="32">
        <v>1.8</v>
      </c>
      <c r="F233" s="32">
        <v>1.8</v>
      </c>
      <c r="G233" s="32">
        <v>1.5</v>
      </c>
      <c r="J233" s="23"/>
    </row>
    <row r="234" spans="2:10" ht="15" customHeight="1" x14ac:dyDescent="0.25">
      <c r="B234" s="22"/>
      <c r="C234" s="35" t="s">
        <v>181</v>
      </c>
      <c r="D234" s="32">
        <v>0.3</v>
      </c>
      <c r="E234" s="32">
        <v>0.3</v>
      </c>
      <c r="F234" s="32">
        <v>0.2</v>
      </c>
      <c r="G234" s="32">
        <v>0.3</v>
      </c>
      <c r="J234" s="23"/>
    </row>
    <row r="235" spans="2:10" x14ac:dyDescent="0.25">
      <c r="B235" s="22"/>
      <c r="J235" s="23"/>
    </row>
    <row r="236" spans="2:10" ht="33" customHeight="1" x14ac:dyDescent="0.25">
      <c r="B236" s="22"/>
      <c r="C236" s="91" t="s">
        <v>199</v>
      </c>
      <c r="D236" s="91"/>
      <c r="E236" s="91"/>
      <c r="F236" s="91"/>
      <c r="G236" s="91"/>
      <c r="H236" s="91"/>
      <c r="I236" s="91"/>
      <c r="J236" s="23"/>
    </row>
    <row r="237" spans="2:10" ht="15" customHeight="1" x14ac:dyDescent="0.25">
      <c r="B237" s="22"/>
      <c r="C237" s="39"/>
      <c r="D237" s="39"/>
      <c r="E237" s="39"/>
      <c r="F237" s="39"/>
      <c r="G237" s="39"/>
      <c r="H237" s="39"/>
      <c r="I237" s="39"/>
      <c r="J237" s="23"/>
    </row>
    <row r="238" spans="2:10" ht="15" customHeight="1" x14ac:dyDescent="0.25">
      <c r="B238" s="22"/>
      <c r="C238" s="40" t="s">
        <v>200</v>
      </c>
      <c r="J238" s="23"/>
    </row>
    <row r="239" spans="2:10" ht="15" customHeight="1" x14ac:dyDescent="0.25">
      <c r="B239" s="22"/>
      <c r="C239" s="92" t="s">
        <v>201</v>
      </c>
      <c r="D239" s="92"/>
      <c r="E239" s="92"/>
      <c r="F239" s="92"/>
      <c r="G239" s="92"/>
      <c r="H239" s="92"/>
      <c r="I239" s="92"/>
      <c r="J239" s="23"/>
    </row>
    <row r="240" spans="2:10" ht="60" customHeight="1" x14ac:dyDescent="0.25">
      <c r="B240" s="22"/>
      <c r="C240" s="91" t="s">
        <v>202</v>
      </c>
      <c r="D240" s="91"/>
      <c r="E240" s="91"/>
      <c r="F240" s="91"/>
      <c r="G240" s="91"/>
      <c r="H240" s="91"/>
      <c r="I240" s="91"/>
      <c r="J240" s="23"/>
    </row>
    <row r="241" spans="2:10" x14ac:dyDescent="0.25">
      <c r="B241" s="41"/>
      <c r="C241" s="42"/>
      <c r="D241" s="42"/>
      <c r="E241" s="42"/>
      <c r="F241" s="42"/>
      <c r="G241" s="42"/>
      <c r="H241" s="42"/>
      <c r="I241" s="42"/>
      <c r="J241" s="43"/>
    </row>
    <row r="244" spans="2:10" x14ac:dyDescent="0.25">
      <c r="B244" s="19" t="s">
        <v>54</v>
      </c>
      <c r="C244" s="20"/>
      <c r="D244" s="20"/>
      <c r="E244" s="20"/>
      <c r="F244" s="20"/>
      <c r="G244" s="20"/>
      <c r="H244" s="20"/>
      <c r="I244" s="20"/>
      <c r="J244" s="21"/>
    </row>
    <row r="245" spans="2:10" x14ac:dyDescent="0.25">
      <c r="B245" s="22"/>
      <c r="C245" s="2" t="s">
        <v>79</v>
      </c>
      <c r="D245" s="2" t="s">
        <v>66</v>
      </c>
      <c r="E245" s="15" t="s">
        <v>93</v>
      </c>
      <c r="J245" s="23"/>
    </row>
    <row r="246" spans="2:10" x14ac:dyDescent="0.25">
      <c r="B246" s="22"/>
      <c r="C246" t="s">
        <v>80</v>
      </c>
      <c r="D246" t="s">
        <v>83</v>
      </c>
      <c r="E246" s="16" t="s">
        <v>203</v>
      </c>
      <c r="J246" s="23"/>
    </row>
    <row r="247" spans="2:10" x14ac:dyDescent="0.25">
      <c r="B247" s="22"/>
      <c r="C247" t="s">
        <v>55</v>
      </c>
      <c r="D247" t="s">
        <v>81</v>
      </c>
      <c r="E247" s="16" t="s">
        <v>48</v>
      </c>
      <c r="H247" s="16"/>
      <c r="J247" s="23"/>
    </row>
    <row r="248" spans="2:10" x14ac:dyDescent="0.25">
      <c r="B248" s="22"/>
      <c r="C248" t="s">
        <v>78</v>
      </c>
      <c r="D248" t="s">
        <v>82</v>
      </c>
      <c r="E248" s="16" t="s">
        <v>112</v>
      </c>
      <c r="J248" s="23"/>
    </row>
    <row r="249" spans="2:10" x14ac:dyDescent="0.25">
      <c r="B249" s="22"/>
      <c r="C249" t="s">
        <v>56</v>
      </c>
      <c r="D249" t="s">
        <v>81</v>
      </c>
      <c r="E249" s="16" t="s">
        <v>48</v>
      </c>
      <c r="J249" s="23"/>
    </row>
    <row r="250" spans="2:10" x14ac:dyDescent="0.25">
      <c r="B250" s="22"/>
      <c r="C250" t="s">
        <v>57</v>
      </c>
      <c r="D250" t="s">
        <v>81</v>
      </c>
      <c r="E250" s="16" t="s">
        <v>48</v>
      </c>
      <c r="J250" s="23"/>
    </row>
    <row r="251" spans="2:10" x14ac:dyDescent="0.25">
      <c r="B251" s="22"/>
      <c r="C251" t="s">
        <v>58</v>
      </c>
      <c r="D251" t="s">
        <v>81</v>
      </c>
      <c r="E251" s="16" t="s">
        <v>204</v>
      </c>
      <c r="J251" s="23"/>
    </row>
    <row r="252" spans="2:10" x14ac:dyDescent="0.25">
      <c r="B252" s="22"/>
      <c r="C252" t="s">
        <v>59</v>
      </c>
      <c r="D252" t="s">
        <v>81</v>
      </c>
      <c r="E252" s="16" t="s">
        <v>204</v>
      </c>
      <c r="J252" s="23"/>
    </row>
    <row r="253" spans="2:10" x14ac:dyDescent="0.25">
      <c r="B253" s="22"/>
      <c r="C253" t="s">
        <v>60</v>
      </c>
      <c r="D253" t="s">
        <v>81</v>
      </c>
      <c r="E253" s="16" t="s">
        <v>48</v>
      </c>
      <c r="J253" s="23"/>
    </row>
    <row r="254" spans="2:10" x14ac:dyDescent="0.25">
      <c r="B254" s="22"/>
      <c r="C254" t="s">
        <v>61</v>
      </c>
      <c r="D254" t="s">
        <v>81</v>
      </c>
      <c r="E254" s="16" t="s">
        <v>48</v>
      </c>
      <c r="J254" s="23"/>
    </row>
    <row r="255" spans="2:10" x14ac:dyDescent="0.25">
      <c r="B255" s="22"/>
      <c r="C255" t="s">
        <v>62</v>
      </c>
      <c r="D255" t="s">
        <v>81</v>
      </c>
      <c r="E255" s="16" t="s">
        <v>205</v>
      </c>
      <c r="J255" s="23"/>
    </row>
    <row r="256" spans="2:10" x14ac:dyDescent="0.25">
      <c r="B256" s="22"/>
      <c r="C256" t="s">
        <v>63</v>
      </c>
      <c r="D256" t="s">
        <v>81</v>
      </c>
      <c r="E256" s="16" t="s">
        <v>205</v>
      </c>
      <c r="J256" s="23"/>
    </row>
    <row r="257" spans="2:10" x14ac:dyDescent="0.25">
      <c r="B257" s="22"/>
      <c r="C257" t="s">
        <v>64</v>
      </c>
      <c r="D257" t="s">
        <v>81</v>
      </c>
      <c r="E257" s="16">
        <v>2010</v>
      </c>
      <c r="J257" s="23"/>
    </row>
    <row r="258" spans="2:10" x14ac:dyDescent="0.25">
      <c r="B258" s="22"/>
      <c r="C258" t="s">
        <v>65</v>
      </c>
      <c r="D258" t="s">
        <v>81</v>
      </c>
      <c r="E258" s="16">
        <v>2010</v>
      </c>
      <c r="J258" s="23"/>
    </row>
    <row r="259" spans="2:10" x14ac:dyDescent="0.25">
      <c r="B259" s="22"/>
      <c r="C259" t="s">
        <v>69</v>
      </c>
      <c r="D259" t="s">
        <v>92</v>
      </c>
      <c r="E259" s="25" t="s">
        <v>206</v>
      </c>
      <c r="J259" s="23"/>
    </row>
    <row r="260" spans="2:10" x14ac:dyDescent="0.25">
      <c r="B260" s="22"/>
      <c r="C260" t="s">
        <v>67</v>
      </c>
      <c r="D260" t="s">
        <v>84</v>
      </c>
      <c r="E260" s="16" t="s">
        <v>207</v>
      </c>
      <c r="J260" s="23"/>
    </row>
    <row r="261" spans="2:10" x14ac:dyDescent="0.25">
      <c r="B261" s="22"/>
      <c r="C261" t="s">
        <v>68</v>
      </c>
      <c r="D261" t="s">
        <v>90</v>
      </c>
      <c r="E261" s="16" t="s">
        <v>208</v>
      </c>
      <c r="J261" s="23"/>
    </row>
    <row r="262" spans="2:10" x14ac:dyDescent="0.25">
      <c r="B262" s="22"/>
      <c r="C262" t="s">
        <v>70</v>
      </c>
      <c r="D262" t="s">
        <v>91</v>
      </c>
      <c r="E262" s="16" t="s">
        <v>209</v>
      </c>
      <c r="J262" s="23"/>
    </row>
    <row r="263" spans="2:10" x14ac:dyDescent="0.25">
      <c r="B263" s="22"/>
      <c r="C263" t="s">
        <v>74</v>
      </c>
      <c r="D263" t="s">
        <v>85</v>
      </c>
      <c r="E263" s="16" t="s">
        <v>210</v>
      </c>
      <c r="J263" s="23"/>
    </row>
    <row r="264" spans="2:10" x14ac:dyDescent="0.25">
      <c r="B264" s="22"/>
      <c r="C264" t="s">
        <v>71</v>
      </c>
      <c r="D264" t="s">
        <v>81</v>
      </c>
      <c r="E264" s="25" t="s">
        <v>123</v>
      </c>
      <c r="J264" s="23"/>
    </row>
    <row r="265" spans="2:10" x14ac:dyDescent="0.25">
      <c r="B265" s="22"/>
      <c r="C265" t="s">
        <v>72</v>
      </c>
      <c r="E265" s="16" t="s">
        <v>211</v>
      </c>
      <c r="J265" s="23"/>
    </row>
    <row r="266" spans="2:10" x14ac:dyDescent="0.25">
      <c r="B266" s="22"/>
      <c r="C266" t="s">
        <v>73</v>
      </c>
      <c r="D266" t="s">
        <v>81</v>
      </c>
      <c r="E266" s="44" t="s">
        <v>212</v>
      </c>
      <c r="J266" s="23"/>
    </row>
    <row r="267" spans="2:10" x14ac:dyDescent="0.25">
      <c r="B267" s="22"/>
      <c r="C267" t="s">
        <v>75</v>
      </c>
      <c r="D267" t="s">
        <v>81</v>
      </c>
      <c r="E267" s="44" t="s">
        <v>213</v>
      </c>
      <c r="J267" s="23"/>
    </row>
    <row r="268" spans="2:10" x14ac:dyDescent="0.25">
      <c r="B268" s="22"/>
      <c r="C268" t="s">
        <v>76</v>
      </c>
      <c r="D268" t="s">
        <v>86</v>
      </c>
      <c r="E268" s="16" t="s">
        <v>214</v>
      </c>
      <c r="J268" s="23"/>
    </row>
    <row r="269" spans="2:10" x14ac:dyDescent="0.25">
      <c r="B269" s="22"/>
      <c r="C269" t="s">
        <v>77</v>
      </c>
      <c r="D269" t="s">
        <v>89</v>
      </c>
      <c r="E269" s="17">
        <v>43285</v>
      </c>
      <c r="J269" s="23"/>
    </row>
    <row r="270" spans="2:10" x14ac:dyDescent="0.25">
      <c r="B270" s="22"/>
      <c r="C270" t="s">
        <v>87</v>
      </c>
      <c r="D270" t="s">
        <v>88</v>
      </c>
      <c r="E270" s="16" t="s">
        <v>126</v>
      </c>
      <c r="J270" s="23"/>
    </row>
    <row r="271" spans="2:10" x14ac:dyDescent="0.25">
      <c r="B271" s="22"/>
      <c r="J271" s="23"/>
    </row>
    <row r="272" spans="2:10" x14ac:dyDescent="0.25">
      <c r="B272" s="22"/>
      <c r="C272" s="2" t="s">
        <v>94</v>
      </c>
      <c r="J272" s="23"/>
    </row>
    <row r="273" spans="2:10" ht="15" customHeight="1" x14ac:dyDescent="0.25">
      <c r="B273" s="22"/>
      <c r="J273" s="23"/>
    </row>
    <row r="274" spans="2:10" ht="15" customHeight="1" x14ac:dyDescent="0.25">
      <c r="B274" s="22"/>
      <c r="C274" s="2" t="s">
        <v>25</v>
      </c>
      <c r="D274" s="45" t="s">
        <v>215</v>
      </c>
      <c r="E274" s="45" t="s">
        <v>216</v>
      </c>
      <c r="F274" s="45" t="s">
        <v>217</v>
      </c>
      <c r="G274" s="93" t="s">
        <v>218</v>
      </c>
      <c r="H274" s="93"/>
      <c r="J274" s="23"/>
    </row>
    <row r="275" spans="2:10" ht="15" customHeight="1" x14ac:dyDescent="0.25">
      <c r="B275" s="22"/>
      <c r="C275" s="94"/>
      <c r="D275" s="94"/>
      <c r="E275" s="94"/>
      <c r="F275" s="94"/>
      <c r="G275" s="46" t="s">
        <v>219</v>
      </c>
      <c r="H275" s="46" t="s">
        <v>220</v>
      </c>
      <c r="J275" s="23"/>
    </row>
    <row r="276" spans="2:10" ht="15" customHeight="1" x14ac:dyDescent="0.25">
      <c r="B276" s="22"/>
      <c r="C276" s="47" t="s">
        <v>221</v>
      </c>
      <c r="D276" s="48">
        <v>201</v>
      </c>
      <c r="E276" s="49">
        <v>6844</v>
      </c>
      <c r="F276" s="50">
        <v>33990</v>
      </c>
      <c r="G276" s="51">
        <v>2109</v>
      </c>
      <c r="H276" s="52">
        <v>653</v>
      </c>
      <c r="J276" s="23"/>
    </row>
    <row r="277" spans="2:10" ht="15" customHeight="1" x14ac:dyDescent="0.25">
      <c r="B277" s="22"/>
      <c r="C277" s="53" t="s">
        <v>222</v>
      </c>
      <c r="D277" s="48">
        <v>348</v>
      </c>
      <c r="E277" s="54">
        <v>15861</v>
      </c>
      <c r="F277" s="50">
        <v>45516</v>
      </c>
      <c r="G277" s="51">
        <v>2573</v>
      </c>
      <c r="H277" s="52">
        <v>717</v>
      </c>
      <c r="J277" s="23"/>
    </row>
    <row r="278" spans="2:10" ht="15" customHeight="1" x14ac:dyDescent="0.25">
      <c r="B278" s="22"/>
      <c r="C278" s="53" t="s">
        <v>223</v>
      </c>
      <c r="D278" s="48">
        <v>484</v>
      </c>
      <c r="E278" s="54">
        <v>14982</v>
      </c>
      <c r="F278" s="50">
        <v>30923</v>
      </c>
      <c r="G278" s="51">
        <v>2795</v>
      </c>
      <c r="H278" s="52">
        <v>296</v>
      </c>
      <c r="J278" s="23"/>
    </row>
    <row r="279" spans="2:10" ht="15" customHeight="1" x14ac:dyDescent="0.25">
      <c r="B279" s="22"/>
      <c r="C279" s="53" t="s">
        <v>224</v>
      </c>
      <c r="D279" s="48">
        <v>119</v>
      </c>
      <c r="E279" s="49">
        <v>1965</v>
      </c>
      <c r="F279" s="50">
        <v>16489</v>
      </c>
      <c r="G279" s="51">
        <v>3336</v>
      </c>
      <c r="H279" s="52">
        <v>254</v>
      </c>
      <c r="J279" s="23"/>
    </row>
    <row r="280" spans="2:10" ht="15" customHeight="1" x14ac:dyDescent="0.25">
      <c r="B280" s="22"/>
      <c r="C280" s="53" t="s">
        <v>225</v>
      </c>
      <c r="D280" s="48">
        <v>286</v>
      </c>
      <c r="E280" s="49">
        <v>3262</v>
      </c>
      <c r="F280" s="50">
        <v>11412</v>
      </c>
      <c r="G280" s="51">
        <v>4414</v>
      </c>
      <c r="H280" s="52">
        <v>313</v>
      </c>
      <c r="J280" s="23"/>
    </row>
    <row r="281" spans="2:10" ht="15" customHeight="1" x14ac:dyDescent="0.25">
      <c r="B281" s="22"/>
      <c r="C281" s="53" t="s">
        <v>226</v>
      </c>
      <c r="D281" s="48">
        <v>586</v>
      </c>
      <c r="E281" s="49">
        <v>6429</v>
      </c>
      <c r="F281" s="50">
        <v>10966</v>
      </c>
      <c r="G281" s="51">
        <v>335</v>
      </c>
      <c r="H281" s="52">
        <v>1613</v>
      </c>
      <c r="J281" s="23"/>
    </row>
    <row r="282" spans="2:10" ht="15" customHeight="1" x14ac:dyDescent="0.25">
      <c r="B282" s="22"/>
      <c r="C282" s="53" t="s">
        <v>227</v>
      </c>
      <c r="D282" s="48">
        <v>813</v>
      </c>
      <c r="E282" s="49">
        <v>1815</v>
      </c>
      <c r="F282" s="55">
        <v>2232</v>
      </c>
      <c r="G282" s="51">
        <v>56</v>
      </c>
      <c r="H282" s="52">
        <v>2180</v>
      </c>
      <c r="J282" s="23"/>
    </row>
    <row r="283" spans="2:10" ht="15" customHeight="1" x14ac:dyDescent="0.25">
      <c r="B283" s="22"/>
      <c r="C283" s="53" t="s">
        <v>228</v>
      </c>
      <c r="D283" s="48">
        <v>424</v>
      </c>
      <c r="E283" s="49">
        <v>3790</v>
      </c>
      <c r="F283" s="55">
        <v>8930</v>
      </c>
      <c r="G283" s="51">
        <v>637</v>
      </c>
      <c r="H283" s="52">
        <v>1821</v>
      </c>
      <c r="J283" s="23"/>
    </row>
    <row r="284" spans="2:10" ht="15" customHeight="1" x14ac:dyDescent="0.25">
      <c r="B284" s="22"/>
      <c r="C284" s="53" t="s">
        <v>229</v>
      </c>
      <c r="D284" s="48">
        <v>1484</v>
      </c>
      <c r="E284" s="54">
        <v>10791</v>
      </c>
      <c r="F284" s="55">
        <v>7270</v>
      </c>
      <c r="G284" s="51">
        <v>2178</v>
      </c>
      <c r="H284" s="52">
        <v>931</v>
      </c>
      <c r="J284" s="23"/>
    </row>
    <row r="285" spans="2:10" ht="15" customHeight="1" x14ac:dyDescent="0.25">
      <c r="B285" s="22"/>
      <c r="C285" s="53" t="s">
        <v>230</v>
      </c>
      <c r="D285" s="48">
        <v>2148</v>
      </c>
      <c r="E285" s="49">
        <v>8866</v>
      </c>
      <c r="F285" s="55">
        <v>4127</v>
      </c>
      <c r="G285" s="51">
        <v>348</v>
      </c>
      <c r="H285" s="52">
        <v>2430</v>
      </c>
      <c r="J285" s="23"/>
    </row>
    <row r="286" spans="2:10" ht="15" customHeight="1" x14ac:dyDescent="0.25">
      <c r="B286" s="22"/>
      <c r="C286" s="53" t="s">
        <v>231</v>
      </c>
      <c r="D286" s="48">
        <v>6896</v>
      </c>
      <c r="E286" s="54">
        <v>74604</v>
      </c>
      <c r="F286" s="50">
        <v>10819</v>
      </c>
      <c r="G286" s="56"/>
      <c r="H286" s="56"/>
      <c r="J286" s="23"/>
    </row>
    <row r="287" spans="2:10" ht="15" customHeight="1" x14ac:dyDescent="0.25">
      <c r="B287" s="22"/>
      <c r="C287" s="53"/>
      <c r="D287" s="48"/>
      <c r="E287" s="54"/>
      <c r="F287" s="50"/>
      <c r="G287" s="56"/>
      <c r="H287" s="56"/>
      <c r="J287" s="23"/>
    </row>
    <row r="288" spans="2:10" ht="15" customHeight="1" x14ac:dyDescent="0.25">
      <c r="B288" s="22"/>
      <c r="C288" s="53"/>
      <c r="D288" s="48"/>
      <c r="E288" s="54"/>
      <c r="F288" s="50"/>
      <c r="G288" s="56"/>
      <c r="H288" s="56"/>
      <c r="J288" s="23"/>
    </row>
    <row r="289" spans="2:10" ht="15" customHeight="1" x14ac:dyDescent="0.25">
      <c r="B289" s="22"/>
      <c r="C289" s="2" t="s">
        <v>25</v>
      </c>
      <c r="D289" s="89" t="s">
        <v>232</v>
      </c>
      <c r="E289" s="89"/>
      <c r="J289" s="23"/>
    </row>
    <row r="290" spans="2:10" ht="15" customHeight="1" x14ac:dyDescent="0.25">
      <c r="B290" s="22"/>
      <c r="D290" s="2" t="s">
        <v>233</v>
      </c>
      <c r="E290" s="2" t="s">
        <v>234</v>
      </c>
      <c r="J290" s="23"/>
    </row>
    <row r="291" spans="2:10" ht="15" customHeight="1" x14ac:dyDescent="0.25">
      <c r="B291" s="22"/>
      <c r="C291" s="47" t="s">
        <v>221</v>
      </c>
      <c r="D291">
        <v>40.1046153846153</v>
      </c>
      <c r="E291">
        <v>15.2061538461538</v>
      </c>
      <c r="J291" s="23"/>
    </row>
    <row r="292" spans="2:10" ht="15" customHeight="1" x14ac:dyDescent="0.25">
      <c r="B292" s="22"/>
      <c r="C292" s="53" t="s">
        <v>222</v>
      </c>
      <c r="D292">
        <v>64.916923076922998</v>
      </c>
      <c r="E292">
        <v>23.821538461538399</v>
      </c>
      <c r="J292" s="23"/>
    </row>
    <row r="293" spans="2:10" ht="15" customHeight="1" x14ac:dyDescent="0.25">
      <c r="B293" s="22"/>
      <c r="C293" s="53" t="s">
        <v>223</v>
      </c>
      <c r="D293">
        <v>36.184615384615299</v>
      </c>
      <c r="E293">
        <v>14.301538461538399</v>
      </c>
      <c r="J293" s="23"/>
    </row>
    <row r="294" spans="2:10" ht="15" customHeight="1" x14ac:dyDescent="0.25">
      <c r="B294" s="22"/>
      <c r="C294" s="53" t="s">
        <v>224</v>
      </c>
      <c r="D294">
        <v>24.381538461538401</v>
      </c>
      <c r="E294">
        <v>7.7969230769230604</v>
      </c>
      <c r="J294" s="23"/>
    </row>
    <row r="295" spans="2:10" ht="15" customHeight="1" x14ac:dyDescent="0.25">
      <c r="B295" s="22"/>
      <c r="C295" s="53" t="s">
        <v>225</v>
      </c>
      <c r="D295">
        <v>24.596923076923002</v>
      </c>
      <c r="E295">
        <v>6.6338461538461297</v>
      </c>
      <c r="J295" s="23"/>
    </row>
    <row r="296" spans="2:10" ht="15" customHeight="1" x14ac:dyDescent="0.25">
      <c r="B296" s="22"/>
      <c r="C296" s="53" t="s">
        <v>226</v>
      </c>
      <c r="D296">
        <v>16.283076923076901</v>
      </c>
      <c r="E296">
        <v>4.7815384615384398</v>
      </c>
      <c r="J296" s="23"/>
    </row>
    <row r="297" spans="2:10" ht="15" customHeight="1" x14ac:dyDescent="0.25">
      <c r="B297" s="22"/>
      <c r="C297" s="53" t="s">
        <v>227</v>
      </c>
      <c r="D297">
        <v>10.036923076922999</v>
      </c>
      <c r="E297">
        <v>1.5076923076922899</v>
      </c>
      <c r="J297" s="23"/>
    </row>
    <row r="298" spans="2:10" ht="15" customHeight="1" x14ac:dyDescent="0.25">
      <c r="B298" s="22"/>
      <c r="C298" s="53" t="s">
        <v>228</v>
      </c>
      <c r="D298">
        <v>16.584615384615301</v>
      </c>
      <c r="E298">
        <v>4.1353846153845897</v>
      </c>
      <c r="J298" s="23"/>
    </row>
    <row r="299" spans="2:10" ht="15" customHeight="1" x14ac:dyDescent="0.25">
      <c r="B299" s="22"/>
      <c r="C299" s="53" t="s">
        <v>229</v>
      </c>
      <c r="D299">
        <v>28.043076923076899</v>
      </c>
      <c r="E299">
        <v>5.5569230769230602</v>
      </c>
      <c r="J299" s="23"/>
    </row>
    <row r="300" spans="2:10" ht="15" customHeight="1" x14ac:dyDescent="0.25">
      <c r="B300" s="22"/>
      <c r="C300" s="53" t="s">
        <v>230</v>
      </c>
      <c r="D300">
        <v>13.3107692307692</v>
      </c>
      <c r="E300">
        <v>2.4553846153846002</v>
      </c>
      <c r="J300" s="23"/>
    </row>
    <row r="301" spans="2:10" x14ac:dyDescent="0.25">
      <c r="B301" s="22"/>
      <c r="J301" s="23"/>
    </row>
    <row r="302" spans="2:10" x14ac:dyDescent="0.25">
      <c r="B302" s="41"/>
      <c r="C302" s="42"/>
      <c r="D302" s="42"/>
      <c r="E302" s="42"/>
      <c r="F302" s="42"/>
      <c r="G302" s="42"/>
      <c r="H302" s="42"/>
      <c r="I302" s="42"/>
      <c r="J302" s="43"/>
    </row>
  </sheetData>
  <mergeCells count="13">
    <mergeCell ref="C189:I189"/>
    <mergeCell ref="E33:G33"/>
    <mergeCell ref="C89:I89"/>
    <mergeCell ref="E92:G92"/>
    <mergeCell ref="C142:I142"/>
    <mergeCell ref="E145:G145"/>
    <mergeCell ref="D289:E289"/>
    <mergeCell ref="E192:G192"/>
    <mergeCell ref="C236:I236"/>
    <mergeCell ref="C239:I239"/>
    <mergeCell ref="C240:I240"/>
    <mergeCell ref="G274:H274"/>
    <mergeCell ref="C275:F275"/>
  </mergeCells>
  <hyperlinks>
    <hyperlink ref="E266" r:id="rId1" xr:uid="{00000000-0004-0000-0500-000000000000}"/>
    <hyperlink ref="E267" r:id="rId2" xr:uid="{00000000-0004-0000-0500-000001000000}"/>
    <hyperlink ref="E24" r:id="rId3" location="structural" xr:uid="{00000000-0004-0000-0500-000002000000}"/>
  </hyperlinks>
  <pageMargins left="0.7" right="0.7" top="0.78740157499999996" bottom="0.78740157499999996"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M26"/>
  <sheetViews>
    <sheetView workbookViewId="0">
      <selection activeCell="F26" sqref="F26"/>
    </sheetView>
  </sheetViews>
  <sheetFormatPr defaultColWidth="11.42578125" defaultRowHeight="15" x14ac:dyDescent="0.25"/>
  <sheetData>
    <row r="2" spans="1:13" ht="60" x14ac:dyDescent="0.25">
      <c r="A2" s="80" t="s">
        <v>435</v>
      </c>
      <c r="B2" s="80" t="s">
        <v>436</v>
      </c>
      <c r="C2" s="80" t="s">
        <v>437</v>
      </c>
      <c r="D2" s="80" t="s">
        <v>438</v>
      </c>
      <c r="E2" s="80" t="s">
        <v>336</v>
      </c>
      <c r="F2" s="80" t="s">
        <v>439</v>
      </c>
      <c r="G2" s="80" t="s">
        <v>337</v>
      </c>
      <c r="H2" s="80" t="s">
        <v>440</v>
      </c>
      <c r="I2" s="80" t="s">
        <v>441</v>
      </c>
      <c r="J2" s="80" t="s">
        <v>442</v>
      </c>
      <c r="K2" s="81" t="s">
        <v>338</v>
      </c>
      <c r="L2" s="81" t="s">
        <v>339</v>
      </c>
      <c r="M2" s="81" t="s">
        <v>340</v>
      </c>
    </row>
    <row r="3" spans="1:13" x14ac:dyDescent="0.25">
      <c r="B3" s="73">
        <v>43672</v>
      </c>
      <c r="C3" t="s">
        <v>261</v>
      </c>
      <c r="D3" s="74" t="s">
        <v>335</v>
      </c>
      <c r="E3" t="s">
        <v>334</v>
      </c>
      <c r="F3" t="s">
        <v>334</v>
      </c>
      <c r="G3" t="s">
        <v>341</v>
      </c>
      <c r="H3" t="s">
        <v>369</v>
      </c>
    </row>
    <row r="5" spans="1:13" x14ac:dyDescent="0.25">
      <c r="B5" s="73">
        <v>43689</v>
      </c>
      <c r="C5" t="s">
        <v>335</v>
      </c>
      <c r="D5" t="s">
        <v>335</v>
      </c>
      <c r="E5" t="s">
        <v>334</v>
      </c>
      <c r="F5" t="s">
        <v>334</v>
      </c>
      <c r="G5" t="s">
        <v>341</v>
      </c>
      <c r="H5" t="s">
        <v>371</v>
      </c>
    </row>
    <row r="6" spans="1:13" x14ac:dyDescent="0.25">
      <c r="H6" t="s">
        <v>372</v>
      </c>
    </row>
    <row r="8" spans="1:13" x14ac:dyDescent="0.25">
      <c r="H8" t="s">
        <v>373</v>
      </c>
    </row>
    <row r="10" spans="1:13" x14ac:dyDescent="0.25">
      <c r="B10" s="73">
        <v>43930</v>
      </c>
      <c r="C10" t="s">
        <v>335</v>
      </c>
      <c r="D10" t="s">
        <v>379</v>
      </c>
      <c r="E10" t="s">
        <v>334</v>
      </c>
      <c r="F10" t="s">
        <v>378</v>
      </c>
      <c r="G10" t="s">
        <v>341</v>
      </c>
      <c r="H10" t="s">
        <v>388</v>
      </c>
    </row>
    <row r="11" spans="1:13" x14ac:dyDescent="0.25">
      <c r="B11" s="77" t="s">
        <v>391</v>
      </c>
    </row>
    <row r="12" spans="1:13" x14ac:dyDescent="0.25">
      <c r="B12" t="s">
        <v>392</v>
      </c>
      <c r="H12" t="s">
        <v>393</v>
      </c>
    </row>
    <row r="13" spans="1:13" x14ac:dyDescent="0.25">
      <c r="B13" t="s">
        <v>395</v>
      </c>
      <c r="H13" t="s">
        <v>396</v>
      </c>
    </row>
    <row r="14" spans="1:13" x14ac:dyDescent="0.25">
      <c r="B14" t="s">
        <v>397</v>
      </c>
      <c r="H14" t="s">
        <v>398</v>
      </c>
    </row>
    <row r="15" spans="1:13" x14ac:dyDescent="0.25">
      <c r="B15" t="s">
        <v>401</v>
      </c>
      <c r="H15" t="s">
        <v>402</v>
      </c>
    </row>
    <row r="16" spans="1:13" x14ac:dyDescent="0.25">
      <c r="H16" t="s">
        <v>403</v>
      </c>
    </row>
    <row r="17" spans="1:10" x14ac:dyDescent="0.25">
      <c r="H17" t="s">
        <v>406</v>
      </c>
    </row>
    <row r="18" spans="1:10" x14ac:dyDescent="0.25">
      <c r="H18" t="s">
        <v>407</v>
      </c>
    </row>
    <row r="20" spans="1:10" x14ac:dyDescent="0.25">
      <c r="A20" s="78" t="s">
        <v>443</v>
      </c>
      <c r="B20" s="78">
        <v>45093</v>
      </c>
      <c r="C20" s="79" t="s">
        <v>379</v>
      </c>
      <c r="D20" s="79" t="s">
        <v>430</v>
      </c>
      <c r="E20" s="79" t="s">
        <v>378</v>
      </c>
      <c r="F20" s="79" t="s">
        <v>431</v>
      </c>
      <c r="G20" t="s">
        <v>432</v>
      </c>
      <c r="H20" t="s">
        <v>444</v>
      </c>
      <c r="J20" t="s">
        <v>433</v>
      </c>
    </row>
    <row r="21" spans="1:10" x14ac:dyDescent="0.25">
      <c r="H21" t="s">
        <v>434</v>
      </c>
    </row>
    <row r="23" spans="1:10" x14ac:dyDescent="0.25">
      <c r="A23" s="83" t="s">
        <v>445</v>
      </c>
      <c r="B23" s="84">
        <v>45148</v>
      </c>
      <c r="C23" s="83" t="s">
        <v>430</v>
      </c>
      <c r="D23" s="83" t="s">
        <v>446</v>
      </c>
      <c r="E23" s="83" t="s">
        <v>431</v>
      </c>
      <c r="F23" s="83" t="s">
        <v>447</v>
      </c>
      <c r="G23" t="s">
        <v>432</v>
      </c>
      <c r="H23" t="s">
        <v>452</v>
      </c>
      <c r="J23" t="s">
        <v>453</v>
      </c>
    </row>
    <row r="24" spans="1:10" x14ac:dyDescent="0.25">
      <c r="H24" t="s">
        <v>454</v>
      </c>
    </row>
    <row r="26" spans="1:10" x14ac:dyDescent="0.25">
      <c r="B26" s="73">
        <v>45254</v>
      </c>
      <c r="C26" s="83" t="s">
        <v>456</v>
      </c>
      <c r="D26" s="83" t="s">
        <v>447</v>
      </c>
      <c r="F26" t="s">
        <v>458</v>
      </c>
      <c r="G26" t="s">
        <v>455</v>
      </c>
      <c r="H26" t="s">
        <v>457</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cbde550-ee1e-44e5-99a1-6398df433a68" xsi:nil="true"/>
    <lcf76f155ced4ddcb4097134ff3c332f xmlns="8b16bc10-86bc-4315-90e9-9e37b512f06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Belge" ma:contentTypeID="0x010100EA9F20635D11A64093DF9B91C79F6E1A" ma:contentTypeVersion="11" ma:contentTypeDescription="Yeni belge oluşturun." ma:contentTypeScope="" ma:versionID="a2edd5f1e2c2455c042b25b027442910">
  <xsd:schema xmlns:xsd="http://www.w3.org/2001/XMLSchema" xmlns:xs="http://www.w3.org/2001/XMLSchema" xmlns:p="http://schemas.microsoft.com/office/2006/metadata/properties" xmlns:ns2="8b16bc10-86bc-4315-90e9-9e37b512f060" xmlns:ns3="3cbde550-ee1e-44e5-99a1-6398df433a68" targetNamespace="http://schemas.microsoft.com/office/2006/metadata/properties" ma:root="true" ma:fieldsID="51ecbf8fddbae306828c6f65bdac5b70" ns2:_="" ns3:_="">
    <xsd:import namespace="8b16bc10-86bc-4315-90e9-9e37b512f060"/>
    <xsd:import namespace="3cbde550-ee1e-44e5-99a1-6398df433a6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16bc10-86bc-4315-90e9-9e37b512f0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Resim Etiketleri" ma:readOnly="false" ma:fieldId="{5cf76f15-5ced-4ddc-b409-7134ff3c332f}" ma:taxonomyMulti="true" ma:sspId="6e7bc199-5fe5-462f-a3d8-26f806c1f49a"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bde550-ee1e-44e5-99a1-6398df433a68"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a53e2c8-d35f-45cb-81b5-ac66cdbb794a}" ma:internalName="TaxCatchAll" ma:showField="CatchAllData" ma:web="3cbde550-ee1e-44e5-99a1-6398df433a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AD830-7F97-40F4-ACF6-F26E41A30A47}">
  <ds:schemaRefs>
    <ds:schemaRef ds:uri="http://schemas.microsoft.com/office/2006/metadata/properties"/>
    <ds:schemaRef ds:uri="http://schemas.microsoft.com/office/infopath/2007/PartnerControls"/>
    <ds:schemaRef ds:uri="3cbde550-ee1e-44e5-99a1-6398df433a68"/>
    <ds:schemaRef ds:uri="8b16bc10-86bc-4315-90e9-9e37b512f060"/>
  </ds:schemaRefs>
</ds:datastoreItem>
</file>

<file path=customXml/itemProps2.xml><?xml version="1.0" encoding="utf-8"?>
<ds:datastoreItem xmlns:ds="http://schemas.openxmlformats.org/officeDocument/2006/customXml" ds:itemID="{CF4210AE-AB54-4A3D-9415-81C55679DD60}">
  <ds:schemaRefs>
    <ds:schemaRef ds:uri="http://schemas.microsoft.com/sharepoint/v3/contenttype/forms"/>
  </ds:schemaRefs>
</ds:datastoreItem>
</file>

<file path=customXml/itemProps3.xml><?xml version="1.0" encoding="utf-8"?>
<ds:datastoreItem xmlns:ds="http://schemas.openxmlformats.org/officeDocument/2006/customXml" ds:itemID="{75F8C69E-DC8B-4DB1-AA0F-DDA070297E1D}"/>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vt:lpstr>
      <vt:lpstr>values</vt:lpstr>
      <vt:lpstr>values (2)</vt:lpstr>
      <vt:lpstr>values_before</vt:lpstr>
      <vt:lpstr>OLD_values_no_RT</vt:lpstr>
      <vt:lpstr>comment</vt:lpstr>
      <vt:lpstr>Ancillary calculations</vt:lpstr>
      <vt:lpstr>Raw Data Buildings</vt:lpstr>
      <vt:lpstr>log</vt:lpstr>
      <vt:lpstr>ref</vt:lpstr>
      <vt:lpstr>high_rise_MFH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2024-07-29T14:19:15Z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0x010100EA9F20635D11A64093DF9B91C79F6E1A</vt:lpwstr>
  </property>
  <property fmtid="{D5CDD505-2E9C-101B-9397-08002B2CF9AE}" pid="3" name="MediaServiceImageTags">
    <vt:lpwstr/>
  </property>
</Properties>
</file>