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A:\learning_modules\Projects\Pending\coffee_order_EDA\"/>
    </mc:Choice>
  </mc:AlternateContent>
  <xr:revisionPtr revIDLastSave="0" documentId="13_ncr:1_{3085C318-CA55-4CD3-B87F-578924E27FA3}" xr6:coauthVersionLast="47" xr6:coauthVersionMax="47" xr10:uidLastSave="{00000000-0000-0000-0000-000000000000}"/>
  <bookViews>
    <workbookView showSheetTabs="0" xWindow="-108" yWindow="-108" windowWidth="23256" windowHeight="12456" tabRatio="374" xr2:uid="{00000000-000D-0000-FFFF-FFFF00000000}"/>
  </bookViews>
  <sheets>
    <sheet name="Dashboard" sheetId="23" r:id="rId1"/>
    <sheet name="TotalSales" sheetId="19" r:id="rId2"/>
    <sheet name="CountrySales" sheetId="20" r:id="rId3"/>
    <sheet name="Top5" sheetId="22" r:id="rId4"/>
    <sheet name="orders" sheetId="17" r:id="rId5"/>
    <sheet name="customers" sheetId="13" r:id="rId6"/>
    <sheet name="products" sheetId="2" r:id="rId7"/>
  </sheets>
  <definedNames>
    <definedName name="_xlnm._FilterDatabase" localSheetId="4" hidden="1">orders!$A$1:$N$1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2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7" l="1"/>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N52" i="17"/>
  <c r="N56" i="17" a="1"/>
  <c r="N56" i="17" s="1"/>
  <c r="N74" i="17" a="1"/>
  <c r="N74" i="17"/>
  <c r="N85" i="17"/>
  <c r="N146" i="17" a="1"/>
  <c r="N146" i="17" s="1"/>
  <c r="N150" i="17"/>
  <c r="N158" i="17"/>
  <c r="N204" i="17" a="1"/>
  <c r="N204" i="17" s="1"/>
  <c r="N205" i="17" a="1"/>
  <c r="N205" i="17" s="1"/>
  <c r="N220" i="17"/>
  <c r="N230" i="17"/>
  <c r="N276" i="17"/>
  <c r="N293" i="17" a="1"/>
  <c r="N293" i="17" s="1"/>
  <c r="N302" i="17"/>
  <c r="N305" i="17" a="1"/>
  <c r="N305" i="17" s="1"/>
  <c r="N352" i="17"/>
  <c r="N374" i="17"/>
  <c r="N380" i="17" a="1"/>
  <c r="N380" i="17" s="1"/>
  <c r="N381" i="17" a="1"/>
  <c r="N381" i="17" s="1"/>
  <c r="N452" i="17" a="1"/>
  <c r="N452" i="17"/>
  <c r="N454" i="17" a="1"/>
  <c r="N454" i="17" s="1"/>
  <c r="N456" i="17" a="1"/>
  <c r="N456" i="17" s="1"/>
  <c r="N504" i="17" a="1"/>
  <c r="N504" i="17" s="1"/>
  <c r="N528" i="17" a="1"/>
  <c r="N528" i="17"/>
  <c r="N531" i="17" a="1"/>
  <c r="N531" i="17" s="1"/>
  <c r="N584" i="17"/>
  <c r="N606" i="17"/>
  <c r="N615" i="17" a="1"/>
  <c r="N615" i="17" s="1"/>
  <c r="N652" i="17" a="1"/>
  <c r="N652" i="17" s="1"/>
  <c r="N664" i="17" a="1"/>
  <c r="N664" i="17" s="1"/>
  <c r="N665" i="17"/>
  <c r="N666" i="17" a="1"/>
  <c r="N666" i="17" s="1"/>
  <c r="N672" i="17" a="1"/>
  <c r="N672" i="17" s="1"/>
  <c r="N716" i="17"/>
  <c r="N722" i="17"/>
  <c r="N768" i="17" a="1"/>
  <c r="N768" i="17" s="1"/>
  <c r="N774" i="17" a="1"/>
  <c r="N774" i="17" s="1"/>
  <c r="N776" i="17" a="1"/>
  <c r="N776" i="17" s="1"/>
  <c r="N824" i="17" a="1"/>
  <c r="N824" i="17" s="1"/>
  <c r="N825" i="17"/>
  <c r="N826" i="17"/>
  <c r="N827" i="17"/>
  <c r="N856" i="17" a="1"/>
  <c r="N856" i="17" s="1"/>
  <c r="N864" i="17" a="1"/>
  <c r="N864" i="17" s="1"/>
  <c r="N865" i="17" a="1"/>
  <c r="N865" i="17" s="1"/>
  <c r="N896" i="17" a="1"/>
  <c r="N896" i="17" s="1"/>
  <c r="N897" i="17" a="1"/>
  <c r="N897" i="17" s="1"/>
  <c r="N898" i="17"/>
  <c r="N922" i="17"/>
  <c r="N930" i="17" a="1"/>
  <c r="N930" i="17" s="1"/>
  <c r="N931" i="17" a="1"/>
  <c r="N931" i="17" s="1"/>
  <c r="N960" i="17" a="1"/>
  <c r="N960" i="17" s="1"/>
  <c r="N961" i="17"/>
  <c r="N988" i="17" a="1"/>
  <c r="N988" i="17" s="1"/>
  <c r="N989" i="17" a="1"/>
  <c r="N989" i="17" s="1"/>
  <c r="M12" i="17"/>
  <c r="M14" i="17"/>
  <c r="M36" i="17"/>
  <c r="M48" i="17"/>
  <c r="M50" i="17"/>
  <c r="M72" i="17"/>
  <c r="M84" i="17"/>
  <c r="M86" i="17"/>
  <c r="M108" i="17"/>
  <c r="M120" i="17"/>
  <c r="M122" i="17"/>
  <c r="M144" i="17"/>
  <c r="M156" i="17"/>
  <c r="M158" i="17"/>
  <c r="M180" i="17"/>
  <c r="M181" i="17"/>
  <c r="M182" i="17"/>
  <c r="M205" i="17"/>
  <c r="M216" i="17"/>
  <c r="M217" i="17"/>
  <c r="M240" i="17"/>
  <c r="M241" i="17"/>
  <c r="M250" i="17"/>
  <c r="M264" i="17"/>
  <c r="M265" i="17"/>
  <c r="M274" i="17"/>
  <c r="M276" i="17"/>
  <c r="M300" i="17"/>
  <c r="M301" i="17"/>
  <c r="M302" i="17"/>
  <c r="M324" i="17"/>
  <c r="M325" i="17"/>
  <c r="M326" i="17"/>
  <c r="M349" i="17"/>
  <c r="M360" i="17"/>
  <c r="M361" i="17"/>
  <c r="M384" i="17"/>
  <c r="M385" i="17"/>
  <c r="M393" i="17"/>
  <c r="M408" i="17"/>
  <c r="M409" i="17"/>
  <c r="M417" i="17"/>
  <c r="M432" i="17"/>
  <c r="M433" i="17"/>
  <c r="M441" i="17"/>
  <c r="M456" i="17"/>
  <c r="M457" i="17"/>
  <c r="M465" i="17"/>
  <c r="M480" i="17"/>
  <c r="M481" i="17"/>
  <c r="M489" i="17"/>
  <c r="M504" i="17"/>
  <c r="M505" i="17"/>
  <c r="M513" i="17"/>
  <c r="M525" i="17"/>
  <c r="M528" i="17"/>
  <c r="M529" i="17"/>
  <c r="M530" i="17"/>
  <c r="M548" i="17"/>
  <c r="M549" i="17"/>
  <c r="M550" i="17"/>
  <c r="M552" i="17"/>
  <c r="M564" i="17"/>
  <c r="M565" i="17"/>
  <c r="M572" i="17"/>
  <c r="M573" i="17"/>
  <c r="M574" i="17"/>
  <c r="M588" i="17"/>
  <c r="M589" i="17"/>
  <c r="M596" i="17"/>
  <c r="M608" i="17"/>
  <c r="M609" i="17"/>
  <c r="M612" i="17"/>
  <c r="M613" i="17"/>
  <c r="M625" i="17"/>
  <c r="M632" i="17"/>
  <c r="M633" i="17"/>
  <c r="M648" i="17"/>
  <c r="M649" i="17"/>
  <c r="M650" i="17"/>
  <c r="M656" i="17"/>
  <c r="M657" i="17"/>
  <c r="M669" i="17"/>
  <c r="M672" i="17"/>
  <c r="M673" i="17"/>
  <c r="M674" i="17"/>
  <c r="M692" i="17"/>
  <c r="M693" i="17"/>
  <c r="M694" i="17"/>
  <c r="M696" i="17"/>
  <c r="M708" i="17"/>
  <c r="M709" i="17"/>
  <c r="M716" i="17"/>
  <c r="M717" i="17"/>
  <c r="M718" i="17"/>
  <c r="M732" i="17"/>
  <c r="M733" i="17"/>
  <c r="M740" i="17"/>
  <c r="M752" i="17"/>
  <c r="M753" i="17"/>
  <c r="M756" i="17"/>
  <c r="M757" i="17"/>
  <c r="M769" i="17"/>
  <c r="M776" i="17"/>
  <c r="M777" i="17"/>
  <c r="M792" i="17"/>
  <c r="M793" i="17"/>
  <c r="M794" i="17"/>
  <c r="M800" i="17"/>
  <c r="M801" i="17"/>
  <c r="M813" i="17"/>
  <c r="M816" i="17"/>
  <c r="M817" i="17"/>
  <c r="M818" i="17"/>
  <c r="M836" i="17"/>
  <c r="M837" i="17"/>
  <c r="M838" i="17"/>
  <c r="M840" i="17"/>
  <c r="M852" i="17"/>
  <c r="M853" i="17"/>
  <c r="M860" i="17"/>
  <c r="M861" i="17"/>
  <c r="M862" i="17"/>
  <c r="M876" i="17"/>
  <c r="M877" i="17"/>
  <c r="M884" i="17"/>
  <c r="M896" i="17"/>
  <c r="M897" i="17"/>
  <c r="M900" i="17"/>
  <c r="M901" i="17"/>
  <c r="M913" i="17"/>
  <c r="M920" i="17"/>
  <c r="M921" i="17"/>
  <c r="M936" i="17"/>
  <c r="M937" i="17"/>
  <c r="M938" i="17"/>
  <c r="M944" i="17"/>
  <c r="M945" i="17"/>
  <c r="M957" i="17"/>
  <c r="M960" i="17"/>
  <c r="M961" i="17"/>
  <c r="M962" i="17"/>
  <c r="M980" i="17"/>
  <c r="M981" i="17"/>
  <c r="M982" i="17"/>
  <c r="M984" i="17"/>
  <c r="M996" i="17"/>
  <c r="M997" i="17"/>
  <c r="I3" i="17"/>
  <c r="N3" i="17" s="1" a="1"/>
  <c r="N3" i="17" s="1"/>
  <c r="K3" i="17"/>
  <c r="L3" i="17"/>
  <c r="M3" i="17" s="1"/>
  <c r="I4" i="17"/>
  <c r="N4" i="17" s="1" a="1"/>
  <c r="N4" i="17" s="1"/>
  <c r="K4" i="17"/>
  <c r="L4" i="17"/>
  <c r="M4" i="17" s="1"/>
  <c r="I5" i="17"/>
  <c r="N5" i="17" s="1" a="1"/>
  <c r="N5" i="17" s="1"/>
  <c r="K5" i="17"/>
  <c r="L5" i="17"/>
  <c r="M5" i="17" s="1"/>
  <c r="I6" i="17"/>
  <c r="N6" i="17" s="1" a="1"/>
  <c r="N6" i="17" s="1"/>
  <c r="K6" i="17"/>
  <c r="L6" i="17"/>
  <c r="M6" i="17" s="1"/>
  <c r="I7" i="17"/>
  <c r="N7" i="17" s="1" a="1"/>
  <c r="N7" i="17" s="1"/>
  <c r="K7" i="17"/>
  <c r="L7" i="17"/>
  <c r="M7" i="17" s="1"/>
  <c r="I8" i="17"/>
  <c r="N8" i="17" s="1" a="1"/>
  <c r="N8" i="17" s="1"/>
  <c r="K8" i="17"/>
  <c r="L8" i="17"/>
  <c r="M8" i="17" s="1"/>
  <c r="I9" i="17"/>
  <c r="N9" i="17" s="1" a="1"/>
  <c r="N9" i="17" s="1"/>
  <c r="K9" i="17"/>
  <c r="L9" i="17"/>
  <c r="M9" i="17" s="1"/>
  <c r="I10" i="17"/>
  <c r="N10" i="17" s="1" a="1"/>
  <c r="N10" i="17" s="1"/>
  <c r="K10" i="17"/>
  <c r="L10" i="17"/>
  <c r="M10" i="17" s="1"/>
  <c r="I11" i="17"/>
  <c r="N11" i="17" s="1" a="1"/>
  <c r="N11" i="17" s="1"/>
  <c r="K11" i="17"/>
  <c r="L11" i="17"/>
  <c r="M11" i="17" s="1"/>
  <c r="I12" i="17"/>
  <c r="N12" i="17" s="1" a="1"/>
  <c r="N12" i="17" s="1"/>
  <c r="K12" i="17"/>
  <c r="L12" i="17"/>
  <c r="I13" i="17"/>
  <c r="N13" i="17" s="1" a="1"/>
  <c r="N13" i="17" s="1"/>
  <c r="K13" i="17"/>
  <c r="L13" i="17"/>
  <c r="M13" i="17" s="1"/>
  <c r="I14" i="17"/>
  <c r="N14" i="17" s="1" a="1"/>
  <c r="N14" i="17" s="1"/>
  <c r="K14" i="17"/>
  <c r="L14" i="17"/>
  <c r="I15" i="17"/>
  <c r="N15" i="17" s="1" a="1"/>
  <c r="N15" i="17" s="1"/>
  <c r="K15" i="17"/>
  <c r="L15" i="17"/>
  <c r="M15" i="17" s="1"/>
  <c r="I16" i="17"/>
  <c r="N16" i="17" s="1" a="1"/>
  <c r="N16" i="17" s="1"/>
  <c r="K16" i="17"/>
  <c r="L16" i="17"/>
  <c r="M16" i="17" s="1"/>
  <c r="I17" i="17"/>
  <c r="N17" i="17" s="1" a="1"/>
  <c r="N17" i="17" s="1"/>
  <c r="K17" i="17"/>
  <c r="L17" i="17"/>
  <c r="M17" i="17" s="1"/>
  <c r="I18" i="17"/>
  <c r="N18" i="17" s="1" a="1"/>
  <c r="N18" i="17" s="1"/>
  <c r="K18" i="17"/>
  <c r="L18" i="17"/>
  <c r="M18" i="17" s="1"/>
  <c r="I19" i="17"/>
  <c r="N19" i="17" s="1" a="1"/>
  <c r="N19" i="17" s="1"/>
  <c r="K19" i="17"/>
  <c r="L19" i="17"/>
  <c r="M19" i="17" s="1"/>
  <c r="I20" i="17"/>
  <c r="N20" i="17" s="1" a="1"/>
  <c r="N20" i="17" s="1"/>
  <c r="K20" i="17"/>
  <c r="L20" i="17"/>
  <c r="M20" i="17" s="1"/>
  <c r="I21" i="17"/>
  <c r="N21" i="17" s="1" a="1"/>
  <c r="N21" i="17" s="1"/>
  <c r="K21" i="17"/>
  <c r="L21" i="17"/>
  <c r="M21" i="17" s="1"/>
  <c r="I22" i="17"/>
  <c r="N22" i="17" s="1" a="1"/>
  <c r="N22" i="17" s="1"/>
  <c r="K22" i="17"/>
  <c r="L22" i="17"/>
  <c r="M22" i="17" s="1"/>
  <c r="I23" i="17"/>
  <c r="N23" i="17" s="1" a="1"/>
  <c r="N23" i="17" s="1"/>
  <c r="K23" i="17"/>
  <c r="L23" i="17"/>
  <c r="M23" i="17" s="1"/>
  <c r="I24" i="17"/>
  <c r="N24" i="17" s="1" a="1"/>
  <c r="N24" i="17" s="1"/>
  <c r="K24" i="17"/>
  <c r="L24" i="17"/>
  <c r="M24" i="17" s="1"/>
  <c r="I25" i="17"/>
  <c r="N25" i="17" s="1" a="1"/>
  <c r="N25" i="17" s="1"/>
  <c r="K25" i="17"/>
  <c r="L25" i="17"/>
  <c r="M25" i="17" s="1"/>
  <c r="I26" i="17"/>
  <c r="N26" i="17" s="1" a="1"/>
  <c r="N26" i="17" s="1"/>
  <c r="K26" i="17"/>
  <c r="L26" i="17"/>
  <c r="M26" i="17" s="1"/>
  <c r="I27" i="17"/>
  <c r="N27" i="17" s="1" a="1"/>
  <c r="N27" i="17" s="1"/>
  <c r="K27" i="17"/>
  <c r="L27" i="17"/>
  <c r="M27" i="17" s="1"/>
  <c r="I28" i="17"/>
  <c r="N28" i="17" s="1" a="1"/>
  <c r="N28" i="17" s="1"/>
  <c r="K28" i="17"/>
  <c r="L28" i="17"/>
  <c r="M28" i="17" s="1"/>
  <c r="I29" i="17"/>
  <c r="N29" i="17" s="1" a="1"/>
  <c r="N29" i="17" s="1"/>
  <c r="K29" i="17"/>
  <c r="L29" i="17"/>
  <c r="M29" i="17" s="1"/>
  <c r="I30" i="17"/>
  <c r="N30" i="17" s="1" a="1"/>
  <c r="N30" i="17" s="1"/>
  <c r="K30" i="17"/>
  <c r="L30" i="17"/>
  <c r="M30" i="17" s="1"/>
  <c r="I31" i="17"/>
  <c r="N31" i="17" s="1" a="1"/>
  <c r="N31" i="17" s="1"/>
  <c r="K31" i="17"/>
  <c r="L31" i="17"/>
  <c r="M31" i="17" s="1"/>
  <c r="I32" i="17"/>
  <c r="N32" i="17" s="1" a="1"/>
  <c r="N32" i="17" s="1"/>
  <c r="K32" i="17"/>
  <c r="L32" i="17"/>
  <c r="M32" i="17" s="1"/>
  <c r="I33" i="17"/>
  <c r="N33" i="17" s="1" a="1"/>
  <c r="N33" i="17" s="1"/>
  <c r="K33" i="17"/>
  <c r="L33" i="17"/>
  <c r="M33" i="17" s="1"/>
  <c r="I34" i="17"/>
  <c r="N34" i="17" s="1" a="1"/>
  <c r="N34" i="17" s="1"/>
  <c r="K34" i="17"/>
  <c r="L34" i="17"/>
  <c r="M34" i="17" s="1"/>
  <c r="I35" i="17"/>
  <c r="N35" i="17" s="1" a="1"/>
  <c r="N35" i="17" s="1"/>
  <c r="K35" i="17"/>
  <c r="L35" i="17"/>
  <c r="M35" i="17" s="1"/>
  <c r="I36" i="17"/>
  <c r="N36" i="17" s="1" a="1"/>
  <c r="N36" i="17" s="1"/>
  <c r="K36" i="17"/>
  <c r="L36" i="17"/>
  <c r="I37" i="17"/>
  <c r="N37" i="17" s="1" a="1"/>
  <c r="N37" i="17" s="1"/>
  <c r="K37" i="17"/>
  <c r="L37" i="17"/>
  <c r="M37" i="17" s="1"/>
  <c r="I38" i="17"/>
  <c r="N38" i="17" s="1" a="1"/>
  <c r="N38" i="17" s="1"/>
  <c r="K38" i="17"/>
  <c r="L38" i="17"/>
  <c r="M38" i="17" s="1"/>
  <c r="I39" i="17"/>
  <c r="N39" i="17" s="1" a="1"/>
  <c r="N39" i="17" s="1"/>
  <c r="K39" i="17"/>
  <c r="L39" i="17"/>
  <c r="M39" i="17" s="1"/>
  <c r="I40" i="17"/>
  <c r="N40" i="17" s="1" a="1"/>
  <c r="N40" i="17" s="1"/>
  <c r="K40" i="17"/>
  <c r="L40" i="17"/>
  <c r="M40" i="17" s="1"/>
  <c r="I41" i="17"/>
  <c r="N41" i="17" s="1" a="1"/>
  <c r="N41" i="17" s="1"/>
  <c r="K41" i="17"/>
  <c r="L41" i="17"/>
  <c r="M41" i="17" s="1"/>
  <c r="I42" i="17"/>
  <c r="N42" i="17" s="1" a="1"/>
  <c r="N42" i="17" s="1"/>
  <c r="K42" i="17"/>
  <c r="L42" i="17"/>
  <c r="M42" i="17" s="1"/>
  <c r="I43" i="17"/>
  <c r="N43" i="17" s="1" a="1"/>
  <c r="N43" i="17" s="1"/>
  <c r="K43" i="17"/>
  <c r="L43" i="17"/>
  <c r="M43" i="17" s="1"/>
  <c r="I44" i="17"/>
  <c r="N44" i="17" s="1" a="1"/>
  <c r="N44" i="17" s="1"/>
  <c r="K44" i="17"/>
  <c r="L44" i="17"/>
  <c r="M44" i="17" s="1"/>
  <c r="I45" i="17"/>
  <c r="N45" i="17" s="1" a="1"/>
  <c r="N45" i="17" s="1"/>
  <c r="K45" i="17"/>
  <c r="L45" i="17"/>
  <c r="M45" i="17" s="1"/>
  <c r="I46" i="17"/>
  <c r="N46" i="17" s="1" a="1"/>
  <c r="N46" i="17" s="1"/>
  <c r="K46" i="17"/>
  <c r="L46" i="17"/>
  <c r="M46" i="17" s="1"/>
  <c r="I47" i="17"/>
  <c r="N47" i="17" s="1" a="1"/>
  <c r="N47" i="17" s="1"/>
  <c r="K47" i="17"/>
  <c r="L47" i="17"/>
  <c r="M47" i="17" s="1"/>
  <c r="I48" i="17"/>
  <c r="N48" i="17" s="1" a="1"/>
  <c r="N48" i="17" s="1"/>
  <c r="K48" i="17"/>
  <c r="L48" i="17"/>
  <c r="I49" i="17"/>
  <c r="N49" i="17" s="1" a="1"/>
  <c r="N49" i="17" s="1"/>
  <c r="K49" i="17"/>
  <c r="L49" i="17"/>
  <c r="M49" i="17" s="1"/>
  <c r="I50" i="17"/>
  <c r="N50" i="17" s="1" a="1"/>
  <c r="N50" i="17" s="1"/>
  <c r="K50" i="17"/>
  <c r="L50" i="17"/>
  <c r="I51" i="17"/>
  <c r="N51" i="17" s="1" a="1"/>
  <c r="N51" i="17" s="1"/>
  <c r="K51" i="17"/>
  <c r="L51" i="17"/>
  <c r="M51" i="17" s="1"/>
  <c r="I52" i="17"/>
  <c r="N52" i="17" s="1" a="1"/>
  <c r="K52" i="17"/>
  <c r="L52" i="17"/>
  <c r="M52" i="17" s="1"/>
  <c r="I53" i="17"/>
  <c r="N53" i="17" s="1" a="1"/>
  <c r="N53" i="17" s="1"/>
  <c r="K53" i="17"/>
  <c r="L53" i="17"/>
  <c r="M53" i="17" s="1"/>
  <c r="I54" i="17"/>
  <c r="N54" i="17" s="1" a="1"/>
  <c r="N54" i="17" s="1"/>
  <c r="K54" i="17"/>
  <c r="L54" i="17"/>
  <c r="M54" i="17" s="1"/>
  <c r="I55" i="17"/>
  <c r="N55" i="17" s="1" a="1"/>
  <c r="N55" i="17" s="1"/>
  <c r="K55" i="17"/>
  <c r="L55" i="17"/>
  <c r="M55" i="17" s="1"/>
  <c r="I56" i="17"/>
  <c r="K56" i="17"/>
  <c r="L56" i="17"/>
  <c r="M56" i="17" s="1"/>
  <c r="I57" i="17"/>
  <c r="N57" i="17" s="1" a="1"/>
  <c r="N57" i="17" s="1"/>
  <c r="K57" i="17"/>
  <c r="L57" i="17"/>
  <c r="M57" i="17" s="1"/>
  <c r="I58" i="17"/>
  <c r="N58" i="17" s="1" a="1"/>
  <c r="N58" i="17" s="1"/>
  <c r="K58" i="17"/>
  <c r="L58" i="17"/>
  <c r="M58" i="17" s="1"/>
  <c r="I59" i="17"/>
  <c r="N59" i="17" s="1" a="1"/>
  <c r="N59" i="17" s="1"/>
  <c r="K59" i="17"/>
  <c r="L59" i="17"/>
  <c r="M59" i="17" s="1"/>
  <c r="I60" i="17"/>
  <c r="N60" i="17" s="1" a="1"/>
  <c r="N60" i="17" s="1"/>
  <c r="K60" i="17"/>
  <c r="L60" i="17"/>
  <c r="M60" i="17" s="1"/>
  <c r="I61" i="17"/>
  <c r="N61" i="17" s="1" a="1"/>
  <c r="N61" i="17" s="1"/>
  <c r="K61" i="17"/>
  <c r="L61" i="17"/>
  <c r="M61" i="17" s="1"/>
  <c r="I62" i="17"/>
  <c r="N62" i="17" s="1" a="1"/>
  <c r="N62" i="17" s="1"/>
  <c r="K62" i="17"/>
  <c r="L62" i="17"/>
  <c r="M62" i="17" s="1"/>
  <c r="I63" i="17"/>
  <c r="N63" i="17" s="1" a="1"/>
  <c r="N63" i="17" s="1"/>
  <c r="K63" i="17"/>
  <c r="L63" i="17"/>
  <c r="M63" i="17" s="1"/>
  <c r="I64" i="17"/>
  <c r="N64" i="17" s="1" a="1"/>
  <c r="N64" i="17" s="1"/>
  <c r="K64" i="17"/>
  <c r="L64" i="17"/>
  <c r="M64" i="17" s="1"/>
  <c r="I65" i="17"/>
  <c r="N65" i="17" s="1" a="1"/>
  <c r="N65" i="17" s="1"/>
  <c r="K65" i="17"/>
  <c r="L65" i="17"/>
  <c r="M65" i="17" s="1"/>
  <c r="I66" i="17"/>
  <c r="N66" i="17" s="1" a="1"/>
  <c r="N66" i="17" s="1"/>
  <c r="K66" i="17"/>
  <c r="L66" i="17"/>
  <c r="M66" i="17" s="1"/>
  <c r="I67" i="17"/>
  <c r="N67" i="17" s="1" a="1"/>
  <c r="N67" i="17" s="1"/>
  <c r="K67" i="17"/>
  <c r="L67" i="17"/>
  <c r="M67" i="17" s="1"/>
  <c r="I68" i="17"/>
  <c r="N68" i="17" s="1" a="1"/>
  <c r="N68" i="17" s="1"/>
  <c r="K68" i="17"/>
  <c r="L68" i="17"/>
  <c r="M68" i="17" s="1"/>
  <c r="I69" i="17"/>
  <c r="N69" i="17" s="1" a="1"/>
  <c r="N69" i="17" s="1"/>
  <c r="K69" i="17"/>
  <c r="L69" i="17"/>
  <c r="M69" i="17" s="1"/>
  <c r="I70" i="17"/>
  <c r="N70" i="17" s="1" a="1"/>
  <c r="N70" i="17" s="1"/>
  <c r="K70" i="17"/>
  <c r="L70" i="17"/>
  <c r="M70" i="17" s="1"/>
  <c r="I71" i="17"/>
  <c r="N71" i="17" s="1" a="1"/>
  <c r="N71" i="17" s="1"/>
  <c r="K71" i="17"/>
  <c r="L71" i="17"/>
  <c r="M71" i="17" s="1"/>
  <c r="I72" i="17"/>
  <c r="N72" i="17" s="1" a="1"/>
  <c r="N72" i="17" s="1"/>
  <c r="K72" i="17"/>
  <c r="L72" i="17"/>
  <c r="I73" i="17"/>
  <c r="N73" i="17" s="1" a="1"/>
  <c r="N73" i="17" s="1"/>
  <c r="K73" i="17"/>
  <c r="L73" i="17"/>
  <c r="M73" i="17" s="1"/>
  <c r="I74" i="17"/>
  <c r="K74" i="17"/>
  <c r="L74" i="17"/>
  <c r="M74" i="17" s="1"/>
  <c r="I75" i="17"/>
  <c r="N75" i="17" s="1" a="1"/>
  <c r="N75" i="17" s="1"/>
  <c r="K75" i="17"/>
  <c r="L75" i="17"/>
  <c r="M75" i="17" s="1"/>
  <c r="I76" i="17"/>
  <c r="N76" i="17" s="1" a="1"/>
  <c r="N76" i="17" s="1"/>
  <c r="K76" i="17"/>
  <c r="L76" i="17"/>
  <c r="M76" i="17" s="1"/>
  <c r="I77" i="17"/>
  <c r="N77" i="17" s="1" a="1"/>
  <c r="N77" i="17" s="1"/>
  <c r="K77" i="17"/>
  <c r="L77" i="17"/>
  <c r="M77" i="17" s="1"/>
  <c r="I78" i="17"/>
  <c r="N78" i="17" s="1" a="1"/>
  <c r="N78" i="17" s="1"/>
  <c r="K78" i="17"/>
  <c r="L78" i="17"/>
  <c r="M78" i="17" s="1"/>
  <c r="I79" i="17"/>
  <c r="N79" i="17" s="1" a="1"/>
  <c r="N79" i="17" s="1"/>
  <c r="K79" i="17"/>
  <c r="L79" i="17"/>
  <c r="M79" i="17" s="1"/>
  <c r="I80" i="17"/>
  <c r="N80" i="17" s="1" a="1"/>
  <c r="N80" i="17" s="1"/>
  <c r="K80" i="17"/>
  <c r="L80" i="17"/>
  <c r="M80" i="17" s="1"/>
  <c r="I81" i="17"/>
  <c r="N81" i="17" s="1" a="1"/>
  <c r="N81" i="17" s="1"/>
  <c r="K81" i="17"/>
  <c r="L81" i="17"/>
  <c r="M81" i="17" s="1"/>
  <c r="I82" i="17"/>
  <c r="N82" i="17" s="1" a="1"/>
  <c r="N82" i="17" s="1"/>
  <c r="K82" i="17"/>
  <c r="L82" i="17"/>
  <c r="M82" i="17" s="1"/>
  <c r="I83" i="17"/>
  <c r="N83" i="17" s="1" a="1"/>
  <c r="N83" i="17" s="1"/>
  <c r="K83" i="17"/>
  <c r="L83" i="17"/>
  <c r="M83" i="17" s="1"/>
  <c r="I84" i="17"/>
  <c r="N84" i="17" s="1" a="1"/>
  <c r="N84" i="17" s="1"/>
  <c r="K84" i="17"/>
  <c r="L84" i="17"/>
  <c r="I85" i="17"/>
  <c r="N85" i="17" s="1" a="1"/>
  <c r="K85" i="17"/>
  <c r="L85" i="17"/>
  <c r="M85" i="17" s="1"/>
  <c r="I86" i="17"/>
  <c r="N86" i="17" s="1" a="1"/>
  <c r="N86" i="17" s="1"/>
  <c r="K86" i="17"/>
  <c r="L86" i="17"/>
  <c r="I87" i="17"/>
  <c r="N87" i="17" s="1" a="1"/>
  <c r="N87" i="17" s="1"/>
  <c r="K87" i="17"/>
  <c r="L87" i="17"/>
  <c r="M87" i="17" s="1"/>
  <c r="I88" i="17"/>
  <c r="N88" i="17" s="1" a="1"/>
  <c r="N88" i="17" s="1"/>
  <c r="K88" i="17"/>
  <c r="L88" i="17"/>
  <c r="M88" i="17" s="1"/>
  <c r="I89" i="17"/>
  <c r="N89" i="17" s="1" a="1"/>
  <c r="N89" i="17" s="1"/>
  <c r="K89" i="17"/>
  <c r="L89" i="17"/>
  <c r="M89" i="17" s="1"/>
  <c r="I90" i="17"/>
  <c r="N90" i="17" s="1" a="1"/>
  <c r="N90" i="17" s="1"/>
  <c r="K90" i="17"/>
  <c r="L90" i="17"/>
  <c r="M90" i="17" s="1"/>
  <c r="I91" i="17"/>
  <c r="N91" i="17" s="1" a="1"/>
  <c r="N91" i="17" s="1"/>
  <c r="K91" i="17"/>
  <c r="L91" i="17"/>
  <c r="M91" i="17" s="1"/>
  <c r="I92" i="17"/>
  <c r="N92" i="17" s="1" a="1"/>
  <c r="N92" i="17" s="1"/>
  <c r="K92" i="17"/>
  <c r="L92" i="17"/>
  <c r="M92" i="17" s="1"/>
  <c r="I93" i="17"/>
  <c r="N93" i="17" s="1" a="1"/>
  <c r="N93" i="17" s="1"/>
  <c r="K93" i="17"/>
  <c r="L93" i="17"/>
  <c r="M93" i="17" s="1"/>
  <c r="I94" i="17"/>
  <c r="N94" i="17" s="1" a="1"/>
  <c r="N94" i="17" s="1"/>
  <c r="K94" i="17"/>
  <c r="L94" i="17"/>
  <c r="M94" i="17" s="1"/>
  <c r="I95" i="17"/>
  <c r="N95" i="17" s="1" a="1"/>
  <c r="N95" i="17" s="1"/>
  <c r="K95" i="17"/>
  <c r="L95" i="17"/>
  <c r="M95" i="17" s="1"/>
  <c r="I96" i="17"/>
  <c r="N96" i="17" s="1" a="1"/>
  <c r="N96" i="17" s="1"/>
  <c r="K96" i="17"/>
  <c r="L96" i="17"/>
  <c r="M96" i="17" s="1"/>
  <c r="I97" i="17"/>
  <c r="N97" i="17" s="1" a="1"/>
  <c r="N97" i="17" s="1"/>
  <c r="K97" i="17"/>
  <c r="L97" i="17"/>
  <c r="M97" i="17" s="1"/>
  <c r="I98" i="17"/>
  <c r="N98" i="17" s="1" a="1"/>
  <c r="N98" i="17" s="1"/>
  <c r="K98" i="17"/>
  <c r="L98" i="17"/>
  <c r="M98" i="17" s="1"/>
  <c r="I99" i="17"/>
  <c r="N99" i="17" s="1" a="1"/>
  <c r="N99" i="17" s="1"/>
  <c r="K99" i="17"/>
  <c r="L99" i="17"/>
  <c r="M99" i="17" s="1"/>
  <c r="I100" i="17"/>
  <c r="N100" i="17" s="1" a="1"/>
  <c r="N100" i="17" s="1"/>
  <c r="K100" i="17"/>
  <c r="L100" i="17"/>
  <c r="M100" i="17" s="1"/>
  <c r="I101" i="17"/>
  <c r="N101" i="17" s="1" a="1"/>
  <c r="N101" i="17" s="1"/>
  <c r="K101" i="17"/>
  <c r="L101" i="17"/>
  <c r="M101" i="17" s="1"/>
  <c r="I102" i="17"/>
  <c r="N102" i="17" s="1" a="1"/>
  <c r="N102" i="17" s="1"/>
  <c r="K102" i="17"/>
  <c r="L102" i="17"/>
  <c r="M102" i="17" s="1"/>
  <c r="I103" i="17"/>
  <c r="N103" i="17" s="1" a="1"/>
  <c r="N103" i="17" s="1"/>
  <c r="K103" i="17"/>
  <c r="L103" i="17"/>
  <c r="M103" i="17" s="1"/>
  <c r="I104" i="17"/>
  <c r="N104" i="17" s="1" a="1"/>
  <c r="N104" i="17" s="1"/>
  <c r="K104" i="17"/>
  <c r="L104" i="17"/>
  <c r="M104" i="17" s="1"/>
  <c r="I105" i="17"/>
  <c r="N105" i="17" s="1" a="1"/>
  <c r="N105" i="17" s="1"/>
  <c r="K105" i="17"/>
  <c r="L105" i="17"/>
  <c r="M105" i="17" s="1"/>
  <c r="I106" i="17"/>
  <c r="N106" i="17" s="1" a="1"/>
  <c r="N106" i="17" s="1"/>
  <c r="K106" i="17"/>
  <c r="L106" i="17"/>
  <c r="M106" i="17" s="1"/>
  <c r="I107" i="17"/>
  <c r="N107" i="17" s="1" a="1"/>
  <c r="N107" i="17" s="1"/>
  <c r="K107" i="17"/>
  <c r="L107" i="17"/>
  <c r="M107" i="17" s="1"/>
  <c r="I108" i="17"/>
  <c r="N108" i="17" s="1" a="1"/>
  <c r="N108" i="17" s="1"/>
  <c r="K108" i="17"/>
  <c r="L108" i="17"/>
  <c r="I109" i="17"/>
  <c r="N109" i="17" s="1" a="1"/>
  <c r="N109" i="17" s="1"/>
  <c r="K109" i="17"/>
  <c r="L109" i="17"/>
  <c r="M109" i="17" s="1"/>
  <c r="I110" i="17"/>
  <c r="N110" i="17" s="1" a="1"/>
  <c r="N110" i="17" s="1"/>
  <c r="K110" i="17"/>
  <c r="L110" i="17"/>
  <c r="M110" i="17" s="1"/>
  <c r="I111" i="17"/>
  <c r="N111" i="17" s="1" a="1"/>
  <c r="N111" i="17" s="1"/>
  <c r="K111" i="17"/>
  <c r="L111" i="17"/>
  <c r="M111" i="17" s="1"/>
  <c r="I112" i="17"/>
  <c r="N112" i="17" s="1" a="1"/>
  <c r="N112" i="17" s="1"/>
  <c r="K112" i="17"/>
  <c r="L112" i="17"/>
  <c r="M112" i="17" s="1"/>
  <c r="I113" i="17"/>
  <c r="N113" i="17" s="1" a="1"/>
  <c r="N113" i="17" s="1"/>
  <c r="K113" i="17"/>
  <c r="L113" i="17"/>
  <c r="M113" i="17" s="1"/>
  <c r="I114" i="17"/>
  <c r="N114" i="17" s="1" a="1"/>
  <c r="N114" i="17" s="1"/>
  <c r="K114" i="17"/>
  <c r="L114" i="17"/>
  <c r="M114" i="17" s="1"/>
  <c r="I115" i="17"/>
  <c r="N115" i="17" s="1" a="1"/>
  <c r="N115" i="17" s="1"/>
  <c r="K115" i="17"/>
  <c r="L115" i="17"/>
  <c r="M115" i="17" s="1"/>
  <c r="I116" i="17"/>
  <c r="N116" i="17" s="1" a="1"/>
  <c r="N116" i="17" s="1"/>
  <c r="K116" i="17"/>
  <c r="L116" i="17"/>
  <c r="M116" i="17" s="1"/>
  <c r="I117" i="17"/>
  <c r="N117" i="17" s="1" a="1"/>
  <c r="N117" i="17" s="1"/>
  <c r="K117" i="17"/>
  <c r="L117" i="17"/>
  <c r="M117" i="17" s="1"/>
  <c r="I118" i="17"/>
  <c r="N118" i="17" s="1" a="1"/>
  <c r="N118" i="17" s="1"/>
  <c r="K118" i="17"/>
  <c r="L118" i="17"/>
  <c r="M118" i="17" s="1"/>
  <c r="I119" i="17"/>
  <c r="N119" i="17" s="1" a="1"/>
  <c r="N119" i="17" s="1"/>
  <c r="K119" i="17"/>
  <c r="L119" i="17"/>
  <c r="M119" i="17" s="1"/>
  <c r="I120" i="17"/>
  <c r="N120" i="17" s="1" a="1"/>
  <c r="N120" i="17" s="1"/>
  <c r="K120" i="17"/>
  <c r="L120" i="17"/>
  <c r="I121" i="17"/>
  <c r="N121" i="17" s="1" a="1"/>
  <c r="N121" i="17" s="1"/>
  <c r="K121" i="17"/>
  <c r="L121" i="17"/>
  <c r="M121" i="17" s="1"/>
  <c r="I122" i="17"/>
  <c r="N122" i="17" s="1" a="1"/>
  <c r="N122" i="17" s="1"/>
  <c r="K122" i="17"/>
  <c r="L122" i="17"/>
  <c r="I123" i="17"/>
  <c r="N123" i="17" s="1" a="1"/>
  <c r="N123" i="17" s="1"/>
  <c r="K123" i="17"/>
  <c r="L123" i="17"/>
  <c r="M123" i="17" s="1"/>
  <c r="I124" i="17"/>
  <c r="N124" i="17" s="1" a="1"/>
  <c r="N124" i="17" s="1"/>
  <c r="K124" i="17"/>
  <c r="L124" i="17"/>
  <c r="M124" i="17" s="1"/>
  <c r="I125" i="17"/>
  <c r="N125" i="17" s="1" a="1"/>
  <c r="N125" i="17" s="1"/>
  <c r="K125" i="17"/>
  <c r="L125" i="17"/>
  <c r="M125" i="17" s="1"/>
  <c r="I126" i="17"/>
  <c r="N126" i="17" s="1" a="1"/>
  <c r="N126" i="17" s="1"/>
  <c r="K126" i="17"/>
  <c r="L126" i="17"/>
  <c r="M126" i="17" s="1"/>
  <c r="I127" i="17"/>
  <c r="N127" i="17" s="1" a="1"/>
  <c r="N127" i="17" s="1"/>
  <c r="K127" i="17"/>
  <c r="L127" i="17"/>
  <c r="M127" i="17" s="1"/>
  <c r="I128" i="17"/>
  <c r="N128" i="17" s="1" a="1"/>
  <c r="N128" i="17" s="1"/>
  <c r="K128" i="17"/>
  <c r="L128" i="17"/>
  <c r="M128" i="17" s="1"/>
  <c r="I129" i="17"/>
  <c r="N129" i="17" s="1" a="1"/>
  <c r="N129" i="17" s="1"/>
  <c r="K129" i="17"/>
  <c r="L129" i="17"/>
  <c r="M129" i="17" s="1"/>
  <c r="I130" i="17"/>
  <c r="N130" i="17" s="1" a="1"/>
  <c r="N130" i="17" s="1"/>
  <c r="K130" i="17"/>
  <c r="L130" i="17"/>
  <c r="M130" i="17" s="1"/>
  <c r="I131" i="17"/>
  <c r="N131" i="17" s="1" a="1"/>
  <c r="N131" i="17" s="1"/>
  <c r="K131" i="17"/>
  <c r="L131" i="17"/>
  <c r="M131" i="17" s="1"/>
  <c r="I132" i="17"/>
  <c r="N132" i="17" s="1" a="1"/>
  <c r="N132" i="17" s="1"/>
  <c r="K132" i="17"/>
  <c r="L132" i="17"/>
  <c r="M132" i="17" s="1"/>
  <c r="I133" i="17"/>
  <c r="N133" i="17" s="1" a="1"/>
  <c r="N133" i="17" s="1"/>
  <c r="K133" i="17"/>
  <c r="L133" i="17"/>
  <c r="M133" i="17" s="1"/>
  <c r="I134" i="17"/>
  <c r="N134" i="17" s="1" a="1"/>
  <c r="N134" i="17" s="1"/>
  <c r="K134" i="17"/>
  <c r="L134" i="17"/>
  <c r="M134" i="17" s="1"/>
  <c r="I135" i="17"/>
  <c r="N135" i="17" s="1" a="1"/>
  <c r="N135" i="17" s="1"/>
  <c r="K135" i="17"/>
  <c r="L135" i="17"/>
  <c r="M135" i="17" s="1"/>
  <c r="I136" i="17"/>
  <c r="N136" i="17" s="1" a="1"/>
  <c r="N136" i="17" s="1"/>
  <c r="K136" i="17"/>
  <c r="L136" i="17"/>
  <c r="M136" i="17" s="1"/>
  <c r="I137" i="17"/>
  <c r="N137" i="17" s="1" a="1"/>
  <c r="N137" i="17" s="1"/>
  <c r="K137" i="17"/>
  <c r="L137" i="17"/>
  <c r="M137" i="17" s="1"/>
  <c r="I138" i="17"/>
  <c r="N138" i="17" s="1" a="1"/>
  <c r="N138" i="17" s="1"/>
  <c r="K138" i="17"/>
  <c r="L138" i="17"/>
  <c r="M138" i="17" s="1"/>
  <c r="I139" i="17"/>
  <c r="N139" i="17" s="1" a="1"/>
  <c r="N139" i="17" s="1"/>
  <c r="K139" i="17"/>
  <c r="L139" i="17"/>
  <c r="M139" i="17" s="1"/>
  <c r="I140" i="17"/>
  <c r="N140" i="17" s="1" a="1"/>
  <c r="N140" i="17" s="1"/>
  <c r="K140" i="17"/>
  <c r="L140" i="17"/>
  <c r="M140" i="17" s="1"/>
  <c r="I141" i="17"/>
  <c r="N141" i="17" s="1" a="1"/>
  <c r="N141" i="17" s="1"/>
  <c r="K141" i="17"/>
  <c r="L141" i="17"/>
  <c r="M141" i="17" s="1"/>
  <c r="I142" i="17"/>
  <c r="N142" i="17" s="1" a="1"/>
  <c r="N142" i="17" s="1"/>
  <c r="K142" i="17"/>
  <c r="L142" i="17"/>
  <c r="M142" i="17" s="1"/>
  <c r="I143" i="17"/>
  <c r="N143" i="17" s="1" a="1"/>
  <c r="N143" i="17" s="1"/>
  <c r="K143" i="17"/>
  <c r="L143" i="17"/>
  <c r="M143" i="17" s="1"/>
  <c r="I144" i="17"/>
  <c r="N144" i="17" s="1" a="1"/>
  <c r="N144" i="17" s="1"/>
  <c r="K144" i="17"/>
  <c r="L144" i="17"/>
  <c r="I145" i="17"/>
  <c r="N145" i="17" s="1" a="1"/>
  <c r="N145" i="17" s="1"/>
  <c r="K145" i="17"/>
  <c r="L145" i="17"/>
  <c r="M145" i="17" s="1"/>
  <c r="I146" i="17"/>
  <c r="K146" i="17"/>
  <c r="L146" i="17"/>
  <c r="M146" i="17" s="1"/>
  <c r="I147" i="17"/>
  <c r="N147" i="17" s="1" a="1"/>
  <c r="N147" i="17" s="1"/>
  <c r="K147" i="17"/>
  <c r="L147" i="17"/>
  <c r="M147" i="17" s="1"/>
  <c r="I148" i="17"/>
  <c r="N148" i="17" s="1" a="1"/>
  <c r="N148" i="17" s="1"/>
  <c r="K148" i="17"/>
  <c r="L148" i="17"/>
  <c r="M148" i="17" s="1"/>
  <c r="I149" i="17"/>
  <c r="N149" i="17" s="1" a="1"/>
  <c r="N149" i="17" s="1"/>
  <c r="K149" i="17"/>
  <c r="L149" i="17"/>
  <c r="M149" i="17" s="1"/>
  <c r="I150" i="17"/>
  <c r="N150" i="17" s="1" a="1"/>
  <c r="K150" i="17"/>
  <c r="L150" i="17"/>
  <c r="M150" i="17" s="1"/>
  <c r="I151" i="17"/>
  <c r="N151" i="17" s="1" a="1"/>
  <c r="N151" i="17" s="1"/>
  <c r="K151" i="17"/>
  <c r="L151" i="17"/>
  <c r="M151" i="17" s="1"/>
  <c r="I152" i="17"/>
  <c r="N152" i="17" s="1" a="1"/>
  <c r="N152" i="17" s="1"/>
  <c r="K152" i="17"/>
  <c r="L152" i="17"/>
  <c r="M152" i="17" s="1"/>
  <c r="I153" i="17"/>
  <c r="N153" i="17" s="1" a="1"/>
  <c r="N153" i="17" s="1"/>
  <c r="K153" i="17"/>
  <c r="L153" i="17"/>
  <c r="M153" i="17" s="1"/>
  <c r="I154" i="17"/>
  <c r="N154" i="17" s="1" a="1"/>
  <c r="N154" i="17" s="1"/>
  <c r="K154" i="17"/>
  <c r="L154" i="17"/>
  <c r="M154" i="17" s="1"/>
  <c r="I155" i="17"/>
  <c r="N155" i="17" s="1" a="1"/>
  <c r="N155" i="17" s="1"/>
  <c r="K155" i="17"/>
  <c r="L155" i="17"/>
  <c r="M155" i="17" s="1"/>
  <c r="I156" i="17"/>
  <c r="N156" i="17" s="1" a="1"/>
  <c r="N156" i="17" s="1"/>
  <c r="K156" i="17"/>
  <c r="L156" i="17"/>
  <c r="I157" i="17"/>
  <c r="N157" i="17" s="1" a="1"/>
  <c r="N157" i="17" s="1"/>
  <c r="K157" i="17"/>
  <c r="L157" i="17"/>
  <c r="M157" i="17" s="1"/>
  <c r="I158" i="17"/>
  <c r="N158" i="17" s="1" a="1"/>
  <c r="K158" i="17"/>
  <c r="L158" i="17"/>
  <c r="I159" i="17"/>
  <c r="N159" i="17" s="1" a="1"/>
  <c r="N159" i="17" s="1"/>
  <c r="K159" i="17"/>
  <c r="L159" i="17"/>
  <c r="M159" i="17" s="1"/>
  <c r="I160" i="17"/>
  <c r="N160" i="17" s="1" a="1"/>
  <c r="N160" i="17" s="1"/>
  <c r="K160" i="17"/>
  <c r="L160" i="17"/>
  <c r="M160" i="17" s="1"/>
  <c r="I161" i="17"/>
  <c r="N161" i="17" s="1" a="1"/>
  <c r="N161" i="17" s="1"/>
  <c r="K161" i="17"/>
  <c r="L161" i="17"/>
  <c r="M161" i="17" s="1"/>
  <c r="I162" i="17"/>
  <c r="N162" i="17" s="1" a="1"/>
  <c r="N162" i="17" s="1"/>
  <c r="K162" i="17"/>
  <c r="L162" i="17"/>
  <c r="M162" i="17" s="1"/>
  <c r="I163" i="17"/>
  <c r="N163" i="17" s="1" a="1"/>
  <c r="N163" i="17" s="1"/>
  <c r="K163" i="17"/>
  <c r="L163" i="17"/>
  <c r="M163" i="17" s="1"/>
  <c r="I164" i="17"/>
  <c r="N164" i="17" s="1" a="1"/>
  <c r="N164" i="17" s="1"/>
  <c r="K164" i="17"/>
  <c r="L164" i="17"/>
  <c r="M164" i="17" s="1"/>
  <c r="I165" i="17"/>
  <c r="N165" i="17" s="1" a="1"/>
  <c r="N165" i="17" s="1"/>
  <c r="K165" i="17"/>
  <c r="L165" i="17"/>
  <c r="M165" i="17" s="1"/>
  <c r="I166" i="17"/>
  <c r="N166" i="17" s="1" a="1"/>
  <c r="N166" i="17" s="1"/>
  <c r="K166" i="17"/>
  <c r="L166" i="17"/>
  <c r="M166" i="17" s="1"/>
  <c r="I167" i="17"/>
  <c r="N167" i="17" s="1" a="1"/>
  <c r="N167" i="17" s="1"/>
  <c r="K167" i="17"/>
  <c r="L167" i="17"/>
  <c r="M167" i="17" s="1"/>
  <c r="I168" i="17"/>
  <c r="N168" i="17" s="1" a="1"/>
  <c r="N168" i="17" s="1"/>
  <c r="K168" i="17"/>
  <c r="L168" i="17"/>
  <c r="M168" i="17" s="1"/>
  <c r="I169" i="17"/>
  <c r="N169" i="17" s="1" a="1"/>
  <c r="N169" i="17" s="1"/>
  <c r="K169" i="17"/>
  <c r="L169" i="17"/>
  <c r="M169" i="17" s="1"/>
  <c r="I170" i="17"/>
  <c r="N170" i="17" s="1" a="1"/>
  <c r="N170" i="17" s="1"/>
  <c r="K170" i="17"/>
  <c r="L170" i="17"/>
  <c r="M170" i="17" s="1"/>
  <c r="I171" i="17"/>
  <c r="N171" i="17" s="1" a="1"/>
  <c r="N171" i="17" s="1"/>
  <c r="K171" i="17"/>
  <c r="L171" i="17"/>
  <c r="M171" i="17" s="1"/>
  <c r="I172" i="17"/>
  <c r="N172" i="17" s="1" a="1"/>
  <c r="N172" i="17" s="1"/>
  <c r="K172" i="17"/>
  <c r="L172" i="17"/>
  <c r="M172" i="17" s="1"/>
  <c r="I173" i="17"/>
  <c r="N173" i="17" s="1" a="1"/>
  <c r="N173" i="17" s="1"/>
  <c r="K173" i="17"/>
  <c r="L173" i="17"/>
  <c r="M173" i="17" s="1"/>
  <c r="I174" i="17"/>
  <c r="N174" i="17" s="1" a="1"/>
  <c r="N174" i="17" s="1"/>
  <c r="K174" i="17"/>
  <c r="L174" i="17"/>
  <c r="M174" i="17" s="1"/>
  <c r="I175" i="17"/>
  <c r="N175" i="17" s="1" a="1"/>
  <c r="N175" i="17" s="1"/>
  <c r="K175" i="17"/>
  <c r="L175" i="17"/>
  <c r="M175" i="17" s="1"/>
  <c r="I176" i="17"/>
  <c r="N176" i="17" s="1" a="1"/>
  <c r="N176" i="17" s="1"/>
  <c r="K176" i="17"/>
  <c r="L176" i="17"/>
  <c r="M176" i="17" s="1"/>
  <c r="I177" i="17"/>
  <c r="N177" i="17" s="1" a="1"/>
  <c r="N177" i="17" s="1"/>
  <c r="K177" i="17"/>
  <c r="L177" i="17"/>
  <c r="M177" i="17" s="1"/>
  <c r="I178" i="17"/>
  <c r="N178" i="17" s="1" a="1"/>
  <c r="N178" i="17" s="1"/>
  <c r="K178" i="17"/>
  <c r="L178" i="17"/>
  <c r="M178" i="17" s="1"/>
  <c r="I179" i="17"/>
  <c r="N179" i="17" s="1" a="1"/>
  <c r="N179" i="17" s="1"/>
  <c r="K179" i="17"/>
  <c r="L179" i="17"/>
  <c r="M179" i="17" s="1"/>
  <c r="I180" i="17"/>
  <c r="N180" i="17" s="1" a="1"/>
  <c r="N180" i="17" s="1"/>
  <c r="K180" i="17"/>
  <c r="L180" i="17"/>
  <c r="I181" i="17"/>
  <c r="N181" i="17" s="1" a="1"/>
  <c r="N181" i="17" s="1"/>
  <c r="K181" i="17"/>
  <c r="L181" i="17"/>
  <c r="I182" i="17"/>
  <c r="N182" i="17" s="1" a="1"/>
  <c r="N182" i="17" s="1"/>
  <c r="K182" i="17"/>
  <c r="L182" i="17"/>
  <c r="I183" i="17"/>
  <c r="N183" i="17" s="1" a="1"/>
  <c r="N183" i="17" s="1"/>
  <c r="K183" i="17"/>
  <c r="L183" i="17"/>
  <c r="M183" i="17" s="1"/>
  <c r="I184" i="17"/>
  <c r="N184" i="17" s="1" a="1"/>
  <c r="N184" i="17" s="1"/>
  <c r="K184" i="17"/>
  <c r="L184" i="17"/>
  <c r="M184" i="17" s="1"/>
  <c r="I185" i="17"/>
  <c r="N185" i="17" s="1" a="1"/>
  <c r="N185" i="17" s="1"/>
  <c r="K185" i="17"/>
  <c r="L185" i="17"/>
  <c r="M185" i="17" s="1"/>
  <c r="I186" i="17"/>
  <c r="N186" i="17" s="1" a="1"/>
  <c r="N186" i="17" s="1"/>
  <c r="K186" i="17"/>
  <c r="L186" i="17"/>
  <c r="M186" i="17" s="1"/>
  <c r="I187" i="17"/>
  <c r="N187" i="17" s="1" a="1"/>
  <c r="N187" i="17" s="1"/>
  <c r="K187" i="17"/>
  <c r="L187" i="17"/>
  <c r="M187" i="17" s="1"/>
  <c r="I188" i="17"/>
  <c r="N188" i="17" s="1" a="1"/>
  <c r="N188" i="17" s="1"/>
  <c r="K188" i="17"/>
  <c r="L188" i="17"/>
  <c r="M188" i="17" s="1"/>
  <c r="I189" i="17"/>
  <c r="N189" i="17" s="1" a="1"/>
  <c r="N189" i="17" s="1"/>
  <c r="K189" i="17"/>
  <c r="L189" i="17"/>
  <c r="M189" i="17" s="1"/>
  <c r="I190" i="17"/>
  <c r="N190" i="17" s="1" a="1"/>
  <c r="N190" i="17" s="1"/>
  <c r="K190" i="17"/>
  <c r="L190" i="17"/>
  <c r="M190" i="17" s="1"/>
  <c r="I191" i="17"/>
  <c r="N191" i="17" s="1" a="1"/>
  <c r="N191" i="17" s="1"/>
  <c r="K191" i="17"/>
  <c r="L191" i="17"/>
  <c r="M191" i="17" s="1"/>
  <c r="I192" i="17"/>
  <c r="N192" i="17" s="1" a="1"/>
  <c r="N192" i="17" s="1"/>
  <c r="K192" i="17"/>
  <c r="L192" i="17"/>
  <c r="M192" i="17" s="1"/>
  <c r="I193" i="17"/>
  <c r="N193" i="17" s="1" a="1"/>
  <c r="N193" i="17" s="1"/>
  <c r="K193" i="17"/>
  <c r="L193" i="17"/>
  <c r="M193" i="17" s="1"/>
  <c r="I194" i="17"/>
  <c r="N194" i="17" s="1" a="1"/>
  <c r="N194" i="17" s="1"/>
  <c r="K194" i="17"/>
  <c r="L194" i="17"/>
  <c r="M194" i="17" s="1"/>
  <c r="I195" i="17"/>
  <c r="N195" i="17" s="1" a="1"/>
  <c r="N195" i="17" s="1"/>
  <c r="K195" i="17"/>
  <c r="L195" i="17"/>
  <c r="M195" i="17" s="1"/>
  <c r="I196" i="17"/>
  <c r="N196" i="17" s="1" a="1"/>
  <c r="N196" i="17" s="1"/>
  <c r="K196" i="17"/>
  <c r="L196" i="17"/>
  <c r="M196" i="17" s="1"/>
  <c r="I197" i="17"/>
  <c r="N197" i="17" s="1" a="1"/>
  <c r="N197" i="17" s="1"/>
  <c r="K197" i="17"/>
  <c r="L197" i="17"/>
  <c r="M197" i="17" s="1"/>
  <c r="I198" i="17"/>
  <c r="N198" i="17" s="1" a="1"/>
  <c r="N198" i="17" s="1"/>
  <c r="K198" i="17"/>
  <c r="L198" i="17"/>
  <c r="M198" i="17" s="1"/>
  <c r="I199" i="17"/>
  <c r="N199" i="17" s="1" a="1"/>
  <c r="N199" i="17" s="1"/>
  <c r="K199" i="17"/>
  <c r="L199" i="17"/>
  <c r="M199" i="17" s="1"/>
  <c r="I200" i="17"/>
  <c r="N200" i="17" s="1" a="1"/>
  <c r="N200" i="17" s="1"/>
  <c r="K200" i="17"/>
  <c r="L200" i="17"/>
  <c r="M200" i="17" s="1"/>
  <c r="I201" i="17"/>
  <c r="N201" i="17" s="1" a="1"/>
  <c r="N201" i="17" s="1"/>
  <c r="K201" i="17"/>
  <c r="L201" i="17"/>
  <c r="M201" i="17" s="1"/>
  <c r="I202" i="17"/>
  <c r="N202" i="17" s="1" a="1"/>
  <c r="N202" i="17" s="1"/>
  <c r="K202" i="17"/>
  <c r="L202" i="17"/>
  <c r="M202" i="17" s="1"/>
  <c r="I203" i="17"/>
  <c r="N203" i="17" s="1" a="1"/>
  <c r="N203" i="17" s="1"/>
  <c r="K203" i="17"/>
  <c r="L203" i="17"/>
  <c r="M203" i="17" s="1"/>
  <c r="I204" i="17"/>
  <c r="K204" i="17"/>
  <c r="L204" i="17"/>
  <c r="M204" i="17" s="1"/>
  <c r="I205" i="17"/>
  <c r="K205" i="17"/>
  <c r="L205" i="17"/>
  <c r="I206" i="17"/>
  <c r="N206" i="17" s="1" a="1"/>
  <c r="N206" i="17" s="1"/>
  <c r="K206" i="17"/>
  <c r="L206" i="17"/>
  <c r="M206" i="17" s="1"/>
  <c r="I207" i="17"/>
  <c r="N207" i="17" s="1" a="1"/>
  <c r="N207" i="17" s="1"/>
  <c r="K207" i="17"/>
  <c r="L207" i="17"/>
  <c r="M207" i="17" s="1"/>
  <c r="I208" i="17"/>
  <c r="N208" i="17" s="1" a="1"/>
  <c r="N208" i="17" s="1"/>
  <c r="K208" i="17"/>
  <c r="L208" i="17"/>
  <c r="M208" i="17" s="1"/>
  <c r="I209" i="17"/>
  <c r="N209" i="17" s="1" a="1"/>
  <c r="N209" i="17" s="1"/>
  <c r="K209" i="17"/>
  <c r="L209" i="17"/>
  <c r="M209" i="17" s="1"/>
  <c r="I210" i="17"/>
  <c r="N210" i="17" s="1" a="1"/>
  <c r="N210" i="17" s="1"/>
  <c r="K210" i="17"/>
  <c r="L210" i="17"/>
  <c r="M210" i="17" s="1"/>
  <c r="I211" i="17"/>
  <c r="N211" i="17" s="1" a="1"/>
  <c r="N211" i="17" s="1"/>
  <c r="K211" i="17"/>
  <c r="L211" i="17"/>
  <c r="M211" i="17" s="1"/>
  <c r="I212" i="17"/>
  <c r="N212" i="17" s="1" a="1"/>
  <c r="N212" i="17" s="1"/>
  <c r="K212" i="17"/>
  <c r="L212" i="17"/>
  <c r="M212" i="17" s="1"/>
  <c r="I213" i="17"/>
  <c r="N213" i="17" s="1" a="1"/>
  <c r="N213" i="17" s="1"/>
  <c r="K213" i="17"/>
  <c r="L213" i="17"/>
  <c r="M213" i="17" s="1"/>
  <c r="I214" i="17"/>
  <c r="N214" i="17" s="1" a="1"/>
  <c r="N214" i="17" s="1"/>
  <c r="K214" i="17"/>
  <c r="L214" i="17"/>
  <c r="M214" i="17" s="1"/>
  <c r="I215" i="17"/>
  <c r="N215" i="17" s="1" a="1"/>
  <c r="N215" i="17" s="1"/>
  <c r="K215" i="17"/>
  <c r="L215" i="17"/>
  <c r="M215" i="17" s="1"/>
  <c r="I216" i="17"/>
  <c r="N216" i="17" s="1" a="1"/>
  <c r="N216" i="17" s="1"/>
  <c r="K216" i="17"/>
  <c r="L216" i="17"/>
  <c r="I217" i="17"/>
  <c r="N217" i="17" s="1" a="1"/>
  <c r="N217" i="17" s="1"/>
  <c r="K217" i="17"/>
  <c r="L217" i="17"/>
  <c r="I218" i="17"/>
  <c r="N218" i="17" s="1" a="1"/>
  <c r="N218" i="17" s="1"/>
  <c r="K218" i="17"/>
  <c r="L218" i="17"/>
  <c r="M218" i="17" s="1"/>
  <c r="I219" i="17"/>
  <c r="N219" i="17" s="1" a="1"/>
  <c r="N219" i="17" s="1"/>
  <c r="K219" i="17"/>
  <c r="L219" i="17"/>
  <c r="M219" i="17" s="1"/>
  <c r="I220" i="17"/>
  <c r="N220" i="17" s="1" a="1"/>
  <c r="K220" i="17"/>
  <c r="L220" i="17"/>
  <c r="M220" i="17" s="1"/>
  <c r="I221" i="17"/>
  <c r="N221" i="17" s="1" a="1"/>
  <c r="N221" i="17" s="1"/>
  <c r="K221" i="17"/>
  <c r="L221" i="17"/>
  <c r="M221" i="17" s="1"/>
  <c r="I222" i="17"/>
  <c r="N222" i="17" s="1" a="1"/>
  <c r="N222" i="17" s="1"/>
  <c r="K222" i="17"/>
  <c r="L222" i="17"/>
  <c r="M222" i="17" s="1"/>
  <c r="I223" i="17"/>
  <c r="N223" i="17" s="1" a="1"/>
  <c r="N223" i="17" s="1"/>
  <c r="K223" i="17"/>
  <c r="L223" i="17"/>
  <c r="M223" i="17" s="1"/>
  <c r="I224" i="17"/>
  <c r="N224" i="17" s="1" a="1"/>
  <c r="N224" i="17" s="1"/>
  <c r="K224" i="17"/>
  <c r="L224" i="17"/>
  <c r="M224" i="17" s="1"/>
  <c r="I225" i="17"/>
  <c r="N225" i="17" s="1" a="1"/>
  <c r="N225" i="17" s="1"/>
  <c r="K225" i="17"/>
  <c r="L225" i="17"/>
  <c r="M225" i="17" s="1"/>
  <c r="I226" i="17"/>
  <c r="N226" i="17" s="1" a="1"/>
  <c r="N226" i="17" s="1"/>
  <c r="K226" i="17"/>
  <c r="L226" i="17"/>
  <c r="M226" i="17" s="1"/>
  <c r="I227" i="17"/>
  <c r="N227" i="17" s="1" a="1"/>
  <c r="N227" i="17" s="1"/>
  <c r="K227" i="17"/>
  <c r="L227" i="17"/>
  <c r="M227" i="17" s="1"/>
  <c r="I228" i="17"/>
  <c r="N228" i="17" s="1" a="1"/>
  <c r="N228" i="17" s="1"/>
  <c r="K228" i="17"/>
  <c r="L228" i="17"/>
  <c r="M228" i="17" s="1"/>
  <c r="I229" i="17"/>
  <c r="N229" i="17" s="1" a="1"/>
  <c r="N229" i="17" s="1"/>
  <c r="K229" i="17"/>
  <c r="L229" i="17"/>
  <c r="M229" i="17" s="1"/>
  <c r="I230" i="17"/>
  <c r="N230" i="17" s="1" a="1"/>
  <c r="K230" i="17"/>
  <c r="L230" i="17"/>
  <c r="M230" i="17" s="1"/>
  <c r="I231" i="17"/>
  <c r="N231" i="17" s="1" a="1"/>
  <c r="N231" i="17" s="1"/>
  <c r="K231" i="17"/>
  <c r="L231" i="17"/>
  <c r="M231" i="17" s="1"/>
  <c r="I232" i="17"/>
  <c r="N232" i="17" s="1" a="1"/>
  <c r="N232" i="17" s="1"/>
  <c r="K232" i="17"/>
  <c r="L232" i="17"/>
  <c r="M232" i="17" s="1"/>
  <c r="I233" i="17"/>
  <c r="N233" i="17" s="1" a="1"/>
  <c r="N233" i="17" s="1"/>
  <c r="K233" i="17"/>
  <c r="L233" i="17"/>
  <c r="M233" i="17" s="1"/>
  <c r="I234" i="17"/>
  <c r="N234" i="17" s="1" a="1"/>
  <c r="N234" i="17" s="1"/>
  <c r="K234" i="17"/>
  <c r="L234" i="17"/>
  <c r="M234" i="17" s="1"/>
  <c r="I235" i="17"/>
  <c r="N235" i="17" s="1" a="1"/>
  <c r="N235" i="17" s="1"/>
  <c r="K235" i="17"/>
  <c r="L235" i="17"/>
  <c r="M235" i="17" s="1"/>
  <c r="I236" i="17"/>
  <c r="N236" i="17" s="1" a="1"/>
  <c r="N236" i="17" s="1"/>
  <c r="K236" i="17"/>
  <c r="L236" i="17"/>
  <c r="M236" i="17" s="1"/>
  <c r="I237" i="17"/>
  <c r="N237" i="17" s="1" a="1"/>
  <c r="N237" i="17" s="1"/>
  <c r="K237" i="17"/>
  <c r="L237" i="17"/>
  <c r="M237" i="17" s="1"/>
  <c r="I238" i="17"/>
  <c r="N238" i="17" s="1" a="1"/>
  <c r="N238" i="17" s="1"/>
  <c r="K238" i="17"/>
  <c r="L238" i="17"/>
  <c r="M238" i="17" s="1"/>
  <c r="I239" i="17"/>
  <c r="N239" i="17" s="1" a="1"/>
  <c r="N239" i="17" s="1"/>
  <c r="K239" i="17"/>
  <c r="L239" i="17"/>
  <c r="M239" i="17" s="1"/>
  <c r="I240" i="17"/>
  <c r="N240" i="17" s="1" a="1"/>
  <c r="N240" i="17" s="1"/>
  <c r="K240" i="17"/>
  <c r="L240" i="17"/>
  <c r="I241" i="17"/>
  <c r="N241" i="17" s="1" a="1"/>
  <c r="N241" i="17" s="1"/>
  <c r="K241" i="17"/>
  <c r="L241" i="17"/>
  <c r="I242" i="17"/>
  <c r="N242" i="17" s="1" a="1"/>
  <c r="N242" i="17" s="1"/>
  <c r="K242" i="17"/>
  <c r="L242" i="17"/>
  <c r="M242" i="17" s="1"/>
  <c r="I243" i="17"/>
  <c r="N243" i="17" s="1" a="1"/>
  <c r="N243" i="17" s="1"/>
  <c r="K243" i="17"/>
  <c r="L243" i="17"/>
  <c r="M243" i="17" s="1"/>
  <c r="I244" i="17"/>
  <c r="N244" i="17" s="1" a="1"/>
  <c r="N244" i="17" s="1"/>
  <c r="K244" i="17"/>
  <c r="L244" i="17"/>
  <c r="M244" i="17" s="1"/>
  <c r="I245" i="17"/>
  <c r="N245" i="17" s="1" a="1"/>
  <c r="N245" i="17" s="1"/>
  <c r="K245" i="17"/>
  <c r="L245" i="17"/>
  <c r="M245" i="17" s="1"/>
  <c r="I246" i="17"/>
  <c r="N246" i="17" s="1" a="1"/>
  <c r="N246" i="17" s="1"/>
  <c r="K246" i="17"/>
  <c r="L246" i="17"/>
  <c r="M246" i="17" s="1"/>
  <c r="I247" i="17"/>
  <c r="N247" i="17" s="1" a="1"/>
  <c r="N247" i="17" s="1"/>
  <c r="K247" i="17"/>
  <c r="L247" i="17"/>
  <c r="M247" i="17" s="1"/>
  <c r="I248" i="17"/>
  <c r="N248" i="17" s="1" a="1"/>
  <c r="N248" i="17" s="1"/>
  <c r="K248" i="17"/>
  <c r="L248" i="17"/>
  <c r="M248" i="17" s="1"/>
  <c r="I249" i="17"/>
  <c r="N249" i="17" s="1" a="1"/>
  <c r="N249" i="17" s="1"/>
  <c r="K249" i="17"/>
  <c r="L249" i="17"/>
  <c r="M249" i="17" s="1"/>
  <c r="I250" i="17"/>
  <c r="N250" i="17" s="1" a="1"/>
  <c r="N250" i="17" s="1"/>
  <c r="K250" i="17"/>
  <c r="L250" i="17"/>
  <c r="I251" i="17"/>
  <c r="N251" i="17" s="1" a="1"/>
  <c r="N251" i="17" s="1"/>
  <c r="K251" i="17"/>
  <c r="L251" i="17"/>
  <c r="M251" i="17" s="1"/>
  <c r="I252" i="17"/>
  <c r="N252" i="17" s="1" a="1"/>
  <c r="N252" i="17" s="1"/>
  <c r="K252" i="17"/>
  <c r="L252" i="17"/>
  <c r="M252" i="17" s="1"/>
  <c r="I253" i="17"/>
  <c r="N253" i="17" s="1" a="1"/>
  <c r="N253" i="17" s="1"/>
  <c r="K253" i="17"/>
  <c r="L253" i="17"/>
  <c r="M253" i="17" s="1"/>
  <c r="I254" i="17"/>
  <c r="N254" i="17" s="1" a="1"/>
  <c r="N254" i="17" s="1"/>
  <c r="K254" i="17"/>
  <c r="L254" i="17"/>
  <c r="M254" i="17" s="1"/>
  <c r="I255" i="17"/>
  <c r="N255" i="17" s="1" a="1"/>
  <c r="N255" i="17" s="1"/>
  <c r="K255" i="17"/>
  <c r="L255" i="17"/>
  <c r="M255" i="17" s="1"/>
  <c r="I256" i="17"/>
  <c r="N256" i="17" s="1" a="1"/>
  <c r="N256" i="17" s="1"/>
  <c r="K256" i="17"/>
  <c r="L256" i="17"/>
  <c r="M256" i="17" s="1"/>
  <c r="I257" i="17"/>
  <c r="N257" i="17" s="1" a="1"/>
  <c r="N257" i="17" s="1"/>
  <c r="K257" i="17"/>
  <c r="L257" i="17"/>
  <c r="M257" i="17" s="1"/>
  <c r="I258" i="17"/>
  <c r="N258" i="17" s="1" a="1"/>
  <c r="N258" i="17" s="1"/>
  <c r="K258" i="17"/>
  <c r="L258" i="17"/>
  <c r="M258" i="17" s="1"/>
  <c r="I259" i="17"/>
  <c r="N259" i="17" s="1" a="1"/>
  <c r="N259" i="17" s="1"/>
  <c r="K259" i="17"/>
  <c r="L259" i="17"/>
  <c r="M259" i="17" s="1"/>
  <c r="I260" i="17"/>
  <c r="N260" i="17" s="1" a="1"/>
  <c r="N260" i="17" s="1"/>
  <c r="K260" i="17"/>
  <c r="L260" i="17"/>
  <c r="M260" i="17" s="1"/>
  <c r="I261" i="17"/>
  <c r="N261" i="17" s="1" a="1"/>
  <c r="N261" i="17" s="1"/>
  <c r="K261" i="17"/>
  <c r="L261" i="17"/>
  <c r="M261" i="17" s="1"/>
  <c r="I262" i="17"/>
  <c r="N262" i="17" s="1" a="1"/>
  <c r="N262" i="17" s="1"/>
  <c r="K262" i="17"/>
  <c r="L262" i="17"/>
  <c r="M262" i="17" s="1"/>
  <c r="I263" i="17"/>
  <c r="N263" i="17" s="1" a="1"/>
  <c r="N263" i="17" s="1"/>
  <c r="K263" i="17"/>
  <c r="L263" i="17"/>
  <c r="M263" i="17" s="1"/>
  <c r="I264" i="17"/>
  <c r="N264" i="17" s="1" a="1"/>
  <c r="N264" i="17" s="1"/>
  <c r="K264" i="17"/>
  <c r="L264" i="17"/>
  <c r="I265" i="17"/>
  <c r="N265" i="17" s="1" a="1"/>
  <c r="N265" i="17" s="1"/>
  <c r="K265" i="17"/>
  <c r="L265" i="17"/>
  <c r="I266" i="17"/>
  <c r="N266" i="17" s="1" a="1"/>
  <c r="N266" i="17" s="1"/>
  <c r="K266" i="17"/>
  <c r="L266" i="17"/>
  <c r="M266" i="17" s="1"/>
  <c r="I267" i="17"/>
  <c r="N267" i="17" s="1" a="1"/>
  <c r="N267" i="17" s="1"/>
  <c r="K267" i="17"/>
  <c r="L267" i="17"/>
  <c r="M267" i="17" s="1"/>
  <c r="I268" i="17"/>
  <c r="N268" i="17" s="1" a="1"/>
  <c r="N268" i="17" s="1"/>
  <c r="K268" i="17"/>
  <c r="L268" i="17"/>
  <c r="M268" i="17" s="1"/>
  <c r="I269" i="17"/>
  <c r="N269" i="17" s="1" a="1"/>
  <c r="N269" i="17" s="1"/>
  <c r="K269" i="17"/>
  <c r="L269" i="17"/>
  <c r="M269" i="17" s="1"/>
  <c r="I270" i="17"/>
  <c r="N270" i="17" s="1" a="1"/>
  <c r="N270" i="17" s="1"/>
  <c r="K270" i="17"/>
  <c r="L270" i="17"/>
  <c r="M270" i="17" s="1"/>
  <c r="I271" i="17"/>
  <c r="N271" i="17" s="1" a="1"/>
  <c r="N271" i="17" s="1"/>
  <c r="K271" i="17"/>
  <c r="L271" i="17"/>
  <c r="M271" i="17" s="1"/>
  <c r="I272" i="17"/>
  <c r="N272" i="17" s="1" a="1"/>
  <c r="N272" i="17" s="1"/>
  <c r="K272" i="17"/>
  <c r="L272" i="17"/>
  <c r="M272" i="17" s="1"/>
  <c r="I273" i="17"/>
  <c r="N273" i="17" s="1" a="1"/>
  <c r="N273" i="17" s="1"/>
  <c r="K273" i="17"/>
  <c r="L273" i="17"/>
  <c r="M273" i="17" s="1"/>
  <c r="I274" i="17"/>
  <c r="N274" i="17" s="1" a="1"/>
  <c r="N274" i="17" s="1"/>
  <c r="K274" i="17"/>
  <c r="L274" i="17"/>
  <c r="I275" i="17"/>
  <c r="N275" i="17" s="1" a="1"/>
  <c r="N275" i="17" s="1"/>
  <c r="K275" i="17"/>
  <c r="L275" i="17"/>
  <c r="M275" i="17" s="1"/>
  <c r="I276" i="17"/>
  <c r="N276" i="17" s="1" a="1"/>
  <c r="K276" i="17"/>
  <c r="L276" i="17"/>
  <c r="I277" i="17"/>
  <c r="N277" i="17" s="1" a="1"/>
  <c r="N277" i="17" s="1"/>
  <c r="K277" i="17"/>
  <c r="L277" i="17"/>
  <c r="M277" i="17" s="1"/>
  <c r="I278" i="17"/>
  <c r="N278" i="17" s="1" a="1"/>
  <c r="N278" i="17" s="1"/>
  <c r="K278" i="17"/>
  <c r="L278" i="17"/>
  <c r="M278" i="17" s="1"/>
  <c r="I279" i="17"/>
  <c r="N279" i="17" s="1" a="1"/>
  <c r="N279" i="17" s="1"/>
  <c r="K279" i="17"/>
  <c r="L279" i="17"/>
  <c r="M279" i="17" s="1"/>
  <c r="I280" i="17"/>
  <c r="N280" i="17" s="1" a="1"/>
  <c r="N280" i="17" s="1"/>
  <c r="K280" i="17"/>
  <c r="L280" i="17"/>
  <c r="M280" i="17" s="1"/>
  <c r="I281" i="17"/>
  <c r="N281" i="17" s="1" a="1"/>
  <c r="N281" i="17" s="1"/>
  <c r="K281" i="17"/>
  <c r="L281" i="17"/>
  <c r="M281" i="17" s="1"/>
  <c r="I282" i="17"/>
  <c r="N282" i="17" s="1" a="1"/>
  <c r="N282" i="17" s="1"/>
  <c r="K282" i="17"/>
  <c r="L282" i="17"/>
  <c r="M282" i="17" s="1"/>
  <c r="I283" i="17"/>
  <c r="N283" i="17" s="1" a="1"/>
  <c r="N283" i="17" s="1"/>
  <c r="K283" i="17"/>
  <c r="L283" i="17"/>
  <c r="M283" i="17" s="1"/>
  <c r="I284" i="17"/>
  <c r="N284" i="17" s="1" a="1"/>
  <c r="N284" i="17" s="1"/>
  <c r="K284" i="17"/>
  <c r="L284" i="17"/>
  <c r="M284" i="17" s="1"/>
  <c r="I285" i="17"/>
  <c r="N285" i="17" s="1" a="1"/>
  <c r="N285" i="17" s="1"/>
  <c r="K285" i="17"/>
  <c r="L285" i="17"/>
  <c r="M285" i="17" s="1"/>
  <c r="I286" i="17"/>
  <c r="N286" i="17" s="1" a="1"/>
  <c r="N286" i="17" s="1"/>
  <c r="K286" i="17"/>
  <c r="L286" i="17"/>
  <c r="M286" i="17" s="1"/>
  <c r="I287" i="17"/>
  <c r="N287" i="17" s="1" a="1"/>
  <c r="N287" i="17" s="1"/>
  <c r="K287" i="17"/>
  <c r="L287" i="17"/>
  <c r="M287" i="17" s="1"/>
  <c r="I288" i="17"/>
  <c r="N288" i="17" s="1" a="1"/>
  <c r="N288" i="17" s="1"/>
  <c r="K288" i="17"/>
  <c r="L288" i="17"/>
  <c r="M288" i="17" s="1"/>
  <c r="I289" i="17"/>
  <c r="N289" i="17" s="1" a="1"/>
  <c r="N289" i="17" s="1"/>
  <c r="K289" i="17"/>
  <c r="L289" i="17"/>
  <c r="M289" i="17" s="1"/>
  <c r="I290" i="17"/>
  <c r="N290" i="17" s="1" a="1"/>
  <c r="N290" i="17" s="1"/>
  <c r="K290" i="17"/>
  <c r="L290" i="17"/>
  <c r="M290" i="17" s="1"/>
  <c r="I291" i="17"/>
  <c r="N291" i="17" s="1" a="1"/>
  <c r="N291" i="17" s="1"/>
  <c r="K291" i="17"/>
  <c r="L291" i="17"/>
  <c r="M291" i="17" s="1"/>
  <c r="I292" i="17"/>
  <c r="N292" i="17" s="1" a="1"/>
  <c r="N292" i="17" s="1"/>
  <c r="K292" i="17"/>
  <c r="L292" i="17"/>
  <c r="M292" i="17" s="1"/>
  <c r="I293" i="17"/>
  <c r="K293" i="17"/>
  <c r="L293" i="17"/>
  <c r="M293" i="17" s="1"/>
  <c r="I294" i="17"/>
  <c r="N294" i="17" s="1" a="1"/>
  <c r="N294" i="17" s="1"/>
  <c r="K294" i="17"/>
  <c r="L294" i="17"/>
  <c r="M294" i="17" s="1"/>
  <c r="I295" i="17"/>
  <c r="N295" i="17" s="1" a="1"/>
  <c r="N295" i="17" s="1"/>
  <c r="K295" i="17"/>
  <c r="L295" i="17"/>
  <c r="M295" i="17" s="1"/>
  <c r="I296" i="17"/>
  <c r="N296" i="17" s="1" a="1"/>
  <c r="N296" i="17" s="1"/>
  <c r="K296" i="17"/>
  <c r="L296" i="17"/>
  <c r="M296" i="17" s="1"/>
  <c r="I297" i="17"/>
  <c r="N297" i="17" s="1" a="1"/>
  <c r="N297" i="17" s="1"/>
  <c r="K297" i="17"/>
  <c r="L297" i="17"/>
  <c r="M297" i="17" s="1"/>
  <c r="I298" i="17"/>
  <c r="N298" i="17" s="1" a="1"/>
  <c r="N298" i="17" s="1"/>
  <c r="K298" i="17"/>
  <c r="L298" i="17"/>
  <c r="M298" i="17" s="1"/>
  <c r="I299" i="17"/>
  <c r="N299" i="17" s="1" a="1"/>
  <c r="N299" i="17" s="1"/>
  <c r="K299" i="17"/>
  <c r="L299" i="17"/>
  <c r="M299" i="17" s="1"/>
  <c r="I300" i="17"/>
  <c r="N300" i="17" s="1" a="1"/>
  <c r="N300" i="17" s="1"/>
  <c r="K300" i="17"/>
  <c r="L300" i="17"/>
  <c r="I301" i="17"/>
  <c r="N301" i="17" s="1" a="1"/>
  <c r="N301" i="17" s="1"/>
  <c r="K301" i="17"/>
  <c r="L301" i="17"/>
  <c r="I302" i="17"/>
  <c r="N302" i="17" s="1" a="1"/>
  <c r="K302" i="17"/>
  <c r="L302" i="17"/>
  <c r="I303" i="17"/>
  <c r="N303" i="17" s="1" a="1"/>
  <c r="N303" i="17" s="1"/>
  <c r="K303" i="17"/>
  <c r="L303" i="17"/>
  <c r="M303" i="17" s="1"/>
  <c r="I304" i="17"/>
  <c r="N304" i="17" s="1" a="1"/>
  <c r="N304" i="17" s="1"/>
  <c r="K304" i="17"/>
  <c r="L304" i="17"/>
  <c r="M304" i="17" s="1"/>
  <c r="I305" i="17"/>
  <c r="K305" i="17"/>
  <c r="L305" i="17"/>
  <c r="M305" i="17" s="1"/>
  <c r="I306" i="17"/>
  <c r="N306" i="17" s="1" a="1"/>
  <c r="N306" i="17" s="1"/>
  <c r="K306" i="17"/>
  <c r="L306" i="17"/>
  <c r="M306" i="17" s="1"/>
  <c r="I307" i="17"/>
  <c r="N307" i="17" s="1" a="1"/>
  <c r="N307" i="17" s="1"/>
  <c r="K307" i="17"/>
  <c r="L307" i="17"/>
  <c r="M307" i="17" s="1"/>
  <c r="I308" i="17"/>
  <c r="N308" i="17" s="1" a="1"/>
  <c r="N308" i="17" s="1"/>
  <c r="K308" i="17"/>
  <c r="L308" i="17"/>
  <c r="M308" i="17" s="1"/>
  <c r="I309" i="17"/>
  <c r="N309" i="17" s="1" a="1"/>
  <c r="N309" i="17" s="1"/>
  <c r="K309" i="17"/>
  <c r="L309" i="17"/>
  <c r="M309" i="17" s="1"/>
  <c r="I310" i="17"/>
  <c r="N310" i="17" s="1" a="1"/>
  <c r="N310" i="17" s="1"/>
  <c r="K310" i="17"/>
  <c r="L310" i="17"/>
  <c r="M310" i="17" s="1"/>
  <c r="I311" i="17"/>
  <c r="N311" i="17" s="1" a="1"/>
  <c r="N311" i="17" s="1"/>
  <c r="K311" i="17"/>
  <c r="L311" i="17"/>
  <c r="M311" i="17" s="1"/>
  <c r="I312" i="17"/>
  <c r="N312" i="17" s="1" a="1"/>
  <c r="N312" i="17" s="1"/>
  <c r="K312" i="17"/>
  <c r="L312" i="17"/>
  <c r="M312" i="17" s="1"/>
  <c r="I313" i="17"/>
  <c r="N313" i="17" s="1" a="1"/>
  <c r="N313" i="17" s="1"/>
  <c r="K313" i="17"/>
  <c r="L313" i="17"/>
  <c r="M313" i="17" s="1"/>
  <c r="I314" i="17"/>
  <c r="N314" i="17" s="1" a="1"/>
  <c r="N314" i="17" s="1"/>
  <c r="K314" i="17"/>
  <c r="L314" i="17"/>
  <c r="M314" i="17" s="1"/>
  <c r="I315" i="17"/>
  <c r="N315" i="17" s="1" a="1"/>
  <c r="N315" i="17" s="1"/>
  <c r="K315" i="17"/>
  <c r="L315" i="17"/>
  <c r="M315" i="17" s="1"/>
  <c r="I316" i="17"/>
  <c r="N316" i="17" s="1" a="1"/>
  <c r="N316" i="17" s="1"/>
  <c r="K316" i="17"/>
  <c r="L316" i="17"/>
  <c r="M316" i="17" s="1"/>
  <c r="I317" i="17"/>
  <c r="N317" i="17" s="1" a="1"/>
  <c r="N317" i="17" s="1"/>
  <c r="K317" i="17"/>
  <c r="L317" i="17"/>
  <c r="M317" i="17" s="1"/>
  <c r="I318" i="17"/>
  <c r="N318" i="17" s="1" a="1"/>
  <c r="N318" i="17" s="1"/>
  <c r="K318" i="17"/>
  <c r="L318" i="17"/>
  <c r="M318" i="17" s="1"/>
  <c r="I319" i="17"/>
  <c r="N319" i="17" s="1" a="1"/>
  <c r="N319" i="17" s="1"/>
  <c r="K319" i="17"/>
  <c r="L319" i="17"/>
  <c r="M319" i="17" s="1"/>
  <c r="I320" i="17"/>
  <c r="N320" i="17" s="1" a="1"/>
  <c r="N320" i="17" s="1"/>
  <c r="K320" i="17"/>
  <c r="L320" i="17"/>
  <c r="M320" i="17" s="1"/>
  <c r="I321" i="17"/>
  <c r="N321" i="17" s="1" a="1"/>
  <c r="N321" i="17" s="1"/>
  <c r="K321" i="17"/>
  <c r="L321" i="17"/>
  <c r="M321" i="17" s="1"/>
  <c r="I322" i="17"/>
  <c r="N322" i="17" s="1" a="1"/>
  <c r="N322" i="17" s="1"/>
  <c r="K322" i="17"/>
  <c r="L322" i="17"/>
  <c r="M322" i="17" s="1"/>
  <c r="I323" i="17"/>
  <c r="N323" i="17" s="1" a="1"/>
  <c r="N323" i="17" s="1"/>
  <c r="K323" i="17"/>
  <c r="L323" i="17"/>
  <c r="M323" i="17" s="1"/>
  <c r="I324" i="17"/>
  <c r="N324" i="17" s="1" a="1"/>
  <c r="N324" i="17" s="1"/>
  <c r="K324" i="17"/>
  <c r="L324" i="17"/>
  <c r="I325" i="17"/>
  <c r="N325" i="17" s="1" a="1"/>
  <c r="N325" i="17" s="1"/>
  <c r="K325" i="17"/>
  <c r="L325" i="17"/>
  <c r="I326" i="17"/>
  <c r="N326" i="17" s="1" a="1"/>
  <c r="N326" i="17" s="1"/>
  <c r="K326" i="17"/>
  <c r="L326" i="17"/>
  <c r="I327" i="17"/>
  <c r="N327" i="17" s="1" a="1"/>
  <c r="N327" i="17" s="1"/>
  <c r="K327" i="17"/>
  <c r="L327" i="17"/>
  <c r="M327" i="17" s="1"/>
  <c r="I328" i="17"/>
  <c r="N328" i="17" s="1" a="1"/>
  <c r="N328" i="17" s="1"/>
  <c r="K328" i="17"/>
  <c r="L328" i="17"/>
  <c r="M328" i="17" s="1"/>
  <c r="I329" i="17"/>
  <c r="N329" i="17" s="1" a="1"/>
  <c r="N329" i="17" s="1"/>
  <c r="K329" i="17"/>
  <c r="L329" i="17"/>
  <c r="M329" i="17" s="1"/>
  <c r="I330" i="17"/>
  <c r="N330" i="17" s="1" a="1"/>
  <c r="N330" i="17" s="1"/>
  <c r="K330" i="17"/>
  <c r="L330" i="17"/>
  <c r="M330" i="17" s="1"/>
  <c r="I331" i="17"/>
  <c r="N331" i="17" s="1" a="1"/>
  <c r="N331" i="17" s="1"/>
  <c r="K331" i="17"/>
  <c r="L331" i="17"/>
  <c r="M331" i="17" s="1"/>
  <c r="I332" i="17"/>
  <c r="N332" i="17" s="1" a="1"/>
  <c r="N332" i="17" s="1"/>
  <c r="K332" i="17"/>
  <c r="L332" i="17"/>
  <c r="M332" i="17" s="1"/>
  <c r="I333" i="17"/>
  <c r="N333" i="17" s="1" a="1"/>
  <c r="N333" i="17" s="1"/>
  <c r="K333" i="17"/>
  <c r="L333" i="17"/>
  <c r="M333" i="17" s="1"/>
  <c r="I334" i="17"/>
  <c r="N334" i="17" s="1" a="1"/>
  <c r="N334" i="17" s="1"/>
  <c r="K334" i="17"/>
  <c r="L334" i="17"/>
  <c r="M334" i="17" s="1"/>
  <c r="I335" i="17"/>
  <c r="N335" i="17" s="1" a="1"/>
  <c r="N335" i="17" s="1"/>
  <c r="K335" i="17"/>
  <c r="L335" i="17"/>
  <c r="M335" i="17" s="1"/>
  <c r="I336" i="17"/>
  <c r="N336" i="17" s="1" a="1"/>
  <c r="N336" i="17" s="1"/>
  <c r="K336" i="17"/>
  <c r="L336" i="17"/>
  <c r="M336" i="17" s="1"/>
  <c r="I337" i="17"/>
  <c r="N337" i="17" s="1" a="1"/>
  <c r="N337" i="17" s="1"/>
  <c r="K337" i="17"/>
  <c r="L337" i="17"/>
  <c r="M337" i="17" s="1"/>
  <c r="I338" i="17"/>
  <c r="N338" i="17" s="1" a="1"/>
  <c r="N338" i="17" s="1"/>
  <c r="K338" i="17"/>
  <c r="L338" i="17"/>
  <c r="M338" i="17" s="1"/>
  <c r="I339" i="17"/>
  <c r="N339" i="17" s="1" a="1"/>
  <c r="N339" i="17" s="1"/>
  <c r="K339" i="17"/>
  <c r="L339" i="17"/>
  <c r="M339" i="17" s="1"/>
  <c r="I340" i="17"/>
  <c r="N340" i="17" s="1" a="1"/>
  <c r="N340" i="17" s="1"/>
  <c r="K340" i="17"/>
  <c r="L340" i="17"/>
  <c r="M340" i="17" s="1"/>
  <c r="I341" i="17"/>
  <c r="N341" i="17" s="1" a="1"/>
  <c r="N341" i="17" s="1"/>
  <c r="K341" i="17"/>
  <c r="L341" i="17"/>
  <c r="M341" i="17" s="1"/>
  <c r="I342" i="17"/>
  <c r="N342" i="17" s="1" a="1"/>
  <c r="N342" i="17" s="1"/>
  <c r="K342" i="17"/>
  <c r="L342" i="17"/>
  <c r="M342" i="17" s="1"/>
  <c r="I343" i="17"/>
  <c r="N343" i="17" s="1" a="1"/>
  <c r="N343" i="17" s="1"/>
  <c r="K343" i="17"/>
  <c r="L343" i="17"/>
  <c r="M343" i="17" s="1"/>
  <c r="I344" i="17"/>
  <c r="N344" i="17" s="1" a="1"/>
  <c r="N344" i="17" s="1"/>
  <c r="K344" i="17"/>
  <c r="L344" i="17"/>
  <c r="M344" i="17" s="1"/>
  <c r="I345" i="17"/>
  <c r="N345" i="17" s="1" a="1"/>
  <c r="N345" i="17" s="1"/>
  <c r="K345" i="17"/>
  <c r="L345" i="17"/>
  <c r="M345" i="17" s="1"/>
  <c r="I346" i="17"/>
  <c r="N346" i="17" s="1" a="1"/>
  <c r="N346" i="17" s="1"/>
  <c r="K346" i="17"/>
  <c r="L346" i="17"/>
  <c r="M346" i="17" s="1"/>
  <c r="I347" i="17"/>
  <c r="N347" i="17" s="1" a="1"/>
  <c r="N347" i="17" s="1"/>
  <c r="K347" i="17"/>
  <c r="L347" i="17"/>
  <c r="M347" i="17" s="1"/>
  <c r="I348" i="17"/>
  <c r="N348" i="17" s="1" a="1"/>
  <c r="N348" i="17" s="1"/>
  <c r="K348" i="17"/>
  <c r="L348" i="17"/>
  <c r="M348" i="17" s="1"/>
  <c r="I349" i="17"/>
  <c r="N349" i="17" s="1" a="1"/>
  <c r="N349" i="17" s="1"/>
  <c r="K349" i="17"/>
  <c r="L349" i="17"/>
  <c r="I350" i="17"/>
  <c r="N350" i="17" s="1" a="1"/>
  <c r="N350" i="17" s="1"/>
  <c r="K350" i="17"/>
  <c r="L350" i="17"/>
  <c r="M350" i="17" s="1"/>
  <c r="I351" i="17"/>
  <c r="N351" i="17" s="1" a="1"/>
  <c r="N351" i="17" s="1"/>
  <c r="K351" i="17"/>
  <c r="L351" i="17"/>
  <c r="M351" i="17" s="1"/>
  <c r="I352" i="17"/>
  <c r="N352" i="17" s="1" a="1"/>
  <c r="K352" i="17"/>
  <c r="L352" i="17"/>
  <c r="M352" i="17" s="1"/>
  <c r="I353" i="17"/>
  <c r="N353" i="17" s="1" a="1"/>
  <c r="N353" i="17" s="1"/>
  <c r="K353" i="17"/>
  <c r="L353" i="17"/>
  <c r="M353" i="17" s="1"/>
  <c r="I354" i="17"/>
  <c r="N354" i="17" s="1" a="1"/>
  <c r="N354" i="17" s="1"/>
  <c r="K354" i="17"/>
  <c r="L354" i="17"/>
  <c r="M354" i="17" s="1"/>
  <c r="I355" i="17"/>
  <c r="N355" i="17" s="1" a="1"/>
  <c r="N355" i="17" s="1"/>
  <c r="K355" i="17"/>
  <c r="L355" i="17"/>
  <c r="M355" i="17" s="1"/>
  <c r="I356" i="17"/>
  <c r="N356" i="17" s="1" a="1"/>
  <c r="N356" i="17" s="1"/>
  <c r="K356" i="17"/>
  <c r="L356" i="17"/>
  <c r="M356" i="17" s="1"/>
  <c r="I357" i="17"/>
  <c r="N357" i="17" s="1" a="1"/>
  <c r="N357" i="17" s="1"/>
  <c r="K357" i="17"/>
  <c r="L357" i="17"/>
  <c r="M357" i="17" s="1"/>
  <c r="I358" i="17"/>
  <c r="N358" i="17" s="1" a="1"/>
  <c r="N358" i="17" s="1"/>
  <c r="K358" i="17"/>
  <c r="L358" i="17"/>
  <c r="M358" i="17" s="1"/>
  <c r="I359" i="17"/>
  <c r="N359" i="17" s="1" a="1"/>
  <c r="N359" i="17" s="1"/>
  <c r="K359" i="17"/>
  <c r="L359" i="17"/>
  <c r="M359" i="17" s="1"/>
  <c r="I360" i="17"/>
  <c r="N360" i="17" s="1" a="1"/>
  <c r="N360" i="17" s="1"/>
  <c r="K360" i="17"/>
  <c r="L360" i="17"/>
  <c r="I361" i="17"/>
  <c r="N361" i="17" s="1" a="1"/>
  <c r="N361" i="17" s="1"/>
  <c r="K361" i="17"/>
  <c r="L361" i="17"/>
  <c r="I362" i="17"/>
  <c r="N362" i="17" s="1" a="1"/>
  <c r="N362" i="17" s="1"/>
  <c r="K362" i="17"/>
  <c r="L362" i="17"/>
  <c r="M362" i="17" s="1"/>
  <c r="I363" i="17"/>
  <c r="N363" i="17" s="1" a="1"/>
  <c r="N363" i="17" s="1"/>
  <c r="K363" i="17"/>
  <c r="L363" i="17"/>
  <c r="M363" i="17" s="1"/>
  <c r="I364" i="17"/>
  <c r="N364" i="17" s="1" a="1"/>
  <c r="N364" i="17" s="1"/>
  <c r="K364" i="17"/>
  <c r="L364" i="17"/>
  <c r="M364" i="17" s="1"/>
  <c r="I365" i="17"/>
  <c r="N365" i="17" s="1" a="1"/>
  <c r="N365" i="17" s="1"/>
  <c r="K365" i="17"/>
  <c r="L365" i="17"/>
  <c r="M365" i="17" s="1"/>
  <c r="I366" i="17"/>
  <c r="N366" i="17" s="1" a="1"/>
  <c r="N366" i="17" s="1"/>
  <c r="K366" i="17"/>
  <c r="L366" i="17"/>
  <c r="M366" i="17" s="1"/>
  <c r="I367" i="17"/>
  <c r="N367" i="17" s="1" a="1"/>
  <c r="N367" i="17" s="1"/>
  <c r="K367" i="17"/>
  <c r="L367" i="17"/>
  <c r="M367" i="17" s="1"/>
  <c r="I368" i="17"/>
  <c r="N368" i="17" s="1" a="1"/>
  <c r="N368" i="17" s="1"/>
  <c r="K368" i="17"/>
  <c r="L368" i="17"/>
  <c r="M368" i="17" s="1"/>
  <c r="I369" i="17"/>
  <c r="N369" i="17" s="1" a="1"/>
  <c r="N369" i="17" s="1"/>
  <c r="K369" i="17"/>
  <c r="L369" i="17"/>
  <c r="M369" i="17" s="1"/>
  <c r="I370" i="17"/>
  <c r="N370" i="17" s="1" a="1"/>
  <c r="N370" i="17" s="1"/>
  <c r="K370" i="17"/>
  <c r="L370" i="17"/>
  <c r="M370" i="17" s="1"/>
  <c r="I371" i="17"/>
  <c r="N371" i="17" s="1" a="1"/>
  <c r="N371" i="17" s="1"/>
  <c r="K371" i="17"/>
  <c r="L371" i="17"/>
  <c r="M371" i="17" s="1"/>
  <c r="I372" i="17"/>
  <c r="N372" i="17" s="1" a="1"/>
  <c r="N372" i="17" s="1"/>
  <c r="K372" i="17"/>
  <c r="L372" i="17"/>
  <c r="M372" i="17" s="1"/>
  <c r="I373" i="17"/>
  <c r="N373" i="17" s="1" a="1"/>
  <c r="N373" i="17" s="1"/>
  <c r="K373" i="17"/>
  <c r="L373" i="17"/>
  <c r="M373" i="17" s="1"/>
  <c r="I374" i="17"/>
  <c r="N374" i="17" s="1" a="1"/>
  <c r="K374" i="17"/>
  <c r="L374" i="17"/>
  <c r="M374" i="17" s="1"/>
  <c r="I375" i="17"/>
  <c r="N375" i="17" s="1" a="1"/>
  <c r="N375" i="17" s="1"/>
  <c r="K375" i="17"/>
  <c r="L375" i="17"/>
  <c r="M375" i="17" s="1"/>
  <c r="I376" i="17"/>
  <c r="N376" i="17" s="1" a="1"/>
  <c r="N376" i="17" s="1"/>
  <c r="K376" i="17"/>
  <c r="L376" i="17"/>
  <c r="M376" i="17" s="1"/>
  <c r="I377" i="17"/>
  <c r="N377" i="17" s="1" a="1"/>
  <c r="N377" i="17" s="1"/>
  <c r="K377" i="17"/>
  <c r="L377" i="17"/>
  <c r="M377" i="17" s="1"/>
  <c r="I378" i="17"/>
  <c r="N378" i="17" s="1" a="1"/>
  <c r="N378" i="17" s="1"/>
  <c r="K378" i="17"/>
  <c r="L378" i="17"/>
  <c r="M378" i="17" s="1"/>
  <c r="I379" i="17"/>
  <c r="N379" i="17" s="1" a="1"/>
  <c r="N379" i="17" s="1"/>
  <c r="K379" i="17"/>
  <c r="L379" i="17"/>
  <c r="M379" i="17" s="1"/>
  <c r="I380" i="17"/>
  <c r="K380" i="17"/>
  <c r="L380" i="17"/>
  <c r="M380" i="17" s="1"/>
  <c r="I381" i="17"/>
  <c r="K381" i="17"/>
  <c r="L381" i="17"/>
  <c r="M381" i="17" s="1"/>
  <c r="I382" i="17"/>
  <c r="N382" i="17" s="1" a="1"/>
  <c r="N382" i="17" s="1"/>
  <c r="K382" i="17"/>
  <c r="L382" i="17"/>
  <c r="M382" i="17" s="1"/>
  <c r="I383" i="17"/>
  <c r="N383" i="17" s="1" a="1"/>
  <c r="N383" i="17" s="1"/>
  <c r="K383" i="17"/>
  <c r="L383" i="17"/>
  <c r="M383" i="17" s="1"/>
  <c r="I384" i="17"/>
  <c r="N384" i="17" s="1" a="1"/>
  <c r="N384" i="17" s="1"/>
  <c r="K384" i="17"/>
  <c r="L384" i="17"/>
  <c r="I385" i="17"/>
  <c r="N385" i="17" s="1" a="1"/>
  <c r="N385" i="17" s="1"/>
  <c r="K385" i="17"/>
  <c r="L385" i="17"/>
  <c r="I386" i="17"/>
  <c r="N386" i="17" s="1" a="1"/>
  <c r="N386" i="17" s="1"/>
  <c r="K386" i="17"/>
  <c r="L386" i="17"/>
  <c r="M386" i="17" s="1"/>
  <c r="I387" i="17"/>
  <c r="N387" i="17" s="1" a="1"/>
  <c r="N387" i="17" s="1"/>
  <c r="K387" i="17"/>
  <c r="L387" i="17"/>
  <c r="M387" i="17" s="1"/>
  <c r="I388" i="17"/>
  <c r="N388" i="17" s="1" a="1"/>
  <c r="N388" i="17" s="1"/>
  <c r="K388" i="17"/>
  <c r="L388" i="17"/>
  <c r="M388" i="17" s="1"/>
  <c r="I389" i="17"/>
  <c r="N389" i="17" s="1" a="1"/>
  <c r="N389" i="17" s="1"/>
  <c r="K389" i="17"/>
  <c r="L389" i="17"/>
  <c r="M389" i="17" s="1"/>
  <c r="I390" i="17"/>
  <c r="N390" i="17" s="1" a="1"/>
  <c r="N390" i="17" s="1"/>
  <c r="K390" i="17"/>
  <c r="L390" i="17"/>
  <c r="M390" i="17" s="1"/>
  <c r="I391" i="17"/>
  <c r="N391" i="17" s="1" a="1"/>
  <c r="N391" i="17" s="1"/>
  <c r="K391" i="17"/>
  <c r="L391" i="17"/>
  <c r="M391" i="17" s="1"/>
  <c r="I392" i="17"/>
  <c r="N392" i="17" s="1" a="1"/>
  <c r="N392" i="17" s="1"/>
  <c r="K392" i="17"/>
  <c r="L392" i="17"/>
  <c r="M392" i="17" s="1"/>
  <c r="I393" i="17"/>
  <c r="N393" i="17" s="1" a="1"/>
  <c r="N393" i="17" s="1"/>
  <c r="K393" i="17"/>
  <c r="L393" i="17"/>
  <c r="I394" i="17"/>
  <c r="N394" i="17" s="1" a="1"/>
  <c r="N394" i="17" s="1"/>
  <c r="K394" i="17"/>
  <c r="L394" i="17"/>
  <c r="M394" i="17" s="1"/>
  <c r="I395" i="17"/>
  <c r="N395" i="17" s="1" a="1"/>
  <c r="N395" i="17" s="1"/>
  <c r="K395" i="17"/>
  <c r="L395" i="17"/>
  <c r="M395" i="17" s="1"/>
  <c r="I396" i="17"/>
  <c r="N396" i="17" s="1" a="1"/>
  <c r="N396" i="17" s="1"/>
  <c r="K396" i="17"/>
  <c r="L396" i="17"/>
  <c r="M396" i="17" s="1"/>
  <c r="I397" i="17"/>
  <c r="N397" i="17" s="1" a="1"/>
  <c r="N397" i="17" s="1"/>
  <c r="K397" i="17"/>
  <c r="L397" i="17"/>
  <c r="M397" i="17" s="1"/>
  <c r="I398" i="17"/>
  <c r="N398" i="17" s="1" a="1"/>
  <c r="N398" i="17" s="1"/>
  <c r="K398" i="17"/>
  <c r="L398" i="17"/>
  <c r="M398" i="17" s="1"/>
  <c r="I399" i="17"/>
  <c r="N399" i="17" s="1" a="1"/>
  <c r="N399" i="17" s="1"/>
  <c r="K399" i="17"/>
  <c r="L399" i="17"/>
  <c r="M399" i="17" s="1"/>
  <c r="I400" i="17"/>
  <c r="N400" i="17" s="1" a="1"/>
  <c r="N400" i="17" s="1"/>
  <c r="K400" i="17"/>
  <c r="L400" i="17"/>
  <c r="M400" i="17" s="1"/>
  <c r="I401" i="17"/>
  <c r="N401" i="17" s="1" a="1"/>
  <c r="N401" i="17" s="1"/>
  <c r="K401" i="17"/>
  <c r="L401" i="17"/>
  <c r="M401" i="17" s="1"/>
  <c r="I402" i="17"/>
  <c r="N402" i="17" s="1" a="1"/>
  <c r="N402" i="17" s="1"/>
  <c r="K402" i="17"/>
  <c r="L402" i="17"/>
  <c r="M402" i="17" s="1"/>
  <c r="I403" i="17"/>
  <c r="N403" i="17" s="1" a="1"/>
  <c r="N403" i="17" s="1"/>
  <c r="K403" i="17"/>
  <c r="L403" i="17"/>
  <c r="M403" i="17" s="1"/>
  <c r="I404" i="17"/>
  <c r="N404" i="17" s="1" a="1"/>
  <c r="N404" i="17" s="1"/>
  <c r="K404" i="17"/>
  <c r="L404" i="17"/>
  <c r="M404" i="17" s="1"/>
  <c r="I405" i="17"/>
  <c r="N405" i="17" s="1" a="1"/>
  <c r="N405" i="17" s="1"/>
  <c r="K405" i="17"/>
  <c r="L405" i="17"/>
  <c r="M405" i="17" s="1"/>
  <c r="I406" i="17"/>
  <c r="N406" i="17" s="1" a="1"/>
  <c r="N406" i="17" s="1"/>
  <c r="K406" i="17"/>
  <c r="L406" i="17"/>
  <c r="M406" i="17" s="1"/>
  <c r="I407" i="17"/>
  <c r="N407" i="17" s="1" a="1"/>
  <c r="N407" i="17" s="1"/>
  <c r="K407" i="17"/>
  <c r="L407" i="17"/>
  <c r="M407" i="17" s="1"/>
  <c r="I408" i="17"/>
  <c r="N408" i="17" s="1" a="1"/>
  <c r="N408" i="17" s="1"/>
  <c r="K408" i="17"/>
  <c r="L408" i="17"/>
  <c r="I409" i="17"/>
  <c r="N409" i="17" s="1" a="1"/>
  <c r="N409" i="17" s="1"/>
  <c r="K409" i="17"/>
  <c r="L409" i="17"/>
  <c r="I410" i="17"/>
  <c r="N410" i="17" s="1" a="1"/>
  <c r="N410" i="17" s="1"/>
  <c r="K410" i="17"/>
  <c r="L410" i="17"/>
  <c r="M410" i="17" s="1"/>
  <c r="I411" i="17"/>
  <c r="N411" i="17" s="1" a="1"/>
  <c r="N411" i="17" s="1"/>
  <c r="K411" i="17"/>
  <c r="L411" i="17"/>
  <c r="M411" i="17" s="1"/>
  <c r="I412" i="17"/>
  <c r="N412" i="17" s="1" a="1"/>
  <c r="N412" i="17" s="1"/>
  <c r="K412" i="17"/>
  <c r="L412" i="17"/>
  <c r="M412" i="17" s="1"/>
  <c r="I413" i="17"/>
  <c r="N413" i="17" s="1" a="1"/>
  <c r="N413" i="17" s="1"/>
  <c r="K413" i="17"/>
  <c r="L413" i="17"/>
  <c r="M413" i="17" s="1"/>
  <c r="I414" i="17"/>
  <c r="N414" i="17" s="1" a="1"/>
  <c r="N414" i="17" s="1"/>
  <c r="K414" i="17"/>
  <c r="L414" i="17"/>
  <c r="M414" i="17" s="1"/>
  <c r="I415" i="17"/>
  <c r="N415" i="17" s="1" a="1"/>
  <c r="N415" i="17" s="1"/>
  <c r="K415" i="17"/>
  <c r="L415" i="17"/>
  <c r="M415" i="17" s="1"/>
  <c r="I416" i="17"/>
  <c r="N416" i="17" s="1" a="1"/>
  <c r="N416" i="17" s="1"/>
  <c r="K416" i="17"/>
  <c r="L416" i="17"/>
  <c r="M416" i="17" s="1"/>
  <c r="I417" i="17"/>
  <c r="N417" i="17" s="1" a="1"/>
  <c r="N417" i="17" s="1"/>
  <c r="K417" i="17"/>
  <c r="L417" i="17"/>
  <c r="I418" i="17"/>
  <c r="N418" i="17" s="1" a="1"/>
  <c r="N418" i="17" s="1"/>
  <c r="K418" i="17"/>
  <c r="L418" i="17"/>
  <c r="M418" i="17" s="1"/>
  <c r="I419" i="17"/>
  <c r="N419" i="17" s="1" a="1"/>
  <c r="N419" i="17" s="1"/>
  <c r="K419" i="17"/>
  <c r="L419" i="17"/>
  <c r="M419" i="17" s="1"/>
  <c r="I420" i="17"/>
  <c r="N420" i="17" s="1" a="1"/>
  <c r="N420" i="17" s="1"/>
  <c r="K420" i="17"/>
  <c r="L420" i="17"/>
  <c r="M420" i="17" s="1"/>
  <c r="I421" i="17"/>
  <c r="N421" i="17" s="1" a="1"/>
  <c r="N421" i="17" s="1"/>
  <c r="K421" i="17"/>
  <c r="L421" i="17"/>
  <c r="M421" i="17" s="1"/>
  <c r="I422" i="17"/>
  <c r="N422" i="17" s="1" a="1"/>
  <c r="N422" i="17" s="1"/>
  <c r="K422" i="17"/>
  <c r="L422" i="17"/>
  <c r="M422" i="17" s="1"/>
  <c r="I423" i="17"/>
  <c r="N423" i="17" s="1" a="1"/>
  <c r="N423" i="17" s="1"/>
  <c r="K423" i="17"/>
  <c r="L423" i="17"/>
  <c r="M423" i="17" s="1"/>
  <c r="I424" i="17"/>
  <c r="N424" i="17" s="1" a="1"/>
  <c r="N424" i="17" s="1"/>
  <c r="K424" i="17"/>
  <c r="L424" i="17"/>
  <c r="M424" i="17" s="1"/>
  <c r="I425" i="17"/>
  <c r="N425" i="17" s="1" a="1"/>
  <c r="N425" i="17" s="1"/>
  <c r="K425" i="17"/>
  <c r="L425" i="17"/>
  <c r="M425" i="17" s="1"/>
  <c r="I426" i="17"/>
  <c r="N426" i="17" s="1" a="1"/>
  <c r="N426" i="17" s="1"/>
  <c r="K426" i="17"/>
  <c r="L426" i="17"/>
  <c r="M426" i="17" s="1"/>
  <c r="I427" i="17"/>
  <c r="N427" i="17" s="1" a="1"/>
  <c r="N427" i="17" s="1"/>
  <c r="K427" i="17"/>
  <c r="L427" i="17"/>
  <c r="M427" i="17" s="1"/>
  <c r="I428" i="17"/>
  <c r="N428" i="17" s="1" a="1"/>
  <c r="N428" i="17" s="1"/>
  <c r="K428" i="17"/>
  <c r="L428" i="17"/>
  <c r="M428" i="17" s="1"/>
  <c r="I429" i="17"/>
  <c r="N429" i="17" s="1" a="1"/>
  <c r="N429" i="17" s="1"/>
  <c r="K429" i="17"/>
  <c r="L429" i="17"/>
  <c r="M429" i="17" s="1"/>
  <c r="I430" i="17"/>
  <c r="N430" i="17" s="1" a="1"/>
  <c r="N430" i="17" s="1"/>
  <c r="K430" i="17"/>
  <c r="L430" i="17"/>
  <c r="M430" i="17" s="1"/>
  <c r="I431" i="17"/>
  <c r="N431" i="17" s="1" a="1"/>
  <c r="N431" i="17" s="1"/>
  <c r="K431" i="17"/>
  <c r="L431" i="17"/>
  <c r="M431" i="17" s="1"/>
  <c r="I432" i="17"/>
  <c r="N432" i="17" s="1" a="1"/>
  <c r="N432" i="17" s="1"/>
  <c r="K432" i="17"/>
  <c r="L432" i="17"/>
  <c r="I433" i="17"/>
  <c r="N433" i="17" s="1" a="1"/>
  <c r="N433" i="17" s="1"/>
  <c r="K433" i="17"/>
  <c r="L433" i="17"/>
  <c r="I434" i="17"/>
  <c r="N434" i="17" s="1" a="1"/>
  <c r="N434" i="17" s="1"/>
  <c r="K434" i="17"/>
  <c r="L434" i="17"/>
  <c r="M434" i="17" s="1"/>
  <c r="I435" i="17"/>
  <c r="N435" i="17" s="1" a="1"/>
  <c r="N435" i="17" s="1"/>
  <c r="K435" i="17"/>
  <c r="L435" i="17"/>
  <c r="M435" i="17" s="1"/>
  <c r="I436" i="17"/>
  <c r="N436" i="17" s="1" a="1"/>
  <c r="N436" i="17" s="1"/>
  <c r="K436" i="17"/>
  <c r="L436" i="17"/>
  <c r="M436" i="17" s="1"/>
  <c r="I437" i="17"/>
  <c r="N437" i="17" s="1" a="1"/>
  <c r="N437" i="17" s="1"/>
  <c r="K437" i="17"/>
  <c r="L437" i="17"/>
  <c r="M437" i="17" s="1"/>
  <c r="I438" i="17"/>
  <c r="N438" i="17" s="1" a="1"/>
  <c r="N438" i="17" s="1"/>
  <c r="K438" i="17"/>
  <c r="L438" i="17"/>
  <c r="M438" i="17" s="1"/>
  <c r="I439" i="17"/>
  <c r="N439" i="17" s="1" a="1"/>
  <c r="N439" i="17" s="1"/>
  <c r="K439" i="17"/>
  <c r="L439" i="17"/>
  <c r="M439" i="17" s="1"/>
  <c r="I440" i="17"/>
  <c r="N440" i="17" s="1" a="1"/>
  <c r="N440" i="17" s="1"/>
  <c r="K440" i="17"/>
  <c r="L440" i="17"/>
  <c r="M440" i="17" s="1"/>
  <c r="I441" i="17"/>
  <c r="N441" i="17" s="1" a="1"/>
  <c r="N441" i="17" s="1"/>
  <c r="K441" i="17"/>
  <c r="L441" i="17"/>
  <c r="I442" i="17"/>
  <c r="N442" i="17" s="1" a="1"/>
  <c r="N442" i="17" s="1"/>
  <c r="K442" i="17"/>
  <c r="L442" i="17"/>
  <c r="M442" i="17" s="1"/>
  <c r="I443" i="17"/>
  <c r="N443" i="17" s="1" a="1"/>
  <c r="N443" i="17" s="1"/>
  <c r="K443" i="17"/>
  <c r="L443" i="17"/>
  <c r="M443" i="17" s="1"/>
  <c r="I444" i="17"/>
  <c r="N444" i="17" s="1" a="1"/>
  <c r="N444" i="17" s="1"/>
  <c r="K444" i="17"/>
  <c r="L444" i="17"/>
  <c r="M444" i="17" s="1"/>
  <c r="I445" i="17"/>
  <c r="N445" i="17" s="1" a="1"/>
  <c r="N445" i="17" s="1"/>
  <c r="K445" i="17"/>
  <c r="L445" i="17"/>
  <c r="M445" i="17" s="1"/>
  <c r="I446" i="17"/>
  <c r="N446" i="17" s="1" a="1"/>
  <c r="N446" i="17" s="1"/>
  <c r="K446" i="17"/>
  <c r="L446" i="17"/>
  <c r="M446" i="17" s="1"/>
  <c r="I447" i="17"/>
  <c r="N447" i="17" s="1" a="1"/>
  <c r="N447" i="17" s="1"/>
  <c r="K447" i="17"/>
  <c r="L447" i="17"/>
  <c r="M447" i="17" s="1"/>
  <c r="I448" i="17"/>
  <c r="N448" i="17" s="1" a="1"/>
  <c r="N448" i="17" s="1"/>
  <c r="K448" i="17"/>
  <c r="L448" i="17"/>
  <c r="M448" i="17" s="1"/>
  <c r="I449" i="17"/>
  <c r="N449" i="17" s="1" a="1"/>
  <c r="N449" i="17" s="1"/>
  <c r="K449" i="17"/>
  <c r="L449" i="17"/>
  <c r="M449" i="17" s="1"/>
  <c r="I450" i="17"/>
  <c r="N450" i="17" s="1" a="1"/>
  <c r="N450" i="17" s="1"/>
  <c r="K450" i="17"/>
  <c r="L450" i="17"/>
  <c r="M450" i="17" s="1"/>
  <c r="I451" i="17"/>
  <c r="N451" i="17" s="1" a="1"/>
  <c r="N451" i="17" s="1"/>
  <c r="K451" i="17"/>
  <c r="L451" i="17"/>
  <c r="M451" i="17" s="1"/>
  <c r="I452" i="17"/>
  <c r="K452" i="17"/>
  <c r="L452" i="17"/>
  <c r="M452" i="17" s="1"/>
  <c r="I453" i="17"/>
  <c r="N453" i="17" s="1" a="1"/>
  <c r="N453" i="17" s="1"/>
  <c r="K453" i="17"/>
  <c r="L453" i="17"/>
  <c r="M453" i="17" s="1"/>
  <c r="I454" i="17"/>
  <c r="K454" i="17"/>
  <c r="L454" i="17"/>
  <c r="M454" i="17" s="1"/>
  <c r="I455" i="17"/>
  <c r="N455" i="17" s="1" a="1"/>
  <c r="N455" i="17" s="1"/>
  <c r="K455" i="17"/>
  <c r="L455" i="17"/>
  <c r="M455" i="17" s="1"/>
  <c r="I456" i="17"/>
  <c r="K456" i="17"/>
  <c r="L456" i="17"/>
  <c r="I457" i="17"/>
  <c r="N457" i="17" s="1" a="1"/>
  <c r="N457" i="17" s="1"/>
  <c r="K457" i="17"/>
  <c r="L457" i="17"/>
  <c r="I458" i="17"/>
  <c r="N458" i="17" s="1" a="1"/>
  <c r="N458" i="17" s="1"/>
  <c r="K458" i="17"/>
  <c r="L458" i="17"/>
  <c r="M458" i="17" s="1"/>
  <c r="I459" i="17"/>
  <c r="N459" i="17" s="1" a="1"/>
  <c r="N459" i="17" s="1"/>
  <c r="K459" i="17"/>
  <c r="L459" i="17"/>
  <c r="M459" i="17" s="1"/>
  <c r="I460" i="17"/>
  <c r="N460" i="17" s="1" a="1"/>
  <c r="N460" i="17" s="1"/>
  <c r="K460" i="17"/>
  <c r="L460" i="17"/>
  <c r="M460" i="17" s="1"/>
  <c r="I461" i="17"/>
  <c r="N461" i="17" s="1" a="1"/>
  <c r="N461" i="17" s="1"/>
  <c r="K461" i="17"/>
  <c r="L461" i="17"/>
  <c r="M461" i="17" s="1"/>
  <c r="I462" i="17"/>
  <c r="N462" i="17" s="1" a="1"/>
  <c r="N462" i="17" s="1"/>
  <c r="K462" i="17"/>
  <c r="L462" i="17"/>
  <c r="M462" i="17" s="1"/>
  <c r="I463" i="17"/>
  <c r="N463" i="17" s="1" a="1"/>
  <c r="N463" i="17" s="1"/>
  <c r="K463" i="17"/>
  <c r="L463" i="17"/>
  <c r="M463" i="17" s="1"/>
  <c r="I464" i="17"/>
  <c r="N464" i="17" s="1" a="1"/>
  <c r="N464" i="17" s="1"/>
  <c r="K464" i="17"/>
  <c r="L464" i="17"/>
  <c r="M464" i="17" s="1"/>
  <c r="I465" i="17"/>
  <c r="N465" i="17" s="1" a="1"/>
  <c r="N465" i="17" s="1"/>
  <c r="K465" i="17"/>
  <c r="L465" i="17"/>
  <c r="I466" i="17"/>
  <c r="N466" i="17" s="1" a="1"/>
  <c r="N466" i="17" s="1"/>
  <c r="K466" i="17"/>
  <c r="L466" i="17"/>
  <c r="M466" i="17" s="1"/>
  <c r="I467" i="17"/>
  <c r="N467" i="17" s="1" a="1"/>
  <c r="N467" i="17" s="1"/>
  <c r="K467" i="17"/>
  <c r="L467" i="17"/>
  <c r="M467" i="17" s="1"/>
  <c r="I468" i="17"/>
  <c r="N468" i="17" s="1" a="1"/>
  <c r="N468" i="17" s="1"/>
  <c r="K468" i="17"/>
  <c r="L468" i="17"/>
  <c r="M468" i="17" s="1"/>
  <c r="I469" i="17"/>
  <c r="N469" i="17" s="1" a="1"/>
  <c r="N469" i="17" s="1"/>
  <c r="K469" i="17"/>
  <c r="L469" i="17"/>
  <c r="M469" i="17" s="1"/>
  <c r="I470" i="17"/>
  <c r="N470" i="17" s="1" a="1"/>
  <c r="N470" i="17" s="1"/>
  <c r="K470" i="17"/>
  <c r="L470" i="17"/>
  <c r="M470" i="17" s="1"/>
  <c r="I471" i="17"/>
  <c r="N471" i="17" s="1" a="1"/>
  <c r="N471" i="17" s="1"/>
  <c r="K471" i="17"/>
  <c r="L471" i="17"/>
  <c r="M471" i="17" s="1"/>
  <c r="I472" i="17"/>
  <c r="N472" i="17" s="1" a="1"/>
  <c r="N472" i="17" s="1"/>
  <c r="K472" i="17"/>
  <c r="L472" i="17"/>
  <c r="M472" i="17" s="1"/>
  <c r="I473" i="17"/>
  <c r="N473" i="17" s="1" a="1"/>
  <c r="N473" i="17" s="1"/>
  <c r="K473" i="17"/>
  <c r="L473" i="17"/>
  <c r="M473" i="17" s="1"/>
  <c r="I474" i="17"/>
  <c r="N474" i="17" s="1" a="1"/>
  <c r="N474" i="17" s="1"/>
  <c r="K474" i="17"/>
  <c r="L474" i="17"/>
  <c r="M474" i="17" s="1"/>
  <c r="I475" i="17"/>
  <c r="N475" i="17" s="1" a="1"/>
  <c r="N475" i="17" s="1"/>
  <c r="K475" i="17"/>
  <c r="L475" i="17"/>
  <c r="M475" i="17" s="1"/>
  <c r="I476" i="17"/>
  <c r="N476" i="17" s="1" a="1"/>
  <c r="N476" i="17" s="1"/>
  <c r="K476" i="17"/>
  <c r="L476" i="17"/>
  <c r="M476" i="17" s="1"/>
  <c r="I477" i="17"/>
  <c r="N477" i="17" s="1" a="1"/>
  <c r="N477" i="17" s="1"/>
  <c r="K477" i="17"/>
  <c r="L477" i="17"/>
  <c r="M477" i="17" s="1"/>
  <c r="I478" i="17"/>
  <c r="N478" i="17" s="1" a="1"/>
  <c r="N478" i="17" s="1"/>
  <c r="K478" i="17"/>
  <c r="L478" i="17"/>
  <c r="M478" i="17" s="1"/>
  <c r="I479" i="17"/>
  <c r="N479" i="17" s="1" a="1"/>
  <c r="N479" i="17" s="1"/>
  <c r="K479" i="17"/>
  <c r="L479" i="17"/>
  <c r="M479" i="17" s="1"/>
  <c r="I480" i="17"/>
  <c r="N480" i="17" s="1" a="1"/>
  <c r="N480" i="17" s="1"/>
  <c r="K480" i="17"/>
  <c r="L480" i="17"/>
  <c r="I481" i="17"/>
  <c r="N481" i="17" s="1" a="1"/>
  <c r="N481" i="17" s="1"/>
  <c r="K481" i="17"/>
  <c r="L481" i="17"/>
  <c r="I482" i="17"/>
  <c r="N482" i="17" s="1" a="1"/>
  <c r="N482" i="17" s="1"/>
  <c r="K482" i="17"/>
  <c r="L482" i="17"/>
  <c r="M482" i="17" s="1"/>
  <c r="I483" i="17"/>
  <c r="N483" i="17" s="1" a="1"/>
  <c r="N483" i="17" s="1"/>
  <c r="K483" i="17"/>
  <c r="L483" i="17"/>
  <c r="M483" i="17" s="1"/>
  <c r="I484" i="17"/>
  <c r="N484" i="17" s="1" a="1"/>
  <c r="N484" i="17" s="1"/>
  <c r="K484" i="17"/>
  <c r="L484" i="17"/>
  <c r="M484" i="17" s="1"/>
  <c r="I485" i="17"/>
  <c r="N485" i="17" s="1" a="1"/>
  <c r="N485" i="17" s="1"/>
  <c r="K485" i="17"/>
  <c r="L485" i="17"/>
  <c r="M485" i="17" s="1"/>
  <c r="I486" i="17"/>
  <c r="N486" i="17" s="1" a="1"/>
  <c r="N486" i="17" s="1"/>
  <c r="K486" i="17"/>
  <c r="L486" i="17"/>
  <c r="M486" i="17" s="1"/>
  <c r="I487" i="17"/>
  <c r="N487" i="17" s="1" a="1"/>
  <c r="N487" i="17" s="1"/>
  <c r="K487" i="17"/>
  <c r="L487" i="17"/>
  <c r="M487" i="17" s="1"/>
  <c r="I488" i="17"/>
  <c r="N488" i="17" s="1" a="1"/>
  <c r="N488" i="17" s="1"/>
  <c r="K488" i="17"/>
  <c r="L488" i="17"/>
  <c r="M488" i="17" s="1"/>
  <c r="I489" i="17"/>
  <c r="N489" i="17" s="1" a="1"/>
  <c r="N489" i="17" s="1"/>
  <c r="K489" i="17"/>
  <c r="L489" i="17"/>
  <c r="I490" i="17"/>
  <c r="N490" i="17" s="1" a="1"/>
  <c r="N490" i="17" s="1"/>
  <c r="K490" i="17"/>
  <c r="L490" i="17"/>
  <c r="M490" i="17" s="1"/>
  <c r="I491" i="17"/>
  <c r="N491" i="17" s="1" a="1"/>
  <c r="N491" i="17" s="1"/>
  <c r="K491" i="17"/>
  <c r="L491" i="17"/>
  <c r="M491" i="17" s="1"/>
  <c r="I492" i="17"/>
  <c r="N492" i="17" s="1" a="1"/>
  <c r="N492" i="17" s="1"/>
  <c r="K492" i="17"/>
  <c r="L492" i="17"/>
  <c r="M492" i="17" s="1"/>
  <c r="I493" i="17"/>
  <c r="N493" i="17" s="1" a="1"/>
  <c r="N493" i="17" s="1"/>
  <c r="K493" i="17"/>
  <c r="L493" i="17"/>
  <c r="M493" i="17" s="1"/>
  <c r="I494" i="17"/>
  <c r="N494" i="17" s="1" a="1"/>
  <c r="N494" i="17" s="1"/>
  <c r="K494" i="17"/>
  <c r="L494" i="17"/>
  <c r="M494" i="17" s="1"/>
  <c r="I495" i="17"/>
  <c r="N495" i="17" s="1" a="1"/>
  <c r="N495" i="17" s="1"/>
  <c r="K495" i="17"/>
  <c r="L495" i="17"/>
  <c r="M495" i="17" s="1"/>
  <c r="I496" i="17"/>
  <c r="N496" i="17" s="1" a="1"/>
  <c r="N496" i="17" s="1"/>
  <c r="K496" i="17"/>
  <c r="L496" i="17"/>
  <c r="M496" i="17" s="1"/>
  <c r="I497" i="17"/>
  <c r="N497" i="17" s="1" a="1"/>
  <c r="N497" i="17" s="1"/>
  <c r="K497" i="17"/>
  <c r="L497" i="17"/>
  <c r="M497" i="17" s="1"/>
  <c r="I498" i="17"/>
  <c r="N498" i="17" s="1" a="1"/>
  <c r="N498" i="17" s="1"/>
  <c r="K498" i="17"/>
  <c r="L498" i="17"/>
  <c r="M498" i="17" s="1"/>
  <c r="I499" i="17"/>
  <c r="N499" i="17" s="1" a="1"/>
  <c r="N499" i="17" s="1"/>
  <c r="K499" i="17"/>
  <c r="L499" i="17"/>
  <c r="M499" i="17" s="1"/>
  <c r="I500" i="17"/>
  <c r="N500" i="17" s="1" a="1"/>
  <c r="N500" i="17" s="1"/>
  <c r="K500" i="17"/>
  <c r="L500" i="17"/>
  <c r="M500" i="17" s="1"/>
  <c r="I501" i="17"/>
  <c r="N501" i="17" s="1" a="1"/>
  <c r="N501" i="17" s="1"/>
  <c r="K501" i="17"/>
  <c r="L501" i="17"/>
  <c r="M501" i="17" s="1"/>
  <c r="I502" i="17"/>
  <c r="N502" i="17" s="1" a="1"/>
  <c r="N502" i="17" s="1"/>
  <c r="K502" i="17"/>
  <c r="L502" i="17"/>
  <c r="M502" i="17" s="1"/>
  <c r="I503" i="17"/>
  <c r="N503" i="17" s="1" a="1"/>
  <c r="N503" i="17" s="1"/>
  <c r="K503" i="17"/>
  <c r="L503" i="17"/>
  <c r="M503" i="17" s="1"/>
  <c r="I504" i="17"/>
  <c r="K504" i="17"/>
  <c r="L504" i="17"/>
  <c r="I505" i="17"/>
  <c r="N505" i="17" s="1" a="1"/>
  <c r="N505" i="17" s="1"/>
  <c r="K505" i="17"/>
  <c r="L505" i="17"/>
  <c r="I506" i="17"/>
  <c r="N506" i="17" s="1" a="1"/>
  <c r="N506" i="17" s="1"/>
  <c r="K506" i="17"/>
  <c r="L506" i="17"/>
  <c r="M506" i="17" s="1"/>
  <c r="I507" i="17"/>
  <c r="N507" i="17" s="1" a="1"/>
  <c r="N507" i="17" s="1"/>
  <c r="K507" i="17"/>
  <c r="L507" i="17"/>
  <c r="M507" i="17" s="1"/>
  <c r="I508" i="17"/>
  <c r="N508" i="17" s="1" a="1"/>
  <c r="N508" i="17" s="1"/>
  <c r="K508" i="17"/>
  <c r="L508" i="17"/>
  <c r="M508" i="17" s="1"/>
  <c r="I509" i="17"/>
  <c r="N509" i="17" s="1" a="1"/>
  <c r="N509" i="17" s="1"/>
  <c r="K509" i="17"/>
  <c r="L509" i="17"/>
  <c r="M509" i="17" s="1"/>
  <c r="I510" i="17"/>
  <c r="N510" i="17" s="1" a="1"/>
  <c r="N510" i="17" s="1"/>
  <c r="K510" i="17"/>
  <c r="L510" i="17"/>
  <c r="M510" i="17" s="1"/>
  <c r="I511" i="17"/>
  <c r="N511" i="17" s="1" a="1"/>
  <c r="N511" i="17" s="1"/>
  <c r="K511" i="17"/>
  <c r="L511" i="17"/>
  <c r="M511" i="17" s="1"/>
  <c r="I512" i="17"/>
  <c r="N512" i="17" s="1" a="1"/>
  <c r="N512" i="17" s="1"/>
  <c r="K512" i="17"/>
  <c r="L512" i="17"/>
  <c r="M512" i="17" s="1"/>
  <c r="I513" i="17"/>
  <c r="N513" i="17" s="1" a="1"/>
  <c r="N513" i="17" s="1"/>
  <c r="K513" i="17"/>
  <c r="L513" i="17"/>
  <c r="I514" i="17"/>
  <c r="N514" i="17" s="1" a="1"/>
  <c r="N514" i="17" s="1"/>
  <c r="K514" i="17"/>
  <c r="L514" i="17"/>
  <c r="M514" i="17" s="1"/>
  <c r="I515" i="17"/>
  <c r="N515" i="17" s="1" a="1"/>
  <c r="N515" i="17" s="1"/>
  <c r="K515" i="17"/>
  <c r="L515" i="17"/>
  <c r="M515" i="17" s="1"/>
  <c r="I516" i="17"/>
  <c r="N516" i="17" s="1" a="1"/>
  <c r="N516" i="17" s="1"/>
  <c r="K516" i="17"/>
  <c r="L516" i="17"/>
  <c r="M516" i="17" s="1"/>
  <c r="I517" i="17"/>
  <c r="N517" i="17" s="1" a="1"/>
  <c r="N517" i="17" s="1"/>
  <c r="K517" i="17"/>
  <c r="L517" i="17"/>
  <c r="M517" i="17" s="1"/>
  <c r="I518" i="17"/>
  <c r="N518" i="17" s="1" a="1"/>
  <c r="N518" i="17" s="1"/>
  <c r="K518" i="17"/>
  <c r="L518" i="17"/>
  <c r="M518" i="17" s="1"/>
  <c r="I519" i="17"/>
  <c r="N519" i="17" s="1" a="1"/>
  <c r="N519" i="17" s="1"/>
  <c r="K519" i="17"/>
  <c r="L519" i="17"/>
  <c r="M519" i="17" s="1"/>
  <c r="I520" i="17"/>
  <c r="N520" i="17" s="1" a="1"/>
  <c r="N520" i="17" s="1"/>
  <c r="K520" i="17"/>
  <c r="L520" i="17"/>
  <c r="M520" i="17" s="1"/>
  <c r="I521" i="17"/>
  <c r="N521" i="17" s="1" a="1"/>
  <c r="N521" i="17" s="1"/>
  <c r="K521" i="17"/>
  <c r="L521" i="17"/>
  <c r="M521" i="17" s="1"/>
  <c r="I522" i="17"/>
  <c r="N522" i="17" s="1" a="1"/>
  <c r="N522" i="17" s="1"/>
  <c r="K522" i="17"/>
  <c r="L522" i="17"/>
  <c r="M522" i="17" s="1"/>
  <c r="I523" i="17"/>
  <c r="N523" i="17" s="1" a="1"/>
  <c r="N523" i="17" s="1"/>
  <c r="K523" i="17"/>
  <c r="L523" i="17"/>
  <c r="M523" i="17" s="1"/>
  <c r="I524" i="17"/>
  <c r="N524" i="17" s="1" a="1"/>
  <c r="N524" i="17" s="1"/>
  <c r="K524" i="17"/>
  <c r="L524" i="17"/>
  <c r="M524" i="17" s="1"/>
  <c r="I525" i="17"/>
  <c r="N525" i="17" s="1" a="1"/>
  <c r="N525" i="17" s="1"/>
  <c r="K525" i="17"/>
  <c r="L525" i="17"/>
  <c r="I526" i="17"/>
  <c r="N526" i="17" s="1" a="1"/>
  <c r="N526" i="17" s="1"/>
  <c r="K526" i="17"/>
  <c r="L526" i="17"/>
  <c r="M526" i="17" s="1"/>
  <c r="I527" i="17"/>
  <c r="N527" i="17" s="1" a="1"/>
  <c r="N527" i="17" s="1"/>
  <c r="K527" i="17"/>
  <c r="L527" i="17"/>
  <c r="M527" i="17" s="1"/>
  <c r="I528" i="17"/>
  <c r="K528" i="17"/>
  <c r="L528" i="17"/>
  <c r="I529" i="17"/>
  <c r="N529" i="17" s="1" a="1"/>
  <c r="N529" i="17" s="1"/>
  <c r="K529" i="17"/>
  <c r="L529" i="17"/>
  <c r="I530" i="17"/>
  <c r="N530" i="17" s="1" a="1"/>
  <c r="N530" i="17" s="1"/>
  <c r="K530" i="17"/>
  <c r="L530" i="17"/>
  <c r="I531" i="17"/>
  <c r="K531" i="17"/>
  <c r="L531" i="17"/>
  <c r="M531" i="17" s="1"/>
  <c r="I532" i="17"/>
  <c r="N532" i="17" s="1" a="1"/>
  <c r="N532" i="17" s="1"/>
  <c r="K532" i="17"/>
  <c r="L532" i="17"/>
  <c r="M532" i="17" s="1"/>
  <c r="I533" i="17"/>
  <c r="N533" i="17" s="1" a="1"/>
  <c r="N533" i="17" s="1"/>
  <c r="K533" i="17"/>
  <c r="L533" i="17"/>
  <c r="M533" i="17" s="1"/>
  <c r="I534" i="17"/>
  <c r="N534" i="17" s="1" a="1"/>
  <c r="N534" i="17" s="1"/>
  <c r="K534" i="17"/>
  <c r="L534" i="17"/>
  <c r="M534" i="17" s="1"/>
  <c r="I535" i="17"/>
  <c r="N535" i="17" s="1" a="1"/>
  <c r="N535" i="17" s="1"/>
  <c r="K535" i="17"/>
  <c r="L535" i="17"/>
  <c r="M535" i="17" s="1"/>
  <c r="I536" i="17"/>
  <c r="N536" i="17" s="1" a="1"/>
  <c r="N536" i="17" s="1"/>
  <c r="K536" i="17"/>
  <c r="L536" i="17"/>
  <c r="M536" i="17" s="1"/>
  <c r="I537" i="17"/>
  <c r="N537" i="17" s="1" a="1"/>
  <c r="N537" i="17" s="1"/>
  <c r="K537" i="17"/>
  <c r="L537" i="17"/>
  <c r="M537" i="17" s="1"/>
  <c r="I538" i="17"/>
  <c r="N538" i="17" s="1" a="1"/>
  <c r="N538" i="17" s="1"/>
  <c r="K538" i="17"/>
  <c r="L538" i="17"/>
  <c r="M538" i="17" s="1"/>
  <c r="I539" i="17"/>
  <c r="N539" i="17" s="1" a="1"/>
  <c r="N539" i="17" s="1"/>
  <c r="K539" i="17"/>
  <c r="L539" i="17"/>
  <c r="M539" i="17" s="1"/>
  <c r="I540" i="17"/>
  <c r="N540" i="17" s="1" a="1"/>
  <c r="N540" i="17" s="1"/>
  <c r="K540" i="17"/>
  <c r="L540" i="17"/>
  <c r="M540" i="17" s="1"/>
  <c r="I541" i="17"/>
  <c r="N541" i="17" s="1" a="1"/>
  <c r="N541" i="17" s="1"/>
  <c r="K541" i="17"/>
  <c r="L541" i="17"/>
  <c r="M541" i="17" s="1"/>
  <c r="I542" i="17"/>
  <c r="N542" i="17" s="1" a="1"/>
  <c r="N542" i="17" s="1"/>
  <c r="K542" i="17"/>
  <c r="L542" i="17"/>
  <c r="M542" i="17" s="1"/>
  <c r="I543" i="17"/>
  <c r="N543" i="17" s="1" a="1"/>
  <c r="N543" i="17" s="1"/>
  <c r="K543" i="17"/>
  <c r="L543" i="17"/>
  <c r="M543" i="17" s="1"/>
  <c r="I544" i="17"/>
  <c r="N544" i="17" s="1" a="1"/>
  <c r="N544" i="17" s="1"/>
  <c r="K544" i="17"/>
  <c r="L544" i="17"/>
  <c r="M544" i="17" s="1"/>
  <c r="I545" i="17"/>
  <c r="N545" i="17" s="1" a="1"/>
  <c r="N545" i="17" s="1"/>
  <c r="K545" i="17"/>
  <c r="L545" i="17"/>
  <c r="M545" i="17" s="1"/>
  <c r="I546" i="17"/>
  <c r="N546" i="17" s="1" a="1"/>
  <c r="N546" i="17" s="1"/>
  <c r="K546" i="17"/>
  <c r="L546" i="17"/>
  <c r="M546" i="17" s="1"/>
  <c r="I547" i="17"/>
  <c r="N547" i="17" s="1" a="1"/>
  <c r="N547" i="17" s="1"/>
  <c r="K547" i="17"/>
  <c r="L547" i="17"/>
  <c r="M547" i="17" s="1"/>
  <c r="I548" i="17"/>
  <c r="N548" i="17" s="1" a="1"/>
  <c r="N548" i="17" s="1"/>
  <c r="K548" i="17"/>
  <c r="L548" i="17"/>
  <c r="I549" i="17"/>
  <c r="N549" i="17" s="1" a="1"/>
  <c r="N549" i="17" s="1"/>
  <c r="K549" i="17"/>
  <c r="L549" i="17"/>
  <c r="I550" i="17"/>
  <c r="N550" i="17" s="1" a="1"/>
  <c r="N550" i="17" s="1"/>
  <c r="K550" i="17"/>
  <c r="L550" i="17"/>
  <c r="I551" i="17"/>
  <c r="N551" i="17" s="1" a="1"/>
  <c r="N551" i="17" s="1"/>
  <c r="K551" i="17"/>
  <c r="L551" i="17"/>
  <c r="M551" i="17" s="1"/>
  <c r="I552" i="17"/>
  <c r="N552" i="17" s="1" a="1"/>
  <c r="N552" i="17" s="1"/>
  <c r="K552" i="17"/>
  <c r="L552" i="17"/>
  <c r="I553" i="17"/>
  <c r="N553" i="17" s="1" a="1"/>
  <c r="N553" i="17" s="1"/>
  <c r="K553" i="17"/>
  <c r="L553" i="17"/>
  <c r="M553" i="17" s="1"/>
  <c r="I554" i="17"/>
  <c r="N554" i="17" s="1" a="1"/>
  <c r="N554" i="17" s="1"/>
  <c r="K554" i="17"/>
  <c r="L554" i="17"/>
  <c r="M554" i="17" s="1"/>
  <c r="I555" i="17"/>
  <c r="N555" i="17" s="1" a="1"/>
  <c r="N555" i="17" s="1"/>
  <c r="K555" i="17"/>
  <c r="L555" i="17"/>
  <c r="M555" i="17" s="1"/>
  <c r="I556" i="17"/>
  <c r="N556" i="17" s="1" a="1"/>
  <c r="N556" i="17" s="1"/>
  <c r="K556" i="17"/>
  <c r="L556" i="17"/>
  <c r="M556" i="17" s="1"/>
  <c r="I557" i="17"/>
  <c r="N557" i="17" s="1" a="1"/>
  <c r="N557" i="17" s="1"/>
  <c r="K557" i="17"/>
  <c r="L557" i="17"/>
  <c r="M557" i="17" s="1"/>
  <c r="I558" i="17"/>
  <c r="N558" i="17" s="1" a="1"/>
  <c r="N558" i="17" s="1"/>
  <c r="K558" i="17"/>
  <c r="L558" i="17"/>
  <c r="M558" i="17" s="1"/>
  <c r="I559" i="17"/>
  <c r="N559" i="17" s="1" a="1"/>
  <c r="N559" i="17" s="1"/>
  <c r="K559" i="17"/>
  <c r="L559" i="17"/>
  <c r="M559" i="17" s="1"/>
  <c r="I560" i="17"/>
  <c r="N560" i="17" s="1" a="1"/>
  <c r="N560" i="17" s="1"/>
  <c r="K560" i="17"/>
  <c r="L560" i="17"/>
  <c r="M560" i="17" s="1"/>
  <c r="I561" i="17"/>
  <c r="N561" i="17" s="1" a="1"/>
  <c r="N561" i="17" s="1"/>
  <c r="K561" i="17"/>
  <c r="L561" i="17"/>
  <c r="M561" i="17" s="1"/>
  <c r="I562" i="17"/>
  <c r="N562" i="17" s="1" a="1"/>
  <c r="N562" i="17" s="1"/>
  <c r="K562" i="17"/>
  <c r="L562" i="17"/>
  <c r="M562" i="17" s="1"/>
  <c r="I563" i="17"/>
  <c r="N563" i="17" s="1" a="1"/>
  <c r="N563" i="17" s="1"/>
  <c r="K563" i="17"/>
  <c r="L563" i="17"/>
  <c r="M563" i="17" s="1"/>
  <c r="I564" i="17"/>
  <c r="N564" i="17" s="1" a="1"/>
  <c r="N564" i="17" s="1"/>
  <c r="K564" i="17"/>
  <c r="L564" i="17"/>
  <c r="I565" i="17"/>
  <c r="N565" i="17" s="1" a="1"/>
  <c r="N565" i="17" s="1"/>
  <c r="K565" i="17"/>
  <c r="L565" i="17"/>
  <c r="I566" i="17"/>
  <c r="N566" i="17" s="1" a="1"/>
  <c r="N566" i="17" s="1"/>
  <c r="K566" i="17"/>
  <c r="L566" i="17"/>
  <c r="M566" i="17" s="1"/>
  <c r="I567" i="17"/>
  <c r="N567" i="17" s="1" a="1"/>
  <c r="N567" i="17" s="1"/>
  <c r="K567" i="17"/>
  <c r="L567" i="17"/>
  <c r="M567" i="17" s="1"/>
  <c r="I568" i="17"/>
  <c r="N568" i="17" s="1" a="1"/>
  <c r="N568" i="17" s="1"/>
  <c r="K568" i="17"/>
  <c r="L568" i="17"/>
  <c r="M568" i="17" s="1"/>
  <c r="I569" i="17"/>
  <c r="N569" i="17" s="1" a="1"/>
  <c r="N569" i="17" s="1"/>
  <c r="K569" i="17"/>
  <c r="L569" i="17"/>
  <c r="M569" i="17" s="1"/>
  <c r="I570" i="17"/>
  <c r="N570" i="17" s="1" a="1"/>
  <c r="N570" i="17" s="1"/>
  <c r="K570" i="17"/>
  <c r="L570" i="17"/>
  <c r="M570" i="17" s="1"/>
  <c r="I571" i="17"/>
  <c r="N571" i="17" s="1" a="1"/>
  <c r="N571" i="17" s="1"/>
  <c r="K571" i="17"/>
  <c r="L571" i="17"/>
  <c r="M571" i="17" s="1"/>
  <c r="I572" i="17"/>
  <c r="N572" i="17" s="1" a="1"/>
  <c r="N572" i="17" s="1"/>
  <c r="K572" i="17"/>
  <c r="L572" i="17"/>
  <c r="I573" i="17"/>
  <c r="N573" i="17" s="1" a="1"/>
  <c r="N573" i="17" s="1"/>
  <c r="K573" i="17"/>
  <c r="L573" i="17"/>
  <c r="I574" i="17"/>
  <c r="N574" i="17" s="1" a="1"/>
  <c r="N574" i="17" s="1"/>
  <c r="K574" i="17"/>
  <c r="L574" i="17"/>
  <c r="I575" i="17"/>
  <c r="N575" i="17" s="1" a="1"/>
  <c r="N575" i="17" s="1"/>
  <c r="K575" i="17"/>
  <c r="L575" i="17"/>
  <c r="M575" i="17" s="1"/>
  <c r="I576" i="17"/>
  <c r="N576" i="17" s="1" a="1"/>
  <c r="N576" i="17" s="1"/>
  <c r="K576" i="17"/>
  <c r="L576" i="17"/>
  <c r="M576" i="17" s="1"/>
  <c r="I577" i="17"/>
  <c r="N577" i="17" s="1" a="1"/>
  <c r="N577" i="17" s="1"/>
  <c r="K577" i="17"/>
  <c r="L577" i="17"/>
  <c r="M577" i="17" s="1"/>
  <c r="I578" i="17"/>
  <c r="N578" i="17" s="1" a="1"/>
  <c r="N578" i="17" s="1"/>
  <c r="K578" i="17"/>
  <c r="L578" i="17"/>
  <c r="M578" i="17" s="1"/>
  <c r="I579" i="17"/>
  <c r="N579" i="17" s="1" a="1"/>
  <c r="N579" i="17" s="1"/>
  <c r="K579" i="17"/>
  <c r="L579" i="17"/>
  <c r="M579" i="17" s="1"/>
  <c r="I580" i="17"/>
  <c r="N580" i="17" s="1" a="1"/>
  <c r="N580" i="17" s="1"/>
  <c r="K580" i="17"/>
  <c r="L580" i="17"/>
  <c r="M580" i="17" s="1"/>
  <c r="I581" i="17"/>
  <c r="N581" i="17" s="1" a="1"/>
  <c r="N581" i="17" s="1"/>
  <c r="K581" i="17"/>
  <c r="L581" i="17"/>
  <c r="M581" i="17" s="1"/>
  <c r="I582" i="17"/>
  <c r="N582" i="17" s="1" a="1"/>
  <c r="N582" i="17" s="1"/>
  <c r="K582" i="17"/>
  <c r="L582" i="17"/>
  <c r="M582" i="17" s="1"/>
  <c r="I583" i="17"/>
  <c r="N583" i="17" s="1" a="1"/>
  <c r="N583" i="17" s="1"/>
  <c r="K583" i="17"/>
  <c r="L583" i="17"/>
  <c r="M583" i="17" s="1"/>
  <c r="I584" i="17"/>
  <c r="N584" i="17" s="1" a="1"/>
  <c r="K584" i="17"/>
  <c r="L584" i="17"/>
  <c r="M584" i="17" s="1"/>
  <c r="I585" i="17"/>
  <c r="N585" i="17" s="1" a="1"/>
  <c r="N585" i="17" s="1"/>
  <c r="K585" i="17"/>
  <c r="L585" i="17"/>
  <c r="M585" i="17" s="1"/>
  <c r="I586" i="17"/>
  <c r="N586" i="17" s="1" a="1"/>
  <c r="N586" i="17" s="1"/>
  <c r="K586" i="17"/>
  <c r="L586" i="17"/>
  <c r="M586" i="17" s="1"/>
  <c r="I587" i="17"/>
  <c r="N587" i="17" s="1" a="1"/>
  <c r="N587" i="17" s="1"/>
  <c r="K587" i="17"/>
  <c r="L587" i="17"/>
  <c r="M587" i="17" s="1"/>
  <c r="I588" i="17"/>
  <c r="N588" i="17" s="1" a="1"/>
  <c r="N588" i="17" s="1"/>
  <c r="K588" i="17"/>
  <c r="L588" i="17"/>
  <c r="I589" i="17"/>
  <c r="N589" i="17" s="1" a="1"/>
  <c r="N589" i="17" s="1"/>
  <c r="K589" i="17"/>
  <c r="L589" i="17"/>
  <c r="I590" i="17"/>
  <c r="N590" i="17" s="1" a="1"/>
  <c r="N590" i="17" s="1"/>
  <c r="K590" i="17"/>
  <c r="L590" i="17"/>
  <c r="M590" i="17" s="1"/>
  <c r="I591" i="17"/>
  <c r="N591" i="17" s="1" a="1"/>
  <c r="N591" i="17" s="1"/>
  <c r="K591" i="17"/>
  <c r="L591" i="17"/>
  <c r="M591" i="17" s="1"/>
  <c r="I592" i="17"/>
  <c r="N592" i="17" s="1" a="1"/>
  <c r="N592" i="17" s="1"/>
  <c r="K592" i="17"/>
  <c r="L592" i="17"/>
  <c r="M592" i="17" s="1"/>
  <c r="I593" i="17"/>
  <c r="N593" i="17" s="1" a="1"/>
  <c r="N593" i="17" s="1"/>
  <c r="K593" i="17"/>
  <c r="L593" i="17"/>
  <c r="M593" i="17" s="1"/>
  <c r="I594" i="17"/>
  <c r="N594" i="17" s="1" a="1"/>
  <c r="N594" i="17" s="1"/>
  <c r="K594" i="17"/>
  <c r="L594" i="17"/>
  <c r="M594" i="17" s="1"/>
  <c r="I595" i="17"/>
  <c r="N595" i="17" s="1" a="1"/>
  <c r="N595" i="17" s="1"/>
  <c r="K595" i="17"/>
  <c r="L595" i="17"/>
  <c r="M595" i="17" s="1"/>
  <c r="I596" i="17"/>
  <c r="N596" i="17" s="1" a="1"/>
  <c r="N596" i="17" s="1"/>
  <c r="K596" i="17"/>
  <c r="L596" i="17"/>
  <c r="I597" i="17"/>
  <c r="N597" i="17" s="1" a="1"/>
  <c r="N597" i="17" s="1"/>
  <c r="K597" i="17"/>
  <c r="L597" i="17"/>
  <c r="M597" i="17" s="1"/>
  <c r="I598" i="17"/>
  <c r="N598" i="17" s="1" a="1"/>
  <c r="N598" i="17" s="1"/>
  <c r="K598" i="17"/>
  <c r="L598" i="17"/>
  <c r="M598" i="17" s="1"/>
  <c r="I599" i="17"/>
  <c r="N599" i="17" s="1" a="1"/>
  <c r="N599" i="17" s="1"/>
  <c r="K599" i="17"/>
  <c r="L599" i="17"/>
  <c r="M599" i="17" s="1"/>
  <c r="I600" i="17"/>
  <c r="N600" i="17" s="1" a="1"/>
  <c r="N600" i="17" s="1"/>
  <c r="K600" i="17"/>
  <c r="L600" i="17"/>
  <c r="M600" i="17" s="1"/>
  <c r="I601" i="17"/>
  <c r="N601" i="17" s="1" a="1"/>
  <c r="N601" i="17" s="1"/>
  <c r="K601" i="17"/>
  <c r="L601" i="17"/>
  <c r="M601" i="17" s="1"/>
  <c r="I602" i="17"/>
  <c r="N602" i="17" s="1" a="1"/>
  <c r="N602" i="17" s="1"/>
  <c r="K602" i="17"/>
  <c r="L602" i="17"/>
  <c r="M602" i="17" s="1"/>
  <c r="I603" i="17"/>
  <c r="N603" i="17" s="1" a="1"/>
  <c r="N603" i="17" s="1"/>
  <c r="K603" i="17"/>
  <c r="L603" i="17"/>
  <c r="M603" i="17" s="1"/>
  <c r="I604" i="17"/>
  <c r="N604" i="17" s="1" a="1"/>
  <c r="N604" i="17" s="1"/>
  <c r="K604" i="17"/>
  <c r="L604" i="17"/>
  <c r="M604" i="17" s="1"/>
  <c r="I605" i="17"/>
  <c r="N605" i="17" s="1" a="1"/>
  <c r="N605" i="17" s="1"/>
  <c r="K605" i="17"/>
  <c r="L605" i="17"/>
  <c r="M605" i="17" s="1"/>
  <c r="I606" i="17"/>
  <c r="N606" i="17" s="1" a="1"/>
  <c r="K606" i="17"/>
  <c r="L606" i="17"/>
  <c r="M606" i="17" s="1"/>
  <c r="I607" i="17"/>
  <c r="N607" i="17" s="1" a="1"/>
  <c r="N607" i="17" s="1"/>
  <c r="K607" i="17"/>
  <c r="L607" i="17"/>
  <c r="M607" i="17" s="1"/>
  <c r="I608" i="17"/>
  <c r="N608" i="17" s="1" a="1"/>
  <c r="N608" i="17" s="1"/>
  <c r="K608" i="17"/>
  <c r="L608" i="17"/>
  <c r="I609" i="17"/>
  <c r="N609" i="17" s="1" a="1"/>
  <c r="N609" i="17" s="1"/>
  <c r="K609" i="17"/>
  <c r="L609" i="17"/>
  <c r="I610" i="17"/>
  <c r="N610" i="17" s="1" a="1"/>
  <c r="N610" i="17" s="1"/>
  <c r="K610" i="17"/>
  <c r="L610" i="17"/>
  <c r="M610" i="17" s="1"/>
  <c r="I611" i="17"/>
  <c r="N611" i="17" s="1" a="1"/>
  <c r="N611" i="17" s="1"/>
  <c r="K611" i="17"/>
  <c r="L611" i="17"/>
  <c r="M611" i="17" s="1"/>
  <c r="I612" i="17"/>
  <c r="N612" i="17" s="1" a="1"/>
  <c r="N612" i="17" s="1"/>
  <c r="K612" i="17"/>
  <c r="L612" i="17"/>
  <c r="I613" i="17"/>
  <c r="N613" i="17" s="1" a="1"/>
  <c r="N613" i="17" s="1"/>
  <c r="K613" i="17"/>
  <c r="L613" i="17"/>
  <c r="I614" i="17"/>
  <c r="N614" i="17" s="1" a="1"/>
  <c r="N614" i="17" s="1"/>
  <c r="K614" i="17"/>
  <c r="L614" i="17"/>
  <c r="M614" i="17" s="1"/>
  <c r="I615" i="17"/>
  <c r="K615" i="17"/>
  <c r="L615" i="17"/>
  <c r="M615" i="17" s="1"/>
  <c r="I616" i="17"/>
  <c r="N616" i="17" s="1" a="1"/>
  <c r="N616" i="17" s="1"/>
  <c r="K616" i="17"/>
  <c r="L616" i="17"/>
  <c r="M616" i="17" s="1"/>
  <c r="I617" i="17"/>
  <c r="N617" i="17" s="1" a="1"/>
  <c r="N617" i="17" s="1"/>
  <c r="K617" i="17"/>
  <c r="L617" i="17"/>
  <c r="M617" i="17" s="1"/>
  <c r="I618" i="17"/>
  <c r="N618" i="17" s="1" a="1"/>
  <c r="N618" i="17" s="1"/>
  <c r="K618" i="17"/>
  <c r="L618" i="17"/>
  <c r="M618" i="17" s="1"/>
  <c r="I619" i="17"/>
  <c r="N619" i="17" s="1" a="1"/>
  <c r="N619" i="17" s="1"/>
  <c r="K619" i="17"/>
  <c r="L619" i="17"/>
  <c r="M619" i="17" s="1"/>
  <c r="I620" i="17"/>
  <c r="N620" i="17" s="1" a="1"/>
  <c r="N620" i="17" s="1"/>
  <c r="K620" i="17"/>
  <c r="L620" i="17"/>
  <c r="M620" i="17" s="1"/>
  <c r="I621" i="17"/>
  <c r="N621" i="17" s="1" a="1"/>
  <c r="N621" i="17" s="1"/>
  <c r="K621" i="17"/>
  <c r="L621" i="17"/>
  <c r="M621" i="17" s="1"/>
  <c r="I622" i="17"/>
  <c r="N622" i="17" s="1" a="1"/>
  <c r="N622" i="17" s="1"/>
  <c r="K622" i="17"/>
  <c r="L622" i="17"/>
  <c r="M622" i="17" s="1"/>
  <c r="I623" i="17"/>
  <c r="N623" i="17" s="1" a="1"/>
  <c r="N623" i="17" s="1"/>
  <c r="K623" i="17"/>
  <c r="L623" i="17"/>
  <c r="M623" i="17" s="1"/>
  <c r="I624" i="17"/>
  <c r="N624" i="17" s="1" a="1"/>
  <c r="N624" i="17" s="1"/>
  <c r="K624" i="17"/>
  <c r="L624" i="17"/>
  <c r="M624" i="17" s="1"/>
  <c r="I625" i="17"/>
  <c r="N625" i="17" s="1" a="1"/>
  <c r="N625" i="17" s="1"/>
  <c r="K625" i="17"/>
  <c r="L625" i="17"/>
  <c r="I626" i="17"/>
  <c r="N626" i="17" s="1" a="1"/>
  <c r="N626" i="17" s="1"/>
  <c r="K626" i="17"/>
  <c r="L626" i="17"/>
  <c r="M626" i="17" s="1"/>
  <c r="I627" i="17"/>
  <c r="N627" i="17" s="1" a="1"/>
  <c r="N627" i="17" s="1"/>
  <c r="K627" i="17"/>
  <c r="L627" i="17"/>
  <c r="M627" i="17" s="1"/>
  <c r="I628" i="17"/>
  <c r="N628" i="17" s="1" a="1"/>
  <c r="N628" i="17" s="1"/>
  <c r="K628" i="17"/>
  <c r="L628" i="17"/>
  <c r="M628" i="17" s="1"/>
  <c r="I629" i="17"/>
  <c r="N629" i="17" s="1" a="1"/>
  <c r="N629" i="17" s="1"/>
  <c r="K629" i="17"/>
  <c r="L629" i="17"/>
  <c r="M629" i="17" s="1"/>
  <c r="I630" i="17"/>
  <c r="N630" i="17" s="1" a="1"/>
  <c r="N630" i="17" s="1"/>
  <c r="K630" i="17"/>
  <c r="L630" i="17"/>
  <c r="M630" i="17" s="1"/>
  <c r="I631" i="17"/>
  <c r="N631" i="17" s="1" a="1"/>
  <c r="N631" i="17" s="1"/>
  <c r="K631" i="17"/>
  <c r="L631" i="17"/>
  <c r="M631" i="17" s="1"/>
  <c r="I632" i="17"/>
  <c r="N632" i="17" s="1" a="1"/>
  <c r="N632" i="17" s="1"/>
  <c r="K632" i="17"/>
  <c r="L632" i="17"/>
  <c r="I633" i="17"/>
  <c r="N633" i="17" s="1" a="1"/>
  <c r="N633" i="17" s="1"/>
  <c r="K633" i="17"/>
  <c r="L633" i="17"/>
  <c r="I634" i="17"/>
  <c r="N634" i="17" s="1" a="1"/>
  <c r="N634" i="17" s="1"/>
  <c r="K634" i="17"/>
  <c r="L634" i="17"/>
  <c r="M634" i="17" s="1"/>
  <c r="I635" i="17"/>
  <c r="N635" i="17" s="1" a="1"/>
  <c r="N635" i="17" s="1"/>
  <c r="K635" i="17"/>
  <c r="L635" i="17"/>
  <c r="M635" i="17" s="1"/>
  <c r="I636" i="17"/>
  <c r="N636" i="17" s="1" a="1"/>
  <c r="N636" i="17" s="1"/>
  <c r="K636" i="17"/>
  <c r="L636" i="17"/>
  <c r="M636" i="17" s="1"/>
  <c r="I637" i="17"/>
  <c r="N637" i="17" s="1" a="1"/>
  <c r="N637" i="17" s="1"/>
  <c r="K637" i="17"/>
  <c r="L637" i="17"/>
  <c r="M637" i="17" s="1"/>
  <c r="I638" i="17"/>
  <c r="N638" i="17" s="1" a="1"/>
  <c r="N638" i="17" s="1"/>
  <c r="K638" i="17"/>
  <c r="L638" i="17"/>
  <c r="M638" i="17" s="1"/>
  <c r="I639" i="17"/>
  <c r="N639" i="17" s="1" a="1"/>
  <c r="N639" i="17" s="1"/>
  <c r="K639" i="17"/>
  <c r="L639" i="17"/>
  <c r="M639" i="17" s="1"/>
  <c r="I640" i="17"/>
  <c r="N640" i="17" s="1" a="1"/>
  <c r="N640" i="17" s="1"/>
  <c r="K640" i="17"/>
  <c r="L640" i="17"/>
  <c r="M640" i="17" s="1"/>
  <c r="I641" i="17"/>
  <c r="N641" i="17" s="1" a="1"/>
  <c r="N641" i="17" s="1"/>
  <c r="K641" i="17"/>
  <c r="L641" i="17"/>
  <c r="M641" i="17" s="1"/>
  <c r="I642" i="17"/>
  <c r="N642" i="17" s="1" a="1"/>
  <c r="N642" i="17" s="1"/>
  <c r="K642" i="17"/>
  <c r="L642" i="17"/>
  <c r="M642" i="17" s="1"/>
  <c r="I643" i="17"/>
  <c r="N643" i="17" s="1" a="1"/>
  <c r="N643" i="17" s="1"/>
  <c r="K643" i="17"/>
  <c r="L643" i="17"/>
  <c r="M643" i="17" s="1"/>
  <c r="I644" i="17"/>
  <c r="N644" i="17" s="1" a="1"/>
  <c r="N644" i="17" s="1"/>
  <c r="K644" i="17"/>
  <c r="L644" i="17"/>
  <c r="M644" i="17" s="1"/>
  <c r="I645" i="17"/>
  <c r="N645" i="17" s="1" a="1"/>
  <c r="N645" i="17" s="1"/>
  <c r="K645" i="17"/>
  <c r="L645" i="17"/>
  <c r="M645" i="17" s="1"/>
  <c r="I646" i="17"/>
  <c r="N646" i="17" s="1" a="1"/>
  <c r="N646" i="17" s="1"/>
  <c r="K646" i="17"/>
  <c r="L646" i="17"/>
  <c r="M646" i="17" s="1"/>
  <c r="I647" i="17"/>
  <c r="N647" i="17" s="1" a="1"/>
  <c r="N647" i="17" s="1"/>
  <c r="K647" i="17"/>
  <c r="L647" i="17"/>
  <c r="M647" i="17" s="1"/>
  <c r="I648" i="17"/>
  <c r="N648" i="17" s="1" a="1"/>
  <c r="N648" i="17" s="1"/>
  <c r="K648" i="17"/>
  <c r="L648" i="17"/>
  <c r="I649" i="17"/>
  <c r="N649" i="17" s="1" a="1"/>
  <c r="N649" i="17" s="1"/>
  <c r="K649" i="17"/>
  <c r="L649" i="17"/>
  <c r="I650" i="17"/>
  <c r="N650" i="17" s="1" a="1"/>
  <c r="N650" i="17" s="1"/>
  <c r="K650" i="17"/>
  <c r="L650" i="17"/>
  <c r="I651" i="17"/>
  <c r="N651" i="17" s="1" a="1"/>
  <c r="N651" i="17" s="1"/>
  <c r="K651" i="17"/>
  <c r="L651" i="17"/>
  <c r="M651" i="17" s="1"/>
  <c r="I652" i="17"/>
  <c r="K652" i="17"/>
  <c r="L652" i="17"/>
  <c r="M652" i="17" s="1"/>
  <c r="I653" i="17"/>
  <c r="N653" i="17" s="1" a="1"/>
  <c r="N653" i="17" s="1"/>
  <c r="K653" i="17"/>
  <c r="L653" i="17"/>
  <c r="M653" i="17" s="1"/>
  <c r="I654" i="17"/>
  <c r="N654" i="17" s="1" a="1"/>
  <c r="N654" i="17" s="1"/>
  <c r="K654" i="17"/>
  <c r="L654" i="17"/>
  <c r="M654" i="17" s="1"/>
  <c r="I655" i="17"/>
  <c r="N655" i="17" s="1" a="1"/>
  <c r="N655" i="17" s="1"/>
  <c r="K655" i="17"/>
  <c r="L655" i="17"/>
  <c r="M655" i="17" s="1"/>
  <c r="I656" i="17"/>
  <c r="N656" i="17" s="1" a="1"/>
  <c r="N656" i="17" s="1"/>
  <c r="K656" i="17"/>
  <c r="L656" i="17"/>
  <c r="I657" i="17"/>
  <c r="N657" i="17" s="1" a="1"/>
  <c r="N657" i="17" s="1"/>
  <c r="K657" i="17"/>
  <c r="L657" i="17"/>
  <c r="I658" i="17"/>
  <c r="N658" i="17" s="1" a="1"/>
  <c r="N658" i="17" s="1"/>
  <c r="K658" i="17"/>
  <c r="L658" i="17"/>
  <c r="M658" i="17" s="1"/>
  <c r="I659" i="17"/>
  <c r="N659" i="17" s="1" a="1"/>
  <c r="N659" i="17" s="1"/>
  <c r="K659" i="17"/>
  <c r="L659" i="17"/>
  <c r="M659" i="17" s="1"/>
  <c r="I660" i="17"/>
  <c r="N660" i="17" s="1" a="1"/>
  <c r="N660" i="17" s="1"/>
  <c r="K660" i="17"/>
  <c r="L660" i="17"/>
  <c r="M660" i="17" s="1"/>
  <c r="I661" i="17"/>
  <c r="N661" i="17" s="1" a="1"/>
  <c r="N661" i="17" s="1"/>
  <c r="K661" i="17"/>
  <c r="L661" i="17"/>
  <c r="M661" i="17" s="1"/>
  <c r="I662" i="17"/>
  <c r="N662" i="17" s="1" a="1"/>
  <c r="N662" i="17" s="1"/>
  <c r="K662" i="17"/>
  <c r="L662" i="17"/>
  <c r="M662" i="17" s="1"/>
  <c r="I663" i="17"/>
  <c r="N663" i="17" s="1" a="1"/>
  <c r="N663" i="17" s="1"/>
  <c r="K663" i="17"/>
  <c r="L663" i="17"/>
  <c r="M663" i="17" s="1"/>
  <c r="I664" i="17"/>
  <c r="K664" i="17"/>
  <c r="L664" i="17"/>
  <c r="M664" i="17" s="1"/>
  <c r="I665" i="17"/>
  <c r="N665" i="17" s="1" a="1"/>
  <c r="K665" i="17"/>
  <c r="L665" i="17"/>
  <c r="M665" i="17" s="1"/>
  <c r="I666" i="17"/>
  <c r="K666" i="17"/>
  <c r="L666" i="17"/>
  <c r="M666" i="17" s="1"/>
  <c r="I667" i="17"/>
  <c r="N667" i="17" s="1" a="1"/>
  <c r="N667" i="17" s="1"/>
  <c r="K667" i="17"/>
  <c r="L667" i="17"/>
  <c r="M667" i="17" s="1"/>
  <c r="I668" i="17"/>
  <c r="N668" i="17" s="1" a="1"/>
  <c r="N668" i="17" s="1"/>
  <c r="K668" i="17"/>
  <c r="L668" i="17"/>
  <c r="M668" i="17" s="1"/>
  <c r="I669" i="17"/>
  <c r="N669" i="17" s="1" a="1"/>
  <c r="N669" i="17" s="1"/>
  <c r="K669" i="17"/>
  <c r="L669" i="17"/>
  <c r="I670" i="17"/>
  <c r="N670" i="17" s="1" a="1"/>
  <c r="N670" i="17" s="1"/>
  <c r="K670" i="17"/>
  <c r="L670" i="17"/>
  <c r="M670" i="17" s="1"/>
  <c r="I671" i="17"/>
  <c r="N671" i="17" s="1" a="1"/>
  <c r="N671" i="17" s="1"/>
  <c r="K671" i="17"/>
  <c r="L671" i="17"/>
  <c r="M671" i="17" s="1"/>
  <c r="I672" i="17"/>
  <c r="K672" i="17"/>
  <c r="L672" i="17"/>
  <c r="I673" i="17"/>
  <c r="N673" i="17" s="1" a="1"/>
  <c r="N673" i="17" s="1"/>
  <c r="K673" i="17"/>
  <c r="L673" i="17"/>
  <c r="I674" i="17"/>
  <c r="N674" i="17" s="1" a="1"/>
  <c r="N674" i="17" s="1"/>
  <c r="K674" i="17"/>
  <c r="L674" i="17"/>
  <c r="I675" i="17"/>
  <c r="N675" i="17" s="1" a="1"/>
  <c r="N675" i="17" s="1"/>
  <c r="K675" i="17"/>
  <c r="L675" i="17"/>
  <c r="M675" i="17" s="1"/>
  <c r="I676" i="17"/>
  <c r="N676" i="17" s="1" a="1"/>
  <c r="N676" i="17" s="1"/>
  <c r="K676" i="17"/>
  <c r="L676" i="17"/>
  <c r="M676" i="17" s="1"/>
  <c r="I677" i="17"/>
  <c r="N677" i="17" s="1" a="1"/>
  <c r="N677" i="17" s="1"/>
  <c r="K677" i="17"/>
  <c r="L677" i="17"/>
  <c r="M677" i="17" s="1"/>
  <c r="I678" i="17"/>
  <c r="N678" i="17" s="1" a="1"/>
  <c r="N678" i="17" s="1"/>
  <c r="K678" i="17"/>
  <c r="L678" i="17"/>
  <c r="M678" i="17" s="1"/>
  <c r="I679" i="17"/>
  <c r="N679" i="17" s="1" a="1"/>
  <c r="N679" i="17" s="1"/>
  <c r="K679" i="17"/>
  <c r="L679" i="17"/>
  <c r="M679" i="17" s="1"/>
  <c r="I680" i="17"/>
  <c r="N680" i="17" s="1" a="1"/>
  <c r="N680" i="17" s="1"/>
  <c r="K680" i="17"/>
  <c r="L680" i="17"/>
  <c r="M680" i="17" s="1"/>
  <c r="I681" i="17"/>
  <c r="N681" i="17" s="1" a="1"/>
  <c r="N681" i="17" s="1"/>
  <c r="K681" i="17"/>
  <c r="L681" i="17"/>
  <c r="M681" i="17" s="1"/>
  <c r="I682" i="17"/>
  <c r="N682" i="17" s="1" a="1"/>
  <c r="N682" i="17" s="1"/>
  <c r="K682" i="17"/>
  <c r="L682" i="17"/>
  <c r="M682" i="17" s="1"/>
  <c r="I683" i="17"/>
  <c r="N683" i="17" s="1" a="1"/>
  <c r="N683" i="17" s="1"/>
  <c r="K683" i="17"/>
  <c r="L683" i="17"/>
  <c r="M683" i="17" s="1"/>
  <c r="I684" i="17"/>
  <c r="N684" i="17" s="1" a="1"/>
  <c r="N684" i="17" s="1"/>
  <c r="K684" i="17"/>
  <c r="L684" i="17"/>
  <c r="M684" i="17" s="1"/>
  <c r="I685" i="17"/>
  <c r="N685" i="17" s="1" a="1"/>
  <c r="N685" i="17" s="1"/>
  <c r="K685" i="17"/>
  <c r="L685" i="17"/>
  <c r="M685" i="17" s="1"/>
  <c r="I686" i="17"/>
  <c r="N686" i="17" s="1" a="1"/>
  <c r="N686" i="17" s="1"/>
  <c r="K686" i="17"/>
  <c r="L686" i="17"/>
  <c r="M686" i="17" s="1"/>
  <c r="I687" i="17"/>
  <c r="N687" i="17" s="1" a="1"/>
  <c r="N687" i="17" s="1"/>
  <c r="K687" i="17"/>
  <c r="L687" i="17"/>
  <c r="M687" i="17" s="1"/>
  <c r="I688" i="17"/>
  <c r="N688" i="17" s="1" a="1"/>
  <c r="N688" i="17" s="1"/>
  <c r="K688" i="17"/>
  <c r="L688" i="17"/>
  <c r="M688" i="17" s="1"/>
  <c r="I689" i="17"/>
  <c r="N689" i="17" s="1" a="1"/>
  <c r="N689" i="17" s="1"/>
  <c r="K689" i="17"/>
  <c r="L689" i="17"/>
  <c r="M689" i="17" s="1"/>
  <c r="I690" i="17"/>
  <c r="N690" i="17" s="1" a="1"/>
  <c r="N690" i="17" s="1"/>
  <c r="K690" i="17"/>
  <c r="L690" i="17"/>
  <c r="M690" i="17" s="1"/>
  <c r="I691" i="17"/>
  <c r="N691" i="17" s="1" a="1"/>
  <c r="N691" i="17" s="1"/>
  <c r="K691" i="17"/>
  <c r="L691" i="17"/>
  <c r="M691" i="17" s="1"/>
  <c r="I692" i="17"/>
  <c r="N692" i="17" s="1" a="1"/>
  <c r="N692" i="17" s="1"/>
  <c r="K692" i="17"/>
  <c r="L692" i="17"/>
  <c r="I693" i="17"/>
  <c r="N693" i="17" s="1" a="1"/>
  <c r="N693" i="17" s="1"/>
  <c r="K693" i="17"/>
  <c r="L693" i="17"/>
  <c r="I694" i="17"/>
  <c r="N694" i="17" s="1" a="1"/>
  <c r="N694" i="17" s="1"/>
  <c r="K694" i="17"/>
  <c r="L694" i="17"/>
  <c r="I695" i="17"/>
  <c r="N695" i="17" s="1" a="1"/>
  <c r="N695" i="17" s="1"/>
  <c r="K695" i="17"/>
  <c r="L695" i="17"/>
  <c r="M695" i="17" s="1"/>
  <c r="I696" i="17"/>
  <c r="N696" i="17" s="1" a="1"/>
  <c r="N696" i="17" s="1"/>
  <c r="K696" i="17"/>
  <c r="L696" i="17"/>
  <c r="I697" i="17"/>
  <c r="N697" i="17" s="1" a="1"/>
  <c r="N697" i="17" s="1"/>
  <c r="K697" i="17"/>
  <c r="L697" i="17"/>
  <c r="M697" i="17" s="1"/>
  <c r="I698" i="17"/>
  <c r="N698" i="17" s="1" a="1"/>
  <c r="N698" i="17" s="1"/>
  <c r="K698" i="17"/>
  <c r="L698" i="17"/>
  <c r="M698" i="17" s="1"/>
  <c r="I699" i="17"/>
  <c r="N699" i="17" s="1" a="1"/>
  <c r="N699" i="17" s="1"/>
  <c r="K699" i="17"/>
  <c r="L699" i="17"/>
  <c r="M699" i="17" s="1"/>
  <c r="I700" i="17"/>
  <c r="N700" i="17" s="1" a="1"/>
  <c r="N700" i="17" s="1"/>
  <c r="K700" i="17"/>
  <c r="L700" i="17"/>
  <c r="M700" i="17" s="1"/>
  <c r="I701" i="17"/>
  <c r="N701" i="17" s="1" a="1"/>
  <c r="N701" i="17" s="1"/>
  <c r="K701" i="17"/>
  <c r="L701" i="17"/>
  <c r="M701" i="17" s="1"/>
  <c r="I702" i="17"/>
  <c r="N702" i="17" s="1" a="1"/>
  <c r="N702" i="17" s="1"/>
  <c r="K702" i="17"/>
  <c r="L702" i="17"/>
  <c r="M702" i="17" s="1"/>
  <c r="I703" i="17"/>
  <c r="N703" i="17" s="1" a="1"/>
  <c r="N703" i="17" s="1"/>
  <c r="K703" i="17"/>
  <c r="L703" i="17"/>
  <c r="M703" i="17" s="1"/>
  <c r="I704" i="17"/>
  <c r="N704" i="17" s="1" a="1"/>
  <c r="N704" i="17" s="1"/>
  <c r="K704" i="17"/>
  <c r="L704" i="17"/>
  <c r="M704" i="17" s="1"/>
  <c r="I705" i="17"/>
  <c r="N705" i="17" s="1" a="1"/>
  <c r="N705" i="17" s="1"/>
  <c r="K705" i="17"/>
  <c r="L705" i="17"/>
  <c r="M705" i="17" s="1"/>
  <c r="I706" i="17"/>
  <c r="N706" i="17" s="1" a="1"/>
  <c r="N706" i="17" s="1"/>
  <c r="K706" i="17"/>
  <c r="L706" i="17"/>
  <c r="M706" i="17" s="1"/>
  <c r="I707" i="17"/>
  <c r="N707" i="17" s="1" a="1"/>
  <c r="N707" i="17" s="1"/>
  <c r="K707" i="17"/>
  <c r="L707" i="17"/>
  <c r="M707" i="17" s="1"/>
  <c r="I708" i="17"/>
  <c r="N708" i="17" s="1" a="1"/>
  <c r="N708" i="17" s="1"/>
  <c r="K708" i="17"/>
  <c r="L708" i="17"/>
  <c r="I709" i="17"/>
  <c r="N709" i="17" s="1" a="1"/>
  <c r="N709" i="17" s="1"/>
  <c r="K709" i="17"/>
  <c r="L709" i="17"/>
  <c r="I710" i="17"/>
  <c r="N710" i="17" s="1" a="1"/>
  <c r="N710" i="17" s="1"/>
  <c r="K710" i="17"/>
  <c r="L710" i="17"/>
  <c r="M710" i="17" s="1"/>
  <c r="I711" i="17"/>
  <c r="N711" i="17" s="1" a="1"/>
  <c r="N711" i="17" s="1"/>
  <c r="K711" i="17"/>
  <c r="L711" i="17"/>
  <c r="M711" i="17" s="1"/>
  <c r="I712" i="17"/>
  <c r="N712" i="17" s="1" a="1"/>
  <c r="N712" i="17" s="1"/>
  <c r="K712" i="17"/>
  <c r="L712" i="17"/>
  <c r="M712" i="17" s="1"/>
  <c r="I713" i="17"/>
  <c r="N713" i="17" s="1" a="1"/>
  <c r="N713" i="17" s="1"/>
  <c r="K713" i="17"/>
  <c r="L713" i="17"/>
  <c r="M713" i="17" s="1"/>
  <c r="I714" i="17"/>
  <c r="N714" i="17" s="1" a="1"/>
  <c r="N714" i="17" s="1"/>
  <c r="K714" i="17"/>
  <c r="L714" i="17"/>
  <c r="M714" i="17" s="1"/>
  <c r="I715" i="17"/>
  <c r="N715" i="17" s="1" a="1"/>
  <c r="N715" i="17" s="1"/>
  <c r="K715" i="17"/>
  <c r="L715" i="17"/>
  <c r="M715" i="17" s="1"/>
  <c r="I716" i="17"/>
  <c r="N716" i="17" s="1" a="1"/>
  <c r="K716" i="17"/>
  <c r="L716" i="17"/>
  <c r="I717" i="17"/>
  <c r="N717" i="17" s="1" a="1"/>
  <c r="N717" i="17" s="1"/>
  <c r="K717" i="17"/>
  <c r="L717" i="17"/>
  <c r="I718" i="17"/>
  <c r="N718" i="17" s="1" a="1"/>
  <c r="N718" i="17" s="1"/>
  <c r="K718" i="17"/>
  <c r="L718" i="17"/>
  <c r="I719" i="17"/>
  <c r="N719" i="17" s="1" a="1"/>
  <c r="N719" i="17" s="1"/>
  <c r="K719" i="17"/>
  <c r="L719" i="17"/>
  <c r="M719" i="17" s="1"/>
  <c r="I720" i="17"/>
  <c r="N720" i="17" s="1" a="1"/>
  <c r="N720" i="17" s="1"/>
  <c r="K720" i="17"/>
  <c r="L720" i="17"/>
  <c r="M720" i="17" s="1"/>
  <c r="I721" i="17"/>
  <c r="N721" i="17" s="1" a="1"/>
  <c r="N721" i="17" s="1"/>
  <c r="K721" i="17"/>
  <c r="L721" i="17"/>
  <c r="M721" i="17" s="1"/>
  <c r="I722" i="17"/>
  <c r="N722" i="17" s="1" a="1"/>
  <c r="K722" i="17"/>
  <c r="L722" i="17"/>
  <c r="M722" i="17" s="1"/>
  <c r="I723" i="17"/>
  <c r="N723" i="17" s="1" a="1"/>
  <c r="N723" i="17" s="1"/>
  <c r="K723" i="17"/>
  <c r="L723" i="17"/>
  <c r="M723" i="17" s="1"/>
  <c r="I724" i="17"/>
  <c r="N724" i="17" s="1" a="1"/>
  <c r="N724" i="17" s="1"/>
  <c r="K724" i="17"/>
  <c r="L724" i="17"/>
  <c r="M724" i="17" s="1"/>
  <c r="I725" i="17"/>
  <c r="N725" i="17" s="1" a="1"/>
  <c r="N725" i="17" s="1"/>
  <c r="K725" i="17"/>
  <c r="L725" i="17"/>
  <c r="M725" i="17" s="1"/>
  <c r="I726" i="17"/>
  <c r="N726" i="17" s="1" a="1"/>
  <c r="N726" i="17" s="1"/>
  <c r="K726" i="17"/>
  <c r="L726" i="17"/>
  <c r="M726" i="17" s="1"/>
  <c r="I727" i="17"/>
  <c r="N727" i="17" s="1" a="1"/>
  <c r="N727" i="17" s="1"/>
  <c r="K727" i="17"/>
  <c r="L727" i="17"/>
  <c r="M727" i="17" s="1"/>
  <c r="I728" i="17"/>
  <c r="N728" i="17" s="1" a="1"/>
  <c r="N728" i="17" s="1"/>
  <c r="K728" i="17"/>
  <c r="L728" i="17"/>
  <c r="M728" i="17" s="1"/>
  <c r="I729" i="17"/>
  <c r="N729" i="17" s="1" a="1"/>
  <c r="N729" i="17" s="1"/>
  <c r="K729" i="17"/>
  <c r="L729" i="17"/>
  <c r="M729" i="17" s="1"/>
  <c r="I730" i="17"/>
  <c r="N730" i="17" s="1" a="1"/>
  <c r="N730" i="17" s="1"/>
  <c r="K730" i="17"/>
  <c r="L730" i="17"/>
  <c r="M730" i="17" s="1"/>
  <c r="I731" i="17"/>
  <c r="N731" i="17" s="1" a="1"/>
  <c r="N731" i="17" s="1"/>
  <c r="K731" i="17"/>
  <c r="L731" i="17"/>
  <c r="M731" i="17" s="1"/>
  <c r="I732" i="17"/>
  <c r="N732" i="17" s="1" a="1"/>
  <c r="N732" i="17" s="1"/>
  <c r="K732" i="17"/>
  <c r="L732" i="17"/>
  <c r="I733" i="17"/>
  <c r="N733" i="17" s="1" a="1"/>
  <c r="N733" i="17" s="1"/>
  <c r="K733" i="17"/>
  <c r="L733" i="17"/>
  <c r="I734" i="17"/>
  <c r="N734" i="17" s="1" a="1"/>
  <c r="N734" i="17" s="1"/>
  <c r="K734" i="17"/>
  <c r="L734" i="17"/>
  <c r="M734" i="17" s="1"/>
  <c r="I735" i="17"/>
  <c r="N735" i="17" s="1" a="1"/>
  <c r="N735" i="17" s="1"/>
  <c r="K735" i="17"/>
  <c r="L735" i="17"/>
  <c r="M735" i="17" s="1"/>
  <c r="I736" i="17"/>
  <c r="N736" i="17" s="1" a="1"/>
  <c r="N736" i="17" s="1"/>
  <c r="K736" i="17"/>
  <c r="L736" i="17"/>
  <c r="M736" i="17" s="1"/>
  <c r="I737" i="17"/>
  <c r="N737" i="17" s="1" a="1"/>
  <c r="N737" i="17" s="1"/>
  <c r="K737" i="17"/>
  <c r="L737" i="17"/>
  <c r="M737" i="17" s="1"/>
  <c r="I738" i="17"/>
  <c r="N738" i="17" s="1" a="1"/>
  <c r="N738" i="17" s="1"/>
  <c r="K738" i="17"/>
  <c r="L738" i="17"/>
  <c r="M738" i="17" s="1"/>
  <c r="I739" i="17"/>
  <c r="N739" i="17" s="1" a="1"/>
  <c r="N739" i="17" s="1"/>
  <c r="K739" i="17"/>
  <c r="L739" i="17"/>
  <c r="M739" i="17" s="1"/>
  <c r="I740" i="17"/>
  <c r="N740" i="17" s="1" a="1"/>
  <c r="N740" i="17" s="1"/>
  <c r="K740" i="17"/>
  <c r="L740" i="17"/>
  <c r="I741" i="17"/>
  <c r="N741" i="17" s="1" a="1"/>
  <c r="N741" i="17" s="1"/>
  <c r="K741" i="17"/>
  <c r="L741" i="17"/>
  <c r="M741" i="17" s="1"/>
  <c r="I742" i="17"/>
  <c r="N742" i="17" s="1" a="1"/>
  <c r="N742" i="17" s="1"/>
  <c r="K742" i="17"/>
  <c r="L742" i="17"/>
  <c r="M742" i="17" s="1"/>
  <c r="I743" i="17"/>
  <c r="N743" i="17" s="1" a="1"/>
  <c r="N743" i="17" s="1"/>
  <c r="K743" i="17"/>
  <c r="L743" i="17"/>
  <c r="M743" i="17" s="1"/>
  <c r="I744" i="17"/>
  <c r="N744" i="17" s="1" a="1"/>
  <c r="N744" i="17" s="1"/>
  <c r="K744" i="17"/>
  <c r="L744" i="17"/>
  <c r="M744" i="17" s="1"/>
  <c r="I745" i="17"/>
  <c r="N745" i="17" s="1" a="1"/>
  <c r="N745" i="17" s="1"/>
  <c r="K745" i="17"/>
  <c r="L745" i="17"/>
  <c r="M745" i="17" s="1"/>
  <c r="I746" i="17"/>
  <c r="N746" i="17" s="1" a="1"/>
  <c r="N746" i="17" s="1"/>
  <c r="K746" i="17"/>
  <c r="L746" i="17"/>
  <c r="M746" i="17" s="1"/>
  <c r="I747" i="17"/>
  <c r="N747" i="17" s="1" a="1"/>
  <c r="N747" i="17" s="1"/>
  <c r="K747" i="17"/>
  <c r="L747" i="17"/>
  <c r="M747" i="17" s="1"/>
  <c r="I748" i="17"/>
  <c r="N748" i="17" s="1" a="1"/>
  <c r="N748" i="17" s="1"/>
  <c r="K748" i="17"/>
  <c r="L748" i="17"/>
  <c r="M748" i="17" s="1"/>
  <c r="I749" i="17"/>
  <c r="N749" i="17" s="1" a="1"/>
  <c r="N749" i="17" s="1"/>
  <c r="K749" i="17"/>
  <c r="L749" i="17"/>
  <c r="M749" i="17" s="1"/>
  <c r="I750" i="17"/>
  <c r="N750" i="17" s="1" a="1"/>
  <c r="N750" i="17" s="1"/>
  <c r="K750" i="17"/>
  <c r="L750" i="17"/>
  <c r="M750" i="17" s="1"/>
  <c r="I751" i="17"/>
  <c r="N751" i="17" s="1" a="1"/>
  <c r="N751" i="17" s="1"/>
  <c r="K751" i="17"/>
  <c r="L751" i="17"/>
  <c r="M751" i="17" s="1"/>
  <c r="I752" i="17"/>
  <c r="N752" i="17" s="1" a="1"/>
  <c r="N752" i="17" s="1"/>
  <c r="K752" i="17"/>
  <c r="L752" i="17"/>
  <c r="I753" i="17"/>
  <c r="N753" i="17" s="1" a="1"/>
  <c r="N753" i="17" s="1"/>
  <c r="K753" i="17"/>
  <c r="L753" i="17"/>
  <c r="I754" i="17"/>
  <c r="N754" i="17" s="1" a="1"/>
  <c r="N754" i="17" s="1"/>
  <c r="K754" i="17"/>
  <c r="L754" i="17"/>
  <c r="M754" i="17" s="1"/>
  <c r="I755" i="17"/>
  <c r="N755" i="17" s="1" a="1"/>
  <c r="N755" i="17" s="1"/>
  <c r="K755" i="17"/>
  <c r="L755" i="17"/>
  <c r="M755" i="17" s="1"/>
  <c r="I756" i="17"/>
  <c r="N756" i="17" s="1" a="1"/>
  <c r="N756" i="17" s="1"/>
  <c r="K756" i="17"/>
  <c r="L756" i="17"/>
  <c r="I757" i="17"/>
  <c r="N757" i="17" s="1" a="1"/>
  <c r="N757" i="17" s="1"/>
  <c r="K757" i="17"/>
  <c r="L757" i="17"/>
  <c r="I758" i="17"/>
  <c r="N758" i="17" s="1" a="1"/>
  <c r="N758" i="17" s="1"/>
  <c r="K758" i="17"/>
  <c r="L758" i="17"/>
  <c r="M758" i="17" s="1"/>
  <c r="I759" i="17"/>
  <c r="N759" i="17" s="1" a="1"/>
  <c r="N759" i="17" s="1"/>
  <c r="K759" i="17"/>
  <c r="L759" i="17"/>
  <c r="M759" i="17" s="1"/>
  <c r="I760" i="17"/>
  <c r="N760" i="17" s="1" a="1"/>
  <c r="N760" i="17" s="1"/>
  <c r="K760" i="17"/>
  <c r="L760" i="17"/>
  <c r="M760" i="17" s="1"/>
  <c r="I761" i="17"/>
  <c r="N761" i="17" s="1" a="1"/>
  <c r="N761" i="17" s="1"/>
  <c r="K761" i="17"/>
  <c r="L761" i="17"/>
  <c r="M761" i="17" s="1"/>
  <c r="I762" i="17"/>
  <c r="N762" i="17" s="1" a="1"/>
  <c r="N762" i="17" s="1"/>
  <c r="K762" i="17"/>
  <c r="L762" i="17"/>
  <c r="M762" i="17" s="1"/>
  <c r="I763" i="17"/>
  <c r="N763" i="17" s="1" a="1"/>
  <c r="N763" i="17" s="1"/>
  <c r="K763" i="17"/>
  <c r="L763" i="17"/>
  <c r="M763" i="17" s="1"/>
  <c r="I764" i="17"/>
  <c r="N764" i="17" s="1" a="1"/>
  <c r="N764" i="17" s="1"/>
  <c r="K764" i="17"/>
  <c r="L764" i="17"/>
  <c r="M764" i="17" s="1"/>
  <c r="I765" i="17"/>
  <c r="N765" i="17" s="1" a="1"/>
  <c r="N765" i="17" s="1"/>
  <c r="K765" i="17"/>
  <c r="L765" i="17"/>
  <c r="M765" i="17" s="1"/>
  <c r="I766" i="17"/>
  <c r="N766" i="17" s="1" a="1"/>
  <c r="N766" i="17" s="1"/>
  <c r="K766" i="17"/>
  <c r="L766" i="17"/>
  <c r="M766" i="17" s="1"/>
  <c r="I767" i="17"/>
  <c r="N767" i="17" s="1" a="1"/>
  <c r="N767" i="17" s="1"/>
  <c r="K767" i="17"/>
  <c r="L767" i="17"/>
  <c r="M767" i="17" s="1"/>
  <c r="I768" i="17"/>
  <c r="K768" i="17"/>
  <c r="L768" i="17"/>
  <c r="M768" i="17" s="1"/>
  <c r="I769" i="17"/>
  <c r="N769" i="17" s="1" a="1"/>
  <c r="N769" i="17" s="1"/>
  <c r="K769" i="17"/>
  <c r="L769" i="17"/>
  <c r="I770" i="17"/>
  <c r="N770" i="17" s="1" a="1"/>
  <c r="N770" i="17" s="1"/>
  <c r="K770" i="17"/>
  <c r="L770" i="17"/>
  <c r="M770" i="17" s="1"/>
  <c r="I771" i="17"/>
  <c r="N771" i="17" s="1" a="1"/>
  <c r="N771" i="17" s="1"/>
  <c r="K771" i="17"/>
  <c r="L771" i="17"/>
  <c r="M771" i="17" s="1"/>
  <c r="I772" i="17"/>
  <c r="N772" i="17" s="1" a="1"/>
  <c r="N772" i="17" s="1"/>
  <c r="K772" i="17"/>
  <c r="L772" i="17"/>
  <c r="M772" i="17" s="1"/>
  <c r="I773" i="17"/>
  <c r="N773" i="17" s="1" a="1"/>
  <c r="N773" i="17" s="1"/>
  <c r="K773" i="17"/>
  <c r="L773" i="17"/>
  <c r="M773" i="17" s="1"/>
  <c r="I774" i="17"/>
  <c r="K774" i="17"/>
  <c r="L774" i="17"/>
  <c r="M774" i="17" s="1"/>
  <c r="I775" i="17"/>
  <c r="N775" i="17" s="1" a="1"/>
  <c r="N775" i="17" s="1"/>
  <c r="K775" i="17"/>
  <c r="L775" i="17"/>
  <c r="M775" i="17" s="1"/>
  <c r="I776" i="17"/>
  <c r="K776" i="17"/>
  <c r="L776" i="17"/>
  <c r="I777" i="17"/>
  <c r="N777" i="17" s="1" a="1"/>
  <c r="N777" i="17" s="1"/>
  <c r="K777" i="17"/>
  <c r="L777" i="17"/>
  <c r="I778" i="17"/>
  <c r="N778" i="17" s="1" a="1"/>
  <c r="N778" i="17" s="1"/>
  <c r="K778" i="17"/>
  <c r="L778" i="17"/>
  <c r="M778" i="17" s="1"/>
  <c r="I779" i="17"/>
  <c r="N779" i="17" s="1" a="1"/>
  <c r="N779" i="17" s="1"/>
  <c r="K779" i="17"/>
  <c r="L779" i="17"/>
  <c r="M779" i="17" s="1"/>
  <c r="I780" i="17"/>
  <c r="N780" i="17" s="1" a="1"/>
  <c r="N780" i="17" s="1"/>
  <c r="K780" i="17"/>
  <c r="L780" i="17"/>
  <c r="M780" i="17" s="1"/>
  <c r="I781" i="17"/>
  <c r="N781" i="17" s="1" a="1"/>
  <c r="N781" i="17" s="1"/>
  <c r="K781" i="17"/>
  <c r="L781" i="17"/>
  <c r="M781" i="17" s="1"/>
  <c r="I782" i="17"/>
  <c r="N782" i="17" s="1" a="1"/>
  <c r="N782" i="17" s="1"/>
  <c r="K782" i="17"/>
  <c r="L782" i="17"/>
  <c r="M782" i="17" s="1"/>
  <c r="I783" i="17"/>
  <c r="N783" i="17" s="1" a="1"/>
  <c r="N783" i="17" s="1"/>
  <c r="K783" i="17"/>
  <c r="L783" i="17"/>
  <c r="M783" i="17" s="1"/>
  <c r="I784" i="17"/>
  <c r="N784" i="17" s="1" a="1"/>
  <c r="N784" i="17" s="1"/>
  <c r="K784" i="17"/>
  <c r="L784" i="17"/>
  <c r="M784" i="17" s="1"/>
  <c r="I785" i="17"/>
  <c r="N785" i="17" s="1" a="1"/>
  <c r="N785" i="17" s="1"/>
  <c r="K785" i="17"/>
  <c r="L785" i="17"/>
  <c r="M785" i="17" s="1"/>
  <c r="I786" i="17"/>
  <c r="N786" i="17" s="1" a="1"/>
  <c r="N786" i="17" s="1"/>
  <c r="K786" i="17"/>
  <c r="L786" i="17"/>
  <c r="M786" i="17" s="1"/>
  <c r="I787" i="17"/>
  <c r="N787" i="17" s="1" a="1"/>
  <c r="N787" i="17" s="1"/>
  <c r="K787" i="17"/>
  <c r="L787" i="17"/>
  <c r="M787" i="17" s="1"/>
  <c r="I788" i="17"/>
  <c r="N788" i="17" s="1" a="1"/>
  <c r="N788" i="17" s="1"/>
  <c r="K788" i="17"/>
  <c r="L788" i="17"/>
  <c r="M788" i="17" s="1"/>
  <c r="I789" i="17"/>
  <c r="N789" i="17" s="1" a="1"/>
  <c r="N789" i="17" s="1"/>
  <c r="K789" i="17"/>
  <c r="L789" i="17"/>
  <c r="M789" i="17" s="1"/>
  <c r="I790" i="17"/>
  <c r="N790" i="17" s="1" a="1"/>
  <c r="N790" i="17" s="1"/>
  <c r="K790" i="17"/>
  <c r="L790" i="17"/>
  <c r="M790" i="17" s="1"/>
  <c r="I791" i="17"/>
  <c r="N791" i="17" s="1" a="1"/>
  <c r="N791" i="17" s="1"/>
  <c r="K791" i="17"/>
  <c r="L791" i="17"/>
  <c r="M791" i="17" s="1"/>
  <c r="I792" i="17"/>
  <c r="N792" i="17" s="1" a="1"/>
  <c r="N792" i="17" s="1"/>
  <c r="K792" i="17"/>
  <c r="L792" i="17"/>
  <c r="I793" i="17"/>
  <c r="N793" i="17" s="1" a="1"/>
  <c r="N793" i="17" s="1"/>
  <c r="K793" i="17"/>
  <c r="L793" i="17"/>
  <c r="I794" i="17"/>
  <c r="N794" i="17" s="1" a="1"/>
  <c r="N794" i="17" s="1"/>
  <c r="K794" i="17"/>
  <c r="L794" i="17"/>
  <c r="I795" i="17"/>
  <c r="N795" i="17" s="1" a="1"/>
  <c r="N795" i="17" s="1"/>
  <c r="K795" i="17"/>
  <c r="L795" i="17"/>
  <c r="M795" i="17" s="1"/>
  <c r="I796" i="17"/>
  <c r="N796" i="17" s="1" a="1"/>
  <c r="N796" i="17" s="1"/>
  <c r="K796" i="17"/>
  <c r="L796" i="17"/>
  <c r="M796" i="17" s="1"/>
  <c r="I797" i="17"/>
  <c r="N797" i="17" s="1" a="1"/>
  <c r="N797" i="17" s="1"/>
  <c r="K797" i="17"/>
  <c r="L797" i="17"/>
  <c r="M797" i="17" s="1"/>
  <c r="I798" i="17"/>
  <c r="N798" i="17" s="1" a="1"/>
  <c r="N798" i="17" s="1"/>
  <c r="K798" i="17"/>
  <c r="L798" i="17"/>
  <c r="M798" i="17" s="1"/>
  <c r="I799" i="17"/>
  <c r="N799" i="17" s="1" a="1"/>
  <c r="N799" i="17" s="1"/>
  <c r="K799" i="17"/>
  <c r="L799" i="17"/>
  <c r="M799" i="17" s="1"/>
  <c r="I800" i="17"/>
  <c r="N800" i="17" s="1" a="1"/>
  <c r="N800" i="17" s="1"/>
  <c r="K800" i="17"/>
  <c r="L800" i="17"/>
  <c r="I801" i="17"/>
  <c r="N801" i="17" s="1" a="1"/>
  <c r="N801" i="17" s="1"/>
  <c r="K801" i="17"/>
  <c r="L801" i="17"/>
  <c r="I802" i="17"/>
  <c r="N802" i="17" s="1" a="1"/>
  <c r="N802" i="17" s="1"/>
  <c r="K802" i="17"/>
  <c r="L802" i="17"/>
  <c r="M802" i="17" s="1"/>
  <c r="I803" i="17"/>
  <c r="N803" i="17" s="1" a="1"/>
  <c r="N803" i="17" s="1"/>
  <c r="K803" i="17"/>
  <c r="L803" i="17"/>
  <c r="M803" i="17" s="1"/>
  <c r="I804" i="17"/>
  <c r="N804" i="17" s="1" a="1"/>
  <c r="N804" i="17" s="1"/>
  <c r="K804" i="17"/>
  <c r="L804" i="17"/>
  <c r="M804" i="17" s="1"/>
  <c r="I805" i="17"/>
  <c r="N805" i="17" s="1" a="1"/>
  <c r="N805" i="17" s="1"/>
  <c r="K805" i="17"/>
  <c r="L805" i="17"/>
  <c r="M805" i="17" s="1"/>
  <c r="I806" i="17"/>
  <c r="N806" i="17" s="1" a="1"/>
  <c r="N806" i="17" s="1"/>
  <c r="K806" i="17"/>
  <c r="L806" i="17"/>
  <c r="M806" i="17" s="1"/>
  <c r="I807" i="17"/>
  <c r="N807" i="17" s="1" a="1"/>
  <c r="N807" i="17" s="1"/>
  <c r="K807" i="17"/>
  <c r="L807" i="17"/>
  <c r="M807" i="17" s="1"/>
  <c r="I808" i="17"/>
  <c r="N808" i="17" s="1" a="1"/>
  <c r="N808" i="17" s="1"/>
  <c r="K808" i="17"/>
  <c r="L808" i="17"/>
  <c r="M808" i="17" s="1"/>
  <c r="I809" i="17"/>
  <c r="N809" i="17" s="1" a="1"/>
  <c r="N809" i="17" s="1"/>
  <c r="K809" i="17"/>
  <c r="L809" i="17"/>
  <c r="M809" i="17" s="1"/>
  <c r="I810" i="17"/>
  <c r="N810" i="17" s="1" a="1"/>
  <c r="N810" i="17" s="1"/>
  <c r="K810" i="17"/>
  <c r="L810" i="17"/>
  <c r="M810" i="17" s="1"/>
  <c r="I811" i="17"/>
  <c r="N811" i="17" s="1" a="1"/>
  <c r="N811" i="17" s="1"/>
  <c r="K811" i="17"/>
  <c r="L811" i="17"/>
  <c r="M811" i="17" s="1"/>
  <c r="I812" i="17"/>
  <c r="N812" i="17" s="1" a="1"/>
  <c r="N812" i="17" s="1"/>
  <c r="K812" i="17"/>
  <c r="L812" i="17"/>
  <c r="M812" i="17" s="1"/>
  <c r="I813" i="17"/>
  <c r="N813" i="17" s="1" a="1"/>
  <c r="N813" i="17" s="1"/>
  <c r="K813" i="17"/>
  <c r="L813" i="17"/>
  <c r="I814" i="17"/>
  <c r="N814" i="17" s="1" a="1"/>
  <c r="N814" i="17" s="1"/>
  <c r="K814" i="17"/>
  <c r="L814" i="17"/>
  <c r="M814" i="17" s="1"/>
  <c r="I815" i="17"/>
  <c r="N815" i="17" s="1" a="1"/>
  <c r="N815" i="17" s="1"/>
  <c r="K815" i="17"/>
  <c r="L815" i="17"/>
  <c r="M815" i="17" s="1"/>
  <c r="I816" i="17"/>
  <c r="N816" i="17" s="1" a="1"/>
  <c r="N816" i="17" s="1"/>
  <c r="K816" i="17"/>
  <c r="L816" i="17"/>
  <c r="I817" i="17"/>
  <c r="N817" i="17" s="1" a="1"/>
  <c r="N817" i="17" s="1"/>
  <c r="K817" i="17"/>
  <c r="L817" i="17"/>
  <c r="I818" i="17"/>
  <c r="N818" i="17" s="1" a="1"/>
  <c r="N818" i="17" s="1"/>
  <c r="K818" i="17"/>
  <c r="L818" i="17"/>
  <c r="I819" i="17"/>
  <c r="N819" i="17" s="1" a="1"/>
  <c r="N819" i="17" s="1"/>
  <c r="K819" i="17"/>
  <c r="L819" i="17"/>
  <c r="M819" i="17" s="1"/>
  <c r="I820" i="17"/>
  <c r="N820" i="17" s="1" a="1"/>
  <c r="N820" i="17" s="1"/>
  <c r="K820" i="17"/>
  <c r="L820" i="17"/>
  <c r="M820" i="17" s="1"/>
  <c r="I821" i="17"/>
  <c r="N821" i="17" s="1" a="1"/>
  <c r="N821" i="17" s="1"/>
  <c r="K821" i="17"/>
  <c r="L821" i="17"/>
  <c r="M821" i="17" s="1"/>
  <c r="I822" i="17"/>
  <c r="N822" i="17" s="1" a="1"/>
  <c r="N822" i="17" s="1"/>
  <c r="K822" i="17"/>
  <c r="L822" i="17"/>
  <c r="M822" i="17" s="1"/>
  <c r="I823" i="17"/>
  <c r="N823" i="17" s="1" a="1"/>
  <c r="N823" i="17" s="1"/>
  <c r="K823" i="17"/>
  <c r="L823" i="17"/>
  <c r="M823" i="17" s="1"/>
  <c r="I824" i="17"/>
  <c r="K824" i="17"/>
  <c r="L824" i="17"/>
  <c r="M824" i="17" s="1"/>
  <c r="I825" i="17"/>
  <c r="N825" i="17" s="1" a="1"/>
  <c r="K825" i="17"/>
  <c r="L825" i="17"/>
  <c r="M825" i="17" s="1"/>
  <c r="I826" i="17"/>
  <c r="N826" i="17" s="1" a="1"/>
  <c r="K826" i="17"/>
  <c r="L826" i="17"/>
  <c r="M826" i="17" s="1"/>
  <c r="I827" i="17"/>
  <c r="N827" i="17" s="1" a="1"/>
  <c r="K827" i="17"/>
  <c r="L827" i="17"/>
  <c r="M827" i="17" s="1"/>
  <c r="I828" i="17"/>
  <c r="N828" i="17" s="1" a="1"/>
  <c r="N828" i="17" s="1"/>
  <c r="K828" i="17"/>
  <c r="L828" i="17"/>
  <c r="M828" i="17" s="1"/>
  <c r="I829" i="17"/>
  <c r="N829" i="17" s="1" a="1"/>
  <c r="N829" i="17" s="1"/>
  <c r="K829" i="17"/>
  <c r="L829" i="17"/>
  <c r="M829" i="17" s="1"/>
  <c r="I830" i="17"/>
  <c r="N830" i="17" s="1" a="1"/>
  <c r="N830" i="17" s="1"/>
  <c r="K830" i="17"/>
  <c r="L830" i="17"/>
  <c r="M830" i="17" s="1"/>
  <c r="I831" i="17"/>
  <c r="N831" i="17" s="1" a="1"/>
  <c r="N831" i="17" s="1"/>
  <c r="K831" i="17"/>
  <c r="L831" i="17"/>
  <c r="M831" i="17" s="1"/>
  <c r="I832" i="17"/>
  <c r="N832" i="17" s="1" a="1"/>
  <c r="N832" i="17" s="1"/>
  <c r="K832" i="17"/>
  <c r="L832" i="17"/>
  <c r="M832" i="17" s="1"/>
  <c r="I833" i="17"/>
  <c r="N833" i="17" s="1" a="1"/>
  <c r="N833" i="17" s="1"/>
  <c r="K833" i="17"/>
  <c r="L833" i="17"/>
  <c r="M833" i="17" s="1"/>
  <c r="I834" i="17"/>
  <c r="N834" i="17" s="1" a="1"/>
  <c r="N834" i="17" s="1"/>
  <c r="K834" i="17"/>
  <c r="L834" i="17"/>
  <c r="M834" i="17" s="1"/>
  <c r="I835" i="17"/>
  <c r="N835" i="17" s="1" a="1"/>
  <c r="N835" i="17" s="1"/>
  <c r="K835" i="17"/>
  <c r="L835" i="17"/>
  <c r="M835" i="17" s="1"/>
  <c r="I836" i="17"/>
  <c r="N836" i="17" s="1" a="1"/>
  <c r="N836" i="17" s="1"/>
  <c r="K836" i="17"/>
  <c r="L836" i="17"/>
  <c r="I837" i="17"/>
  <c r="N837" i="17" s="1" a="1"/>
  <c r="N837" i="17" s="1"/>
  <c r="K837" i="17"/>
  <c r="L837" i="17"/>
  <c r="I838" i="17"/>
  <c r="N838" i="17" s="1" a="1"/>
  <c r="N838" i="17" s="1"/>
  <c r="K838" i="17"/>
  <c r="L838" i="17"/>
  <c r="I839" i="17"/>
  <c r="N839" i="17" s="1" a="1"/>
  <c r="N839" i="17" s="1"/>
  <c r="K839" i="17"/>
  <c r="L839" i="17"/>
  <c r="M839" i="17" s="1"/>
  <c r="I840" i="17"/>
  <c r="N840" i="17" s="1" a="1"/>
  <c r="N840" i="17" s="1"/>
  <c r="K840" i="17"/>
  <c r="L840" i="17"/>
  <c r="I841" i="17"/>
  <c r="N841" i="17" s="1" a="1"/>
  <c r="N841" i="17" s="1"/>
  <c r="K841" i="17"/>
  <c r="L841" i="17"/>
  <c r="M841" i="17" s="1"/>
  <c r="I842" i="17"/>
  <c r="N842" i="17" s="1" a="1"/>
  <c r="N842" i="17" s="1"/>
  <c r="K842" i="17"/>
  <c r="L842" i="17"/>
  <c r="M842" i="17" s="1"/>
  <c r="I843" i="17"/>
  <c r="N843" i="17" s="1" a="1"/>
  <c r="N843" i="17" s="1"/>
  <c r="K843" i="17"/>
  <c r="L843" i="17"/>
  <c r="M843" i="17" s="1"/>
  <c r="I844" i="17"/>
  <c r="N844" i="17" s="1" a="1"/>
  <c r="N844" i="17" s="1"/>
  <c r="K844" i="17"/>
  <c r="L844" i="17"/>
  <c r="M844" i="17" s="1"/>
  <c r="I845" i="17"/>
  <c r="N845" i="17" s="1" a="1"/>
  <c r="N845" i="17" s="1"/>
  <c r="K845" i="17"/>
  <c r="L845" i="17"/>
  <c r="M845" i="17" s="1"/>
  <c r="I846" i="17"/>
  <c r="N846" i="17" s="1" a="1"/>
  <c r="N846" i="17" s="1"/>
  <c r="K846" i="17"/>
  <c r="L846" i="17"/>
  <c r="M846" i="17" s="1"/>
  <c r="I847" i="17"/>
  <c r="N847" i="17" s="1" a="1"/>
  <c r="N847" i="17" s="1"/>
  <c r="K847" i="17"/>
  <c r="L847" i="17"/>
  <c r="M847" i="17" s="1"/>
  <c r="I848" i="17"/>
  <c r="N848" i="17" s="1" a="1"/>
  <c r="N848" i="17" s="1"/>
  <c r="K848" i="17"/>
  <c r="L848" i="17"/>
  <c r="M848" i="17" s="1"/>
  <c r="I849" i="17"/>
  <c r="N849" i="17" s="1" a="1"/>
  <c r="N849" i="17" s="1"/>
  <c r="K849" i="17"/>
  <c r="L849" i="17"/>
  <c r="M849" i="17" s="1"/>
  <c r="I850" i="17"/>
  <c r="N850" i="17" s="1" a="1"/>
  <c r="N850" i="17" s="1"/>
  <c r="K850" i="17"/>
  <c r="L850" i="17"/>
  <c r="M850" i="17" s="1"/>
  <c r="I851" i="17"/>
  <c r="N851" i="17" s="1" a="1"/>
  <c r="N851" i="17" s="1"/>
  <c r="K851" i="17"/>
  <c r="L851" i="17"/>
  <c r="M851" i="17" s="1"/>
  <c r="I852" i="17"/>
  <c r="N852" i="17" s="1" a="1"/>
  <c r="N852" i="17" s="1"/>
  <c r="K852" i="17"/>
  <c r="L852" i="17"/>
  <c r="I853" i="17"/>
  <c r="N853" i="17" s="1" a="1"/>
  <c r="N853" i="17" s="1"/>
  <c r="K853" i="17"/>
  <c r="L853" i="17"/>
  <c r="I854" i="17"/>
  <c r="N854" i="17" s="1" a="1"/>
  <c r="N854" i="17" s="1"/>
  <c r="K854" i="17"/>
  <c r="L854" i="17"/>
  <c r="M854" i="17" s="1"/>
  <c r="I855" i="17"/>
  <c r="N855" i="17" s="1" a="1"/>
  <c r="N855" i="17" s="1"/>
  <c r="K855" i="17"/>
  <c r="L855" i="17"/>
  <c r="M855" i="17" s="1"/>
  <c r="I856" i="17"/>
  <c r="K856" i="17"/>
  <c r="L856" i="17"/>
  <c r="M856" i="17" s="1"/>
  <c r="I857" i="17"/>
  <c r="N857" i="17" s="1" a="1"/>
  <c r="N857" i="17" s="1"/>
  <c r="K857" i="17"/>
  <c r="L857" i="17"/>
  <c r="M857" i="17" s="1"/>
  <c r="I858" i="17"/>
  <c r="N858" i="17" s="1" a="1"/>
  <c r="N858" i="17" s="1"/>
  <c r="K858" i="17"/>
  <c r="L858" i="17"/>
  <c r="M858" i="17" s="1"/>
  <c r="I859" i="17"/>
  <c r="N859" i="17" s="1" a="1"/>
  <c r="N859" i="17" s="1"/>
  <c r="K859" i="17"/>
  <c r="L859" i="17"/>
  <c r="M859" i="17" s="1"/>
  <c r="I860" i="17"/>
  <c r="N860" i="17" s="1" a="1"/>
  <c r="N860" i="17" s="1"/>
  <c r="K860" i="17"/>
  <c r="L860" i="17"/>
  <c r="I861" i="17"/>
  <c r="N861" i="17" s="1" a="1"/>
  <c r="N861" i="17" s="1"/>
  <c r="K861" i="17"/>
  <c r="L861" i="17"/>
  <c r="I862" i="17"/>
  <c r="N862" i="17" s="1" a="1"/>
  <c r="N862" i="17" s="1"/>
  <c r="K862" i="17"/>
  <c r="L862" i="17"/>
  <c r="I863" i="17"/>
  <c r="N863" i="17" s="1" a="1"/>
  <c r="N863" i="17" s="1"/>
  <c r="K863" i="17"/>
  <c r="L863" i="17"/>
  <c r="M863" i="17" s="1"/>
  <c r="I864" i="17"/>
  <c r="K864" i="17"/>
  <c r="L864" i="17"/>
  <c r="M864" i="17" s="1"/>
  <c r="I865" i="17"/>
  <c r="K865" i="17"/>
  <c r="L865" i="17"/>
  <c r="M865" i="17" s="1"/>
  <c r="I866" i="17"/>
  <c r="N866" i="17" s="1" a="1"/>
  <c r="N866" i="17" s="1"/>
  <c r="K866" i="17"/>
  <c r="L866" i="17"/>
  <c r="M866" i="17" s="1"/>
  <c r="I867" i="17"/>
  <c r="N867" i="17" s="1" a="1"/>
  <c r="N867" i="17" s="1"/>
  <c r="K867" i="17"/>
  <c r="L867" i="17"/>
  <c r="M867" i="17" s="1"/>
  <c r="I868" i="17"/>
  <c r="N868" i="17" s="1" a="1"/>
  <c r="N868" i="17" s="1"/>
  <c r="K868" i="17"/>
  <c r="L868" i="17"/>
  <c r="M868" i="17" s="1"/>
  <c r="I869" i="17"/>
  <c r="N869" i="17" s="1" a="1"/>
  <c r="N869" i="17" s="1"/>
  <c r="K869" i="17"/>
  <c r="L869" i="17"/>
  <c r="M869" i="17" s="1"/>
  <c r="I870" i="17"/>
  <c r="N870" i="17" s="1" a="1"/>
  <c r="N870" i="17" s="1"/>
  <c r="K870" i="17"/>
  <c r="L870" i="17"/>
  <c r="M870" i="17" s="1"/>
  <c r="I871" i="17"/>
  <c r="N871" i="17" s="1" a="1"/>
  <c r="N871" i="17" s="1"/>
  <c r="K871" i="17"/>
  <c r="L871" i="17"/>
  <c r="M871" i="17" s="1"/>
  <c r="I872" i="17"/>
  <c r="N872" i="17" s="1" a="1"/>
  <c r="N872" i="17" s="1"/>
  <c r="K872" i="17"/>
  <c r="L872" i="17"/>
  <c r="M872" i="17" s="1"/>
  <c r="I873" i="17"/>
  <c r="N873" i="17" s="1" a="1"/>
  <c r="N873" i="17" s="1"/>
  <c r="K873" i="17"/>
  <c r="L873" i="17"/>
  <c r="M873" i="17" s="1"/>
  <c r="I874" i="17"/>
  <c r="N874" i="17" s="1" a="1"/>
  <c r="N874" i="17" s="1"/>
  <c r="K874" i="17"/>
  <c r="L874" i="17"/>
  <c r="M874" i="17" s="1"/>
  <c r="I875" i="17"/>
  <c r="N875" i="17" s="1" a="1"/>
  <c r="N875" i="17" s="1"/>
  <c r="K875" i="17"/>
  <c r="L875" i="17"/>
  <c r="M875" i="17" s="1"/>
  <c r="I876" i="17"/>
  <c r="N876" i="17" s="1" a="1"/>
  <c r="N876" i="17" s="1"/>
  <c r="K876" i="17"/>
  <c r="L876" i="17"/>
  <c r="I877" i="17"/>
  <c r="N877" i="17" s="1" a="1"/>
  <c r="N877" i="17" s="1"/>
  <c r="K877" i="17"/>
  <c r="L877" i="17"/>
  <c r="I878" i="17"/>
  <c r="N878" i="17" s="1" a="1"/>
  <c r="N878" i="17" s="1"/>
  <c r="K878" i="17"/>
  <c r="L878" i="17"/>
  <c r="M878" i="17" s="1"/>
  <c r="I879" i="17"/>
  <c r="N879" i="17" s="1" a="1"/>
  <c r="N879" i="17" s="1"/>
  <c r="K879" i="17"/>
  <c r="L879" i="17"/>
  <c r="M879" i="17" s="1"/>
  <c r="I880" i="17"/>
  <c r="N880" i="17" s="1" a="1"/>
  <c r="N880" i="17" s="1"/>
  <c r="K880" i="17"/>
  <c r="L880" i="17"/>
  <c r="M880" i="17" s="1"/>
  <c r="I881" i="17"/>
  <c r="N881" i="17" s="1" a="1"/>
  <c r="N881" i="17" s="1"/>
  <c r="K881" i="17"/>
  <c r="L881" i="17"/>
  <c r="M881" i="17" s="1"/>
  <c r="I882" i="17"/>
  <c r="N882" i="17" s="1" a="1"/>
  <c r="N882" i="17" s="1"/>
  <c r="K882" i="17"/>
  <c r="L882" i="17"/>
  <c r="M882" i="17" s="1"/>
  <c r="I883" i="17"/>
  <c r="N883" i="17" s="1" a="1"/>
  <c r="N883" i="17" s="1"/>
  <c r="K883" i="17"/>
  <c r="L883" i="17"/>
  <c r="M883" i="17" s="1"/>
  <c r="I884" i="17"/>
  <c r="N884" i="17" s="1" a="1"/>
  <c r="N884" i="17" s="1"/>
  <c r="K884" i="17"/>
  <c r="L884" i="17"/>
  <c r="I885" i="17"/>
  <c r="N885" i="17" s="1" a="1"/>
  <c r="N885" i="17" s="1"/>
  <c r="K885" i="17"/>
  <c r="L885" i="17"/>
  <c r="M885" i="17" s="1"/>
  <c r="I886" i="17"/>
  <c r="N886" i="17" s="1" a="1"/>
  <c r="N886" i="17" s="1"/>
  <c r="K886" i="17"/>
  <c r="L886" i="17"/>
  <c r="M886" i="17" s="1"/>
  <c r="I887" i="17"/>
  <c r="N887" i="17" s="1" a="1"/>
  <c r="N887" i="17" s="1"/>
  <c r="K887" i="17"/>
  <c r="L887" i="17"/>
  <c r="M887" i="17" s="1"/>
  <c r="I888" i="17"/>
  <c r="N888" i="17" s="1" a="1"/>
  <c r="N888" i="17" s="1"/>
  <c r="K888" i="17"/>
  <c r="L888" i="17"/>
  <c r="M888" i="17" s="1"/>
  <c r="I889" i="17"/>
  <c r="N889" i="17" s="1" a="1"/>
  <c r="N889" i="17" s="1"/>
  <c r="K889" i="17"/>
  <c r="L889" i="17"/>
  <c r="M889" i="17" s="1"/>
  <c r="I890" i="17"/>
  <c r="N890" i="17" s="1" a="1"/>
  <c r="N890" i="17" s="1"/>
  <c r="K890" i="17"/>
  <c r="L890" i="17"/>
  <c r="M890" i="17" s="1"/>
  <c r="I891" i="17"/>
  <c r="N891" i="17" s="1" a="1"/>
  <c r="N891" i="17" s="1"/>
  <c r="K891" i="17"/>
  <c r="L891" i="17"/>
  <c r="M891" i="17" s="1"/>
  <c r="I892" i="17"/>
  <c r="N892" i="17" s="1" a="1"/>
  <c r="N892" i="17" s="1"/>
  <c r="K892" i="17"/>
  <c r="L892" i="17"/>
  <c r="M892" i="17" s="1"/>
  <c r="I893" i="17"/>
  <c r="N893" i="17" s="1" a="1"/>
  <c r="N893" i="17" s="1"/>
  <c r="K893" i="17"/>
  <c r="L893" i="17"/>
  <c r="M893" i="17" s="1"/>
  <c r="I894" i="17"/>
  <c r="N894" i="17" s="1" a="1"/>
  <c r="N894" i="17" s="1"/>
  <c r="K894" i="17"/>
  <c r="L894" i="17"/>
  <c r="M894" i="17" s="1"/>
  <c r="I895" i="17"/>
  <c r="N895" i="17" s="1" a="1"/>
  <c r="N895" i="17" s="1"/>
  <c r="K895" i="17"/>
  <c r="L895" i="17"/>
  <c r="M895" i="17" s="1"/>
  <c r="I896" i="17"/>
  <c r="K896" i="17"/>
  <c r="L896" i="17"/>
  <c r="I897" i="17"/>
  <c r="K897" i="17"/>
  <c r="L897" i="17"/>
  <c r="I898" i="17"/>
  <c r="N898" i="17" s="1" a="1"/>
  <c r="K898" i="17"/>
  <c r="L898" i="17"/>
  <c r="M898" i="17" s="1"/>
  <c r="I899" i="17"/>
  <c r="N899" i="17" s="1" a="1"/>
  <c r="N899" i="17" s="1"/>
  <c r="K899" i="17"/>
  <c r="L899" i="17"/>
  <c r="M899" i="17" s="1"/>
  <c r="I900" i="17"/>
  <c r="N900" i="17" s="1" a="1"/>
  <c r="N900" i="17" s="1"/>
  <c r="K900" i="17"/>
  <c r="L900" i="17"/>
  <c r="I901" i="17"/>
  <c r="N901" i="17" s="1" a="1"/>
  <c r="N901" i="17" s="1"/>
  <c r="K901" i="17"/>
  <c r="L901" i="17"/>
  <c r="I902" i="17"/>
  <c r="N902" i="17" s="1" a="1"/>
  <c r="N902" i="17" s="1"/>
  <c r="K902" i="17"/>
  <c r="L902" i="17"/>
  <c r="M902" i="17" s="1"/>
  <c r="I903" i="17"/>
  <c r="N903" i="17" s="1" a="1"/>
  <c r="N903" i="17" s="1"/>
  <c r="K903" i="17"/>
  <c r="L903" i="17"/>
  <c r="M903" i="17" s="1"/>
  <c r="I904" i="17"/>
  <c r="N904" i="17" s="1" a="1"/>
  <c r="N904" i="17" s="1"/>
  <c r="K904" i="17"/>
  <c r="L904" i="17"/>
  <c r="M904" i="17" s="1"/>
  <c r="I905" i="17"/>
  <c r="N905" i="17" s="1" a="1"/>
  <c r="N905" i="17" s="1"/>
  <c r="K905" i="17"/>
  <c r="L905" i="17"/>
  <c r="M905" i="17" s="1"/>
  <c r="I906" i="17"/>
  <c r="N906" i="17" s="1" a="1"/>
  <c r="N906" i="17" s="1"/>
  <c r="K906" i="17"/>
  <c r="L906" i="17"/>
  <c r="M906" i="17" s="1"/>
  <c r="I907" i="17"/>
  <c r="N907" i="17" s="1" a="1"/>
  <c r="N907" i="17" s="1"/>
  <c r="K907" i="17"/>
  <c r="L907" i="17"/>
  <c r="M907" i="17" s="1"/>
  <c r="I908" i="17"/>
  <c r="N908" i="17" s="1" a="1"/>
  <c r="N908" i="17" s="1"/>
  <c r="K908" i="17"/>
  <c r="L908" i="17"/>
  <c r="M908" i="17" s="1"/>
  <c r="I909" i="17"/>
  <c r="N909" i="17" s="1" a="1"/>
  <c r="N909" i="17" s="1"/>
  <c r="K909" i="17"/>
  <c r="L909" i="17"/>
  <c r="M909" i="17" s="1"/>
  <c r="I910" i="17"/>
  <c r="N910" i="17" s="1" a="1"/>
  <c r="N910" i="17" s="1"/>
  <c r="K910" i="17"/>
  <c r="L910" i="17"/>
  <c r="M910" i="17" s="1"/>
  <c r="I911" i="17"/>
  <c r="N911" i="17" s="1" a="1"/>
  <c r="N911" i="17" s="1"/>
  <c r="K911" i="17"/>
  <c r="L911" i="17"/>
  <c r="M911" i="17" s="1"/>
  <c r="I912" i="17"/>
  <c r="N912" i="17" s="1" a="1"/>
  <c r="N912" i="17" s="1"/>
  <c r="K912" i="17"/>
  <c r="L912" i="17"/>
  <c r="M912" i="17" s="1"/>
  <c r="I913" i="17"/>
  <c r="N913" i="17" s="1" a="1"/>
  <c r="N913" i="17" s="1"/>
  <c r="K913" i="17"/>
  <c r="L913" i="17"/>
  <c r="I914" i="17"/>
  <c r="N914" i="17" s="1" a="1"/>
  <c r="N914" i="17" s="1"/>
  <c r="K914" i="17"/>
  <c r="L914" i="17"/>
  <c r="M914" i="17" s="1"/>
  <c r="I915" i="17"/>
  <c r="N915" i="17" s="1" a="1"/>
  <c r="N915" i="17" s="1"/>
  <c r="K915" i="17"/>
  <c r="L915" i="17"/>
  <c r="M915" i="17" s="1"/>
  <c r="I916" i="17"/>
  <c r="N916" i="17" s="1" a="1"/>
  <c r="N916" i="17" s="1"/>
  <c r="K916" i="17"/>
  <c r="L916" i="17"/>
  <c r="M916" i="17" s="1"/>
  <c r="I917" i="17"/>
  <c r="N917" i="17" s="1" a="1"/>
  <c r="N917" i="17" s="1"/>
  <c r="K917" i="17"/>
  <c r="L917" i="17"/>
  <c r="M917" i="17" s="1"/>
  <c r="I918" i="17"/>
  <c r="N918" i="17" s="1" a="1"/>
  <c r="N918" i="17" s="1"/>
  <c r="K918" i="17"/>
  <c r="L918" i="17"/>
  <c r="M918" i="17" s="1"/>
  <c r="I919" i="17"/>
  <c r="N919" i="17" s="1" a="1"/>
  <c r="N919" i="17" s="1"/>
  <c r="K919" i="17"/>
  <c r="L919" i="17"/>
  <c r="M919" i="17" s="1"/>
  <c r="I920" i="17"/>
  <c r="N920" i="17" s="1" a="1"/>
  <c r="N920" i="17" s="1"/>
  <c r="K920" i="17"/>
  <c r="L920" i="17"/>
  <c r="I921" i="17"/>
  <c r="N921" i="17" s="1" a="1"/>
  <c r="N921" i="17" s="1"/>
  <c r="K921" i="17"/>
  <c r="L921" i="17"/>
  <c r="I922" i="17"/>
  <c r="N922" i="17" s="1" a="1"/>
  <c r="K922" i="17"/>
  <c r="L922" i="17"/>
  <c r="M922" i="17" s="1"/>
  <c r="I923" i="17"/>
  <c r="N923" i="17" s="1" a="1"/>
  <c r="N923" i="17" s="1"/>
  <c r="K923" i="17"/>
  <c r="L923" i="17"/>
  <c r="M923" i="17" s="1"/>
  <c r="I924" i="17"/>
  <c r="N924" i="17" s="1" a="1"/>
  <c r="N924" i="17" s="1"/>
  <c r="K924" i="17"/>
  <c r="L924" i="17"/>
  <c r="M924" i="17" s="1"/>
  <c r="I925" i="17"/>
  <c r="N925" i="17" s="1" a="1"/>
  <c r="N925" i="17" s="1"/>
  <c r="K925" i="17"/>
  <c r="L925" i="17"/>
  <c r="M925" i="17" s="1"/>
  <c r="I926" i="17"/>
  <c r="N926" i="17" s="1" a="1"/>
  <c r="N926" i="17" s="1"/>
  <c r="K926" i="17"/>
  <c r="L926" i="17"/>
  <c r="M926" i="17" s="1"/>
  <c r="I927" i="17"/>
  <c r="N927" i="17" s="1" a="1"/>
  <c r="N927" i="17" s="1"/>
  <c r="K927" i="17"/>
  <c r="L927" i="17"/>
  <c r="M927" i="17" s="1"/>
  <c r="I928" i="17"/>
  <c r="N928" i="17" s="1" a="1"/>
  <c r="N928" i="17" s="1"/>
  <c r="K928" i="17"/>
  <c r="L928" i="17"/>
  <c r="M928" i="17" s="1"/>
  <c r="I929" i="17"/>
  <c r="N929" i="17" s="1" a="1"/>
  <c r="N929" i="17" s="1"/>
  <c r="K929" i="17"/>
  <c r="L929" i="17"/>
  <c r="M929" i="17" s="1"/>
  <c r="I930" i="17"/>
  <c r="K930" i="17"/>
  <c r="L930" i="17"/>
  <c r="M930" i="17" s="1"/>
  <c r="I931" i="17"/>
  <c r="K931" i="17"/>
  <c r="L931" i="17"/>
  <c r="M931" i="17" s="1"/>
  <c r="I932" i="17"/>
  <c r="N932" i="17" s="1" a="1"/>
  <c r="N932" i="17" s="1"/>
  <c r="K932" i="17"/>
  <c r="L932" i="17"/>
  <c r="M932" i="17" s="1"/>
  <c r="I933" i="17"/>
  <c r="N933" i="17" s="1" a="1"/>
  <c r="N933" i="17" s="1"/>
  <c r="K933" i="17"/>
  <c r="L933" i="17"/>
  <c r="M933" i="17" s="1"/>
  <c r="I934" i="17"/>
  <c r="N934" i="17" s="1" a="1"/>
  <c r="N934" i="17" s="1"/>
  <c r="K934" i="17"/>
  <c r="L934" i="17"/>
  <c r="M934" i="17" s="1"/>
  <c r="I935" i="17"/>
  <c r="N935" i="17" s="1" a="1"/>
  <c r="N935" i="17" s="1"/>
  <c r="K935" i="17"/>
  <c r="L935" i="17"/>
  <c r="M935" i="17" s="1"/>
  <c r="I936" i="17"/>
  <c r="N936" i="17" s="1" a="1"/>
  <c r="N936" i="17" s="1"/>
  <c r="K936" i="17"/>
  <c r="L936" i="17"/>
  <c r="I937" i="17"/>
  <c r="N937" i="17" s="1" a="1"/>
  <c r="N937" i="17" s="1"/>
  <c r="K937" i="17"/>
  <c r="L937" i="17"/>
  <c r="I938" i="17"/>
  <c r="N938" i="17" s="1" a="1"/>
  <c r="N938" i="17" s="1"/>
  <c r="K938" i="17"/>
  <c r="L938" i="17"/>
  <c r="I939" i="17"/>
  <c r="N939" i="17" s="1" a="1"/>
  <c r="N939" i="17" s="1"/>
  <c r="K939" i="17"/>
  <c r="L939" i="17"/>
  <c r="M939" i="17" s="1"/>
  <c r="I940" i="17"/>
  <c r="N940" i="17" s="1" a="1"/>
  <c r="N940" i="17" s="1"/>
  <c r="K940" i="17"/>
  <c r="L940" i="17"/>
  <c r="M940" i="17" s="1"/>
  <c r="I941" i="17"/>
  <c r="N941" i="17" s="1" a="1"/>
  <c r="N941" i="17" s="1"/>
  <c r="K941" i="17"/>
  <c r="L941" i="17"/>
  <c r="M941" i="17" s="1"/>
  <c r="I942" i="17"/>
  <c r="N942" i="17" s="1" a="1"/>
  <c r="N942" i="17" s="1"/>
  <c r="K942" i="17"/>
  <c r="L942" i="17"/>
  <c r="M942" i="17" s="1"/>
  <c r="I943" i="17"/>
  <c r="N943" i="17" s="1" a="1"/>
  <c r="N943" i="17" s="1"/>
  <c r="K943" i="17"/>
  <c r="L943" i="17"/>
  <c r="M943" i="17" s="1"/>
  <c r="I944" i="17"/>
  <c r="N944" i="17" s="1" a="1"/>
  <c r="N944" i="17" s="1"/>
  <c r="K944" i="17"/>
  <c r="L944" i="17"/>
  <c r="I945" i="17"/>
  <c r="N945" i="17" s="1" a="1"/>
  <c r="N945" i="17" s="1"/>
  <c r="K945" i="17"/>
  <c r="L945" i="17"/>
  <c r="I946" i="17"/>
  <c r="N946" i="17" s="1" a="1"/>
  <c r="N946" i="17" s="1"/>
  <c r="K946" i="17"/>
  <c r="L946" i="17"/>
  <c r="M946" i="17" s="1"/>
  <c r="I947" i="17"/>
  <c r="N947" i="17" s="1" a="1"/>
  <c r="N947" i="17" s="1"/>
  <c r="K947" i="17"/>
  <c r="L947" i="17"/>
  <c r="M947" i="17" s="1"/>
  <c r="I948" i="17"/>
  <c r="N948" i="17" s="1" a="1"/>
  <c r="N948" i="17" s="1"/>
  <c r="K948" i="17"/>
  <c r="L948" i="17"/>
  <c r="M948" i="17" s="1"/>
  <c r="I949" i="17"/>
  <c r="N949" i="17" s="1" a="1"/>
  <c r="N949" i="17" s="1"/>
  <c r="K949" i="17"/>
  <c r="L949" i="17"/>
  <c r="M949" i="17" s="1"/>
  <c r="I950" i="17"/>
  <c r="N950" i="17" s="1" a="1"/>
  <c r="N950" i="17" s="1"/>
  <c r="K950" i="17"/>
  <c r="L950" i="17"/>
  <c r="M950" i="17" s="1"/>
  <c r="I951" i="17"/>
  <c r="N951" i="17" s="1" a="1"/>
  <c r="N951" i="17" s="1"/>
  <c r="K951" i="17"/>
  <c r="L951" i="17"/>
  <c r="M951" i="17" s="1"/>
  <c r="I952" i="17"/>
  <c r="N952" i="17" s="1" a="1"/>
  <c r="N952" i="17" s="1"/>
  <c r="K952" i="17"/>
  <c r="L952" i="17"/>
  <c r="M952" i="17" s="1"/>
  <c r="I953" i="17"/>
  <c r="N953" i="17" s="1" a="1"/>
  <c r="N953" i="17" s="1"/>
  <c r="K953" i="17"/>
  <c r="L953" i="17"/>
  <c r="M953" i="17" s="1"/>
  <c r="I954" i="17"/>
  <c r="N954" i="17" s="1" a="1"/>
  <c r="N954" i="17" s="1"/>
  <c r="K954" i="17"/>
  <c r="L954" i="17"/>
  <c r="M954" i="17" s="1"/>
  <c r="I955" i="17"/>
  <c r="N955" i="17" s="1" a="1"/>
  <c r="N955" i="17" s="1"/>
  <c r="K955" i="17"/>
  <c r="L955" i="17"/>
  <c r="M955" i="17" s="1"/>
  <c r="I956" i="17"/>
  <c r="N956" i="17" s="1" a="1"/>
  <c r="N956" i="17" s="1"/>
  <c r="K956" i="17"/>
  <c r="L956" i="17"/>
  <c r="M956" i="17" s="1"/>
  <c r="I957" i="17"/>
  <c r="N957" i="17" s="1" a="1"/>
  <c r="N957" i="17" s="1"/>
  <c r="K957" i="17"/>
  <c r="L957" i="17"/>
  <c r="I958" i="17"/>
  <c r="N958" i="17" s="1" a="1"/>
  <c r="N958" i="17" s="1"/>
  <c r="K958" i="17"/>
  <c r="L958" i="17"/>
  <c r="M958" i="17" s="1"/>
  <c r="I959" i="17"/>
  <c r="N959" i="17" s="1" a="1"/>
  <c r="N959" i="17" s="1"/>
  <c r="K959" i="17"/>
  <c r="L959" i="17"/>
  <c r="M959" i="17" s="1"/>
  <c r="I960" i="17"/>
  <c r="K960" i="17"/>
  <c r="L960" i="17"/>
  <c r="I961" i="17"/>
  <c r="N961" i="17" s="1" a="1"/>
  <c r="K961" i="17"/>
  <c r="L961" i="17"/>
  <c r="I962" i="17"/>
  <c r="N962" i="17" s="1" a="1"/>
  <c r="N962" i="17" s="1"/>
  <c r="K962" i="17"/>
  <c r="L962" i="17"/>
  <c r="I963" i="17"/>
  <c r="N963" i="17" s="1" a="1"/>
  <c r="N963" i="17" s="1"/>
  <c r="K963" i="17"/>
  <c r="L963" i="17"/>
  <c r="M963" i="17" s="1"/>
  <c r="I964" i="17"/>
  <c r="N964" i="17" s="1" a="1"/>
  <c r="N964" i="17" s="1"/>
  <c r="K964" i="17"/>
  <c r="L964" i="17"/>
  <c r="M964" i="17" s="1"/>
  <c r="I965" i="17"/>
  <c r="N965" i="17" s="1" a="1"/>
  <c r="N965" i="17" s="1"/>
  <c r="K965" i="17"/>
  <c r="L965" i="17"/>
  <c r="M965" i="17" s="1"/>
  <c r="I966" i="17"/>
  <c r="N966" i="17" s="1" a="1"/>
  <c r="N966" i="17" s="1"/>
  <c r="K966" i="17"/>
  <c r="L966" i="17"/>
  <c r="M966" i="17" s="1"/>
  <c r="I967" i="17"/>
  <c r="N967" i="17" s="1" a="1"/>
  <c r="N967" i="17" s="1"/>
  <c r="K967" i="17"/>
  <c r="L967" i="17"/>
  <c r="M967" i="17" s="1"/>
  <c r="I968" i="17"/>
  <c r="N968" i="17" s="1" a="1"/>
  <c r="N968" i="17" s="1"/>
  <c r="K968" i="17"/>
  <c r="L968" i="17"/>
  <c r="M968" i="17" s="1"/>
  <c r="I969" i="17"/>
  <c r="N969" i="17" s="1" a="1"/>
  <c r="N969" i="17" s="1"/>
  <c r="K969" i="17"/>
  <c r="L969" i="17"/>
  <c r="M969" i="17" s="1"/>
  <c r="I970" i="17"/>
  <c r="N970" i="17" s="1" a="1"/>
  <c r="N970" i="17" s="1"/>
  <c r="K970" i="17"/>
  <c r="L970" i="17"/>
  <c r="M970" i="17" s="1"/>
  <c r="I971" i="17"/>
  <c r="N971" i="17" s="1" a="1"/>
  <c r="N971" i="17" s="1"/>
  <c r="K971" i="17"/>
  <c r="L971" i="17"/>
  <c r="M971" i="17" s="1"/>
  <c r="I972" i="17"/>
  <c r="N972" i="17" s="1" a="1"/>
  <c r="N972" i="17" s="1"/>
  <c r="K972" i="17"/>
  <c r="L972" i="17"/>
  <c r="M972" i="17" s="1"/>
  <c r="I973" i="17"/>
  <c r="N973" i="17" s="1" a="1"/>
  <c r="N973" i="17" s="1"/>
  <c r="K973" i="17"/>
  <c r="L973" i="17"/>
  <c r="M973" i="17" s="1"/>
  <c r="I974" i="17"/>
  <c r="N974" i="17" s="1" a="1"/>
  <c r="N974" i="17" s="1"/>
  <c r="K974" i="17"/>
  <c r="L974" i="17"/>
  <c r="M974" i="17" s="1"/>
  <c r="I975" i="17"/>
  <c r="N975" i="17" s="1" a="1"/>
  <c r="N975" i="17" s="1"/>
  <c r="K975" i="17"/>
  <c r="L975" i="17"/>
  <c r="M975" i="17" s="1"/>
  <c r="I976" i="17"/>
  <c r="N976" i="17" s="1" a="1"/>
  <c r="N976" i="17" s="1"/>
  <c r="K976" i="17"/>
  <c r="L976" i="17"/>
  <c r="M976" i="17" s="1"/>
  <c r="I977" i="17"/>
  <c r="N977" i="17" s="1" a="1"/>
  <c r="N977" i="17" s="1"/>
  <c r="K977" i="17"/>
  <c r="L977" i="17"/>
  <c r="M977" i="17" s="1"/>
  <c r="I978" i="17"/>
  <c r="N978" i="17" s="1" a="1"/>
  <c r="N978" i="17" s="1"/>
  <c r="K978" i="17"/>
  <c r="L978" i="17"/>
  <c r="M978" i="17" s="1"/>
  <c r="I979" i="17"/>
  <c r="N979" i="17" s="1" a="1"/>
  <c r="N979" i="17" s="1"/>
  <c r="K979" i="17"/>
  <c r="L979" i="17"/>
  <c r="M979" i="17" s="1"/>
  <c r="I980" i="17"/>
  <c r="N980" i="17" s="1" a="1"/>
  <c r="N980" i="17" s="1"/>
  <c r="K980" i="17"/>
  <c r="L980" i="17"/>
  <c r="I981" i="17"/>
  <c r="N981" i="17" s="1" a="1"/>
  <c r="N981" i="17" s="1"/>
  <c r="K981" i="17"/>
  <c r="L981" i="17"/>
  <c r="I982" i="17"/>
  <c r="N982" i="17" s="1" a="1"/>
  <c r="N982" i="17" s="1"/>
  <c r="K982" i="17"/>
  <c r="L982" i="17"/>
  <c r="I983" i="17"/>
  <c r="N983" i="17" s="1" a="1"/>
  <c r="N983" i="17" s="1"/>
  <c r="K983" i="17"/>
  <c r="L983" i="17"/>
  <c r="M983" i="17" s="1"/>
  <c r="I984" i="17"/>
  <c r="N984" i="17" s="1" a="1"/>
  <c r="N984" i="17" s="1"/>
  <c r="K984" i="17"/>
  <c r="L984" i="17"/>
  <c r="I985" i="17"/>
  <c r="N985" i="17" s="1" a="1"/>
  <c r="N985" i="17" s="1"/>
  <c r="K985" i="17"/>
  <c r="L985" i="17"/>
  <c r="M985" i="17" s="1"/>
  <c r="I986" i="17"/>
  <c r="N986" i="17" s="1" a="1"/>
  <c r="N986" i="17" s="1"/>
  <c r="K986" i="17"/>
  <c r="L986" i="17"/>
  <c r="M986" i="17" s="1"/>
  <c r="I987" i="17"/>
  <c r="N987" i="17" s="1" a="1"/>
  <c r="N987" i="17" s="1"/>
  <c r="K987" i="17"/>
  <c r="L987" i="17"/>
  <c r="M987" i="17" s="1"/>
  <c r="I988" i="17"/>
  <c r="K988" i="17"/>
  <c r="L988" i="17"/>
  <c r="M988" i="17" s="1"/>
  <c r="I989" i="17"/>
  <c r="K989" i="17"/>
  <c r="L989" i="17"/>
  <c r="M989" i="17" s="1"/>
  <c r="I990" i="17"/>
  <c r="N990" i="17" s="1" a="1"/>
  <c r="N990" i="17" s="1"/>
  <c r="K990" i="17"/>
  <c r="L990" i="17"/>
  <c r="M990" i="17" s="1"/>
  <c r="I991" i="17"/>
  <c r="N991" i="17" s="1" a="1"/>
  <c r="N991" i="17" s="1"/>
  <c r="K991" i="17"/>
  <c r="L991" i="17"/>
  <c r="M991" i="17" s="1"/>
  <c r="I992" i="17"/>
  <c r="N992" i="17" s="1" a="1"/>
  <c r="N992" i="17" s="1"/>
  <c r="K992" i="17"/>
  <c r="L992" i="17"/>
  <c r="M992" i="17" s="1"/>
  <c r="I993" i="17"/>
  <c r="N993" i="17" s="1" a="1"/>
  <c r="N993" i="17" s="1"/>
  <c r="K993" i="17"/>
  <c r="L993" i="17"/>
  <c r="M993" i="17" s="1"/>
  <c r="I994" i="17"/>
  <c r="N994" i="17" s="1" a="1"/>
  <c r="N994" i="17" s="1"/>
  <c r="K994" i="17"/>
  <c r="L994" i="17"/>
  <c r="M994" i="17" s="1"/>
  <c r="I995" i="17"/>
  <c r="N995" i="17" s="1" a="1"/>
  <c r="N995" i="17" s="1"/>
  <c r="K995" i="17"/>
  <c r="L995" i="17"/>
  <c r="M995" i="17" s="1"/>
  <c r="I996" i="17"/>
  <c r="N996" i="17" s="1" a="1"/>
  <c r="N996" i="17" s="1"/>
  <c r="K996" i="17"/>
  <c r="L996" i="17"/>
  <c r="I997" i="17"/>
  <c r="N997" i="17" s="1" a="1"/>
  <c r="N997" i="17" s="1"/>
  <c r="K997" i="17"/>
  <c r="L997" i="17"/>
  <c r="I998" i="17"/>
  <c r="N998" i="17" s="1" a="1"/>
  <c r="N998" i="17" s="1"/>
  <c r="K998" i="17"/>
  <c r="L998" i="17"/>
  <c r="M998" i="17" s="1"/>
  <c r="I999" i="17"/>
  <c r="N999" i="17" s="1" a="1"/>
  <c r="N999" i="17" s="1"/>
  <c r="K999" i="17"/>
  <c r="L999" i="17"/>
  <c r="M999" i="17" s="1"/>
  <c r="I1000" i="17"/>
  <c r="N1000" i="17" s="1" a="1"/>
  <c r="N1000" i="17" s="1"/>
  <c r="K1000" i="17"/>
  <c r="L1000" i="17"/>
  <c r="M1000" i="17" s="1"/>
  <c r="I1001" i="17"/>
  <c r="N1001" i="17" s="1" a="1"/>
  <c r="N1001" i="17" s="1"/>
  <c r="K1001" i="17"/>
  <c r="L1001" i="17"/>
  <c r="M1001"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<sst xmlns="http://schemas.openxmlformats.org/spreadsheetml/2006/main" count="12128" uniqueCount="6224">
  <si>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</si>
  <si>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</si>
  <si>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</si>
  <si>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</si>
  <si>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</si>
  <si>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</si>
  <si>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</si>
  <si>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</si>
  <si>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</si>
  <si>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</si>
  <si>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</si>
  <si>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</si>
  <si>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</si>
  <si>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</si>
  <si>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</si>
  <si>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</si>
  <si>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</si>
  <si>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</si>
  <si>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</si>
  <si>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</si>
  <si>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</si>
  <si>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</si>
  <si>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</si>
  <si>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</si>
  <si>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</si>
  <si>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</si>
  <si>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</si>
  <si>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</si>
  <si>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</si>
  <si>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</si>
  <si>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</si>
  <si>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</si>
  <si>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</si>
  <si>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</si>
  <si>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</si>
  <si>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</si>
  <si>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</si>
  <si>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</si>
  <si>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</si>
  <si>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</si>
  <si>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</si>
  <si>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</si>
  <si>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</si>
  <si>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</si>
  <si>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</si>
  <si>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</si>
  <si>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</si>
  <si>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</si>
  <si>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</si>
  <si>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</si>
  <si>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</si>
  <si>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</si>
  <si>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</si>
  <si>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</si>
  <si>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</si>
  <si>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</si>
  <si>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</si>
  <si>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</si>
  <si>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</si>
  <si>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</si>
  <si>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</si>
  <si>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</si>
  <si>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</si>
  <si>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</si>
  <si>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</si>
  <si>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</si>
  <si>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</si>
  <si>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</si>
  <si>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</si>
  <si>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</si>
  <si>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</si>
  <si>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</si>
  <si>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</si>
  <si>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</si>
  <si>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</si>
  <si>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</si>
  <si>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</si>
  <si>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</si>
  <si>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</si>
  <si>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</si>
  <si>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</si>
  <si>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</si>
  <si>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</si>
  <si>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</si>
  <si>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</si>
  <si>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</si>
  <si>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</si>
  <si>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</si>
  <si>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</si>
  <si>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</si>
  <si>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</si>
  <si>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</si>
  <si>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</si>
  <si>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</si>
  <si>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</si>
  <si>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</si>
  <si>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</si>
  <si>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</si>
  <si>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</si>
  <si>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</si>
  <si>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</si>
  <si>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</si>
  <si>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</si>
  <si>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</si>
  <si>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</si>
  <si>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</si>
  <si>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</si>
  <si>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</si>
  <si>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</si>
  <si>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</si>
  <si>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</si>
  <si>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</si>
  <si>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</si>
  <si>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</si>
  <si>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</si>
  <si>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</si>
  <si>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</si>
  <si>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</si>
  <si>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</si>
  <si>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</si>
  <si>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</si>
  <si>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</si>
  <si>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</si>
  <si>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</si>
  <si>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</si>
  <si>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</si>
  <si>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</si>
  <si>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</si>
  <si>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</si>
  <si>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</si>
  <si>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</si>
  <si>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</si>
  <si>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</si>
  <si>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</si>
  <si>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</si>
  <si>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</si>
  <si>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</si>
  <si>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</si>
  <si>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</si>
  <si>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</si>
  <si>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</si>
  <si>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</si>
  <si>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</si>
  <si>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</si>
  <si>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</si>
  <si>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</si>
  <si>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</si>
  <si>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</si>
  <si>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</si>
  <si>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</si>
  <si>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</si>
  <si>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</si>
  <si>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</si>
  <si>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</si>
  <si>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</si>
  <si>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</si>
  <si>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</si>
  <si>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</si>
  <si>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</si>
  <si>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</si>
  <si>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</si>
  <si>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</si>
  <si>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</si>
  <si>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</si>
  <si>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</si>
  <si>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</si>
  <si>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</si>
  <si>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</si>
  <si>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</si>
  <si>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</si>
  <si>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</si>
  <si>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</si>
  <si>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</si>
  <si>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</si>
  <si>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</si>
  <si>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</si>
  <si>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</si>
  <si>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</si>
  <si>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</si>
  <si>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</si>
  <si>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</si>
  <si>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</si>
  <si>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</si>
  <si>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</si>
  <si>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</si>
  <si>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</si>
  <si>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</si>
  <si>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</si>
  <si>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</si>
  <si>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</si>
  <si>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</si>
  <si>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</si>
  <si>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</si>
  <si>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</si>
  <si>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</si>
  <si>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</si>
  <si>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</si>
  <si>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</si>
  <si>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</si>
  <si>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</si>
  <si>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</si>
  <si>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</si>
  <si>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</si>
  <si>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</si>
  <si>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</si>
  <si>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</si>
  <si>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</si>
  <si>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</si>
  <si>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</si>
  <si>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</si>
  <si>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</si>
  <si>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</si>
  <si>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</si>
  <si>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</si>
  <si>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</si>
  <si>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</si>
  <si>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</si>
  <si>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</si>
  <si>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</si>
  <si>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</si>
  <si>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</si>
  <si>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</si>
  <si>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</si>
  <si>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</si>
  <si>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</si>
  <si>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</si>
  <si>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</si>
  <si>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</si>
  <si>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</si>
  <si>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</si>
  <si>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</si>
  <si>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</si>
  <si>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</si>
  <si>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</si>
  <si>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</si>
  <si>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</si>
  <si>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</si>
  <si>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</si>
  <si>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</si>
  <si>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</si>
  <si>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</si>
  <si>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</si>
  <si>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</si>
  <si>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</si>
  <si>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</si>
  <si>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</si>
  <si>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</si>
  <si>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</si>
  <si>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</si>
  <si>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</si>
  <si>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</si>
  <si>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</si>
  <si>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</si>
  <si>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</si>
  <si>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</si>
  <si>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</si>
  <si>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</si>
  <si>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</si>
  <si>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</si>
  <si>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</si>
  <si>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</si>
  <si>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</si>
  <si>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</si>
  <si>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</si>
  <si>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</si>
  <si>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</si>
  <si>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</si>
  <si>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</si>
  <si>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</si>
  <si>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</si>
  <si>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</si>
  <si>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</si>
  <si>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</si>
  <si>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</si>
  <si>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</si>
  <si>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</si>
  <si>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</si>
  <si>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</si>
  <si>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</si>
  <si>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</si>
  <si>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</si>
  <si>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</si>
  <si>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</si>
  <si>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</si>
  <si>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</si>
  <si>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</si>
  <si>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</si>
  <si>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</si>
  <si>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</si>
  <si>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</si>
  <si>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</si>
  <si>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</si>
  <si>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</si>
  <si>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</si>
  <si>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</si>
  <si>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</si>
  <si>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</si>
  <si>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</si>
  <si>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</si>
  <si>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</si>
  <si>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</si>
  <si>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</si>
  <si>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</si>
  <si>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</si>
  <si>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</si>
  <si>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</si>
  <si>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</si>
  <si>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</si>
  <si>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</si>
  <si>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</si>
  <si>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</si>
  <si>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</si>
  <si>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</si>
  <si>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</si>
  <si>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</si>
  <si>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</si>
  <si>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</si>
  <si>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</si>
  <si>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</si>
  <si>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</si>
  <si>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</si>
  <si>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</si>
  <si>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</si>
  <si>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</si>
  <si>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</si>
  <si>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</si>
  <si>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</si>
  <si>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</si>
  <si>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</si>
  <si>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</si>
  <si>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</si>
  <si>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</si>
  <si>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</si>
  <si>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</si>
  <si>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</si>
  <si>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</si>
  <si>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</si>
  <si>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</si>
  <si>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</si>
  <si>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</si>
  <si>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</si>
  <si>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</si>
  <si>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</si>
  <si>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</si>
  <si>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</si>
  <si>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</si>
  <si>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</si>
  <si>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</si>
  <si>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</si>
  <si>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</si>
  <si>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</si>
  <si>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</si>
  <si>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</si>
  <si>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</si>
  <si>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</si>
  <si>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</si>
  <si>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</si>
  <si>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</si>
  <si>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</si>
  <si>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</si>
  <si>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</si>
  <si>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</si>
  <si>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</si>
  <si>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</si>
  <si>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</si>
  <si>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</si>
  <si>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</si>
  <si>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</si>
  <si>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</si>
  <si>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</si>
  <si>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</si>
  <si>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</si>
  <si>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</si>
  <si>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</si>
  <si>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</si>
  <si>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</si>
  <si>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</si>
  <si>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</si>
  <si>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</si>
  <si>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</si>
  <si>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</si>
  <si>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</si>
  <si>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</si>
  <si>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</si>
  <si>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</si>
  <si>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</si>
  <si>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</si>
  <si>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</si>
  <si>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</si>
  <si>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</si>
  <si>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</si>
  <si>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</si>
  <si>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</si>
  <si>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</si>
  <si>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</si>
  <si>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</si>
  <si>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</si>
  <si>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</si>
  <si>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</si>
  <si>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</si>
  <si>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</si>
  <si>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</si>
  <si>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</si>
  <si>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</si>
  <si>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</si>
  <si>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</si>
  <si>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</si>
  <si>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</si>
  <si>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</si>
  <si>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</si>
  <si>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</si>
  <si>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</si>
  <si>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</si>
  <si>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</si>
  <si>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</si>
  <si>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</si>
  <si>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</si>
  <si>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</si>
  <si>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</si>
  <si>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</si>
  <si>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</si>
  <si>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</si>
  <si>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</si>
  <si>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</si>
  <si>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</si>
  <si>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</si>
  <si>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</si>
  <si>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</si>
  <si>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</si>
  <si>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</si>
  <si>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</si>
  <si>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</si>
  <si>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</si>
  <si>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</si>
  <si>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</si>
  <si>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</si>
  <si>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</si>
  <si>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</si>
  <si>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</si>
  <si>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</si>
  <si>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</si>
  <si>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</si>
  <si>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</si>
  <si>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</si>
  <si>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</si>
  <si>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</si>
  <si>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</si>
  <si>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</si>
  <si>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</si>
  <si>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</si>
  <si>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</si>
  <si>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</si>
  <si>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</si>
  <si>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</si>
  <si>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</si>
  <si>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</si>
  <si>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</si>
  <si>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</si>
  <si>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</si>
  <si>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</si>
  <si>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</si>
  <si>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</si>
  <si>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</si>
  <si>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</si>
  <si>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</si>
  <si>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</si>
  <si>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</si>
  <si>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</si>
  <si>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</si>
  <si>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</si>
  <si>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</si>
  <si>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</si>
  <si>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</si>
  <si>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</si>
  <si>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</si>
  <si>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</si>
  <si>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</si>
  <si>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</si>
  <si>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</si>
  <si>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</si>
  <si>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</si>
  <si>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</si>
  <si>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</si>
  <si>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</si>
  <si>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</si>
  <si>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</si>
  <si>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</si>
  <si>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</si>
  <si>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</si>
  <si>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</si>
  <si>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</si>
  <si>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</si>
  <si>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</si>
  <si>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</si>
  <si>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</si>
  <si>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</si>
  <si>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</si>
  <si>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</si>
  <si>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</si>
  <si>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</si>
  <si>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</si>
  <si>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</si>
  <si>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</si>
  <si>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</si>
  <si>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</si>
  <si>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</si>
  <si>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</si>
  <si>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</si>
  <si>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</si>
  <si>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</si>
  <si>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</si>
  <si>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</si>
  <si>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</si>
  <si>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</si>
  <si>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</si>
  <si>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</si>
  <si>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</si>
  <si>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</si>
  <si>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</si>
  <si>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</si>
  <si>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</si>
  <si>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</si>
  <si>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</si>
  <si>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</si>
  <si>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</si>
  <si>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</si>
  <si>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</si>
  <si>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</si>
  <si>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</si>
  <si>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</si>
  <si>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</si>
  <si>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</si>
  <si>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</si>
  <si>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</si>
  <si>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</si>
  <si>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</si>
  <si>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</si>
  <si>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</si>
  <si>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</si>
  <si>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</si>
  <si>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</si>
  <si>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</si>
  <si>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</si>
  <si>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</si>
  <si>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</si>
  <si>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</si>
  <si>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</si>
  <si>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</si>
  <si>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</si>
  <si>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</si>
  <si>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</si>
  <si>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</si>
  <si>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</si>
  <si>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</si>
  <si>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</si>
  <si>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</si>
  <si>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</si>
  <si>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</si>
  <si>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</si>
  <si>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</si>
  <si>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</si>
  <si>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</si>
  <si>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</si>
  <si>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</si>
  <si>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</si>
  <si>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</si>
  <si>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</si>
  <si>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</si>
  <si>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</si>
  <si>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</si>
  <si>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</si>
  <si>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</si>
  <si>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</si>
  <si>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</si>
  <si>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</si>
  <si>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</si>
  <si>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</si>
  <si>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</si>
  <si>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</si>
  <si>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</si>
  <si>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</si>
  <si>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</si>
  <si>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</si>
  <si>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</si>
  <si>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</si>
  <si>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</si>
  <si>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</si>
  <si>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</si>
  <si>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</si>
  <si>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</si>
  <si>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</si>
  <si>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</si>
  <si>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</si>
  <si>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</si>
  <si>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</si>
  <si>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</si>
  <si>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</si>
  <si>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</si>
  <si>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</si>
  <si>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</si>
  <si>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</si>
  <si>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</si>
  <si>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</si>
  <si>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</si>
  <si>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</si>
  <si>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</si>
  <si>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</si>
  <si>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</si>
  <si>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</si>
  <si>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</si>
  <si>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</si>
  <si>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</si>
  <si>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</si>
  <si>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</si>
  <si>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</si>
  <si>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</si>
  <si>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</si>
  <si>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</si>
  <si>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</si>
  <si>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</si>
  <si>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</si>
  <si>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</si>
  <si>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</si>
  <si>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</si>
  <si>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</si>
  <si>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</si>
  <si>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</si>
  <si>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</si>
  <si>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</si>
  <si>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</si>
  <si>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</si>
  <si>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</si>
  <si>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</si>
  <si>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</si>
  <si>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</si>
  <si>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</si>
  <si>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</si>
  <si>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</si>
  <si>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</si>
  <si>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</si>
  <si>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</si>
  <si>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</si>
  <si>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</si>
  <si>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</si>
  <si>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</si>
  <si>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</si>
  <si>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</si>
  <si>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</si>
  <si>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</si>
  <si>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</si>
  <si>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</si>
  <si>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</si>
  <si>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</si>
  <si>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</si>
  <si>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</si>
  <si>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</si>
  <si>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</si>
  <si>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</si>
  <si>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</si>
  <si>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</si>
  <si>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</si>
  <si>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</si>
  <si>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</si>
  <si>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</si>
  <si>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</si>
  <si>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</si>
  <si>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</si>
  <si>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</si>
  <si>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</si>
  <si>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</si>
  <si>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</si>
  <si>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</si>
  <si>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</si>
  <si>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</si>
  <si>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</si>
  <si>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</si>
  <si>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</si>
  <si>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</si>
  <si>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</si>
  <si>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</si>
  <si>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</si>
  <si>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</si>
  <si>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</si>
  <si>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</si>
  <si>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</si>
  <si>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</si>
  <si>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</si>
  <si>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</si>
  <si>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</si>
  <si>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</si>
  <si>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</si>
  <si>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</si>
  <si>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</si>
  <si>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</si>
  <si>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</si>
  <si>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</si>
  <si>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</si>
  <si>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</si>
  <si>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</si>
  <si>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</si>
  <si>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</si>
  <si>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</si>
  <si>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</si>
  <si>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</si>
  <si>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</si>
  <si>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</si>
  <si>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</si>
  <si>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</si>
  <si>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</si>
  <si>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</si>
  <si>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</si>
  <si>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</si>
  <si>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</si>
  <si>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</si>
  <si>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</si>
  <si>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</si>
  <si>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</si>
  <si>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</si>
  <si>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</si>
  <si>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</si>
  <si>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</si>
  <si>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</si>
  <si>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</si>
  <si>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</si>
  <si>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</si>
  <si>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</si>
  <si>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</si>
  <si>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</si>
  <si>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</si>
  <si>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</si>
  <si>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</si>
  <si>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</si>
  <si>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</si>
  <si>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</si>
  <si>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</si>
  <si>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</si>
  <si>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</si>
  <si>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</si>
  <si>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</si>
  <si>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</si>
  <si>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</si>
  <si>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</si>
  <si>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</si>
  <si>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</si>
  <si>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</si>
  <si>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</si>
  <si>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</si>
  <si>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</si>
  <si>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</si>
  <si>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</si>
  <si>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</si>
  <si>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</si>
  <si>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</si>
  <si>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</si>
  <si>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</si>
  <si>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</si>
  <si>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</si>
  <si>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</si>
  <si>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</si>
  <si>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</si>
  <si>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</si>
  <si>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</si>
  <si>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</si>
  <si>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</si>
  <si>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</si>
  <si>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</si>
  <si>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</si>
  <si>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</si>
  <si>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</si>
  <si>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</si>
  <si>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</si>
  <si>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</si>
  <si>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</si>
  <si>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</si>
  <si>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</si>
  <si>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</si>
  <si>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</si>
  <si>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</si>
  <si>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</si>
  <si>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</si>
  <si>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</si>
  <si>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</si>
  <si>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</si>
  <si>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</si>
  <si>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</si>
  <si>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</si>
  <si>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</si>
  <si>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</si>
  <si>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</si>
  <si>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</si>
  <si>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</si>
  <si>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</si>
  <si>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</si>
  <si>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</si>
  <si>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</si>
  <si>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</si>
  <si>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</si>
  <si>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</si>
  <si>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</si>
  <si>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</si>
  <si>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</si>
  <si>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</si>
  <si>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</si>
  <si>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</si>
  <si>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</si>
  <si>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</si>
  <si>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</si>
  <si>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</si>
  <si>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</si>
  <si>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</si>
  <si>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</si>
  <si>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</si>
  <si>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</si>
  <si>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</si>
  <si>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</si>
  <si>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</si>
  <si>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</si>
  <si>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</si>
  <si>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</si>
  <si>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</si>
  <si>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</si>
  <si>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</si>
  <si>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</si>
  <si>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</si>
  <si>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</si>
  <si>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</si>
  <si>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</si>
  <si>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</si>
  <si>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</si>
  <si>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</si>
  <si>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</si>
  <si>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</si>
  <si>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</si>
  <si>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</si>
  <si>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</si>
  <si>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</si>
  <si>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</si>
  <si>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</si>
  <si>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</si>
  <si>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</si>
  <si>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</si>
  <si>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</si>
  <si>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</si>
  <si>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</si>
  <si>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</si>
  <si>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</si>
  <si>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</si>
  <si>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</si>
  <si>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</si>
  <si>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</si>
  <si>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</si>
  <si>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</si>
  <si>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</si>
  <si>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</si>
  <si>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</si>
  <si>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</si>
  <si>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</si>
  <si>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</si>
  <si>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</si>
  <si>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</si>
  <si>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</si>
  <si>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</si>
  <si>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</si>
  <si>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</si>
  <si>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</si>
  <si>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</si>
  <si>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</si>
  <si>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</si>
  <si>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</si>
  <si>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</si>
  <si>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</si>
  <si>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</si>
  <si>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</si>
  <si>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</si>
  <si>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</si>
  <si>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</si>
  <si>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</si>
  <si>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</si>
  <si>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</si>
  <si>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</si>
  <si>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</si>
  <si>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</si>
  <si>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</si>
  <si>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</si>
  <si>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</si>
  <si>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</si>
  <si>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</si>
  <si>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</si>
  <si>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</si>
  <si>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</si>
  <si>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</si>
  <si>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</si>
  <si>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</si>
  <si>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</si>
  <si>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</si>
  <si>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</si>
  <si>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</si>
  <si>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</si>
  <si>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</si>
  <si>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</si>
  <si>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</si>
  <si>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</si>
  <si>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</si>
  <si>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</si>
  <si>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</si>
  <si>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</si>
  <si>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</si>
  <si>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</si>
  <si>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</si>
  <si>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</si>
  <si>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</si>
  <si>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</si>
  <si>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</si>
  <si>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</si>
  <si>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</si>
  <si>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</si>
  <si>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</si>
  <si>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</si>
  <si>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</si>
  <si>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</si>
  <si>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</si>
  <si>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</si>
  <si>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</si>
  <si>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</si>
  <si>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</si>
  <si>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</si>
  <si>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</si>
  <si>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</si>
  <si>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</si>
  <si>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</si>
  <si>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</si>
  <si>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</si>
  <si>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</si>
  <si>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</si>
  <si>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</si>
  <si>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</si>
  <si>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</si>
  <si>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</si>
  <si>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</si>
  <si>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</si>
  <si>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</si>
  <si>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</si>
  <si>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</si>
  <si>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</si>
  <si>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</si>
  <si>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</si>
  <si>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</si>
  <si>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</si>
  <si>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</si>
  <si>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</si>
  <si>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</si>
  <si>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</si>
  <si>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</si>
  <si>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</si>
  <si>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</si>
  <si>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</si>
  <si>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</si>
  <si>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</si>
  <si>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</si>
  <si>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</si>
  <si>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</si>
  <si>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</si>
  <si>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</si>
  <si>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</si>
  <si>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</si>
  <si>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</si>
  <si>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</si>
  <si>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</si>
  <si>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</si>
  <si>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</si>
  <si>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</si>
  <si>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</si>
  <si>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</si>
  <si>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</si>
  <si>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</si>
  <si>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</si>
  <si>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</si>
  <si>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</si>
  <si>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</si>
  <si>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</si>
  <si>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</si>
  <si>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</si>
  <si>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</si>
  <si>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</si>
  <si>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</si>
  <si>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</si>
  <si>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</si>
  <si>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</si>
  <si>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</si>
  <si>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</si>
  <si>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</si>
  <si>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</si>
  <si>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</si>
  <si>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</si>
  <si>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</si>
  <si>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</si>
  <si>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</si>
  <si>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</si>
  <si>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</si>
  <si>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</si>
  <si>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</si>
  <si>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</si>
  <si>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</si>
  <si>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</si>
  <si>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</si>
  <si>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</si>
  <si>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</si>
  <si>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</si>
  <si>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</si>
  <si>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</si>
  <si>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</si>
  <si>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</si>
  <si>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</si>
  <si>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</si>
  <si>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</si>
  <si>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</si>
  <si>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</si>
  <si>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</si>
  <si>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</si>
  <si>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</si>
  <si>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</si>
  <si>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</si>
  <si>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</si>
  <si>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</si>
  <si>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</si>
  <si>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</si>
  <si>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</si>
  <si>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</si>
  <si>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</si>
  <si>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</si>
  <si>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</si>
  <si>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</si>
  <si>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</si>
  <si>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</si>
  <si>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</si>
  <si>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</si>
  <si>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</si>
  <si>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</si>
  <si>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</si>
  <si>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</si>
  <si>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</si>
  <si>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</si>
  <si>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</si>
  <si>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</si>
  <si>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</si>
  <si>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</si>
  <si>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</si>
  <si>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</si>
  <si>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</si>
  <si>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</si>
  <si>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</si>
  <si>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</si>
  <si>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</si>
  <si>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</si>
  <si>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</si>
  <si>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</si>
  <si>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</si>
  <si>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</si>
  <si>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</si>
  <si>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</si>
  <si>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</si>
  <si>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</si>
  <si>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</si>
  <si>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</si>
  <si>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</si>
  <si>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</si>
  <si>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</si>
  <si>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</si>
  <si>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</si>
  <si>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</si>
  <si>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</si>
  <si>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</si>
  <si>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</si>
  <si>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</si>
  <si>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</si>
  <si>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</si>
  <si>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</si>
  <si>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</si>
  <si>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</si>
  <si>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</si>
  <si>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</si>
  <si>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</si>
  <si>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</si>
  <si>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</si>
  <si>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</si>
  <si>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</si>
  <si>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</si>
  <si>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</si>
  <si>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</si>
  <si>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</si>
  <si>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</si>
  <si>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</si>
  <si>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</si>
  <si>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</si>
  <si>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</si>
  <si>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</si>
  <si>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</si>
  <si>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</si>
  <si>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</si>
  <si>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</si>
  <si>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</si>
  <si>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</si>
  <si>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</si>
  <si>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</si>
  <si>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</si>
  <si>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</si>
  <si>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</si>
  <si>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</si>
  <si>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</si>
  <si>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</si>
  <si>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</si>
  <si>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</si>
  <si>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</si>
  <si>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</si>
  <si>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</si>
  <si>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</si>
  <si>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</si>
  <si>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</si>
  <si>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</si>
  <si>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</si>
  <si>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</si>
  <si>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</si>
  <si>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</si>
  <si>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</si>
  <si>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</si>
  <si>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</si>
  <si>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</si>
  <si>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</si>
  <si>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</si>
  <si>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</si>
  <si>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</si>
  <si>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</si>
  <si>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</si>
  <si>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</si>
  <si>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</si>
  <si>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</si>
  <si>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</si>
  <si>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</si>
  <si>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</si>
  <si>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</si>
  <si>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</si>
  <si>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</si>
  <si>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</si>
  <si>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</si>
  <si>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</si>
  <si>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</si>
  <si>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</si>
  <si>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</si>
  <si>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</si>
  <si>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</si>
  <si>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</si>
  <si>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</si>
  <si>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</si>
  <si>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</si>
  <si>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</si>
  <si>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</si>
  <si>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</si>
  <si>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</si>
  <si>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</si>
  <si>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</si>
  <si>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</si>
  <si>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</si>
  <si>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</si>
  <si>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</si>
  <si>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</si>
  <si>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</si>
  <si>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</si>
  <si>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</si>
  <si>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</si>
  <si>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</si>
  <si>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</si>
  <si>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</si>
  <si>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</si>
  <si>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</si>
  <si>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</si>
  <si>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</si>
  <si>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</si>
  <si>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</si>
  <si>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</si>
  <si>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</si>
  <si>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</si>
  <si>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</si>
  <si>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</si>
  <si>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</si>
  <si>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</si>
  <si>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</si>
  <si>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</si>
  <si>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</si>
  <si>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</si>
  <si>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</si>
  <si>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</si>
  <si>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</si>
  <si>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</si>
  <si>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</si>
  <si>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</si>
  <si>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</si>
  <si>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</si>
  <si>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</si>
  <si>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</si>
  <si>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</si>
  <si>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</si>
  <si>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</si>
  <si>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</si>
  <si>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</si>
  <si>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</si>
  <si>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</si>
  <si>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</si>
  <si>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</si>
  <si>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</si>
  <si>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</si>
  <si>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</si>
  <si>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</si>
  <si>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</si>
  <si>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</si>
  <si>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</si>
  <si>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</si>
  <si>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</si>
  <si>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</si>
  <si>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</si>
  <si>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</si>
  <si>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</si>
  <si>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</si>
  <si>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</si>
  <si>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</si>
  <si>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</si>
  <si>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</si>
  <si>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</si>
  <si>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</si>
  <si>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</si>
  <si>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</si>
  <si>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</si>
  <si>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</si>
  <si>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</si>
  <si>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</si>
  <si>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</si>
  <si>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</si>
  <si>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</si>
  <si>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</si>
  <si>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</si>
  <si>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</si>
  <si>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</si>
  <si>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</si>
  <si>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</si>
  <si>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</si>
  <si>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</si>
  <si>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</si>
  <si>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</si>
  <si>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</si>
  <si>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</si>
  <si>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</si>
  <si>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</si>
  <si>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</si>
  <si>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</si>
  <si>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</si>
  <si>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</si>
  <si>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</si>
  <si>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</si>
  <si>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</si>
  <si>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</si>
  <si>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</si>
  <si>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</si>
  <si>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</si>
  <si>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</si>
  <si>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</si>
  <si>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</si>
  <si>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</si>
  <si>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</si>
  <si>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</si>
  <si>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</si>
  <si>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</si>
  <si>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</si>
  <si>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</si>
  <si>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</si>
  <si>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</si>
  <si>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</si>
  <si>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</si>
  <si>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</si>
  <si>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</si>
  <si>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</si>
  <si>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</si>
  <si>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</si>
  <si>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</si>
  <si>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</si>
  <si>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</si>
  <si>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</si>
  <si>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</si>
  <si>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</si>
  <si>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</si>
  <si>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</si>
  <si>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</si>
  <si>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</si>
  <si>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</si>
  <si>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</si>
  <si>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</si>
  <si>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</si>
  <si>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</si>
  <si>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</si>
  <si>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</si>
  <si>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</si>
  <si>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</si>
  <si>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</si>
  <si>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</si>
  <si>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</si>
  <si>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</si>
  <si>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</si>
  <si>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</si>
  <si>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</si>
  <si>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</si>
  <si>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</si>
  <si>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</si>
  <si>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</si>
  <si>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</si>
  <si>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</si>
  <si>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</si>
  <si>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</si>
  <si>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</si>
  <si>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</si>
  <si>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</si>
  <si>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</si>
  <si>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</si>
  <si>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</si>
  <si>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</si>
  <si>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</si>
  <si>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</si>
  <si>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</si>
  <si>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</si>
  <si>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</si>
  <si>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</si>
  <si>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</si>
  <si>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</si>
  <si>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</si>
  <si>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</si>
  <si>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</si>
  <si>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</si>
  <si>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</si>
  <si>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</si>
  <si>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</si>
  <si>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</si>
  <si>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</si>
  <si>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</si>
  <si>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</si>
  <si>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</si>
  <si>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</si>
  <si>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</si>
  <si>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</si>
  <si>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</si>
  <si>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</si>
  <si>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</si>
  <si>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</si>
  <si>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</si>
  <si>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</si>
  <si>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</si>
  <si>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</si>
  <si>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</si>
  <si>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</si>
  <si>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</si>
  <si>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</si>
  <si>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</si>
  <si>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</si>
  <si>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</si>
  <si>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</si>
  <si>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</si>
  <si>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</si>
  <si>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</si>
  <si>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</si>
  <si>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</si>
  <si>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</si>
  <si>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</si>
  <si>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</si>
  <si>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</si>
  <si>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</si>
  <si>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</si>
  <si>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</si>
  <si>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</si>
  <si>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</si>
  <si>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</si>
  <si>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</si>
  <si>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</si>
  <si>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</si>
  <si>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</si>
  <si>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</si>
  <si>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</si>
  <si>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</si>
  <si>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</si>
  <si>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</si>
  <si>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</si>
  <si>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</si>
  <si>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</si>
  <si>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</si>
  <si>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</si>
  <si>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</si>
  <si>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</si>
  <si>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</si>
  <si>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</si>
  <si>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</si>
  <si>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</si>
  <si>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</si>
  <si>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</si>
  <si>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</si>
  <si>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</si>
  <si>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</si>
  <si>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</si>
  <si>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</si>
  <si>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</si>
  <si>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</si>
  <si>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</si>
  <si>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</si>
  <si>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</si>
  <si>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</si>
  <si>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</si>
  <si>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</si>
  <si>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</si>
  <si>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</si>
  <si>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</si>
  <si>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</si>
  <si>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</si>
  <si>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</si>
  <si>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</si>
  <si>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</si>
  <si>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</si>
  <si>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</si>
  <si>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</si>
  <si>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</si>
  <si>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</si>
  <si>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</si>
  <si>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</si>
  <si>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</si>
  <si>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</si>
  <si>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</si>
  <si>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</si>
  <si>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</si>
  <si>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</si>
  <si>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</si>
  <si>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</si>
  <si>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</si>
  <si>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</si>
  <si>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</si>
  <si>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</si>
  <si>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</si>
  <si>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</si>
  <si>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</si>
  <si>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</si>
  <si>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</si>
  <si>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</si>
  <si>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</si>
  <si>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</si>
  <si>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</si>
  <si>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</si>
  <si>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</si>
  <si>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</si>
  <si>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</si>
  <si>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</si>
  <si>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</si>
  <si>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</si>
  <si>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</si>
  <si>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</si>
  <si>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</si>
  <si>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</si>
  <si>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</si>
  <si>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</si>
  <si>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</si>
  <si>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</si>
  <si>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</si>
  <si>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</si>
  <si>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</si>
  <si>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</si>
  <si>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</si>
  <si>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</si>
  <si>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</si>
  <si>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</si>
  <si>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</si>
  <si>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</si>
  <si>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</si>
  <si>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</si>
  <si>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</si>
  <si>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</si>
  <si>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</si>
  <si>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</si>
  <si>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</si>
  <si>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</si>
  <si>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</si>
  <si>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</si>
  <si>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</si>
  <si>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</si>
  <si>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</si>
  <si>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</si>
  <si>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</si>
  <si>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</si>
  <si>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</si>
  <si>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</si>
  <si>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</si>
  <si>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</si>
  <si>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</si>
  <si>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</si>
  <si>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</si>
  <si>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</si>
  <si>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</si>
  <si>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</si>
  <si>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</si>
  <si>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</si>
  <si>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</si>
  <si>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</si>
  <si>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</si>
  <si>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</si>
  <si>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</si>
  <si>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</si>
  <si>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</si>
  <si>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</si>
  <si>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</si>
  <si>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</si>
  <si>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</si>
  <si>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</si>
  <si>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</si>
  <si>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</si>
  <si>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</si>
  <si>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</si>
  <si>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</si>
  <si>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</si>
  <si>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</si>
  <si>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</si>
  <si>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</si>
  <si>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</si>
  <si>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</si>
  <si>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</si>
  <si>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</si>
  <si>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</si>
  <si>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</si>
  <si>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</si>
  <si>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</si>
  <si>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</si>
  <si>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</si>
  <si>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</si>
  <si>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</si>
  <si>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</si>
  <si>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</si>
  <si>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</si>
  <si>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</si>
  <si>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</si>
  <si>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</si>
  <si>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</si>
  <si>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</si>
  <si>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</si>
  <si>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</si>
  <si>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</si>
  <si>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</si>
  <si>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</si>
  <si>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</si>
  <si>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</si>
  <si>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</si>
  <si>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</si>
  <si>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</si>
  <si>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</si>
  <si>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</si>
  <si>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</si>
  <si>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</si>
  <si>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</si>
  <si>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</si>
  <si>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</si>
  <si>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</si>
  <si>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</si>
  <si>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</si>
  <si>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</si>
  <si>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</si>
  <si>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</si>
  <si>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</si>
  <si>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</si>
  <si>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</si>
  <si>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</si>
  <si>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</si>
  <si>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</si>
  <si>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</si>
  <si>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</si>
  <si>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</si>
  <si>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</si>
  <si>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</si>
  <si>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</si>
  <si>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</si>
  <si>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</si>
  <si>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</si>
  <si>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</si>
  <si>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</si>
  <si>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</si>
  <si>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</si>
  <si>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</si>
  <si>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</si>
  <si>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</si>
  <si>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</si>
  <si>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</si>
  <si>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</si>
  <si>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</si>
  <si>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</si>
  <si>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</si>
  <si>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</si>
  <si>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</si>
  <si>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</si>
  <si>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</si>
  <si>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</si>
  <si>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</si>
  <si>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</si>
  <si>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</si>
  <si>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</si>
  <si>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</si>
  <si>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</si>
  <si>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</si>
  <si>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</si>
  <si>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</si>
  <si>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</si>
  <si>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</si>
  <si>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</si>
  <si>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</si>
  <si>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</si>
  <si>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</si>
  <si>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</si>
  <si>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</si>
  <si>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</si>
  <si>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</si>
  <si>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</si>
  <si>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</si>
  <si>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</si>
  <si>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</si>
  <si>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</si>
  <si>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</si>
  <si>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</si>
  <si>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</si>
  <si>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</si>
  <si>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</si>
  <si>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</si>
  <si>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</si>
  <si>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</si>
  <si>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</si>
  <si>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</si>
  <si>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</si>
  <si>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</si>
  <si>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</si>
  <si>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</si>
  <si>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</si>
  <si>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</si>
  <si>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</si>
  <si>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</si>
  <si>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</si>
  <si>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</si>
  <si>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</si>
  <si>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</si>
  <si>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</si>
  <si>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</si>
  <si>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</si>
  <si>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</si>
  <si>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</si>
  <si>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</si>
  <si>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</si>
  <si>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</si>
  <si>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</si>
  <si>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</si>
  <si>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</si>
  <si>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</si>
  <si>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</si>
  <si>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</si>
  <si>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</si>
  <si>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</si>
  <si>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</si>
  <si>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</si>
  <si>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</si>
  <si>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</si>
  <si>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</si>
  <si>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</si>
  <si>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</si>
  <si>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</si>
  <si>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</si>
  <si>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</si>
  <si>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</si>
  <si>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</si>
  <si>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</si>
  <si>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</si>
  <si>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</si>
  <si>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</si>
  <si>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</si>
  <si>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</si>
  <si>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</si>
  <si>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</si>
  <si>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</si>
  <si>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</si>
  <si>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</si>
  <si>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</si>
  <si>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</si>
  <si>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</si>
  <si>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</si>
  <si>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</si>
  <si>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</si>
  <si>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</si>
  <si>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</si>
  <si>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</si>
  <si>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</si>
  <si>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</si>
  <si>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</si>
  <si>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</si>
  <si>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</si>
  <si>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</si>
  <si>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</si>
  <si>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</si>
  <si>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</si>
  <si>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</si>
  <si>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</si>
  <si>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</si>
  <si>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</si>
  <si>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</si>
  <si>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</si>
  <si>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</si>
  <si>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</si>
  <si>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</si>
  <si>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</si>
  <si>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</si>
  <si>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</si>
  <si>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</si>
  <si>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</si>
  <si>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</si>
  <si>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</si>
  <si>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</si>
  <si>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</si>
  <si>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</si>
  <si>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</si>
  <si>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</si>
  <si>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</si>
  <si>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</si>
  <si>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</si>
  <si>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</si>
  <si>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</si>
  <si>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</si>
  <si>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</si>
  <si>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</si>
  <si>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</si>
  <si>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</si>
  <si>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</si>
  <si>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</si>
  <si>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</si>
  <si>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</si>
  <si>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</si>
  <si>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</si>
  <si>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</si>
  <si>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</si>
  <si>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</si>
  <si>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</si>
  <si>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</si>
  <si>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</si>
  <si>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</si>
  <si>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</si>
  <si>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</si>
  <si>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</si>
  <si>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</si>
  <si>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</si>
  <si>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</si>
  <si>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</si>
  <si>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</si>
  <si>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</si>
  <si>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</si>
  <si>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</si>
  <si>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</si>
  <si>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</si>
  <si>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</si>
  <si>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</si>
  <si>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</si>
  <si>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</si>
  <si>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</si>
  <si>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</si>
  <si>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</si>
  <si>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</si>
  <si>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</si>
  <si>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</si>
  <si>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</si>
  <si>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</si>
  <si>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</si>
  <si>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</si>
  <si>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</si>
  <si>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</si>
  <si>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</si>
  <si>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</si>
  <si>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</si>
  <si>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</si>
  <si>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</si>
  <si>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</si>
  <si>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</si>
  <si>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</si>
  <si>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</si>
  <si>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</si>
  <si>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</si>
  <si>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</si>
  <si>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</si>
  <si>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</si>
  <si>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</si>
  <si>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</si>
  <si>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</si>
  <si>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</si>
  <si>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</si>
  <si>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</si>
  <si>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</si>
  <si>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</si>
  <si>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</si>
  <si>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</si>
  <si>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</si>
  <si>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</si>
  <si>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</si>
  <si>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</si>
  <si>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</si>
  <si>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</si>
  <si>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</si>
  <si>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</si>
  <si>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</si>
  <si>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</si>
  <si>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</si>
  <si>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</si>
  <si>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</si>
  <si>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</si>
  <si>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</si>
  <si>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</si>
  <si>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</si>
  <si>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</si>
  <si>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</si>
  <si>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</si>
  <si>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</si>
  <si>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</si>
  <si>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</si>
  <si>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</si>
  <si>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</si>
  <si>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</si>
  <si>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</si>
  <si>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</si>
  <si>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</si>
  <si>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</si>
  <si>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</si>
  <si>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</si>
  <si>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</si>
  <si>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</si>
  <si>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</si>
  <si>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</si>
  <si>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</si>
  <si>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</si>
  <si>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</si>
  <si>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</si>
  <si>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</si>
  <si>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</si>
  <si>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</si>
  <si>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</si>
  <si>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</si>
  <si>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</si>
  <si>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</si>
  <si>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</si>
  <si>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</si>
  <si>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</si>
  <si>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</si>
  <si>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</si>
  <si>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</si>
  <si>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</si>
  <si>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</si>
  <si>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</si>
  <si>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</si>
  <si>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</si>
  <si>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</si>
  <si>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</si>
  <si>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</si>
  <si>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</si>
  <si>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</si>
  <si>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</si>
  <si>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</si>
  <si>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</si>
  <si>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</si>
  <si>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</si>
  <si>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</si>
  <si>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</si>
  <si>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</si>
  <si>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</si>
  <si>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</si>
  <si>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</si>
  <si>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</si>
  <si>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</si>
  <si>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</si>
  <si>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</si>
  <si>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</si>
  <si>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</si>
  <si>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</si>
  <si>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</si>
  <si>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</si>
  <si>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</si>
  <si>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</si>
  <si>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</si>
  <si>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</si>
  <si>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</si>
  <si>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</si>
  <si>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</si>
  <si>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</si>
  <si>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</si>
  <si>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</si>
  <si>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</si>
  <si>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</si>
  <si>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</si>
  <si>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</si>
  <si>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</si>
  <si>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</si>
  <si>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</si>
  <si>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</si>
  <si>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</si>
  <si>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</si>
  <si>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</si>
  <si>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</si>
  <si>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</si>
  <si>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</si>
  <si>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</si>
  <si>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</si>
  <si>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</si>
  <si>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</si>
  <si>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</si>
  <si>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</si>
  <si>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</si>
  <si>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</si>
  <si>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</si>
  <si>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</si>
  <si>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</si>
  <si>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</si>
  <si>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</si>
  <si>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</si>
  <si>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</si>
  <si>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</si>
  <si>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</si>
  <si>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</si>
  <si>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</si>
  <si>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</si>
  <si>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</si>
  <si>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</si>
  <si>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</si>
  <si>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</si>
  <si>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</si>
  <si>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</si>
  <si>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</si>
  <si>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</si>
  <si>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</si>
  <si>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</si>
  <si>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</si>
  <si>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</si>
  <si>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</si>
  <si>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</si>
  <si>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</si>
  <si>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</si>
  <si>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</si>
  <si>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</si>
  <si>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</si>
  <si>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</si>
  <si>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</si>
  <si>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</si>
  <si>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</si>
  <si>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</si>
  <si>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</si>
  <si>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</si>
  <si>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</si>
  <si>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</si>
  <si>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</si>
  <si>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</si>
  <si>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</si>
  <si>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</si>
  <si>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</si>
  <si>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</si>
  <si>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</si>
  <si>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</si>
  <si>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</si>
  <si>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</si>
  <si>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</si>
  <si>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</si>
  <si>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</si>
  <si>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</si>
  <si>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</si>
  <si>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</si>
  <si>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</si>
  <si>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</si>
  <si>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</si>
  <si>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</si>
  <si>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</si>
  <si>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</si>
  <si>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</si>
  <si>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</si>
  <si>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</si>
  <si>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</si>
  <si>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</si>
  <si>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</si>
  <si>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</si>
  <si>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</si>
  <si>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</si>
  <si>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</si>
  <si>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</si>
  <si>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</si>
  <si>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</si>
  <si>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</si>
  <si>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</si>
  <si>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</si>
  <si>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</si>
  <si>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</si>
  <si>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</si>
  <si>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</si>
  <si>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</si>
  <si>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</si>
  <si>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</si>
  <si>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</si>
  <si>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</si>
  <si>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</si>
  <si>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</si>
  <si>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</si>
  <si>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</si>
  <si>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</si>
  <si>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</si>
  <si>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</si>
  <si>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</si>
  <si>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</si>
  <si>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</si>
  <si>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</si>
  <si>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</si>
  <si>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</si>
  <si>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</si>
  <si>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</si>
  <si>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</si>
  <si>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</si>
  <si>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</si>
  <si>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</si>
  <si>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</si>
  <si>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</si>
  <si>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</si>
  <si>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</si>
  <si>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</si>
  <si>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</si>
  <si>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</si>
  <si>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</si>
  <si>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</si>
  <si>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</si>
  <si>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</si>
  <si>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</si>
  <si>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</si>
  <si>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</si>
  <si>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</si>
  <si>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</si>
  <si>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</si>
  <si>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</si>
  <si>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</si>
  <si>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</si>
  <si>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</si>
  <si>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</si>
  <si>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</si>
  <si>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</si>
  <si>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</si>
  <si>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</si>
  <si>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</si>
  <si>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</si>
  <si>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</si>
  <si>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</si>
  <si>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</si>
  <si>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</si>
  <si>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</si>
  <si>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</si>
  <si>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</si>
  <si>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</si>
  <si>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</si>
  <si>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</si>
  <si>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</si>
  <si>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</si>
  <si>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</si>
  <si>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</si>
  <si>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</si>
  <si>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</si>
  <si>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</si>
  <si>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</si>
  <si>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</si>
  <si>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</si>
  <si>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</si>
  <si>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</si>
  <si>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</si>
  <si>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</si>
  <si>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</si>
  <si>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</si>
  <si>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</si>
  <si>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</si>
  <si>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</si>
  <si>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</si>
  <si>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</si>
  <si>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</si>
  <si>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</si>
  <si>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</si>
  <si>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</si>
  <si>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</si>
  <si>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</si>
  <si>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</si>
  <si>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</si>
  <si>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</si>
  <si>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</si>
  <si>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</si>
  <si>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</si>
  <si>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</si>
  <si>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</si>
  <si>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</si>
  <si>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</si>
  <si>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</si>
  <si>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</si>
  <si>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</si>
  <si>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</si>
  <si>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</si>
  <si>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</si>
  <si>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</si>
  <si>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</si>
  <si>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</si>
  <si>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</si>
  <si>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</si>
  <si>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</si>
  <si>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</si>
  <si>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</si>
  <si>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</si>
  <si>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</si>
  <si>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</si>
  <si>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</si>
  <si>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</si>
  <si>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</si>
  <si>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</si>
  <si>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</si>
  <si>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</si>
  <si>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</si>
  <si>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</si>
  <si>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</si>
  <si>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</si>
  <si>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</si>
  <si>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</si>
  <si>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</si>
  <si>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</si>
  <si>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</si>
  <si>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</si>
  <si>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</si>
  <si>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</si>
  <si>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</si>
  <si>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</si>
  <si>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</si>
  <si>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</si>
  <si>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</si>
  <si>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</si>
  <si>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</si>
  <si>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</si>
  <si>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</si>
  <si>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</si>
  <si>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</si>
  <si>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</si>
  <si>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</si>
  <si>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</si>
  <si>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</si>
  <si>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</si>
  <si>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</si>
  <si>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</si>
  <si>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</si>
  <si>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</si>
  <si>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</si>
  <si>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</si>
  <si>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</si>
  <si>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</si>
  <si>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</si>
  <si>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</si>
  <si>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</si>
  <si>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</si>
  <si>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</si>
  <si>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</si>
  <si>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</si>
  <si>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</si>
  <si>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</si>
  <si>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</si>
  <si>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</si>
  <si>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</si>
  <si>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</si>
  <si>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</si>
  <si>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</si>
  <si>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</si>
  <si>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</si>
  <si>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</si>
  <si>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</si>
  <si>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</si>
  <si>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</si>
  <si>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</si>
  <si>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</si>
  <si>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</si>
  <si>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</si>
  <si>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</si>
  <si>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</si>
  <si>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</si>
  <si>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</si>
  <si>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</si>
  <si>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</si>
  <si>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</si>
  <si>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</si>
  <si>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</si>
  <si>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</si>
  <si>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</si>
  <si>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</si>
  <si>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</si>
  <si>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</si>
  <si>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</si>
  <si>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</si>
  <si>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</si>
  <si>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</si>
  <si>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</si>
  <si>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</si>
  <si>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</si>
  <si>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</si>
  <si>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</si>
  <si>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</si>
  <si>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</si>
  <si>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</si>
  <si>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</si>
  <si>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</si>
  <si>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</si>
  <si>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</si>
  <si>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</si>
  <si>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</si>
  <si>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</si>
  <si>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</si>
  <si>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</si>
  <si>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</si>
  <si>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</si>
  <si>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</si>
  <si>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</si>
  <si>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</si>
  <si>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</si>
  <si>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</si>
  <si>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</si>
  <si>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</si>
  <si>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</si>
  <si>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</si>
  <si>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</si>
  <si>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</si>
  <si>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</si>
  <si>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</si>
  <si>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</si>
  <si>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</si>
  <si>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</si>
  <si>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</si>
  <si>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</si>
  <si>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</si>
  <si>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</si>
  <si>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</si>
  <si>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</si>
  <si>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</si>
  <si>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</si>
  <si>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</si>
  <si>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</si>
  <si>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</si>
  <si>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</si>
  <si>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</si>
  <si>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</si>
  <si>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</si>
  <si>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</si>
  <si>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</si>
  <si>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</si>
  <si>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</si>
  <si>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</si>
  <si>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</si>
  <si>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</si>
  <si>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</si>
  <si>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</si>
  <si>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</si>
  <si>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</si>
  <si>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</si>
  <si>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</si>
  <si>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</si>
  <si>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</si>
  <si>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</si>
  <si>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</si>
  <si>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</si>
  <si>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</si>
  <si>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</si>
  <si>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</si>
  <si>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</si>
  <si>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</si>
  <si>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</si>
  <si>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</si>
  <si>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</si>
  <si>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</si>
  <si>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</si>
  <si>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</si>
  <si>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</si>
  <si>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</si>
  <si>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</si>
  <si>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</si>
  <si>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</si>
  <si>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</si>
  <si>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</si>
  <si>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</si>
  <si>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</si>
  <si>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</si>
  <si>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</si>
  <si>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</si>
  <si>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</si>
  <si>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</si>
  <si>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</si>
  <si>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</si>
  <si>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</si>
  <si>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</si>
  <si>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</si>
  <si>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</si>
  <si>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</si>
  <si>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</si>
  <si>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</si>
  <si>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</si>
  <si>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</si>
  <si>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</si>
  <si>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</si>
  <si>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</si>
  <si>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</si>
  <si>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</si>
  <si>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</si>
  <si>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</si>
  <si>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</si>
  <si>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</si>
  <si>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</si>
  <si>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</si>
  <si>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</si>
  <si>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</si>
  <si>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</si>
  <si>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</si>
  <si>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</si>
  <si>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</si>
  <si>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</si>
  <si>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</si>
  <si>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</si>
  <si>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</si>
  <si>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</si>
  <si>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</si>
  <si>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</si>
  <si>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</si>
  <si>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</si>
  <si>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</si>
  <si>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</si>
  <si>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</si>
  <si>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</si>
  <si>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</si>
  <si>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</si>
  <si>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</si>
  <si>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</si>
  <si>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</si>
  <si>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</si>
  <si>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</si>
  <si>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</si>
  <si>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</si>
  <si>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</si>
  <si>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</si>
  <si>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</si>
  <si>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</si>
  <si>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</si>
  <si>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</si>
  <si>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</si>
  <si>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</si>
  <si>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</si>
  <si>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</si>
  <si>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</si>
  <si>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</si>
  <si>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</si>
  <si>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</si>
  <si>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</si>
  <si>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</si>
  <si>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</si>
  <si>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</si>
  <si>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</si>
  <si>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</si>
  <si>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</si>
  <si>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</si>
  <si>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</si>
  <si>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</si>
  <si>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</si>
  <si>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</si>
  <si>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</si>
  <si>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</si>
  <si>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</si>
  <si>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</si>
  <si>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</si>
  <si>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</si>
  <si>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</si>
  <si>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</si>
  <si>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</si>
  <si>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</si>
  <si>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</si>
  <si>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</si>
  <si>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</si>
  <si>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</si>
  <si>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</si>
  <si>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</si>
  <si>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</si>
  <si>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</si>
  <si>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</si>
  <si>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</si>
  <si>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</si>
  <si>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</si>
  <si>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</si>
  <si>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</si>
  <si>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</si>
  <si>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</si>
  <si>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</si>
  <si>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</si>
  <si>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</si>
  <si>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</si>
  <si>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</si>
  <si>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</si>
  <si>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</si>
  <si>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</si>
  <si>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</si>
  <si>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</si>
  <si>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</si>
  <si>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</si>
  <si>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</si>
  <si>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</si>
  <si>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</si>
  <si>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</si>
  <si>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</si>
  <si>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</si>
  <si>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</si>
  <si>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</si>
  <si>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</si>
  <si>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</si>
  <si>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</si>
  <si>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</si>
  <si>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</si>
  <si>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</si>
  <si>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</si>
  <si>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</si>
  <si>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</si>
  <si>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</si>
  <si>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</si>
  <si>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</si>
  <si>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</si>
  <si>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</si>
  <si>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</si>
  <si>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</si>
  <si>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</si>
  <si>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</si>
  <si>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</si>
  <si>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</si>
  <si>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</si>
  <si>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</si>
  <si>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</si>
  <si>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</si>
  <si>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</si>
  <si>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</si>
  <si>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</si>
  <si>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</si>
  <si>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</si>
  <si>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</si>
  <si>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</si>
  <si>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</si>
  <si>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</si>
  <si>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</si>
  <si>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</si>
  <si>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</si>
  <si>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</si>
  <si>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</si>
  <si>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</si>
  <si>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</si>
  <si>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</si>
  <si>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</si>
  <si>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</si>
  <si>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</si>
  <si>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</si>
  <si>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</si>
  <si>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</si>
  <si>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</si>
  <si>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</si>
  <si>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</si>
  <si>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</si>
  <si>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</si>
  <si>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</si>
  <si>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</si>
  <si>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</si>
  <si>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</si>
  <si>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</si>
  <si>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</si>
  <si>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</si>
  <si>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</si>
  <si>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</si>
  <si>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</si>
  <si>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</si>
  <si>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</si>
  <si>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</si>
  <si>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</si>
  <si>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</si>
  <si>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</si>
  <si>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</si>
  <si>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</si>
  <si>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</si>
  <si>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</si>
  <si>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</si>
  <si>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</si>
  <si>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</si>
  <si>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</si>
  <si>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</si>
  <si>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</si>
  <si>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</si>
  <si>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</si>
  <si>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</si>
  <si>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</si>
  <si>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</si>
  <si>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</si>
  <si>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</si>
  <si>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</si>
  <si>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</si>
  <si>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</si>
  <si>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</si>
  <si>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</si>
  <si>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</si>
  <si>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</si>
  <si>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</si>
  <si>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</si>
  <si>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</si>
  <si>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</si>
  <si>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</si>
  <si>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</si>
  <si>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</si>
  <si>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</si>
  <si>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</si>
  <si>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</si>
  <si>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</si>
  <si>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</si>
  <si>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</si>
  <si>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</si>
  <si>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</si>
  <si>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</si>
  <si>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</si>
  <si>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</si>
  <si>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</si>
  <si>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</si>
  <si>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</si>
  <si>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</si>
  <si>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</si>
  <si>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</si>
  <si>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</si>
  <si>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</si>
  <si>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</si>
  <si>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</si>
  <si>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</si>
  <si>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</si>
  <si>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</si>
  <si>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</si>
  <si>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</si>
  <si>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</si>
  <si>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</si>
  <si>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</si>
  <si>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</si>
  <si>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</si>
  <si>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</si>
  <si>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</si>
  <si>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</si>
  <si>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</si>
  <si>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</si>
  <si>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</si>
  <si>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</si>
  <si>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</si>
  <si>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</si>
  <si>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</si>
  <si>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</si>
  <si>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</si>
  <si>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</si>
  <si>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</si>
  <si>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</si>
  <si>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</si>
  <si>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</si>
  <si>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</si>
  <si>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</si>
  <si>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</si>
  <si>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</si>
  <si>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</si>
  <si>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</si>
  <si>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</si>
  <si>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</si>
  <si>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</si>
  <si>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</si>
  <si>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</si>
  <si>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</si>
  <si>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</si>
  <si>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</si>
  <si>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</si>
  <si>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</si>
  <si>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</si>
  <si>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</si>
  <si>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</si>
  <si>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</si>
  <si>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</si>
  <si>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</si>
  <si>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</si>
  <si>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</si>
  <si>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</si>
  <si>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</si>
  <si>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</si>
  <si>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</si>
  <si>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</si>
  <si>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</si>
  <si>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</si>
  <si>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</si>
  <si>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</si>
  <si>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</si>
  <si>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</si>
  <si>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</si>
  <si>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</si>
  <si>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</si>
  <si>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</si>
  <si>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</si>
  <si>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</si>
  <si>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</si>
  <si>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</si>
  <si>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</si>
  <si>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</si>
  <si>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</si>
  <si>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</si>
  <si>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</si>
  <si>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</si>
  <si>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</si>
  <si>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</si>
  <si>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</si>
  <si>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</si>
  <si>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</si>
  <si>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</si>
  <si>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</si>
  <si>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</si>
  <si>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</si>
  <si>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</si>
  <si>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</si>
  <si>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</si>
  <si>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</si>
  <si>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</si>
  <si>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</si>
  <si>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</si>
  <si>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</si>
  <si>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</si>
  <si>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</si>
  <si>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</si>
  <si>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</si>
  <si>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</si>
  <si>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</si>
  <si>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</si>
  <si>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</si>
  <si>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</si>
  <si>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</si>
  <si>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</si>
  <si>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</si>
  <si>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</si>
  <si>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</si>
  <si>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</si>
  <si>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</si>
  <si>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</si>
  <si>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</si>
  <si>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</si>
  <si>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</si>
  <si>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</si>
  <si>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</si>
  <si>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</si>
  <si>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</si>
  <si>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</si>
  <si>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</si>
  <si>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</si>
  <si>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</si>
  <si>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</si>
  <si>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</si>
  <si>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</si>
  <si>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</si>
  <si>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</si>
  <si>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</si>
  <si>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</si>
  <si>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</si>
  <si>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</si>
  <si>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</si>
  <si>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</si>
  <si>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</si>
  <si>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</si>
  <si>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</si>
  <si>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</si>
  <si>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</si>
  <si>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</si>
  <si>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</si>
  <si>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</si>
  <si>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</si>
  <si>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</si>
  <si>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</si>
  <si>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</si>
  <si>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</si>
  <si>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</si>
  <si>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</si>
  <si>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</si>
  <si>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</si>
  <si>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</si>
  <si>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</si>
  <si>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</si>
  <si>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</si>
  <si>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</si>
  <si>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</si>
  <si>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</si>
  <si>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</si>
  <si>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</si>
  <si>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</si>
  <si>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</si>
  <si>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</si>
  <si>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</si>
  <si>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</si>
  <si>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</si>
  <si>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</si>
  <si>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</si>
  <si>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</si>
  <si>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</si>
  <si>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</si>
  <si>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</si>
  <si>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</si>
  <si>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</si>
  <si>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</si>
  <si>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</si>
  <si>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</si>
  <si>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</si>
  <si>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</si>
  <si>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</si>
  <si>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</si>
  <si>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</si>
  <si>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</si>
  <si>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</si>
  <si>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</si>
  <si>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</si>
  <si>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</si>
  <si>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</si>
  <si>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</si>
  <si>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</si>
  <si>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</si>
  <si>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</si>
  <si>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</si>
  <si>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</si>
  <si>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</si>
  <si>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</si>
  <si>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</si>
  <si>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</si>
  <si>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</si>
  <si>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</si>
  <si>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</si>
  <si>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</si>
  <si>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</si>
  <si>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</si>
  <si>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</si>
  <si>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</si>
  <si>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</si>
  <si>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</si>
  <si>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</si>
  <si>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</si>
  <si>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</si>
  <si>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</si>
  <si>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</si>
  <si>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</si>
  <si>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</si>
  <si>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</si>
  <si>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</si>
  <si>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</si>
  <si>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</si>
  <si>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</si>
  <si>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</si>
  <si>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</si>
  <si>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</si>
  <si>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</si>
  <si>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</si>
  <si>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</si>
  <si>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</si>
  <si>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</si>
  <si>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</si>
  <si>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</si>
  <si>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</si>
  <si>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</si>
  <si>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</si>
  <si>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</si>
  <si>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</si>
  <si>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</si>
  <si>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</si>
  <si>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</si>
  <si>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</si>
  <si>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</si>
  <si>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</si>
  <si>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</si>
  <si>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</si>
  <si>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</si>
  <si>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</si>
  <si>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</si>
  <si>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</si>
  <si>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</si>
  <si>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</si>
  <si>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</si>
  <si>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</si>
  <si>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</si>
  <si>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</si>
  <si>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</si>
  <si>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</si>
  <si>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</si>
  <si>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</si>
  <si>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</si>
  <si>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</si>
  <si>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</si>
  <si>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</si>
  <si>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</si>
  <si>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</si>
  <si>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</si>
  <si>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</si>
  <si>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</si>
  <si>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</si>
  <si>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</si>
  <si>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</si>
  <si>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</si>
  <si>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</si>
  <si>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</si>
  <si>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</si>
  <si>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</si>
  <si>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</si>
  <si>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</si>
  <si>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</si>
  <si>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</si>
  <si>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</si>
  <si>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</si>
  <si>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</si>
  <si>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</si>
  <si>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</si>
  <si>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</si>
  <si>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</si>
  <si>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</si>
  <si>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</si>
  <si>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</si>
  <si>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</si>
  <si>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</si>
  <si>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</si>
  <si>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</si>
  <si>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</si>
  <si>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</si>
  <si>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</si>
  <si>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</si>
  <si>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</si>
  <si>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</si>
  <si>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</si>
  <si>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</si>
  <si>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</si>
  <si>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</si>
  <si>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</si>
  <si>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</si>
  <si>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</si>
  <si>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</si>
  <si>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</si>
  <si>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</si>
  <si>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</si>
  <si>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</si>
  <si>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</si>
  <si>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</si>
  <si>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</si>
  <si>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</si>
  <si>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</si>
  <si>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</si>
  <si>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</si>
  <si>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</si>
  <si>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</si>
  <si>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</si>
  <si>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</si>
  <si>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</si>
  <si>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</si>
  <si>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</si>
  <si>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</si>
  <si>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</si>
  <si>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</si>
  <si>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</si>
  <si>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</si>
  <si>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</si>
  <si>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</si>
  <si>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</si>
  <si>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</si>
  <si>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</si>
  <si>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</si>
  <si>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</si>
  <si>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</si>
  <si>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</si>
  <si>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</si>
  <si>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</si>
  <si>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</si>
  <si>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</si>
  <si>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</si>
  <si>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</si>
  <si>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</si>
  <si>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</si>
  <si>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</si>
  <si>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</si>
  <si>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</si>
  <si>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</si>
  <si>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</si>
  <si>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</si>
  <si>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</si>
  <si>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</si>
  <si>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</si>
  <si>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</si>
  <si>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</si>
  <si>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</si>
  <si>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</si>
  <si>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</si>
  <si>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</si>
  <si>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</si>
  <si>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</si>
  <si>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</si>
  <si>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</si>
  <si>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</si>
  <si>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</si>
  <si>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</si>
  <si>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</si>
  <si>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</si>
  <si>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</si>
  <si>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</si>
  <si>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</si>
  <si>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</si>
  <si>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</si>
  <si>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</si>
  <si>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</si>
  <si>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</si>
  <si>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</si>
  <si>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</si>
  <si>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</si>
  <si>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</si>
  <si>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</si>
  <si>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</si>
  <si>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</si>
  <si>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</si>
  <si>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</si>
  <si>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</si>
  <si>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</si>
  <si>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</si>
  <si>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</si>
  <si>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</si>
  <si>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</si>
  <si>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</si>
  <si>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</si>
  <si>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</si>
  <si>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</si>
  <si>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</si>
  <si>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</si>
  <si>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</si>
  <si>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</si>
  <si>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</si>
  <si>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</si>
  <si>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</si>
  <si>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</si>
  <si>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</si>
  <si>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</si>
  <si>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</si>
  <si>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</si>
  <si>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</si>
  <si>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</si>
  <si>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</si>
  <si>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</si>
  <si>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</si>
  <si>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</si>
  <si>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</si>
  <si>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</si>
  <si>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</si>
  <si>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</si>
  <si>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</si>
  <si>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</si>
  <si>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</si>
  <si>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</si>
  <si>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</si>
  <si>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</si>
  <si>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</si>
  <si>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</si>
  <si>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</si>
  <si>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</si>
  <si>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</si>
  <si>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</si>
  <si>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</si>
  <si>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</si>
  <si>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</si>
  <si>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</si>
  <si>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</si>
  <si>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</si>
  <si>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</si>
  <si>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</si>
  <si>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</si>
  <si>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</si>
  <si>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</si>
  <si>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</si>
  <si>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</si>
  <si>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</si>
  <si>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</si>
  <si>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</si>
  <si>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</si>
  <si>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</si>
  <si>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</si>
  <si>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</si>
  <si>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</si>
  <si>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</si>
  <si>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</si>
  <si>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</si>
  <si>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</si>
  <si>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</si>
  <si>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</si>
  <si>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</si>
  <si>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</si>
  <si>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</si>
  <si>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</si>
  <si>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</si>
  <si>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</si>
  <si>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</si>
  <si>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</si>
  <si>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</si>
  <si>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</si>
  <si>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</si>
  <si>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</si>
  <si>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</si>
  <si>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</si>
  <si>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</si>
  <si>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</si>
  <si>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</si>
  <si>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</si>
  <si>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</si>
  <si>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</si>
  <si>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</si>
  <si>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</si>
  <si>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</si>
  <si>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</si>
  <si>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</si>
  <si>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</si>
  <si>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</si>
  <si>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</si>
  <si>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</si>
  <si>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</si>
  <si>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</si>
  <si>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</si>
  <si>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</si>
  <si>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</si>
  <si>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</si>
  <si>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</si>
  <si>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</si>
  <si>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</si>
  <si>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</si>
  <si>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</si>
  <si>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</si>
  <si>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</si>
  <si>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</si>
  <si>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</si>
  <si>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</si>
  <si>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</si>
  <si>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</si>
  <si>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</si>
  <si>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</si>
  <si>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</si>
  <si>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</si>
  <si>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</si>
  <si>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</si>
  <si>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</si>
  <si>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</si>
  <si>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</si>
  <si>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</si>
  <si>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</si>
  <si>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</si>
  <si>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</si>
  <si>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</si>
  <si>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</si>
  <si>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</si>
  <si>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</si>
  <si>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</si>
  <si>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</si>
  <si>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</si>
  <si>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</si>
  <si>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</si>
  <si>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</si>
  <si>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</si>
  <si>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</si>
  <si>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</si>
  <si>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</si>
  <si>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</si>
  <si>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</si>
  <si>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</si>
  <si>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</si>
  <si>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</si>
  <si>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</si>
  <si>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</si>
  <si>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</si>
  <si>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</si>
  <si>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</si>
  <si>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</si>
  <si>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</si>
  <si>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</si>
  <si>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</si>
  <si>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</si>
  <si>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</si>
  <si>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</si>
  <si>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</si>
  <si>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</si>
  <si>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</si>
  <si>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</si>
  <si>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</si>
  <si>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</si>
  <si>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</si>
  <si>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</si>
  <si>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</si>
  <si>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</si>
  <si>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</si>
  <si>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</si>
  <si>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</si>
  <si>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</si>
  <si>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</si>
  <si>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</si>
  <si>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</si>
  <si>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</si>
  <si>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</si>
  <si>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</si>
  <si>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</si>
  <si>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</si>
  <si>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</si>
  <si>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</si>
  <si>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</si>
  <si>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</si>
  <si>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</si>
  <si>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</si>
  <si>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</si>
  <si>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</si>
  <si>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</si>
  <si>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</si>
  <si>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</si>
  <si>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</si>
  <si>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</si>
  <si>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</si>
  <si>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</si>
  <si>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</si>
  <si>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</si>
  <si>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</si>
  <si>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</si>
  <si>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</si>
  <si>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</si>
  <si>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</si>
  <si>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</si>
  <si>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</si>
  <si>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</si>
  <si>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</si>
  <si>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</si>
  <si>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</si>
  <si>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</si>
  <si>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</si>
  <si>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</si>
  <si>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</si>
  <si>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</si>
  <si>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</si>
  <si>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</si>
  <si>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</si>
  <si>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</si>
  <si>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</si>
  <si>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</si>
  <si>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</si>
  <si>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</si>
  <si>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</si>
  <si>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</si>
  <si>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</si>
  <si>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</si>
  <si>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</si>
  <si>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</si>
  <si>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</si>
  <si>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</si>
  <si>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</si>
  <si>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</si>
  <si>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</si>
  <si>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</si>
  <si>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</si>
  <si>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</si>
  <si>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</si>
  <si>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</si>
  <si>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</si>
  <si>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</si>
  <si>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</si>
  <si>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</si>
  <si>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</si>
  <si>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</si>
  <si>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</si>
  <si>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</si>
  <si>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</si>
  <si>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</si>
  <si>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</si>
  <si>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</si>
  <si>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</si>
  <si>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</si>
  <si>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</si>
  <si>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</si>
  <si>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</si>
  <si>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</si>
  <si>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</si>
  <si>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</si>
  <si>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</si>
  <si>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</si>
  <si>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</si>
  <si>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</si>
  <si>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</si>
  <si>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</si>
  <si>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</si>
  <si>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</si>
  <si>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</si>
  <si>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</si>
  <si>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</si>
  <si>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</si>
  <si>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</si>
  <si>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</si>
  <si>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</si>
  <si>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</si>
  <si>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</si>
  <si>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</si>
  <si>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</si>
  <si>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</si>
  <si>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</si>
  <si>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</si>
  <si>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</si>
  <si>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</si>
  <si>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</si>
  <si>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</si>
  <si>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</si>
  <si>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</si>
  <si>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</si>
  <si>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</si>
  <si>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</si>
  <si>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</si>
  <si>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</si>
  <si>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</si>
  <si>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</si>
  <si>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</si>
  <si>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</si>
  <si>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</si>
  <si>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</si>
  <si>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</si>
  <si>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</si>
  <si>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</si>
  <si>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</si>
  <si>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</si>
  <si>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</si>
  <si>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</si>
  <si>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</si>
  <si>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</si>
  <si>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</si>
  <si>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</si>
  <si>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</si>
  <si>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</si>
  <si>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</si>
  <si>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</si>
  <si>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</si>
  <si>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</si>
  <si>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</si>
  <si>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</si>
  <si>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</si>
  <si>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</si>
  <si>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</si>
  <si>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</si>
  <si>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</si>
  <si>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</si>
  <si>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</si>
  <si>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</si>
  <si>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</si>
  <si>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</si>
  <si>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</si>
  <si>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</si>
  <si>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</si>
  <si>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</si>
  <si>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</si>
  <si>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</si>
  <si>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</si>
  <si>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</si>
  <si>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</si>
  <si>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</si>
  <si>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</si>
  <si>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</si>
  <si>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</si>
  <si>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</si>
  <si>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</si>
  <si>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</si>
  <si>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</si>
  <si>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</si>
  <si>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</si>
  <si>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</si>
  <si>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</si>
  <si>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</si>
  <si>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</si>
  <si>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</si>
  <si>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</si>
  <si>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</si>
  <si>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</si>
  <si>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</si>
  <si>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</si>
  <si>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</si>
  <si>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</si>
  <si>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</si>
  <si>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</si>
  <si>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</si>
  <si>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</si>
  <si>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</si>
  <si>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</si>
  <si>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</si>
  <si>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</si>
  <si>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</si>
  <si>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</si>
  <si>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</si>
  <si>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</si>
  <si>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</si>
  <si>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</si>
  <si>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</si>
  <si>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</si>
  <si>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</si>
  <si>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</si>
  <si>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</si>
  <si>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</si>
  <si>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</si>
  <si>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</si>
  <si>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</si>
  <si>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</si>
  <si>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</si>
  <si>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</si>
  <si>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</si>
  <si>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</si>
  <si>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</si>
  <si>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</si>
  <si>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</si>
  <si>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</si>
  <si>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</si>
  <si>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</si>
  <si>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</si>
  <si>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</si>
  <si>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</si>
  <si>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</si>
  <si>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</si>
  <si>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</si>
  <si>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</si>
  <si>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</si>
  <si>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</si>
  <si>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</si>
  <si>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</si>
  <si>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</si>
  <si>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</si>
  <si>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</si>
  <si>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</si>
  <si>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</si>
  <si>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</si>
  <si>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</si>
  <si>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</si>
  <si>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</si>
  <si>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</si>
  <si>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</si>
  <si>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</si>
  <si>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</si>
  <si>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</si>
  <si>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</si>
  <si>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</si>
  <si>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</si>
  <si>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</si>
  <si>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</si>
  <si>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</si>
  <si>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</si>
  <si>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</si>
  <si>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</si>
  <si>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</si>
  <si>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</si>
  <si>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</si>
  <si>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</si>
  <si>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</si>
  <si>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</si>
  <si>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</si>
  <si>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</si>
  <si>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</si>
  <si>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</si>
  <si>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</si>
  <si>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</si>
  <si>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</si>
  <si>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</si>
  <si>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</si>
  <si>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</si>
  <si>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</si>
  <si>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</si>
  <si>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</si>
  <si>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</si>
  <si>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</si>
  <si>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</si>
  <si>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</si>
  <si>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</si>
  <si>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</si>
  <si>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</si>
  <si>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</si>
  <si>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</si>
  <si>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</si>
  <si>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</si>
  <si>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</si>
  <si>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</si>
  <si>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</si>
  <si>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</si>
  <si>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</si>
  <si>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</si>
  <si>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</si>
  <si>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</si>
  <si>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</si>
  <si>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</si>
  <si>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</si>
  <si>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</si>
  <si>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</si>
  <si>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</si>
  <si>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</si>
  <si>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</si>
  <si>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</si>
  <si>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</si>
  <si>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</si>
  <si>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</si>
  <si>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</si>
  <si>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</si>
  <si>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</si>
  <si>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</si>
  <si>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</si>
  <si>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</si>
  <si>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</si>
  <si>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</si>
  <si>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</si>
  <si>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</si>
  <si>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</si>
  <si>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</si>
  <si>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</si>
  <si>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</si>
  <si>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</si>
  <si>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</si>
  <si>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</si>
  <si>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</si>
  <si>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</si>
  <si>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</si>
  <si>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</si>
  <si>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</si>
  <si>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</si>
  <si>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</si>
  <si>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</si>
  <si>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</si>
  <si>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</si>
  <si>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</si>
  <si>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</si>
  <si>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</si>
  <si>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</si>
  <si>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</si>
  <si>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</si>
  <si>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</si>
  <si>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</si>
  <si>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</si>
  <si>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</si>
  <si>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</si>
  <si>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</si>
  <si>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</si>
  <si>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</si>
  <si>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</si>
  <si>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</si>
  <si>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</si>
  <si>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</si>
  <si>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</si>
  <si>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</si>
  <si>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</si>
  <si>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</si>
  <si>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</si>
  <si>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</si>
  <si>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</si>
  <si>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</si>
  <si>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</si>
  <si>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</si>
  <si>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</si>
  <si>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</si>
  <si>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</si>
  <si>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</si>
  <si>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</si>
  <si>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</si>
  <si>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</si>
  <si>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</si>
  <si>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</si>
  <si>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</si>
  <si>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</si>
  <si>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</si>
  <si>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</si>
  <si>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</si>
  <si>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</si>
  <si>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</si>
  <si>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</si>
  <si>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</si>
  <si>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</si>
  <si>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</si>
  <si>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</si>
  <si>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</si>
  <si>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</si>
  <si>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</si>
  <si>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</si>
  <si>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</si>
  <si>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</si>
  <si>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</si>
  <si>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</si>
  <si>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</si>
  <si>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</si>
  <si>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</si>
  <si>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</si>
  <si>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</si>
  <si>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</si>
  <si>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</si>
  <si>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</si>
  <si>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</si>
  <si>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</si>
  <si>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</si>
  <si>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</si>
  <si>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</si>
  <si>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</si>
  <si>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</si>
  <si>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</si>
  <si>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</si>
  <si>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</si>
  <si>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</si>
  <si>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</si>
  <si>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</si>
  <si>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</si>
  <si>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</si>
  <si>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</si>
  <si>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</si>
  <si>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</si>
  <si>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</si>
  <si>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</si>
  <si>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</si>
  <si>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</si>
  <si>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</si>
  <si>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</si>
  <si>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</si>
  <si>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</si>
  <si>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</si>
  <si>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</si>
  <si>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</si>
  <si>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</si>
  <si>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</si>
  <si>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</si>
  <si>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</si>
  <si>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</si>
  <si>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</si>
  <si>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</si>
  <si>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</si>
  <si>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</si>
  <si>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</si>
  <si>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</si>
  <si>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</si>
  <si>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</si>
  <si>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</si>
  <si>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</si>
  <si>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</si>
  <si>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</si>
  <si>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</si>
  <si>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</si>
  <si>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</si>
  <si>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</si>
  <si>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</si>
  <si>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</si>
  <si>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</si>
  <si>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</si>
  <si>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</si>
  <si>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</si>
  <si>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</si>
  <si>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</si>
  <si>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</si>
  <si>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</si>
  <si>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</si>
  <si>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</si>
  <si>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</si>
  <si>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</si>
  <si>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</si>
  <si>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</si>
  <si>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</si>
  <si>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</si>
  <si>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</si>
  <si>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</si>
  <si>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</si>
  <si>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</si>
  <si>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</si>
  <si>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</si>
  <si>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</si>
  <si>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</si>
  <si>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</si>
  <si>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</si>
  <si>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</si>
  <si>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</si>
  <si>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</si>
  <si>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</si>
  <si>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</si>
  <si>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</si>
  <si>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</si>
  <si>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</si>
  <si>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</si>
  <si>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</si>
  <si>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</si>
  <si>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</si>
  <si>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</si>
  <si>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</si>
  <si>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</si>
  <si>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</si>
  <si>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</si>
  <si>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</si>
  <si>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</si>
  <si>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</si>
  <si>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</si>
  <si>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</si>
  <si>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</si>
  <si>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</si>
  <si>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</si>
  <si>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</si>
  <si>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</si>
  <si>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</si>
  <si>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</si>
  <si>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</si>
  <si>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</si>
  <si>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</si>
  <si>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</si>
  <si>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</si>
  <si>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</si>
  <si>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</si>
  <si>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</si>
  <si>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</si>
  <si>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</si>
  <si>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</si>
  <si>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</si>
  <si>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</si>
  <si>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</si>
  <si>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</si>
  <si>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</si>
  <si>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</si>
  <si>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</si>
  <si>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</si>
  <si>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</si>
  <si>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</si>
  <si>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</si>
  <si>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</si>
  <si>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</si>
  <si>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</si>
  <si>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</si>
  <si>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</si>
  <si>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</si>
  <si>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</si>
  <si>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</si>
  <si>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</si>
  <si>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</si>
  <si>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</si>
  <si>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</si>
  <si>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</si>
  <si>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</si>
  <si>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</si>
  <si>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</si>
  <si>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</si>
  <si>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</si>
  <si>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</si>
  <si>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</si>
  <si>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</si>
  <si>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</si>
  <si>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</si>
  <si>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</si>
  <si>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</si>
  <si>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</si>
  <si>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</si>
  <si>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</si>
  <si>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</si>
  <si>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</si>
  <si>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</si>
  <si>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</si>
  <si>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</si>
  <si>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</si>
  <si>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</si>
  <si>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</si>
  <si>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</si>
  <si>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</si>
  <si>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</si>
  <si>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</si>
  <si>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</si>
  <si>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</si>
  <si>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</si>
  <si>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</si>
  <si>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</si>
  <si>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</si>
  <si>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</si>
  <si>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</si>
  <si>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</si>
  <si>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</si>
  <si>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</si>
  <si>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</si>
  <si>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</si>
  <si>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</si>
  <si>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</si>
  <si>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</si>
  <si>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</si>
  <si>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</si>
  <si>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</si>
  <si>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</si>
  <si>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</si>
  <si>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</si>
  <si>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</si>
  <si>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</si>
  <si>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</si>
  <si>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</si>
  <si>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</si>
  <si>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</si>
  <si>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</si>
  <si>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</si>
  <si>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</si>
  <si>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</si>
  <si>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</si>
  <si>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</si>
  <si>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</si>
  <si>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</si>
  <si>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</si>
  <si>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</si>
  <si>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</si>
  <si>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</si>
  <si>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</si>
  <si>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</si>
  <si>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</si>
  <si>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</si>
  <si>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</si>
  <si>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</si>
  <si>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</si>
  <si>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</si>
  <si>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</si>
  <si>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</si>
  <si>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</si>
  <si>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</si>
  <si>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</si>
  <si>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</si>
  <si>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</si>
  <si>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</si>
  <si>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</si>
  <si>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</si>
  <si>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</si>
  <si>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</si>
  <si>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</si>
  <si>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</si>
  <si>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</si>
  <si>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</si>
  <si>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</si>
  <si>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</si>
  <si>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</si>
  <si>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</si>
  <si>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</si>
  <si>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</si>
  <si>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</si>
  <si>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</si>
  <si>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</si>
  <si>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</si>
  <si>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</si>
  <si>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</si>
  <si>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</si>
  <si>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</si>
  <si>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</si>
  <si>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</si>
  <si>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</si>
  <si>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</si>
  <si>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</si>
  <si>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</si>
  <si>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</si>
  <si>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</si>
  <si>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</si>
  <si>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</si>
  <si>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</si>
  <si>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</si>
  <si>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</si>
  <si>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</si>
  <si>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</si>
  <si>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</si>
  <si>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</si>
  <si>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</si>
  <si>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</si>
  <si>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</si>
  <si>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</si>
  <si>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</si>
  <si>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</si>
  <si>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</si>
  <si>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</si>
  <si>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</si>
  <si>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</si>
  <si>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</si>
  <si>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</si>
  <si>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</si>
  <si>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</si>
  <si>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</si>
  <si>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</si>
  <si>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</si>
  <si>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</si>
  <si>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</si>
  <si>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</si>
  <si>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</si>
  <si>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</si>
  <si>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</si>
  <si>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</si>
  <si>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</si>
  <si>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</si>
  <si>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</si>
  <si>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</si>
  <si>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</si>
  <si>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</si>
  <si>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</si>
  <si>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</si>
  <si>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</si>
  <si>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</si>
  <si>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</si>
  <si>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</si>
  <si>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</si>
  <si>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</si>
  <si>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</si>
  <si>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</si>
  <si>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</si>
  <si>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</si>
  <si>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</si>
  <si>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</si>
  <si>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</si>
  <si>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</si>
  <si>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</si>
  <si>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</si>
  <si>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</si>
  <si>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</si>
  <si>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</si>
  <si>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</si>
  <si>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</si>
  <si>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</si>
  <si>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</si>
  <si>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</si>
  <si>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</si>
  <si>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</si>
  <si>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</si>
  <si>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</si>
  <si>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</si>
  <si>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</si>
  <si>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</si>
  <si>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</si>
  <si>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</si>
  <si>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</si>
  <si>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</si>
  <si>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</si>
  <si>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</si>
  <si>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</si>
  <si>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</si>
  <si>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</si>
  <si>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</si>
  <si>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</si>
  <si>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</si>
  <si>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</si>
  <si>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</si>
  <si>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</si>
  <si>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</si>
  <si>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</si>
  <si>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</si>
  <si>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</si>
  <si>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</si>
  <si>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</si>
  <si>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</si>
  <si>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</si>
  <si>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</si>
  <si>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</si>
  <si>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</si>
  <si>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</si>
  <si>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</si>
  <si>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</si>
  <si>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</si>
  <si>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</si>
  <si>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</si>
  <si>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</si>
  <si>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</si>
  <si>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</si>
  <si>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</si>
  <si>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</si>
  <si>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</si>
  <si>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</si>
  <si>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</si>
  <si>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</si>
  <si>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</si>
  <si>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</si>
  <si>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</si>
  <si>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</si>
  <si>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</si>
  <si>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</si>
  <si>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</si>
  <si>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</si>
  <si>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</si>
  <si>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</si>
  <si>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</si>
  <si>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</si>
  <si>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</si>
  <si>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</si>
  <si>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</si>
  <si>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</si>
  <si>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</si>
  <si>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</si>
  <si>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</si>
  <si>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</si>
  <si>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</si>
  <si>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</si>
  <si>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</si>
  <si>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</si>
  <si>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</si>
  <si>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</si>
  <si>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</si>
  <si>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</si>
  <si>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</si>
  <si>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</si>
  <si>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</si>
  <si>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</si>
  <si>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</si>
  <si>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</si>
  <si>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</si>
  <si>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</si>
  <si>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</si>
  <si>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</si>
  <si>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</si>
  <si>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</si>
  <si>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</si>
  <si>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</si>
  <si>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</si>
  <si>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</si>
  <si>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</si>
  <si>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</si>
  <si>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</si>
  <si>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</si>
  <si>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</si>
  <si>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</si>
  <si>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</si>
  <si>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</si>
  <si>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</si>
  <si>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</si>
  <si>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</si>
  <si>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</si>
  <si>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</si>
  <si>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</si>
  <si>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</si>
  <si>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</si>
  <si>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</si>
  <si>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</si>
  <si>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</si>
  <si>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</si>
  <si>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</si>
  <si>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</si>
  <si>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</si>
  <si>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</si>
  <si>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</si>
  <si>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</si>
  <si>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</si>
  <si>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</si>
  <si>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</si>
  <si>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</si>
  <si>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</si>
  <si>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</si>
  <si>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</si>
  <si>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</si>
  <si>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</si>
  <si>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</si>
  <si>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</si>
  <si>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</si>
  <si>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</si>
  <si>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</si>
  <si>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</si>
  <si>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</si>
  <si>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</si>
  <si>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</si>
  <si>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</si>
  <si>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</si>
  <si>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</si>
  <si>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</si>
  <si>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</si>
  <si>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</si>
  <si>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</si>
  <si>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</si>
  <si>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</si>
  <si>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</si>
  <si>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</si>
  <si>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</si>
  <si>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</si>
  <si>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</si>
  <si>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</si>
  <si>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</si>
  <si>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</si>
  <si>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</si>
  <si>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</si>
  <si>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</si>
  <si>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</si>
  <si>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</si>
  <si>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</si>
  <si>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</si>
  <si>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</si>
  <si>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</si>
  <si>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</si>
  <si>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</si>
  <si>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</si>
  <si>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</si>
  <si>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</si>
  <si>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</si>
  <si>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</si>
  <si>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</si>
  <si>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</si>
  <si>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</si>
  <si>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</si>
  <si>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</si>
  <si>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</si>
  <si>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</si>
  <si>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</si>
  <si>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</si>
  <si>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</si>
  <si>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</si>
  <si>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</si>
  <si>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</si>
  <si>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</si>
  <si>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</si>
  <si>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</si>
  <si>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</si>
  <si>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</si>
  <si>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</si>
  <si>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</si>
  <si>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</si>
  <si>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</si>
  <si>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</si>
  <si>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</si>
  <si>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</si>
  <si>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</si>
  <si>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</si>
  <si>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</si>
  <si>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</si>
  <si>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</si>
  <si>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</si>
  <si>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</si>
  <si>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</si>
  <si>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</si>
  <si>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</si>
  <si>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</si>
  <si>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</si>
  <si>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</si>
  <si>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</si>
  <si>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</si>
  <si>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</si>
  <si>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</si>
  <si>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</si>
  <si>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</si>
  <si>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</si>
  <si>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</si>
  <si>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</si>
  <si>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</si>
  <si>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</si>
  <si>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</si>
  <si>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</si>
  <si>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</si>
  <si>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</si>
  <si>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</si>
  <si>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</si>
  <si>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</si>
  <si>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</si>
  <si>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</si>
  <si>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</si>
  <si>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</si>
  <si>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</si>
  <si>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</si>
  <si>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</si>
  <si>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</si>
  <si>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</si>
  <si>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</si>
  <si>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</si>
  <si>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</si>
  <si>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</si>
  <si>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</si>
  <si>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</si>
  <si>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</si>
  <si>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</si>
  <si>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</si>
  <si>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</si>
  <si>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</si>
  <si>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</si>
  <si>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</si>
  <si>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</si>
  <si>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</si>
  <si>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</si>
  <si>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</si>
  <si>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</si>
  <si>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</si>
  <si>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</si>
  <si>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</si>
  <si>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</si>
  <si>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</si>
  <si>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</si>
  <si>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</si>
  <si>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</si>
  <si>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</si>
  <si>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</si>
  <si>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</si>
  <si>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</si>
  <si>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</si>
  <si>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</si>
  <si>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</si>
  <si>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</si>
  <si>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</si>
  <si>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</si>
  <si>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</si>
  <si>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</si>
  <si>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</si>
  <si>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</si>
  <si>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</si>
  <si>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</si>
  <si>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</si>
  <si>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</si>
  <si>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</si>
  <si>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</si>
  <si>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</si>
  <si>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</si>
  <si>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</si>
  <si>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</si>
  <si>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</si>
  <si>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</si>
  <si>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</si>
  <si>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</si>
  <si>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</si>
  <si>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</si>
  <si>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</si>
  <si>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</si>
  <si>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</si>
  <si>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</si>
  <si>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</si>
  <si>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</si>
  <si>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</si>
  <si>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</si>
  <si>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</si>
  <si>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</si>
  <si>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</si>
  <si>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</si>
  <si>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</si>
  <si>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</si>
  <si>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</si>
  <si>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</si>
  <si>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</si>
  <si>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</si>
  <si>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</si>
  <si>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</si>
  <si>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</si>
  <si>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</si>
  <si>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</si>
  <si>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</si>
  <si>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</si>
  <si>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</si>
  <si>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</si>
  <si>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</si>
  <si>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</si>
  <si>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</si>
  <si>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</si>
  <si>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</si>
  <si>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</si>
  <si>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</si>
  <si>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</si>
  <si>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</si>
  <si>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</si>
  <si>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</si>
  <si>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</si>
  <si>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</si>
  <si>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</si>
  <si>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</si>
  <si>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</si>
  <si>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</si>
  <si>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</si>
  <si>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</si>
  <si>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</si>
  <si>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</si>
  <si>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</si>
  <si>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</si>
  <si>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</si>
  <si>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</si>
  <si>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</si>
  <si>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</si>
  <si>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</si>
  <si>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</si>
  <si>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</si>
  <si>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</si>
  <si>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</si>
  <si>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</si>
  <si>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</si>
  <si>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</si>
  <si>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</si>
  <si>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</si>
  <si>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</si>
  <si>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</si>
  <si>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</si>
  <si>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</si>
  <si>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</si>
  <si>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</si>
  <si>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</si>
  <si>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</si>
  <si>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</si>
  <si>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</si>
  <si>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</si>
  <si>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</si>
  <si>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</si>
  <si>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</si>
  <si>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</si>
  <si>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</si>
  <si>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</si>
  <si>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</si>
  <si>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</si>
  <si>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</si>
  <si>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</si>
  <si>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</si>
  <si>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</si>
  <si>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</si>
  <si>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</si>
  <si>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</si>
  <si>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</si>
  <si>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</si>
  <si>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</si>
  <si>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</si>
  <si>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</si>
  <si>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</si>
  <si>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</si>
  <si>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</si>
  <si>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</si>
  <si>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</si>
  <si>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</si>
  <si>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</si>
  <si>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</si>
  <si>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</si>
  <si>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</si>
  <si>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</si>
  <si>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</si>
  <si>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</si>
  <si>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</si>
  <si>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</si>
  <si>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</si>
  <si>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</si>
  <si>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</si>
  <si>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</si>
  <si>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</si>
  <si>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</si>
  <si>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</si>
  <si>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</si>
  <si>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</si>
  <si>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</si>
  <si>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</si>
  <si>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</si>
  <si>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</si>
  <si>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</si>
  <si>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</si>
  <si>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</si>
  <si>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</si>
  <si>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</si>
  <si>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</si>
  <si>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</si>
  <si>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</si>
  <si>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</si>
  <si>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</si>
  <si>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</si>
  <si>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</si>
  <si>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</si>
  <si>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</si>
  <si>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</si>
  <si>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</si>
  <si>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</si>
  <si>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</si>
  <si>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</si>
  <si>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</si>
  <si>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</si>
  <si>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</si>
  <si>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</si>
  <si>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</si>
  <si>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</si>
  <si>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</si>
  <si>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</si>
  <si>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</si>
  <si>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</si>
  <si>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</si>
  <si>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</si>
  <si>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</si>
  <si>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</si>
  <si>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</si>
  <si>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</si>
  <si>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</si>
  <si>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</si>
  <si>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</si>
  <si>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</si>
  <si>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</si>
  <si>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</si>
  <si>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</si>
  <si>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</si>
  <si>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</si>
  <si>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</si>
  <si>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</si>
  <si>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</si>
  <si>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</si>
  <si>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</si>
  <si>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</si>
  <si>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</si>
  <si>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</si>
  <si>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</si>
  <si>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</si>
  <si>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</si>
  <si>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</si>
  <si>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</si>
  <si>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</si>
  <si>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</si>
  <si>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</si>
  <si>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</si>
  <si>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</si>
  <si>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</si>
  <si>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</si>
  <si>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</si>
  <si>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</si>
  <si>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</si>
  <si>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</si>
  <si>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</si>
  <si>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</si>
  <si>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</si>
  <si>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</si>
  <si>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</si>
  <si>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</si>
  <si>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</si>
  <si>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</si>
  <si>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</si>
  <si>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</si>
  <si>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</si>
  <si>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</si>
  <si>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</si>
  <si>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</si>
  <si>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</si>
  <si>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</si>
  <si>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</si>
  <si>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</si>
  <si>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</si>
  <si>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</si>
  <si>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</si>
  <si>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</si>
  <si>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</si>
  <si>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</si>
  <si>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</si>
  <si>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</si>
  <si>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</si>
  <si>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</si>
  <si>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</si>
  <si>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</si>
  <si>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</si>
  <si>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</si>
  <si>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</si>
  <si>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</si>
  <si>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</si>
  <si>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</si>
  <si>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</si>
  <si>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</si>
  <si>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</si>
  <si>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</si>
  <si>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</si>
  <si>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</si>
  <si>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</si>
  <si>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</si>
  <si>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</si>
  <si>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</si>
  <si>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</si>
  <si>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</si>
  <si>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</si>
  <si>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</si>
  <si>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</si>
  <si>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</si>
  <si>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</si>
  <si>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</si>
  <si>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</si>
  <si>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</si>
  <si>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</si>
  <si>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</si>
  <si>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</si>
  <si>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</si>
  <si>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</si>
  <si>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</si>
  <si>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</si>
  <si>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</si>
  <si>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</si>
  <si>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</si>
  <si>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</si>
  <si>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</si>
  <si>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</si>
  <si>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</si>
  <si>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</si>
  <si>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</si>
  <si>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</si>
  <si>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</si>
  <si>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</si>
  <si>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</si>
  <si>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</si>
  <si>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</si>
  <si>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</si>
  <si>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</si>
  <si>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</si>
  <si>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</si>
  <si>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</si>
  <si>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</si>
  <si>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</si>
  <si>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</si>
  <si>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</si>
  <si>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</si>
  <si>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</si>
  <si>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</si>
  <si>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</si>
  <si>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</si>
  <si>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</si>
  <si>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</si>
  <si>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</si>
  <si>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</si>
  <si>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</si>
  <si>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</si>
  <si>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</si>
  <si>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</si>
  <si>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</si>
  <si>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</si>
  <si>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</si>
  <si>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</si>
  <si>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</si>
  <si>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</si>
  <si>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</si>
  <si>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</si>
  <si>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</si>
  <si>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</si>
  <si>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</si>
  <si>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</si>
  <si>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</si>
  <si>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</si>
  <si>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</si>
  <si>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</si>
  <si>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</si>
  <si>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</si>
  <si>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</si>
  <si>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</si>
  <si>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</si>
  <si>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</si>
  <si>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</si>
  <si>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</si>
  <si>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</si>
  <si>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</si>
  <si>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</si>
  <si>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</si>
  <si>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</si>
  <si>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</si>
  <si>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</si>
  <si>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</si>
  <si>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</si>
  <si>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</si>
  <si>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</si>
  <si>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</si>
  <si>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</si>
  <si>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</si>
  <si>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</si>
  <si>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</si>
  <si>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</si>
  <si>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</si>
  <si>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</si>
  <si>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</si>
  <si>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</si>
  <si>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</si>
  <si>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</si>
  <si>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</si>
  <si>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</si>
  <si>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</si>
  <si>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</si>
  <si>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</si>
  <si>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</si>
  <si>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</si>
  <si>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</si>
  <si>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</si>
  <si>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</si>
  <si>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</si>
  <si>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</si>
  <si>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</si>
  <si>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</si>
  <si>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</si>
  <si>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</si>
  <si>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</si>
  <si>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</si>
  <si>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</si>
  <si>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</si>
  <si>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</si>
  <si>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</si>
  <si>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</si>
  <si>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</si>
  <si>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</si>
  <si>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</si>
  <si>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</si>
  <si>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</si>
  <si>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</si>
  <si>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</si>
  <si>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</si>
  <si>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</si>
  <si>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</si>
  <si>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</si>
  <si>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</si>
  <si>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</si>
  <si>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</si>
  <si>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</si>
  <si>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</si>
  <si>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</si>
  <si>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</si>
  <si>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</si>
  <si>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</si>
  <si>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</si>
  <si>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</si>
  <si>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</si>
  <si>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</si>
  <si>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</si>
  <si>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</si>
  <si>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</si>
  <si>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</si>
  <si>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</si>
  <si>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</si>
  <si>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</si>
  <si>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</si>
  <si>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</si>
  <si>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</si>
  <si>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</si>
  <si>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</si>
  <si>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</si>
  <si>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</si>
  <si>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</si>
  <si>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</si>
  <si>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</si>
  <si>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</si>
  <si>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</si>
  <si>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</si>
  <si>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</si>
  <si>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</si>
  <si>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</si>
  <si>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</si>
  <si>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</si>
  <si>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</si>
  <si>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</si>
  <si>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</si>
  <si>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</si>
  <si>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</si>
  <si>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</si>
  <si>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</si>
  <si>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</si>
  <si>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</si>
  <si>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</si>
  <si>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</si>
  <si>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</si>
  <si>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</si>
  <si>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</si>
  <si>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</si>
  <si>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</si>
  <si>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</si>
  <si>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</si>
  <si>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</si>
  <si>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</si>
  <si>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</si>
  <si>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</si>
  <si>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</si>
  <si>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</si>
  <si>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</si>
  <si>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</si>
  <si>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</si>
  <si>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</si>
  <si>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</si>
  <si>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</si>
  <si>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</si>
  <si>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</si>
  <si>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</si>
  <si>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</si>
  <si>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</si>
  <si>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</si>
  <si>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</si>
  <si>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</si>
  <si>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</si>
  <si>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</si>
  <si>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</si>
  <si>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</si>
  <si>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</si>
  <si>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</si>
  <si>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</si>
  <si>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</si>
  <si>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</si>
  <si>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</si>
  <si>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</si>
  <si>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</si>
  <si>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</si>
  <si>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</si>
  <si>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</si>
  <si>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</si>
  <si>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</si>
  <si>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</si>
  <si>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</si>
  <si>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</si>
  <si>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</si>
  <si>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</si>
  <si>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</si>
  <si>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</si>
  <si>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</si>
  <si>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</si>
  <si>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</si>
  <si>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</si>
  <si>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</si>
  <si>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</si>
  <si>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</si>
  <si>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</si>
  <si>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</si>
  <si>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</si>
  <si>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</si>
  <si>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</si>
  <si>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</si>
  <si>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</si>
  <si>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</si>
  <si>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</si>
  <si>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</si>
  <si>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</si>
  <si>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</si>
  <si>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</si>
  <si>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</si>
  <si>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</si>
  <si>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</si>
  <si>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</si>
  <si>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</si>
  <si>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</si>
  <si>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</si>
  <si>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</si>
  <si>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</si>
  <si>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</si>
  <si>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</si>
  <si>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</si>
  <si>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</si>
  <si>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</si>
  <si>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</si>
  <si>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</si>
  <si>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</si>
  <si>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</si>
  <si>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</si>
  <si>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</si>
  <si>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</si>
  <si>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</si>
  <si>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</si>
  <si>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</si>
  <si>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</si>
  <si>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</si>
  <si>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</si>
  <si>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</si>
  <si>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</si>
  <si>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</si>
  <si>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</si>
  <si>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</si>
  <si>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</si>
  <si>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</si>
  <si>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</si>
  <si>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</si>
  <si>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</si>
  <si>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</si>
  <si>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</si>
  <si>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</si>
  <si>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</si>
  <si>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</si>
  <si>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</si>
  <si>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</si>
  <si>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</si>
  <si>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</si>
  <si>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</si>
  <si>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</si>
  <si>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</si>
  <si>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</si>
  <si>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</si>
  <si>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</si>
  <si>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</si>
  <si>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</si>
  <si>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</si>
  <si>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</si>
  <si>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</si>
  <si>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</si>
  <si>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</si>
  <si>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</si>
  <si>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</si>
  <si>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</si>
  <si>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</si>
  <si>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</si>
  <si>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</si>
  <si>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</si>
  <si>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</si>
  <si>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</si>
  <si>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</si>
  <si>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</si>
  <si>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</si>
  <si>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</si>
  <si>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</si>
  <si>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</si>
  <si>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</si>
  <si>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</si>
  <si>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</si>
  <si>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</si>
  <si>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</si>
  <si>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</si>
  <si>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</si>
  <si>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</si>
  <si>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</si>
  <si>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</si>
  <si>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</si>
  <si>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</si>
  <si>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</si>
  <si>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</si>
  <si>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</si>
  <si>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</si>
  <si>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</si>
  <si>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</si>
  <si>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</si>
  <si>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</si>
  <si>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</si>
  <si>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</si>
  <si>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</si>
  <si>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</si>
  <si>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</si>
  <si>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</si>
  <si>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</si>
  <si>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</si>
  <si>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</si>
  <si>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</si>
  <si>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</si>
  <si>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</si>
  <si>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</si>
  <si>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</si>
  <si>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</si>
  <si>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</si>
  <si>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</si>
  <si>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</si>
  <si>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</si>
  <si>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</si>
  <si>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</si>
  <si>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</si>
  <si>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</si>
  <si>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</si>
  <si>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</si>
  <si>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</si>
  <si>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</si>
  <si>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</si>
  <si>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</si>
  <si>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</si>
  <si>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</si>
  <si>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</si>
  <si>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</si>
  <si>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</si>
  <si>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</si>
  <si>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</si>
  <si>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</si>
  <si>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</si>
  <si>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</si>
  <si>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</si>
  <si>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</si>
  <si>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</si>
  <si>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</si>
  <si>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</si>
  <si>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</si>
  <si>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</si>
  <si>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</si>
  <si>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</si>
  <si>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</si>
  <si>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</si>
  <si>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</si>
  <si>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</si>
  <si>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</si>
  <si>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</si>
  <si>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</si>
  <si>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</si>
  <si>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</si>
  <si>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</si>
  <si>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</si>
  <si>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</si>
  <si>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</si>
  <si>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</si>
  <si>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</si>
  <si>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</si>
  <si>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</si>
  <si>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</si>
  <si>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</si>
  <si>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</si>
  <si>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</si>
  <si>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</si>
  <si>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</si>
  <si>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</si>
  <si>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</si>
  <si>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</si>
  <si>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</si>
  <si>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</si>
  <si>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</si>
  <si>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</si>
  <si>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</si>
  <si>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</si>
  <si>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</si>
  <si>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</si>
  <si>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</si>
  <si>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</si>
  <si>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</si>
  <si>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</si>
  <si>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</si>
  <si>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</si>
  <si>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</si>
  <si>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</si>
  <si>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</si>
  <si>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</si>
  <si>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</si>
  <si>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</si>
  <si>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</si>
  <si>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</si>
  <si>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</si>
  <si>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</si>
  <si>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</si>
  <si>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</si>
  <si>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</si>
  <si>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</si>
  <si>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</si>
  <si>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</si>
  <si>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</si>
  <si>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</si>
  <si>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</si>
  <si>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</si>
  <si>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</si>
  <si>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</si>
  <si>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</si>
  <si>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</si>
  <si>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</si>
  <si>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</si>
  <si>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</si>
  <si>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</si>
  <si>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</si>
  <si>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</si>
  <si>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</si>
  <si>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</si>
  <si>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</si>
  <si>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</si>
  <si>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</si>
  <si>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</si>
  <si>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</si>
  <si>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</si>
  <si>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</si>
  <si>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</si>
  <si>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</si>
  <si>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</si>
  <si>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</si>
  <si>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</si>
  <si>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</si>
  <si>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</si>
  <si>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</si>
  <si>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</si>
  <si>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</si>
  <si>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</si>
  <si>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</si>
  <si>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</si>
  <si>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</si>
  <si>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</si>
  <si>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</si>
  <si>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</si>
  <si>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</si>
  <si>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</si>
  <si>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</si>
  <si>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</si>
  <si>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</si>
  <si>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</si>
  <si>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</si>
  <si>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</si>
  <si>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</si>
  <si>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</si>
  <si>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</si>
  <si>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</si>
  <si>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</si>
  <si>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</si>
  <si>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</si>
  <si>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</si>
  <si>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</si>
  <si>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</si>
  <si>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</si>
  <si>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</si>
  <si>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</si>
  <si>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</si>
  <si>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</si>
  <si>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</si>
  <si>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</si>
  <si>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</si>
  <si>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</si>
  <si>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</si>
  <si>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</si>
  <si>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</si>
  <si>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</si>
  <si>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</si>
  <si>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</si>
  <si>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</si>
  <si>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</si>
  <si>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</si>
  <si>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</si>
  <si>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</si>
  <si>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</si>
  <si>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</si>
  <si>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</si>
  <si>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</si>
  <si>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</si>
  <si>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</si>
  <si>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</si>
  <si>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</si>
  <si>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</si>
  <si>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</si>
  <si>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</si>
  <si>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</si>
  <si>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</si>
  <si>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</si>
  <si>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</si>
  <si>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</si>
  <si>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</si>
  <si>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</si>
  <si>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</si>
  <si>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</si>
  <si>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</si>
  <si>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</si>
  <si>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</si>
  <si>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</si>
  <si>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</si>
  <si>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</si>
  <si>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</si>
  <si>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</si>
  <si>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</si>
  <si>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</si>
  <si>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</si>
  <si>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</si>
  <si>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</si>
  <si>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</si>
  <si>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</si>
  <si>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</si>
  <si>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</si>
  <si>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</si>
  <si>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</si>
  <si>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</si>
  <si>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</si>
  <si>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</si>
  <si>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</si>
  <si>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</si>
  <si>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</si>
  <si>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</si>
  <si>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</si>
  <si>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</si>
  <si>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</si>
  <si>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</si>
  <si>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</si>
  <si>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</si>
  <si>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</si>
  <si>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</si>
  <si>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</si>
  <si>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</si>
  <si>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</si>
  <si>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</si>
  <si>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</si>
  <si>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</si>
  <si>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</si>
  <si>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</si>
  <si>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</si>
  <si>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</si>
  <si>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</si>
  <si>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</si>
  <si>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</si>
  <si>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</si>
  <si>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</si>
  <si>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</si>
  <si>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</si>
  <si>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</si>
  <si>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</si>
  <si>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</si>
  <si>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</si>
  <si>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</si>
  <si>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</si>
  <si>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</si>
  <si>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</si>
  <si>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</si>
  <si>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</si>
  <si>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</si>
  <si>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</si>
  <si>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</si>
  <si>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</si>
  <si>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</si>
  <si>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</si>
  <si>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</si>
  <si>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</si>
  <si>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</si>
  <si>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</si>
  <si>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</si>
  <si>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</si>
  <si>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</si>
  <si>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</si>
  <si>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</si>
  <si>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</si>
  <si>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</si>
  <si>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</si>
  <si>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</si>
  <si>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</si>
  <si>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</si>
  <si>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</si>
  <si>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</si>
  <si>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</si>
  <si>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</si>
  <si>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</si>
  <si>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</si>
  <si>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</si>
  <si>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</si>
  <si>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</si>
  <si>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</si>
  <si>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</si>
  <si>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</si>
  <si>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</si>
  <si>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</si>
  <si>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</si>
  <si>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</si>
  <si>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</si>
  <si>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</si>
  <si>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</si>
  <si>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</si>
  <si>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</si>
  <si>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</si>
  <si>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</si>
  <si>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</si>
  <si>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</si>
  <si>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</si>
  <si>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</si>
  <si>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</si>
  <si>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</si>
  <si>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</si>
  <si>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</si>
  <si>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</si>
  <si>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</si>
  <si>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</si>
  <si>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</si>
  <si>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</si>
  <si>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</si>
  <si>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</si>
  <si>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</si>
  <si>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</si>
  <si>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</si>
  <si>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</si>
  <si>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</si>
  <si>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</si>
  <si>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</si>
  <si>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</si>
  <si>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</si>
  <si>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</si>
  <si>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</si>
  <si>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</si>
  <si>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</si>
  <si>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</si>
  <si>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</si>
  <si>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</si>
  <si>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</si>
  <si>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</si>
  <si>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</si>
  <si>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</si>
  <si>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</si>
  <si>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</si>
  <si>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</si>
  <si>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</si>
  <si>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</si>
  <si>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</si>
  <si>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</si>
  <si>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</si>
  <si>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</si>
  <si>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</si>
  <si>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</si>
  <si>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</si>
  <si>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</si>
  <si>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</si>
  <si>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</si>
  <si>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</si>
  <si>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</si>
  <si>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</si>
  <si>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</si>
  <si>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</si>
  <si>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</si>
  <si>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</si>
  <si>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</si>
  <si>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</si>
  <si>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</si>
  <si>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</si>
  <si>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</si>
  <si>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</si>
  <si>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</si>
  <si>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</si>
  <si>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</si>
  <si>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</si>
  <si>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</si>
  <si>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</si>
  <si>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</si>
  <si>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</si>
  <si>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</si>
  <si>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</si>
  <si>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</si>
  <si>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</si>
  <si>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</si>
  <si>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</si>
  <si>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</si>
  <si>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</si>
  <si>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</si>
  <si>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</si>
  <si>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</si>
  <si>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</si>
  <si>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</si>
  <si>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</si>
  <si>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</si>
  <si>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</si>
  <si>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</si>
  <si>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</si>
  <si>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</si>
  <si>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</si>
  <si>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</si>
  <si>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</si>
  <si>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</si>
  <si>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</si>
  <si>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</si>
  <si>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</si>
  <si>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</si>
  <si>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</si>
  <si>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</si>
  <si>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</si>
  <si>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</si>
  <si>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</si>
  <si>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</si>
  <si>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</si>
  <si>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</si>
  <si>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</si>
  <si>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</si>
  <si>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</si>
  <si>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</si>
  <si>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</si>
  <si>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</si>
  <si>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</si>
  <si>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</si>
  <si>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</si>
  <si>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</si>
  <si>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</si>
  <si>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</si>
  <si>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</si>
  <si>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</si>
  <si>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</si>
  <si>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</si>
  <si>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</si>
  <si>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</si>
  <si>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</si>
  <si>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</si>
  <si>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</si>
  <si>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</si>
  <si>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</si>
  <si>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</si>
  <si>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</si>
  <si>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</si>
  <si>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</si>
  <si>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</si>
  <si>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</si>
  <si>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</si>
  <si>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</si>
  <si>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</si>
  <si>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</si>
  <si>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</si>
  <si>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</si>
  <si>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</si>
  <si>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</si>
  <si>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</si>
  <si>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</si>
  <si>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</si>
  <si>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</si>
  <si>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</si>
  <si>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</si>
  <si>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</si>
  <si>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</si>
  <si>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</si>
  <si>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</si>
  <si>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</si>
  <si>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</si>
  <si>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</si>
  <si>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</si>
  <si>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</si>
  <si>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</si>
  <si>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</si>
  <si>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</si>
  <si>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</si>
  <si>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</si>
  <si>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</si>
  <si>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</si>
  <si>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</si>
  <si>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</si>
  <si>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</si>
  <si>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</si>
  <si>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</si>
  <si>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</si>
  <si>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</si>
  <si>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</si>
  <si>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</si>
  <si>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</si>
  <si>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</si>
  <si>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</si>
  <si>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</si>
  <si>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</si>
  <si>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</si>
  <si>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</si>
  <si>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</si>
  <si>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</si>
  <si>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</si>
  <si>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</si>
  <si>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</si>
  <si>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</si>
  <si>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</si>
  <si>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</si>
  <si>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</si>
  <si>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</si>
  <si>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</si>
  <si>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</si>
  <si>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</si>
  <si>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</si>
  <si>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</si>
  <si>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</si>
  <si>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</si>
  <si>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</si>
  <si>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</si>
  <si>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</si>
  <si>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</si>
  <si>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</si>
  <si>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</si>
  <si>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</si>
  <si>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</si>
  <si>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</si>
  <si>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</si>
  <si>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</si>
  <si>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</si>
  <si>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</si>
  <si>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</si>
  <si>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</si>
  <si>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</si>
  <si>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</si>
  <si>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</si>
  <si>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</si>
  <si>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</si>
  <si>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</si>
  <si>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</si>
  <si>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</si>
  <si>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</si>
  <si>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</si>
  <si>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</si>
  <si>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</si>
  <si>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</si>
  <si>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</si>
  <si>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</si>
  <si>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</si>
  <si>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</si>
  <si>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</si>
  <si>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</si>
  <si>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</si>
  <si>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</si>
  <si>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</si>
  <si>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</si>
  <si>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</si>
  <si>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</si>
  <si>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</si>
  <si>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</si>
  <si>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</si>
  <si>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</si>
  <si>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</si>
  <si>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</si>
  <si>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</si>
  <si>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</si>
  <si>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</si>
  <si>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</si>
  <si>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</si>
  <si>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</si>
  <si>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</si>
  <si>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</si>
  <si>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</si>
  <si>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</si>
  <si>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</si>
  <si>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</si>
  <si>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</si>
  <si>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</si>
  <si>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</si>
  <si>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</si>
  <si>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</si>
  <si>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</si>
  <si>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</si>
  <si>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</si>
  <si>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</si>
  <si>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</si>
  <si>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</si>
  <si>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</si>
  <si>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</si>
  <si>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</si>
  <si>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</si>
  <si>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</si>
  <si>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</si>
  <si>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</si>
  <si>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</si>
  <si>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</si>
  <si>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</si>
  <si>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</si>
  <si>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</si>
  <si>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</si>
  <si>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</si>
  <si>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</si>
  <si>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</si>
  <si>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</si>
  <si>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</si>
  <si>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</si>
  <si>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</si>
  <si>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</si>
  <si>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</si>
  <si>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</si>
  <si>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</si>
  <si>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</si>
  <si>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</si>
  <si>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</si>
  <si>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</si>
  <si>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</si>
  <si>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</si>
  <si>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</si>
  <si>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</si>
  <si>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</si>
  <si>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</si>
  <si>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</si>
  <si>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</si>
  <si>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</si>
  <si>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</si>
  <si>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</si>
  <si>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</si>
  <si>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</si>
  <si>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</si>
  <si>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</si>
  <si>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</si>
  <si>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</si>
  <si>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</si>
  <si>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</si>
  <si>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</si>
  <si>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</si>
  <si>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</si>
  <si>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</si>
  <si>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</si>
  <si>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</si>
  <si>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</si>
  <si>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</si>
  <si>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</si>
  <si>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</si>
  <si>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</si>
  <si>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</si>
  <si>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</si>
  <si>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</si>
  <si>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</si>
  <si>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</si>
  <si>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</si>
  <si>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</si>
  <si>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</si>
  <si>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</si>
  <si>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</si>
  <si>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</si>
  <si>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</si>
  <si>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</si>
  <si>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</si>
  <si>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</si>
  <si>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</si>
  <si>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</si>
  <si>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</si>
  <si>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</si>
  <si>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</si>
  <si>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</si>
  <si>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</si>
  <si>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</si>
  <si>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</si>
  <si>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</si>
  <si>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</si>
  <si>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</si>
  <si>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</si>
  <si>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</si>
  <si>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</si>
  <si>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</si>
  <si>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</si>
  <si>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</si>
  <si>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</si>
  <si>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</si>
  <si>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</si>
  <si>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</si>
  <si>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</si>
  <si>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</si>
  <si>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</si>
  <si>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</si>
  <si>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</si>
  <si>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</si>
  <si>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</si>
  <si>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</si>
  <si>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</si>
  <si>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</si>
  <si>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</si>
  <si>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</si>
  <si>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</si>
  <si>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</si>
  <si>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</si>
  <si>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</si>
  <si>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</si>
  <si>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</si>
  <si>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</si>
  <si>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</si>
  <si>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</si>
  <si>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</si>
  <si>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</si>
  <si>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</si>
  <si>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</si>
  <si>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</si>
  <si>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</si>
  <si>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</si>
  <si>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</si>
  <si>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</si>
  <si>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</si>
  <si>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</si>
  <si>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</si>
  <si>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</si>
  <si>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</si>
  <si>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</si>
  <si>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</si>
  <si>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</si>
  <si>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</si>
  <si>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</si>
  <si>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</si>
  <si>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</si>
  <si>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</si>
  <si>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</si>
  <si>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</si>
  <si>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</si>
  <si>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</si>
  <si>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</si>
  <si>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</si>
  <si>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</si>
  <si>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</si>
  <si>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</si>
  <si>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</si>
  <si>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</si>
  <si>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</si>
  <si>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</si>
  <si>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</si>
  <si>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</si>
  <si>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</si>
  <si>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</si>
  <si>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</si>
  <si>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</si>
  <si>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</si>
  <si>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</si>
  <si>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</si>
  <si>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</si>
  <si>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</si>
  <si>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</si>
  <si>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</si>
  <si>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</si>
  <si>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</si>
  <si>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</si>
  <si>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</si>
  <si>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</si>
  <si>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</si>
  <si>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</si>
  <si>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</si>
  <si>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</si>
  <si>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</si>
  <si>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</si>
  <si>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</si>
  <si>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</si>
  <si>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</si>
  <si>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</si>
  <si>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</si>
  <si>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</si>
  <si>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</si>
  <si>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</si>
  <si>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</si>
  <si>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</si>
  <si>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</si>
  <si>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</si>
  <si>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</si>
  <si>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</si>
  <si>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</si>
  <si>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</si>
  <si>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</si>
  <si>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</si>
  <si>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</si>
  <si>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</si>
  <si>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</si>
  <si>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</si>
  <si>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</si>
  <si>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</si>
  <si>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</si>
  <si>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</si>
  <si>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</si>
  <si>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</si>
  <si>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</si>
  <si>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</si>
  <si>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</si>
  <si>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</si>
  <si>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</si>
  <si>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</si>
  <si>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</si>
  <si>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</si>
  <si>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</si>
  <si>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</si>
  <si>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</si>
  <si>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</si>
  <si>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</si>
  <si>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</si>
  <si>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</si>
  <si>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</si>
  <si>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</si>
  <si>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</si>
  <si>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</si>
  <si>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</si>
  <si>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</si>
  <si>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</si>
  <si>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</si>
  <si>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</si>
  <si>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</si>
  <si>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</si>
  <si>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</si>
  <si>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</si>
  <si>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</si>
  <si>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</si>
  <si>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</si>
  <si>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</si>
  <si>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</si>
  <si>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</si>
  <si>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</si>
  <si>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</si>
  <si>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</si>
  <si>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</si>
  <si>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</si>
  <si>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</si>
  <si>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</si>
  <si>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</si>
  <si>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</si>
  <si>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</si>
  <si>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</si>
  <si>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</si>
  <si>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</si>
  <si>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</si>
  <si>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</si>
  <si>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</si>
  <si>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</si>
  <si>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</si>
  <si>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</si>
  <si>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</si>
  <si>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</si>
  <si>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</si>
  <si>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</si>
  <si>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</si>
  <si>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</si>
  <si>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</si>
  <si>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</si>
  <si>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</si>
  <si>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</si>
  <si>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</si>
  <si>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</si>
  <si>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</si>
  <si>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</si>
  <si>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</si>
  <si>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</si>
  <si>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</si>
  <si>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</si>
  <si>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</si>
  <si>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</si>
  <si>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</si>
  <si>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</si>
  <si>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</si>
  <si>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</si>
  <si>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</si>
  <si>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</si>
  <si>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</si>
  <si>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</si>
  <si>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</si>
  <si>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</si>
  <si>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</si>
  <si>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</si>
  <si>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</si>
  <si>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</si>
  <si>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</si>
  <si>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</si>
  <si>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</si>
  <si>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</si>
  <si>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</si>
  <si>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</si>
  <si>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</si>
  <si>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</si>
  <si>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</si>
  <si>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</si>
  <si>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</si>
  <si>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</si>
  <si>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</si>
  <si>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</si>
  <si>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</si>
  <si>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</si>
  <si>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</si>
  <si>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</si>
  <si>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</si>
  <si>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</si>
  <si>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</si>
  <si>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</si>
  <si>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</si>
  <si>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</si>
  <si>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</si>
  <si>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</si>
  <si>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</si>
  <si>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</si>
  <si>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</si>
  <si>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</si>
  <si>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</si>
  <si>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</si>
  <si>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</si>
  <si>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</si>
  <si>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</si>
  <si>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</si>
  <si>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</si>
  <si>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</si>
  <si>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</si>
  <si>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</si>
  <si>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</si>
  <si>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</si>
  <si>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</si>
  <si>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</si>
  <si>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</si>
  <si>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</si>
  <si>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</si>
  <si>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</si>
  <si>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</si>
  <si>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</si>
  <si>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</si>
  <si>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</si>
  <si>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</si>
  <si>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</si>
  <si>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</si>
  <si>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</si>
  <si>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</si>
  <si>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</si>
  <si>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</si>
  <si>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</si>
  <si>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</si>
  <si>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</si>
  <si>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</si>
  <si>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</si>
  <si>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</si>
  <si>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</si>
  <si>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</si>
  <si>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</si>
  <si>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</si>
  <si>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</si>
  <si>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</si>
  <si>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</si>
  <si>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</si>
  <si>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</si>
  <si>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</si>
  <si>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</si>
  <si>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</si>
  <si>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</si>
  <si>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</si>
  <si>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</si>
  <si>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</si>
  <si>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</si>
  <si>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</si>
  <si>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</si>
  <si>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</si>
  <si>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</si>
  <si>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</si>
  <si>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</si>
  <si>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</si>
  <si>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</si>
  <si>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</si>
  <si>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</si>
  <si>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</si>
  <si>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</si>
  <si>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</si>
  <si>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</si>
  <si>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</si>
  <si>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</si>
  <si>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</si>
  <si>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</si>
  <si>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</si>
  <si>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</si>
  <si>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</si>
  <si>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</si>
  <si>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</si>
  <si>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</si>
  <si>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</si>
  <si>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</si>
  <si>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</si>
  <si>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</si>
  <si>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</si>
  <si>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</si>
  <si>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</si>
  <si>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</si>
  <si>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</si>
  <si>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</si>
  <si>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</si>
  <si>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</si>
  <si>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</si>
  <si>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</si>
  <si>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</si>
  <si>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</si>
  <si>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</si>
  <si>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</si>
  <si>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</si>
  <si>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</si>
  <si>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</si>
  <si>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</si>
  <si>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</si>
  <si>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</si>
  <si>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</si>
  <si>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</si>
  <si>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</si>
  <si>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</si>
  <si>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</si>
  <si>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</si>
  <si>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</si>
  <si>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</si>
  <si>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</si>
  <si>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</si>
  <si>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</si>
  <si>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</si>
  <si>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</si>
  <si>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</si>
  <si>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</si>
  <si>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</si>
  <si>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</si>
  <si>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</si>
  <si>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</si>
  <si>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</si>
  <si>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</si>
  <si>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</si>
  <si>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</si>
  <si>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</si>
  <si>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</si>
  <si>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</si>
  <si>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</si>
  <si>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</si>
  <si>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</si>
  <si>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</si>
  <si>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</si>
  <si>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</si>
  <si>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</si>
  <si>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</si>
  <si>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</si>
  <si>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</si>
  <si>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</si>
  <si>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</si>
  <si>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</si>
  <si>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</si>
  <si>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</si>
  <si>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</si>
  <si>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</si>
  <si>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</si>
  <si>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</si>
  <si>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</si>
  <si>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</si>
  <si>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</si>
  <si>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</si>
  <si>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</si>
  <si>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</si>
  <si>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</si>
  <si>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</si>
  <si>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</si>
  <si>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</si>
  <si>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</si>
  <si>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</si>
  <si>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</si>
  <si>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</si>
  <si>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</si>
  <si>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</si>
  <si>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</si>
  <si>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</si>
  <si>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</si>
  <si>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</si>
  <si>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</si>
  <si>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</si>
  <si>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</si>
  <si>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</si>
  <si>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</si>
  <si>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</si>
  <si>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</si>
  <si>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</si>
  <si>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</si>
  <si>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</si>
  <si>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</si>
  <si>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</si>
  <si>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</si>
  <si>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</si>
  <si>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</si>
  <si>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</si>
  <si>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</si>
  <si>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</si>
  <si>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</si>
  <si>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</si>
  <si>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</si>
  <si>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</si>
  <si>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</si>
  <si>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</si>
  <si>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</si>
  <si>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</si>
  <si>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</si>
  <si>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</si>
  <si>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</si>
  <si>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</si>
  <si>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</si>
  <si>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</si>
  <si>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</si>
  <si>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</si>
  <si>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</si>
  <si>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</si>
  <si>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</si>
  <si>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</si>
  <si>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</si>
  <si>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</si>
  <si>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</si>
  <si>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</si>
  <si>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</si>
  <si>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</si>
  <si>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</si>
  <si>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</si>
  <si>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</si>
  <si>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</si>
  <si>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</si>
  <si>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</si>
  <si>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</si>
  <si>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</si>
  <si>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</si>
  <si>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</si>
  <si>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</si>
  <si>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</si>
  <si>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</si>
  <si>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</si>
  <si>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</si>
  <si>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</si>
  <si>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</si>
  <si>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</si>
  <si>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</si>
  <si>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</si>
  <si>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</si>
  <si>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</si>
  <si>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</si>
  <si>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</si>
  <si>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</si>
  <si>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</si>
  <si>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</si>
  <si>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</si>
  <si>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</si>
  <si>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</si>
  <si>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</si>
  <si>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</si>
  <si>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</si>
  <si>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</si>
  <si>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</si>
  <si>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</si>
  <si>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</si>
  <si>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</si>
  <si>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</si>
  <si>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</si>
  <si>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</si>
  <si>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</si>
  <si>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</si>
  <si>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</si>
  <si>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</si>
  <si>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</si>
  <si>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</si>
  <si>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</si>
  <si>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</si>
  <si>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</si>
  <si>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</si>
  <si>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</si>
  <si>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</si>
  <si>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</si>
  <si>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</si>
  <si>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</si>
  <si>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</si>
  <si>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</si>
  <si>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</si>
  <si>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</si>
  <si>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</si>
  <si>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</si>
  <si>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</si>
  <si>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</si>
  <si>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</si>
  <si>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</si>
  <si>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</si>
  <si>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</si>
  <si>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</si>
  <si>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</si>
  <si>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</si>
  <si>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</si>
  <si>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</si>
  <si>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</si>
  <si>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</si>
  <si>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</si>
  <si>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</si>
  <si>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</si>
  <si>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</si>
  <si>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</si>
  <si>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</si>
  <si>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</si>
  <si>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</si>
  <si>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</si>
  <si>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</si>
  <si>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</si>
  <si>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</si>
  <si>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</si>
  <si>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</si>
  <si>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</si>
  <si>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</si>
  <si>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</si>
  <si>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</si>
  <si>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</si>
  <si>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</si>
  <si>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</si>
  <si>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</si>
  <si>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</si>
  <si>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</si>
  <si>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</si>
  <si>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</si>
  <si>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</si>
  <si>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</si>
  <si>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</si>
  <si>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</si>
  <si>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</si>
  <si>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</si>
  <si>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</si>
  <si>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</si>
  <si>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</si>
  <si>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</si>
  <si>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</si>
  <si>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</si>
  <si>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</si>
  <si>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</si>
  <si>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</si>
  <si>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</si>
  <si>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</si>
  <si>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</si>
  <si>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</si>
  <si>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</si>
  <si>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</si>
  <si>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</si>
  <si>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</si>
  <si>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</si>
  <si>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</si>
  <si>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</si>
  <si>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</si>
  <si>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</si>
  <si>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</si>
  <si>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</si>
  <si>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</si>
  <si>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</si>
  <si>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</si>
  <si>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</si>
  <si>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</si>
  <si>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</si>
  <si>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</si>
  <si>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</si>
  <si>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</si>
  <si>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</si>
  <si>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</si>
  <si>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</si>
  <si>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</si>
  <si>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</si>
  <si>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</si>
  <si>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</si>
  <si>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</si>
  <si>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</si>
  <si>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</si>
  <si>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</si>
  <si>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</si>
  <si>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</si>
  <si>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</si>
  <si>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</si>
  <si>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</si>
  <si>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</si>
  <si>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</si>
  <si>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</si>
  <si>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</si>
  <si>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</si>
  <si>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</si>
  <si>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</si>
  <si>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</si>
  <si>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</si>
  <si>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</si>
  <si>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</si>
  <si>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</si>
  <si>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</si>
  <si>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</si>
  <si>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</si>
  <si>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</si>
  <si>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</si>
  <si>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</si>
  <si>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</si>
  <si>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</si>
  <si>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</si>
  <si>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</si>
  <si>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</si>
  <si>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</si>
  <si>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</si>
  <si>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</si>
  <si>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</si>
  <si>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</si>
  <si>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</si>
  <si>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</si>
  <si>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</si>
  <si>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</si>
  <si>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</si>
  <si>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</si>
  <si>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</si>
  <si>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</si>
  <si>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</si>
  <si>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</si>
  <si>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</si>
  <si>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</si>
  <si>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</si>
  <si>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</si>
  <si>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</si>
  <si>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</si>
  <si>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</si>
  <si>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</si>
  <si>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</si>
  <si>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</si>
  <si>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</si>
  <si>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</si>
  <si>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</si>
  <si>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</si>
  <si>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</si>
  <si>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</si>
  <si>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</si>
  <si>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</si>
  <si>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</si>
  <si>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</si>
  <si>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</si>
  <si>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</si>
  <si>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</si>
  <si>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</si>
  <si>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</si>
  <si>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</si>
  <si>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</si>
  <si>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</si>
  <si>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</si>
  <si>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</si>
  <si>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</si>
  <si>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</si>
  <si>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</si>
  <si>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</si>
  <si>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</si>
  <si>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</si>
  <si>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</si>
  <si>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</si>
  <si>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</si>
  <si>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</si>
  <si>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</si>
  <si>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</si>
  <si>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</si>
  <si>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</si>
  <si>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</si>
  <si>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</si>
  <si>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</si>
  <si>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</si>
  <si>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</si>
  <si>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</si>
  <si>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</si>
  <si>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</si>
  <si>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</si>
  <si>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</si>
  <si>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</si>
  <si>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</si>
  <si>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</si>
  <si>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</si>
  <si>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</si>
  <si>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</si>
  <si>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</si>
  <si>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</si>
  <si>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</si>
  <si>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</si>
  <si>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</si>
  <si>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</si>
  <si>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</si>
  <si>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</si>
  <si>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</si>
  <si>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</si>
  <si>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</si>
  <si>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</si>
  <si>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</si>
  <si>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</si>
  <si>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</si>
  <si>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</si>
  <si>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</si>
  <si>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</si>
  <si>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</si>
  <si>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</si>
  <si>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</si>
  <si>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</si>
  <si>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</si>
  <si>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</si>
  <si>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</si>
  <si>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</si>
  <si>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</si>
  <si>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</si>
  <si>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</si>
  <si>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</si>
  <si>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</si>
  <si>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</si>
  <si>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</si>
  <si>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</si>
  <si>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</si>
  <si>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</si>
  <si>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</si>
  <si>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</si>
  <si>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</si>
  <si>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</si>
  <si>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</si>
  <si>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</si>
  <si>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</si>
  <si>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</si>
  <si>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</si>
  <si>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</si>
  <si>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</si>
  <si>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</si>
  <si>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</si>
  <si>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</si>
  <si>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</si>
  <si>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</si>
  <si>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</si>
  <si>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</si>
  <si>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</si>
  <si>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</si>
  <si>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</si>
  <si>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</si>
  <si>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</si>
  <si>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</si>
  <si>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</si>
  <si>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</si>
  <si>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</si>
  <si>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</si>
  <si>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</si>
  <si>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</si>
  <si>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</si>
  <si>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</si>
  <si>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</si>
  <si>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</si>
  <si>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</si>
  <si>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</si>
  <si>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</si>
  <si>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</si>
  <si>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</si>
  <si>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</si>
  <si>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</si>
  <si>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</si>
  <si>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</si>
  <si>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</si>
  <si>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</si>
  <si>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</si>
  <si>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</si>
  <si>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</si>
  <si>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</si>
  <si>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</si>
  <si>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</si>
  <si>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</si>
  <si>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</si>
  <si>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</si>
  <si>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</si>
  <si>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</si>
  <si>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</si>
  <si>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</si>
  <si>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</si>
  <si>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</si>
  <si>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</si>
  <si>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</si>
  <si>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</si>
  <si>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</si>
  <si>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</si>
  <si>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</si>
  <si>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</si>
  <si>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</si>
  <si>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</si>
  <si>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</si>
  <si>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</si>
  <si>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</si>
  <si>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</si>
  <si>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</si>
  <si>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</si>
  <si>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</si>
  <si>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</si>
  <si>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</si>
  <si>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</si>
  <si>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</si>
  <si>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</si>
  <si>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</si>
  <si>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</si>
  <si>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</si>
  <si>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</si>
  <si>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</si>
  <si>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</si>
  <si>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</si>
  <si>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</si>
  <si>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</si>
  <si>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</si>
  <si>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</si>
  <si>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</si>
  <si>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</si>
  <si>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</si>
  <si>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</si>
  <si>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</si>
  <si>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</si>
  <si>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</si>
  <si>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</si>
  <si>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</si>
  <si>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</si>
  <si>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</si>
  <si>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</si>
  <si>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</si>
  <si>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</si>
  <si>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</si>
  <si>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</si>
  <si>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</si>
  <si>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</si>
  <si>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</si>
  <si>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</si>
  <si>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</si>
  <si>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</si>
  <si>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</si>
  <si>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</si>
  <si>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</si>
  <si>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</si>
  <si>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</si>
  <si>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</si>
  <si>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</si>
  <si>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</si>
  <si>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 Name</t>
  </si>
  <si>
    <t>Medium</t>
  </si>
  <si>
    <t>Light</t>
  </si>
  <si>
    <t>Dark</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</si>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</sst>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6" formatCode="dd/mmm/yyyy"/>
    <numFmt numFmtId="170" formatCode="[$$-409]#,##0.00"/>
  </numFmts>
  <fonts count="3" x14ac:knownFonts="1">
    <font>
      <sz val="11"/>
      <color theme="1"/>
      <name val="Calibri"/>
      <family val="2"/>
      <scheme val="minor"/>
    </font>
    <font>
      <sz val="11"/>
      <color indexed="8"/>
      <name val="Calibri"/>
      <family val="2"/>
    </font>
    <font>
      <b/>
      <sz val="48"/>
      <color theme="0"/>
      <name val="Cambria"/>
      <family val="1"/>
    </font>
  </fonts>
  <fills count="3">
    <fill>
      <patternFill patternType="none"/>
    </fill>
    <fill>
      <patternFill patternType="gray125"/>
    </fill>
    <fill>
      <patternFill patternType="solid">
        <fgColor rgb="FF3C1464"/>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6" fontId="0" fillId="0" borderId="0" xfId="0" applyNumberFormat="1"/>
    <xf numFmtId="164" fontId="1" fillId="0" borderId="0" xfId="0" applyNumberFormat="1" applyFont="1" applyAlignment="1">
      <alignment vertical="center"/>
    </xf>
    <xf numFmtId="170" fontId="0" fillId="0" borderId="0" xfId="0" applyNumberFormat="1"/>
    <xf numFmtId="0" fontId="0" fillId="0" borderId="0" xfId="0" pivotButton="1"/>
    <xf numFmtId="3" fontId="0" fillId="0" borderId="0" xfId="0" applyNumberFormat="1"/>
    <xf numFmtId="0" fontId="2" fillId="2" borderId="0" xfId="0" applyFont="1" applyFill="1" applyAlignment="1">
      <alignment horizontal="center" vertical="center"/>
    </xf>
  </cellXfs>
  <cellStyles count="1">
    <cellStyle name="Normal" xfId="0" builtinId="0"/>
  </cellStyles>
  <dxfs count="16">
    <dxf>
      <font>
        <b/>
        <i val="0"/>
        <color theme="0"/>
        <name val="Cambria"/>
        <family val="1"/>
        <scheme val="none"/>
      </font>
      <fill>
        <patternFill>
          <bgColor rgb="FF3C1464"/>
        </patternFill>
      </fill>
      <border diagonalUp="0" diagonalDown="0">
        <left/>
        <right/>
        <top/>
        <bottom/>
        <vertical/>
        <horizontal/>
      </border>
    </dxf>
    <dxf>
      <font>
        <b val="0"/>
        <i val="0"/>
        <strike val="0"/>
        <sz val="11"/>
        <color theme="0"/>
        <name val="Cambria"/>
        <family val="1"/>
        <scheme val="none"/>
      </font>
      <fill>
        <patternFill>
          <bgColor rgb="FF3C1464"/>
        </patternFill>
      </fill>
      <border>
        <left style="thin">
          <color auto="1"/>
        </left>
        <right style="thin">
          <color auto="1"/>
        </right>
        <top style="thin">
          <color auto="1"/>
        </top>
        <bottom style="thin">
          <color auto="1"/>
        </bottom>
      </border>
    </dxf>
    <dxf>
      <font>
        <b/>
        <i val="0"/>
        <sz val="11"/>
        <color theme="0"/>
        <name val="Cambria"/>
        <family val="1"/>
        <scheme val="none"/>
      </font>
      <border>
        <left style="thin">
          <color theme="0"/>
        </left>
        <right style="thin">
          <color theme="0"/>
        </right>
        <top style="thin">
          <color theme="0"/>
        </top>
        <bottom style="thin">
          <color theme="0"/>
        </bottom>
      </border>
    </dxf>
    <dxf>
      <font>
        <b val="0"/>
        <i val="0"/>
        <sz val="11"/>
        <color theme="0"/>
        <name val="Cambria"/>
        <family val="1"/>
      </font>
      <fill>
        <patternFill patternType="solid">
          <fgColor theme="0"/>
          <bgColor rgb="FF3C1464"/>
        </patternFill>
      </fill>
      <border>
        <left style="thin">
          <color rgb="FF002060"/>
        </left>
        <right style="thin">
          <color rgb="FF002060"/>
        </right>
        <top style="thin">
          <color rgb="FF002060"/>
        </top>
        <bottom style="thin">
          <color rgb="FF002060"/>
        </bottom>
      </border>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409]#,##0.00"/>
    </dxf>
    <dxf>
      <numFmt numFmtId="170" formatCode="[$$-409]#,##0.0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offee Shop Slicer" pivot="0" table="0" count="6" xr9:uid="{81A7CE89-7EE5-459C-92B5-23756F9CDA6E}">
      <tableStyleElement type="wholeTable" dxfId="1"/>
      <tableStyleElement type="headerRow" dxfId="0"/>
    </tableStyle>
    <tableStyle name="Coffee Shop Timeline" pivot="0" table="0" count="9" xr9:uid="{71EA1C1C-0C01-4A8B-BE14-553E20D72CB9}">
      <tableStyleElement type="wholeTable" dxfId="3"/>
      <tableStyleElement type="headerRow" dxfId="2"/>
    </tableStyle>
  </tableStyles>
  <colors>
    <mruColors>
      <color rgb="FF3C1464"/>
      <color rgb="FF61FFA8"/>
      <color rgb="FF19FF81"/>
      <color rgb="FF85FFBC"/>
      <color rgb="FFB9FFD9"/>
      <color rgb="FF00EA6A"/>
      <color rgb="FF008E40"/>
      <color rgb="FFD3B6F0"/>
      <color rgb="FFFFFFFF"/>
      <color rgb="FFDEC8F4"/>
    </mruColors>
  </colors>
  <extLst>
    <ext xmlns:x14="http://schemas.microsoft.com/office/spreadsheetml/2009/9/main" uri="{46F421CA-312F-682f-3DD2-61675219B42D}">
      <x14:dxfs count="8">
        <dxf>
          <font>
            <b/>
            <i val="0"/>
            <name val="Cambria"/>
            <family val="1"/>
          </font>
          <fill>
            <patternFill>
              <bgColor theme="0"/>
            </patternFill>
          </fill>
        </dxf>
        <dxf>
          <font>
            <b val="0"/>
            <i val="0"/>
            <color rgb="FF3C1464"/>
            <name val="Cambria"/>
            <family val="1"/>
            <scheme val="none"/>
          </font>
          <fill>
            <patternFill>
              <fgColor theme="0"/>
              <bgColor rgb="FFDEC8F4"/>
            </patternFill>
          </fill>
          <border>
            <left style="thin">
              <color auto="1"/>
            </left>
            <right style="thin">
              <color auto="1"/>
            </right>
            <top style="thin">
              <color auto="1"/>
            </top>
            <bottom style="thin">
              <color auto="1"/>
            </bottom>
          </border>
        </dxf>
        <dxf>
          <font>
            <b/>
            <i val="0"/>
            <name val="Cambria"/>
            <family val="1"/>
          </font>
        </dxf>
        <dxf>
          <font>
            <b/>
            <i val="0"/>
            <strike/>
            <name val="Cambria"/>
            <family val="1"/>
          </font>
        </dxf>
        <dxf>
          <font>
            <b/>
            <i val="0"/>
            <name val="Cambria"/>
            <family val="1"/>
          </font>
          <fill>
            <patternFill>
              <bgColor theme="0"/>
            </patternFill>
          </fill>
        </dxf>
        <dxf>
          <font>
            <b val="0"/>
            <i val="0"/>
            <color rgb="FF3C1464"/>
            <name val="Cambria"/>
            <family val="1"/>
            <scheme val="none"/>
          </font>
          <fill>
            <patternFill>
              <fgColor theme="0"/>
              <bgColor rgb="FFDEC8F4"/>
            </patternFill>
          </fill>
          <border>
            <left style="thin">
              <color auto="1"/>
            </left>
            <right style="thin">
              <color auto="1"/>
            </right>
            <top style="thin">
              <color auto="1"/>
            </top>
            <bottom style="thin">
              <color auto="1"/>
            </bottom>
          </border>
        </dxf>
        <dxf>
          <font>
            <b/>
            <i val="0"/>
            <name val="Cambria"/>
            <family val="1"/>
          </font>
        </dxf>
        <dxf>
          <font>
            <b/>
            <i val="0"/>
            <name val="Cambria"/>
            <family val="1"/>
          </font>
        </dxf>
      </x14:dxfs>
    </ext>
    <ext xmlns:x14="http://schemas.microsoft.com/office/spreadsheetml/2009/9/main" uri="{EB79DEF2-80B8-43e5-95BD-54CBDDF9020C}">
      <x14:slicerStyles defaultSlicerStyle="Coffee Shop Slicer">
        <x14:slicerStyle name="Coffee Shop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rgb="FFDEC8F4"/>
            </patternFill>
          </fill>
        </dxf>
        <dxf>
          <fill>
            <patternFill patternType="solid">
              <fgColor theme="0" tint="-0.14993743705557422"/>
              <bgColor rgb="FFDBDBDB"/>
            </patternFill>
          </fill>
          <border>
            <left style="thin">
              <color auto="1"/>
            </left>
            <right style="thin">
              <color auto="1"/>
            </right>
            <top style="thin">
              <color auto="1"/>
            </top>
            <bottom style="thin">
              <color auto="1"/>
            </bottom>
          </border>
        </dxf>
        <dxf>
          <fill>
            <patternFill patternType="solid">
              <fgColor theme="0"/>
              <bgColor rgb="FFB889E7"/>
            </patternFill>
          </fill>
          <border>
            <left style="thin">
              <color auto="1"/>
            </left>
            <right style="thin">
              <color auto="1"/>
            </right>
            <top style="thin">
              <color auto="1"/>
            </top>
            <bottom style="thin">
              <color auto="1"/>
            </bottom>
          </border>
        </dxf>
        <dxf>
          <font>
            <b val="0"/>
            <i val="0"/>
            <sz val="9"/>
            <color theme="0"/>
            <name val="Cambria"/>
            <family val="1"/>
            <scheme val="none"/>
          </font>
        </dxf>
        <dxf>
          <font>
            <b val="0"/>
            <i val="0"/>
            <sz val="9"/>
            <color theme="0"/>
            <name val="Cambria"/>
            <family val="1"/>
            <scheme val="none"/>
          </font>
        </dxf>
        <dxf>
          <font>
            <b/>
            <i val="0"/>
            <sz val="9"/>
            <color theme="0"/>
            <name val="Cambria"/>
            <family val="1"/>
            <scheme val="none"/>
          </font>
        </dxf>
        <dxf>
          <font>
            <b/>
            <i val="0"/>
            <sz val="10"/>
            <color theme="0"/>
            <name val="Cambria"/>
            <family val="1"/>
            <scheme val="none"/>
          </font>
        </dxf>
      </x15:dxfs>
    </ext>
    <ext xmlns:x15="http://schemas.microsoft.com/office/spreadsheetml/2010/11/main" uri="{9260A510-F301-46a8-8635-F512D64BE5F5}">
      <x15:timelineStyles defaultTimelineStyle="TimeSlicerStyleLight1">
        <x15:timelineStyle name="Coffee Shop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[coffee_orders_project.xlsx]TotalSales!TotalSales</c:name>
    <c:fmtId val="16"/>
  </c:pivotSource>
  <c:chart>
    <c:title>
      <c:tx>
        <c:rich>
          <a:bodyPr rot="0" spcFirstLastPara="1" vertOverflow="ellipsis" vert="horz" wrap="square" anchor="t" anchorCtr="0"/>
          <a:lstStyle/>
          <a:p>
            <a:pPr>
              <a:defRPr sz="1400" b="1" i="0" u="none" strike="noStrike" kern="1200" spc="0" baseline="0">
                <a:solidFill>
                  <a:srgbClr val="3C1464"/>
                </a:solidFill>
                <a:latin typeface="Cambria" panose="02040503050406030204" pitchFamily="18" charset="0"/>
                <a:ea typeface="Cambria" panose="02040503050406030204" pitchFamily="18" charset="0"/>
                <a:cs typeface="+mn-cs"/>
              </a:defRPr>
            </a:pPr>
            <a:r>
              <a:rPr lang="en-IN" b="1">
                <a:latin typeface="Cambria" panose="02040503050406030204" pitchFamily="18" charset="0"/>
                <a:ea typeface="Cambria" panose="02040503050406030204" pitchFamily="18" charset="0"/>
              </a:rPr>
              <a:t>Total Sales Over</a:t>
            </a:r>
            <a:r>
              <a:rPr lang="en-IN" b="1" baseline="0">
                <a:latin typeface="Cambria" panose="02040503050406030204" pitchFamily="18" charset="0"/>
                <a:ea typeface="Cambria" panose="02040503050406030204" pitchFamily="18" charset="0"/>
              </a:rPr>
              <a:t> Time</a:t>
            </a:r>
            <a:endParaRPr lang="en-IN" b="1">
              <a:latin typeface="Cambria" panose="02040503050406030204" pitchFamily="18" charset="0"/>
              <a:ea typeface="Cambria" panose="02040503050406030204" pitchFamily="18" charset="0"/>
            </a:endParaRPr>
          </a:p>
        </c:rich>
      </c:tx>
      <c:layout>
        <c:manualLayout>
          <c:xMode val="edge"/>
          <c:yMode val="edge"/>
          <c:x val="0.41340734947386715"/>
          <c:y val="4.0732172638506904E-2"/>
        </c:manualLayout>
      </c:layout>
      <c:overlay val="0"/>
      <c:spPr>
        <a:noFill/>
        <a:ln w="15875">
          <a:solidFill>
            <a:srgbClr val="3C1464"/>
          </a:solidFill>
        </a:ln>
        <a:effectLst/>
      </c:spPr>
      <c:txPr>
        <a:bodyPr rot="0" spcFirstLastPara="1" vertOverflow="ellipsis" vert="horz" wrap="square" anchor="t" anchorCtr="0"/>
        <a:lstStyle/>
        <a:p>
          <a:pPr>
            <a:defRPr sz="1400" b="1" i="0" u="none" strike="noStrike" kern="1200" spc="0" baseline="0">
              <a:solidFill>
                <a:srgbClr val="3C1464"/>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w="28575" cap="rnd">
            <a:solidFill>
              <a:srgbClr val="2F74F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CFF33"/>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6981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2F74FF"/>
            </a:solidFill>
            <a:round/>
          </a:ln>
          <a:effectLst/>
        </c:spPr>
        <c:marker>
          <c:symbol val="none"/>
        </c:marker>
      </c:pivotFmt>
      <c:pivotFmt>
        <c:idx val="5"/>
        <c:spPr>
          <a:solidFill>
            <a:schemeClr val="accent1"/>
          </a:solidFill>
          <a:ln w="28575" cap="rnd">
            <a:solidFill>
              <a:srgbClr val="2F74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CFF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698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2F74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CFF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698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06106623035756"/>
          <c:y val="0.10100121868455045"/>
          <c:w val="0.79361798525184357"/>
          <c:h val="0.75996122588476256"/>
        </c:manualLayout>
      </c:layout>
      <c:lineChart>
        <c:grouping val="standard"/>
        <c:varyColors val="0"/>
        <c:ser>
          <c:idx val="0"/>
          <c:order val="0"/>
          <c:tx>
            <c:strRef>
              <c:f>TotalSales!$C$3:$C$4</c:f>
              <c:strCache>
                <c:ptCount val="1"/>
                <c:pt idx="0">
                  <c:v>Arabica</c:v>
                </c:pt>
              </c:strCache>
            </c:strRef>
          </c:tx>
          <c:spPr>
            <a:ln w="28575" cap="rnd">
              <a:solidFill>
                <a:srgbClr val="2F74FF"/>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037-486C-AD56-B6F5B6657B91}"/>
            </c:ext>
          </c:extLst>
        </c:ser>
        <c:ser>
          <c:idx val="1"/>
          <c:order val="1"/>
          <c:tx>
            <c:strRef>
              <c:f>TotalSales!$D$3:$D$4</c:f>
              <c:strCache>
                <c:ptCount val="1"/>
                <c:pt idx="0">
                  <c:v>Excelsa</c:v>
                </c:pt>
              </c:strCache>
            </c:strRef>
          </c:tx>
          <c:spPr>
            <a:ln w="28575" cap="rnd">
              <a:solidFill>
                <a:schemeClr val="accent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037-486C-AD56-B6F5B6657B91}"/>
            </c:ext>
          </c:extLst>
        </c:ser>
        <c:ser>
          <c:idx val="2"/>
          <c:order val="2"/>
          <c:tx>
            <c:strRef>
              <c:f>TotalSales!$E$3:$E$4</c:f>
              <c:strCache>
                <c:ptCount val="1"/>
                <c:pt idx="0">
                  <c:v>Liberica</c:v>
                </c:pt>
              </c:strCache>
            </c:strRef>
          </c:tx>
          <c:spPr>
            <a:ln w="28575" cap="rnd">
              <a:solidFill>
                <a:srgbClr val="CCFF3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037-486C-AD56-B6F5B6657B91}"/>
            </c:ext>
          </c:extLst>
        </c:ser>
        <c:ser>
          <c:idx val="3"/>
          <c:order val="3"/>
          <c:tx>
            <c:strRef>
              <c:f>TotalSales!$F$3:$F$4</c:f>
              <c:strCache>
                <c:ptCount val="1"/>
                <c:pt idx="0">
                  <c:v>Robusta</c:v>
                </c:pt>
              </c:strCache>
            </c:strRef>
          </c:tx>
          <c:spPr>
            <a:ln w="28575" cap="rnd">
              <a:solidFill>
                <a:srgbClr val="06981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037-486C-AD56-B6F5B6657B91}"/>
            </c:ext>
          </c:extLst>
        </c:ser>
        <c:dLbls>
          <c:showLegendKey val="0"/>
          <c:showVal val="0"/>
          <c:showCatName val="0"/>
          <c:showSerName val="0"/>
          <c:showPercent val="0"/>
          <c:showBubbleSize val="0"/>
        </c:dLbls>
        <c:smooth val="0"/>
        <c:axId val="865224568"/>
        <c:axId val="865225648"/>
      </c:lineChart>
      <c:catAx>
        <c:axId val="865224568"/>
        <c:scaling>
          <c:orientation val="minMax"/>
        </c:scaling>
        <c:delete val="0"/>
        <c:axPos val="b"/>
        <c:numFmt formatCode="General" sourceLinked="1"/>
        <c:majorTickMark val="none"/>
        <c:minorTickMark val="none"/>
        <c:tickLblPos val="nextTo"/>
        <c:spPr>
          <a:solidFill>
            <a:srgbClr val="D3B6F0"/>
          </a:solidFill>
          <a:ln w="9525" cap="flat" cmpd="sng" algn="ctr">
            <a:solidFill>
              <a:schemeClr val="tx1">
                <a:lumMod val="15000"/>
                <a:lumOff val="85000"/>
              </a:schemeClr>
            </a:solidFill>
            <a:round/>
          </a:ln>
          <a:effectLst>
            <a:glow>
              <a:srgbClr val="D3B6F0"/>
            </a:glow>
          </a:effectLst>
        </c:spPr>
        <c:txPr>
          <a:bodyPr rot="0" spcFirstLastPara="1" vertOverflow="ellipsis" wrap="square" anchor="ctr" anchorCtr="0"/>
          <a:lstStyle/>
          <a:p>
            <a:pPr>
              <a:defRPr sz="9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crossAx val="865225648"/>
        <c:crosses val="autoZero"/>
        <c:auto val="1"/>
        <c:lblAlgn val="ctr"/>
        <c:lblOffset val="100"/>
        <c:noMultiLvlLbl val="0"/>
      </c:catAx>
      <c:valAx>
        <c:axId val="86522564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Cambria" panose="02040503050406030204" pitchFamily="18" charset="0"/>
                    <a:ea typeface="Cambria" panose="02040503050406030204" pitchFamily="18" charset="0"/>
                    <a:cs typeface="+mn-cs"/>
                  </a:defRPr>
                </a:pPr>
                <a:r>
                  <a:rPr lang="en-IN">
                    <a:latin typeface="Cambria" panose="02040503050406030204" pitchFamily="18" charset="0"/>
                    <a:ea typeface="Cambria" panose="02040503050406030204" pitchFamily="18" charset="0"/>
                  </a:rPr>
                  <a:t>USD ($)</a:t>
                </a:r>
              </a:p>
            </c:rich>
          </c:tx>
          <c:layout>
            <c:manualLayout>
              <c:xMode val="edge"/>
              <c:yMode val="edge"/>
              <c:x val="2.2121808637556663E-2"/>
              <c:y val="0.381372370159012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crossAx val="865224568"/>
        <c:crosses val="autoZero"/>
        <c:crossBetween val="between"/>
      </c:valAx>
      <c:spPr>
        <a:noFill/>
        <a:ln>
          <a:noFill/>
        </a:ln>
        <a:effectLst/>
      </c:spPr>
    </c:plotArea>
    <c:legend>
      <c:legendPos val="r"/>
      <c:layout>
        <c:manualLayout>
          <c:xMode val="edge"/>
          <c:yMode val="edge"/>
          <c:x val="0.87459104413978705"/>
          <c:y val="0.21915017524649907"/>
          <c:w val="0.12540895586021292"/>
          <c:h val="0.23450138251435149"/>
        </c:manualLayout>
      </c:layout>
      <c:overlay val="0"/>
      <c:spPr>
        <a:solidFill>
          <a:srgbClr val="DEC8F4"/>
        </a:solidFill>
        <a:ln>
          <a:noFill/>
        </a:ln>
        <a:effectLst/>
      </c:spPr>
      <c:txPr>
        <a:bodyPr rot="0" spcFirstLastPara="1" vertOverflow="ellipsis" vert="horz" wrap="square" anchor="ctr" anchorCtr="1"/>
        <a:lstStyle/>
        <a:p>
          <a:pPr>
            <a:defRPr sz="10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[coffee_orders_project.xlsx]CountrySales!TotalSales</c:name>
    <c:fmtId val="20"/>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latin typeface="Cambria" panose="02040503050406030204" pitchFamily="18" charset="0"/>
                <a:ea typeface="Cambria" panose="02040503050406030204" pitchFamily="18" charset="0"/>
              </a:rPr>
              <a:t>Sales by Country</a:t>
            </a:r>
          </a:p>
        </c:rich>
      </c:tx>
      <c:overlay val="0"/>
      <c:spPr>
        <a:noFill/>
        <a:ln w="15875">
          <a:solidFill>
            <a:srgbClr val="3C1464"/>
          </a:solid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
      </c:pivotFmt>
      <c:pivotFmt>
        <c:idx val="1"/>
        <c:spPr>
          <a:solidFill>
            <a:srgbClr val="008E40"/>
          </a:solidFill>
          <a:ln w="25400">
            <a:solidFill>
              <a:schemeClr val="bg1"/>
            </a:solidFill>
          </a:ln>
          <a:effectLst/>
        </c:spPr>
      </c:pivotFmt>
      <c:pivotFmt>
        <c:idx val="2"/>
        <c:spPr>
          <a:solidFill>
            <a:srgbClr val="61FFA8"/>
          </a:solidFill>
          <a:ln w="25400">
            <a:solidFill>
              <a:schemeClr val="bg1"/>
            </a:solidFill>
          </a:ln>
          <a:effectLst/>
        </c:spPr>
      </c:pivotFmt>
      <c:pivotFmt>
        <c:idx val="3"/>
        <c:spPr>
          <a:solidFill>
            <a:srgbClr val="19FF81"/>
          </a:solidFill>
          <a:ln w="25400">
            <a:solidFill>
              <a:schemeClr val="bg1"/>
            </a:solidFill>
          </a:ln>
          <a:effectLst/>
        </c:spPr>
      </c:pivotFmt>
      <c:pivotFmt>
        <c:idx val="4"/>
        <c:spPr>
          <a:solidFill>
            <a:srgbClr val="00B050"/>
          </a:solidFill>
          <a:ln w="25400">
            <a:solidFill>
              <a:schemeClr val="bg1"/>
            </a:solidFill>
          </a:ln>
          <a:effectLst/>
        </c:spP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
      </c:pivotFmt>
      <c:pivotFmt>
        <c:idx val="5"/>
        <c:spPr>
          <a:solidFill>
            <a:srgbClr val="19FF81"/>
          </a:solidFill>
          <a:ln w="25400">
            <a:solidFill>
              <a:schemeClr val="bg1"/>
            </a:solidFill>
          </a:ln>
          <a:effectLst/>
        </c:spPr>
      </c:pivotFmt>
      <c:pivotFmt>
        <c:idx val="6"/>
        <c:spPr>
          <a:solidFill>
            <a:srgbClr val="61FFA8"/>
          </a:solidFill>
          <a:ln w="25400">
            <a:solidFill>
              <a:schemeClr val="bg1"/>
            </a:solidFill>
          </a:ln>
          <a:effectLst/>
        </c:spPr>
      </c:pivotFmt>
      <c:pivotFmt>
        <c:idx val="7"/>
        <c:spPr>
          <a:solidFill>
            <a:srgbClr val="008E40"/>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9FF81"/>
          </a:solidFill>
          <a:ln w="25400">
            <a:solidFill>
              <a:schemeClr val="bg1"/>
            </a:solidFill>
          </a:ln>
          <a:effectLst/>
        </c:spPr>
      </c:pivotFmt>
      <c:pivotFmt>
        <c:idx val="10"/>
        <c:spPr>
          <a:solidFill>
            <a:srgbClr val="61FFA8"/>
          </a:solidFill>
          <a:ln w="25400">
            <a:solidFill>
              <a:schemeClr val="bg1"/>
            </a:solidFill>
          </a:ln>
          <a:effectLst/>
        </c:spPr>
      </c:pivotFmt>
      <c:pivotFmt>
        <c:idx val="11"/>
        <c:spPr>
          <a:solidFill>
            <a:srgbClr val="008E40"/>
          </a:solidFill>
          <a:ln w="25400">
            <a:solidFill>
              <a:schemeClr val="bg1"/>
            </a:solidFill>
          </a:ln>
          <a:effectLst/>
        </c:spPr>
      </c:pivotFmt>
    </c:pivotFmts>
    <c:plotArea>
      <c:layout/>
      <c:barChart>
        <c:barDir val="bar"/>
        <c:grouping val="clustered"/>
        <c:varyColors val="0"/>
        <c:ser>
          <c:idx val="0"/>
          <c:order val="0"/>
          <c:tx>
            <c:strRef>
              <c:f>CountrySales!$B$3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19FF81"/>
              </a:solidFill>
              <a:ln w="25400">
                <a:solidFill>
                  <a:schemeClr val="bg1"/>
                </a:solidFill>
              </a:ln>
              <a:effectLst/>
            </c:spPr>
            <c:extLst>
              <c:ext xmlns:c16="http://schemas.microsoft.com/office/drawing/2014/chart" uri="{C3380CC4-5D6E-409C-BE32-E72D297353CC}">
                <c16:uniqueId val="{00000001-3858-4E4A-972F-D149CA9226A4}"/>
              </c:ext>
            </c:extLst>
          </c:dPt>
          <c:dPt>
            <c:idx val="1"/>
            <c:invertIfNegative val="0"/>
            <c:bubble3D val="0"/>
            <c:spPr>
              <a:solidFill>
                <a:srgbClr val="61FFA8"/>
              </a:solidFill>
              <a:ln w="25400">
                <a:solidFill>
                  <a:schemeClr val="bg1"/>
                </a:solidFill>
              </a:ln>
              <a:effectLst/>
            </c:spPr>
            <c:extLst>
              <c:ext xmlns:c16="http://schemas.microsoft.com/office/drawing/2014/chart" uri="{C3380CC4-5D6E-409C-BE32-E72D297353CC}">
                <c16:uniqueId val="{00000003-3858-4E4A-972F-D149CA9226A4}"/>
              </c:ext>
            </c:extLst>
          </c:dPt>
          <c:dPt>
            <c:idx val="2"/>
            <c:invertIfNegative val="0"/>
            <c:bubble3D val="0"/>
            <c:spPr>
              <a:solidFill>
                <a:srgbClr val="008E40"/>
              </a:solidFill>
              <a:ln w="25400">
                <a:solidFill>
                  <a:schemeClr val="bg1"/>
                </a:solidFill>
              </a:ln>
              <a:effectLst/>
            </c:spPr>
            <c:extLst>
              <c:ext xmlns:c16="http://schemas.microsoft.com/office/drawing/2014/chart" uri="{C3380CC4-5D6E-409C-BE32-E72D297353CC}">
                <c16:uniqueId val="{00000005-3858-4E4A-972F-D149CA9226A4}"/>
              </c:ext>
            </c:extLst>
          </c:dPt>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CountrySales!$A$4:$A$6</c:f>
              <c:strCache>
                <c:ptCount val="3"/>
                <c:pt idx="0">
                  <c:v>United Kingdom</c:v>
                </c:pt>
                <c:pt idx="1">
                  <c:v>Ireland</c:v>
                </c:pt>
                <c:pt idx="2">
                  <c:v>United States</c:v>
                </c:pt>
              </c:strCache>
            </c:strRef>
          </c:cat>
          <c:val>
            <c:numRef>
              <c:f>CountrySales!$B$4:$B$6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858-4E4A-972F-D149CA9226A4}"/>
            </c:ext>
          </c:extLst>
        </c:ser>
        <c:dLbls>
          <c:dLblPos val="outEnd"/>
          <c:showLegendKey val="0"/>
          <c:showVal val="1"/>
          <c:showCatName val="0"/>
          <c:showSerName val="0"/>
          <c:showPercent val="0"/>
          <c:showBubbleSize val="0"/>
        </c:dLbls>
        <c:gapWidth val="182"/>
        <c:axId val="873913936"/>
        <c:axId val="873918976"/>
      </c:barChart>
      <c:catAx>
        <c:axId val="87391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8976"/>
        <c:crosses val="autoZero"/>
        <c:auto val="1"/>
        <c:lblAlgn val="ctr"/>
        <c:lblOffset val="100"/>
        <c:noMultiLvlLbl val="0"/>
      </c:catAx>
      <c:valAx>
        <c:axId val="873918976"/>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[coffee_orders_project.xlsx]Top5!TotalSales</c:name>
    <c:fmtId val="23"/>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latin typeface="Cambria" panose="02040503050406030204" pitchFamily="18" charset="0"/>
                <a:ea typeface="Cambria" panose="02040503050406030204" pitchFamily="18" charset="0"/>
              </a:rPr>
              <a:t>Top 5 Customers</a:t>
            </a:r>
          </a:p>
        </c:rich>
      </c:tx>
      <c:overlay val="0"/>
      <c:spPr>
        <a:noFill/>
        <a:ln w="15875">
          <a:solidFill>
            <a:srgbClr val="3C1464"/>
          </a:solid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E40"/>
          </a:solidFill>
          <a:ln w="25400">
            <a:solidFill>
              <a:schemeClr val="bg1"/>
            </a:solidFill>
          </a:ln>
          <a:effectLst/>
        </c:spPr>
      </c:pivotFmt>
      <c:pivotFmt>
        <c:idx val="2"/>
        <c:spPr>
          <a:solidFill>
            <a:srgbClr val="61FFA8"/>
          </a:solidFill>
          <a:ln w="25400">
            <a:solidFill>
              <a:schemeClr val="bg1"/>
            </a:solidFill>
          </a:ln>
          <a:effectLst/>
        </c:spPr>
      </c:pivotFmt>
      <c:pivotFmt>
        <c:idx val="3"/>
        <c:spPr>
          <a:solidFill>
            <a:srgbClr val="19FF81"/>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9FF81"/>
          </a:solidFill>
          <a:ln w="25400">
            <a:solidFill>
              <a:schemeClr val="bg1"/>
            </a:solidFill>
          </a:ln>
          <a:effectLst/>
        </c:spPr>
      </c:pivotFmt>
      <c:pivotFmt>
        <c:idx val="6"/>
        <c:spPr>
          <a:solidFill>
            <a:srgbClr val="61FFA8"/>
          </a:solidFill>
          <a:ln w="25400">
            <a:solidFill>
              <a:schemeClr val="bg1"/>
            </a:solidFill>
          </a:ln>
          <a:effectLst/>
        </c:spPr>
      </c:pivotFmt>
      <c:pivotFmt>
        <c:idx val="7"/>
        <c:spPr>
          <a:solidFill>
            <a:srgbClr val="008E40"/>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C06F-4C19-AF19-B02C14377D7D}"/>
              </c:ext>
            </c:extLst>
          </c:dPt>
          <c:dPt>
            <c:idx val="1"/>
            <c:invertIfNegative val="0"/>
            <c:bubble3D val="0"/>
            <c:extLst>
              <c:ext xmlns:c16="http://schemas.microsoft.com/office/drawing/2014/chart" uri="{C3380CC4-5D6E-409C-BE32-E72D297353CC}">
                <c16:uniqueId val="{00000001-C06F-4C19-AF19-B02C14377D7D}"/>
              </c:ext>
            </c:extLst>
          </c:dPt>
          <c:dPt>
            <c:idx val="2"/>
            <c:invertIfNegative val="0"/>
            <c:bubble3D val="0"/>
            <c:extLst>
              <c:ext xmlns:c16="http://schemas.microsoft.com/office/drawing/2014/chart" uri="{C3380CC4-5D6E-409C-BE32-E72D297353CC}">
                <c16:uniqueId val="{00000002-C06F-4C19-AF19-B02C14377D7D}"/>
              </c:ext>
            </c:extLst>
          </c:dPt>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'Top5'!$A$4:$A$8</c:f>
              <c:strCache>
                <c:ptCount val="5"/>
                <c:pt idx="0">
                  <c:v>Don Flintiff</c:v>
                </c:pt>
                <c:pt idx="1">
                  <c:v>Nealson Cuttler</c:v>
                </c:pt>
                <c:pt idx="2">
                  <c:v>Terri Farra</c:v>
                </c:pt>
                <c:pt idx="3">
                  <c:v>Brenn Dundredge</c:v>
                </c:pt>
                <c:pt idx="4">
                  <c:v>Allis Wilmore</c:v>
                </c:pt>
              </c:strCache>
            </c:strRef>
          </c:cat>
          <c:val>
            <c:numRef>
              <c:f>'Top5'!$B$4:$B$8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C06F-4C19-AF19-B02C14377D7D}"/>
            </c:ext>
          </c:extLst>
        </c:ser>
        <c:dLbls>
          <c:dLblPos val="outEnd"/>
          <c:showLegendKey val="0"/>
          <c:showVal val="1"/>
          <c:showCatName val="0"/>
          <c:showSerName val="0"/>
          <c:showPercent val="0"/>
          <c:showBubbleSize val="0"/>
        </c:dLbls>
        <c:gapWidth val="182"/>
        <c:axId val="873913936"/>
        <c:axId val="873918976"/>
      </c:barChart>
      <c:catAx>
        <c:axId val="87391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8976"/>
        <c:crosses val="autoZero"/>
        <c:auto val="1"/>
        <c:lblAlgn val="ctr"/>
        <c:lblOffset val="100"/>
        <c:noMultiLvlLbl val="0"/>
      </c:catAx>
      <c:valAx>
        <c:axId val="873918976"/>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[coffee_orders_project.xlsx]TotalSales!TotalSales</c:name>
    <c:fmtId val="0"/>
  </c:pivotSource>
  <c:chart>
    <c:title>
      <c:tx>
        <c:rich>
          <a:bodyPr rot="0" spcFirstLastPara="1" vertOverflow="ellipsis" vert="horz" wrap="square" anchor="ctr" anchorCtr="1"/>
          <a:lstStyle/>
          <a:p>
            <a:pPr>
              <a:defRPr sz="1400" b="1" i="0" u="none" strike="noStrike" kern="1200" spc="0" baseline="0">
                <a:solidFill>
                  <a:srgbClr val="3C1464"/>
                </a:solidFill>
                <a:latin typeface="Cambria" panose="02040503050406030204" pitchFamily="18" charset="0"/>
                <a:ea typeface="Cambria" panose="02040503050406030204" pitchFamily="18" charset="0"/>
                <a:cs typeface="+mn-cs"/>
              </a:defRPr>
            </a:pPr>
            <a:r>
              <a:rPr lang="en-IN" b="1">
                <a:latin typeface="Cambria" panose="02040503050406030204" pitchFamily="18" charset="0"/>
                <a:ea typeface="Cambria" panose="02040503050406030204" pitchFamily="18" charset="0"/>
              </a:rPr>
              <a:t>Total Sales Over</a:t>
            </a:r>
            <a:r>
              <a:rPr lang="en-IN" b="1" baseline="0">
                <a:latin typeface="Cambria" panose="02040503050406030204" pitchFamily="18" charset="0"/>
                <a:ea typeface="Cambria" panose="02040503050406030204" pitchFamily="18" charset="0"/>
              </a:rPr>
              <a:t> Time</a:t>
            </a:r>
            <a:endParaRPr lang="en-IN"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ln w="28575" cap="rnd">
            <a:solidFill>
              <a:srgbClr val="2F74F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CFF33"/>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6981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2F74FF"/>
            </a:solidFill>
            <a:round/>
          </a:ln>
          <a:effectLst/>
        </c:spPr>
        <c:marker>
          <c:symbol val="none"/>
        </c:marker>
      </c:pivotFmt>
    </c:pivotFmts>
    <c:plotArea>
      <c:layout>
        <c:manualLayout>
          <c:layoutTarget val="inner"/>
          <c:xMode val="edge"/>
          <c:yMode val="edge"/>
          <c:x val="0.10806106623035756"/>
          <c:y val="0.10100121868455045"/>
          <c:w val="0.79361798525184357"/>
          <c:h val="0.75996122588476256"/>
        </c:manualLayout>
      </c:layout>
      <c:lineChart>
        <c:grouping val="standard"/>
        <c:varyColors val="0"/>
        <c:ser>
          <c:idx val="0"/>
          <c:order val="0"/>
          <c:tx>
            <c:strRef>
              <c:f>TotalSales!$C$3:$C$4</c:f>
              <c:strCache>
                <c:ptCount val="1"/>
                <c:pt idx="0">
                  <c:v>Arabica</c:v>
                </c:pt>
              </c:strCache>
            </c:strRef>
          </c:tx>
          <c:spPr>
            <a:ln w="28575" cap="rnd">
              <a:solidFill>
                <a:srgbClr val="2F74FF"/>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E38-410E-9869-9FE8E28C0485}"/>
            </c:ext>
          </c:extLst>
        </c:ser>
        <c:ser>
          <c:idx val="1"/>
          <c:order val="1"/>
          <c:tx>
            <c:strRef>
              <c:f>TotalSales!$D$3:$D$4</c:f>
              <c:strCache>
                <c:ptCount val="1"/>
                <c:pt idx="0">
                  <c:v>Excelsa</c:v>
                </c:pt>
              </c:strCache>
            </c:strRef>
          </c:tx>
          <c:spPr>
            <a:ln w="28575" cap="rnd">
              <a:solidFill>
                <a:schemeClr val="accent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E38-410E-9869-9FE8E28C0485}"/>
            </c:ext>
          </c:extLst>
        </c:ser>
        <c:ser>
          <c:idx val="2"/>
          <c:order val="2"/>
          <c:tx>
            <c:strRef>
              <c:f>TotalSales!$E$3:$E$4</c:f>
              <c:strCache>
                <c:ptCount val="1"/>
                <c:pt idx="0">
                  <c:v>Liberica</c:v>
                </c:pt>
              </c:strCache>
            </c:strRef>
          </c:tx>
          <c:spPr>
            <a:ln w="28575" cap="rnd">
              <a:solidFill>
                <a:srgbClr val="CCFF3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3E38-410E-9869-9FE8E28C0485}"/>
            </c:ext>
          </c:extLst>
        </c:ser>
        <c:ser>
          <c:idx val="3"/>
          <c:order val="3"/>
          <c:tx>
            <c:strRef>
              <c:f>TotalSales!$F$3:$F$4</c:f>
              <c:strCache>
                <c:ptCount val="1"/>
                <c:pt idx="0">
                  <c:v>Robusta</c:v>
                </c:pt>
              </c:strCache>
            </c:strRef>
          </c:tx>
          <c:spPr>
            <a:ln w="28575" cap="rnd">
              <a:solidFill>
                <a:srgbClr val="06981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3E38-410E-9869-9FE8E28C0485}"/>
            </c:ext>
          </c:extLst>
        </c:ser>
        <c:dLbls>
          <c:showLegendKey val="0"/>
          <c:showVal val="0"/>
          <c:showCatName val="0"/>
          <c:showSerName val="0"/>
          <c:showPercent val="0"/>
          <c:showBubbleSize val="0"/>
        </c:dLbls>
        <c:smooth val="0"/>
        <c:axId val="865224568"/>
        <c:axId val="865225648"/>
      </c:lineChart>
      <c:catAx>
        <c:axId val="865224568"/>
        <c:scaling>
          <c:orientation val="minMax"/>
        </c:scaling>
        <c:delete val="0"/>
        <c:axPos val="b"/>
        <c:numFmt formatCode="General" sourceLinked="1"/>
        <c:majorTickMark val="none"/>
        <c:minorTickMark val="none"/>
        <c:tickLblPos val="nextTo"/>
        <c:spPr>
          <a:solidFill>
            <a:srgbClr val="D3B6F0"/>
          </a:solidFill>
          <a:ln w="9525" cap="flat" cmpd="sng" algn="ctr">
            <a:solidFill>
              <a:schemeClr val="tx1">
                <a:lumMod val="15000"/>
                <a:lumOff val="85000"/>
              </a:schemeClr>
            </a:solidFill>
            <a:round/>
          </a:ln>
          <a:effectLst>
            <a:glow>
              <a:srgbClr val="D3B6F0"/>
            </a:glow>
          </a:effectLst>
        </c:spPr>
        <c:txPr>
          <a:bodyPr rot="0" spcFirstLastPara="1" vertOverflow="ellipsis" wrap="square" anchor="ctr" anchorCtr="0"/>
          <a:lstStyle/>
          <a:p>
            <a:pPr>
              <a:defRPr sz="9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crossAx val="865225648"/>
        <c:crosses val="autoZero"/>
        <c:auto val="1"/>
        <c:lblAlgn val="ctr"/>
        <c:lblOffset val="100"/>
        <c:noMultiLvlLbl val="0"/>
      </c:catAx>
      <c:valAx>
        <c:axId val="86522564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Cambria" panose="02040503050406030204" pitchFamily="18" charset="0"/>
                    <a:ea typeface="Cambria" panose="02040503050406030204" pitchFamily="18" charset="0"/>
                    <a:cs typeface="+mn-cs"/>
                  </a:defRPr>
                </a:pPr>
                <a:r>
                  <a:rPr lang="en-IN">
                    <a:latin typeface="Cambria" panose="02040503050406030204" pitchFamily="18" charset="0"/>
                    <a:ea typeface="Cambria" panose="02040503050406030204" pitchFamily="18" charset="0"/>
                  </a:rPr>
                  <a:t>USD ($)</a:t>
                </a:r>
              </a:p>
            </c:rich>
          </c:tx>
          <c:layout>
            <c:manualLayout>
              <c:xMode val="edge"/>
              <c:yMode val="edge"/>
              <c:x val="2.2121808637556663E-2"/>
              <c:y val="0.381372370159012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crossAx val="865224568"/>
        <c:crosses val="autoZero"/>
        <c:crossBetween val="between"/>
      </c:valAx>
      <c:spPr>
        <a:noFill/>
        <a:ln>
          <a:noFill/>
        </a:ln>
        <a:effectLst/>
      </c:spPr>
    </c:plotArea>
    <c:legend>
      <c:legendPos val="r"/>
      <c:layout>
        <c:manualLayout>
          <c:xMode val="edge"/>
          <c:yMode val="edge"/>
          <c:x val="0.87459104413978705"/>
          <c:y val="0.21915017524649907"/>
          <c:w val="0.12540895586021292"/>
          <c:h val="0.23450138251435149"/>
        </c:manualLayout>
      </c:layout>
      <c:overlay val="0"/>
      <c:spPr>
        <a:solidFill>
          <a:srgbClr val="DEC8F4"/>
        </a:solidFill>
        <a:ln>
          <a:noFill/>
        </a:ln>
        <a:effectLst/>
      </c:spPr>
      <c:txPr>
        <a:bodyPr rot="0" spcFirstLastPara="1" vertOverflow="ellipsis" vert="horz" wrap="square" anchor="ctr" anchorCtr="1"/>
        <a:lstStyle/>
        <a:p>
          <a:pPr>
            <a:defRPr sz="1000" b="0" i="0" u="none" strike="noStrike" kern="1200" baseline="0">
              <a:solidFill>
                <a:srgbClr val="3C1464"/>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[coffee_orders_project.xlsx]CountrySales!TotalSales</c:name>
    <c:fmtId val="16"/>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latin typeface="Cambria" panose="02040503050406030204" pitchFamily="18" charset="0"/>
                <a:ea typeface="Cambria" panose="02040503050406030204" pitchFamily="18"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E40"/>
          </a:solidFill>
          <a:ln w="25400">
            <a:solidFill>
              <a:schemeClr val="bg1"/>
            </a:solidFill>
          </a:ln>
          <a:effectLst/>
        </c:spPr>
      </c:pivotFmt>
      <c:pivotFmt>
        <c:idx val="2"/>
        <c:spPr>
          <a:solidFill>
            <a:srgbClr val="61FFA8"/>
          </a:solidFill>
          <a:ln w="25400">
            <a:solidFill>
              <a:schemeClr val="bg1"/>
            </a:solidFill>
          </a:ln>
          <a:effectLst/>
        </c:spPr>
      </c:pivotFmt>
      <c:pivotFmt>
        <c:idx val="3"/>
        <c:spPr>
          <a:solidFill>
            <a:srgbClr val="19FF81"/>
          </a:solidFill>
          <a:ln w="25400">
            <a:solidFill>
              <a:schemeClr val="bg1"/>
            </a:solidFill>
          </a:ln>
          <a:effectLst/>
        </c:spPr>
      </c:pivotFmt>
    </c:pivotFmts>
    <c:plotArea>
      <c:layout/>
      <c:barChart>
        <c:barDir val="bar"/>
        <c:grouping val="clustered"/>
        <c:varyColors val="0"/>
        <c:ser>
          <c:idx val="0"/>
          <c:order val="0"/>
          <c:tx>
            <c:strRef>
              <c:f>CountrySales!$B$3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19FF81"/>
              </a:solidFill>
              <a:ln w="25400">
                <a:solidFill>
                  <a:schemeClr val="bg1"/>
                </a:solidFill>
              </a:ln>
              <a:effectLst/>
            </c:spPr>
            <c:extLst>
              <c:ext xmlns:c16="http://schemas.microsoft.com/office/drawing/2014/chart" uri="{C3380CC4-5D6E-409C-BE32-E72D297353CC}">
                <c16:uniqueId val="{00000004-C315-44F1-ADE5-94997BF468C1}"/>
              </c:ext>
            </c:extLst>
          </c:dPt>
          <c:dPt>
            <c:idx val="1"/>
            <c:invertIfNegative val="0"/>
            <c:bubble3D val="0"/>
            <c:spPr>
              <a:solidFill>
                <a:srgbClr val="61FFA8"/>
              </a:solidFill>
              <a:ln w="25400">
                <a:solidFill>
                  <a:schemeClr val="bg1"/>
                </a:solidFill>
              </a:ln>
              <a:effectLst/>
            </c:spPr>
            <c:extLst>
              <c:ext xmlns:c16="http://schemas.microsoft.com/office/drawing/2014/chart" uri="{C3380CC4-5D6E-409C-BE32-E72D297353CC}">
                <c16:uniqueId val="{00000003-C315-44F1-ADE5-94997BF468C1}"/>
              </c:ext>
            </c:extLst>
          </c:dPt>
          <c:dPt>
            <c:idx val="2"/>
            <c:invertIfNegative val="0"/>
            <c:bubble3D val="0"/>
            <c:spPr>
              <a:solidFill>
                <a:srgbClr val="008E40"/>
              </a:solidFill>
              <a:ln w="25400">
                <a:solidFill>
                  <a:schemeClr val="bg1"/>
                </a:solidFill>
              </a:ln>
              <a:effectLst/>
            </c:spPr>
            <c:extLst>
              <c:ext xmlns:c16="http://schemas.microsoft.com/office/drawing/2014/chart" uri="{C3380CC4-5D6E-409C-BE32-E72D297353CC}">
                <c16:uniqueId val="{00000002-C315-44F1-ADE5-94997BF468C1}"/>
              </c:ext>
            </c:extLst>
          </c:dPt>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CountrySales!$A$4:$A$6</c:f>
              <c:strCache>
                <c:ptCount val="3"/>
                <c:pt idx="0">
                  <c:v>United Kingdom</c:v>
                </c:pt>
                <c:pt idx="1">
                  <c:v>Ireland</c:v>
                </c:pt>
                <c:pt idx="2">
                  <c:v>United States</c:v>
                </c:pt>
              </c:strCache>
            </c:strRef>
          </c:cat>
          <c:val>
            <c:numRef>
              <c:f>CountrySales!$B$4:$B$6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C315-44F1-ADE5-94997BF468C1}"/>
            </c:ext>
          </c:extLst>
        </c:ser>
        <c:dLbls>
          <c:dLblPos val="outEnd"/>
          <c:showLegendKey val="0"/>
          <c:showVal val="1"/>
          <c:showCatName val="0"/>
          <c:showSerName val="0"/>
          <c:showPercent val="0"/>
          <c:showBubbleSize val="0"/>
        </c:dLbls>
        <c:gapWidth val="182"/>
        <c:axId val="873913936"/>
        <c:axId val="873918976"/>
      </c:barChart>
      <c:catAx>
        <c:axId val="87391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8976"/>
        <c:crosses val="autoZero"/>
        <c:auto val="1"/>
        <c:lblAlgn val="ctr"/>
        <c:lblOffset val="100"/>
        <c:noMultiLvlLbl val="0"/>
      </c:catAx>
      <c:valAx>
        <c:axId val="873918976"/>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[coffee_orders_project.xlsx]Top5!TotalSales</c:name>
    <c:fmtId val="19"/>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latin typeface="Cambria" panose="02040503050406030204" pitchFamily="18" charset="0"/>
                <a:ea typeface="Cambria" panose="02040503050406030204" pitchFamily="18" charset="0"/>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E40"/>
          </a:solidFill>
          <a:ln w="25400">
            <a:solidFill>
              <a:schemeClr val="bg1"/>
            </a:solidFill>
          </a:ln>
          <a:effectLst/>
        </c:spPr>
      </c:pivotFmt>
      <c:pivotFmt>
        <c:idx val="2"/>
        <c:spPr>
          <a:solidFill>
            <a:srgbClr val="61FFA8"/>
          </a:solidFill>
          <a:ln w="25400">
            <a:solidFill>
              <a:schemeClr val="bg1"/>
            </a:solidFill>
          </a:ln>
          <a:effectLst/>
        </c:spPr>
      </c:pivotFmt>
      <c:pivotFmt>
        <c:idx val="3"/>
        <c:spPr>
          <a:solidFill>
            <a:srgbClr val="19FF81"/>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9FF81"/>
          </a:solidFill>
          <a:ln w="25400">
            <a:solidFill>
              <a:schemeClr val="bg1"/>
            </a:solidFill>
          </a:ln>
          <a:effectLst/>
        </c:spPr>
      </c:pivotFmt>
      <c:pivotFmt>
        <c:idx val="6"/>
        <c:spPr>
          <a:solidFill>
            <a:srgbClr val="61FFA8"/>
          </a:solidFill>
          <a:ln w="25400">
            <a:solidFill>
              <a:schemeClr val="bg1"/>
            </a:solidFill>
          </a:ln>
          <a:effectLst/>
        </c:spPr>
      </c:pivotFmt>
      <c:pivotFmt>
        <c:idx val="7"/>
        <c:spPr>
          <a:solidFill>
            <a:srgbClr val="008E40"/>
          </a:solidFill>
          <a:ln w="25400">
            <a:solidFill>
              <a:schemeClr val="bg1"/>
            </a:solidFill>
          </a:ln>
          <a:effectLst/>
        </c:spPr>
      </c:pivotFmt>
    </c:pivotFmts>
    <c:plotArea>
      <c:layout/>
      <c:barChart>
        <c:barDir val="bar"/>
        <c:grouping val="clustered"/>
        <c:varyColors val="0"/>
        <c:ser>
          <c:idx val="0"/>
          <c:order val="0"/>
          <c:tx>
            <c:strRef>
              <c:f>'Top5'!$B$3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322D-4DF4-82C4-119FCDE0361C}"/>
              </c:ext>
            </c:extLst>
          </c:dPt>
          <c:dPt>
            <c:idx val="1"/>
            <c:invertIfNegative val="0"/>
            <c:bubble3D val="0"/>
            <c:extLst>
              <c:ext xmlns:c16="http://schemas.microsoft.com/office/drawing/2014/chart" uri="{C3380CC4-5D6E-409C-BE32-E72D297353CC}">
                <c16:uniqueId val="{00000003-322D-4DF4-82C4-119FCDE0361C}"/>
              </c:ext>
            </c:extLst>
          </c:dPt>
          <c:dPt>
            <c:idx val="2"/>
            <c:invertIfNegative val="0"/>
            <c:bubble3D val="0"/>
            <c:extLst>
              <c:ext xmlns:c16="http://schemas.microsoft.com/office/drawing/2014/chart" uri="{C3380CC4-5D6E-409C-BE32-E72D297353CC}">
                <c16:uniqueId val="{00000005-322D-4DF4-82C4-119FCDE0361C}"/>
              </c:ext>
            </c:extLst>
          </c:dPt>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'Top5'!$A$4:$A$8</c:f>
              <c:strCache>
                <c:ptCount val="5"/>
                <c:pt idx="0">
                  <c:v>Don Flintiff</c:v>
                </c:pt>
                <c:pt idx="1">
                  <c:v>Nealson Cuttler</c:v>
                </c:pt>
                <c:pt idx="2">
                  <c:v>Terri Farra</c:v>
                </c:pt>
                <c:pt idx="3">
                  <c:v>Brenn Dundredge</c:v>
                </c:pt>
                <c:pt idx="4">
                  <c:v>Allis Wilmore</c:v>
                </c:pt>
              </c:strCache>
            </c:strRef>
          </c:cat>
          <c:val>
            <c:numRef>
              <c:f>'Top5'!$B$4:$B$8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322D-4DF4-82C4-119FCDE0361C}"/>
            </c:ext>
          </c:extLst>
        </c:ser>
        <c:dLbls>
          <c:dLblPos val="outEnd"/>
          <c:showLegendKey val="0"/>
          <c:showVal val="1"/>
          <c:showCatName val="0"/>
          <c:showSerName val="0"/>
          <c:showPercent val="0"/>
          <c:showBubbleSize val="0"/>
        </c:dLbls>
        <c:gapWidth val="182"/>
        <c:axId val="873913936"/>
        <c:axId val="873918976"/>
      </c:barChart>
      <c:catAx>
        <c:axId val="87391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8976"/>
        <c:crosses val="autoZero"/>
        <c:auto val="1"/>
        <c:lblAlgn val="ctr"/>
        <c:lblOffset val="100"/>
        <c:noMultiLvlLbl val="0"/>
      </c:catAx>
      <c:valAx>
        <c:axId val="873918976"/>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391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34228</xdr:colOff>
      <xdr:row>13</xdr:row>
      <xdr:rowOff>115620</xdr:rowOff>
    </xdr:from>
    <xdr:to>
      <xdr:col>15</xdr:col>
      <xdr:colOff>11755</xdr:colOff>
      <xdr:row>35</xdr:row>
      <xdr:rowOff>116229</xdr:rowOff>
    </xdr:to>
    <xdr:graphicFrame macro="">
      <xdr:nvGraphicFramePr>
        <xdr:cNvPr id="2" name="Chart 1">
          <a:extLst>
            <a:ext uri="{FF2B5EF4-FFF2-40B4-BE49-F238E27FC236}">
              <a16:creationId xmlns:a16="http://schemas.microsoft.com/office/drawing/2014/main" id="{9389ADBF-56BB-4FB0-A64A-0011CFB0D3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34228</xdr:colOff>
      <xdr:row>4</xdr:row>
      <xdr:rowOff>177785</xdr:rowOff>
    </xdr:from>
    <xdr:to>
      <xdr:col>15</xdr:col>
      <xdr:colOff>0</xdr:colOff>
      <xdr:row>14</xdr:row>
      <xdr:rowOff>4947</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6B1584F7-48C1-4DE4-A5D5-3DB8BDFDDA66}"/>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34228" y="918014"/>
              <a:ext cx="8543715" cy="167773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0</xdr:colOff>
      <xdr:row>4</xdr:row>
      <xdr:rowOff>175160</xdr:rowOff>
    </xdr:from>
    <xdr:to>
      <xdr:col>27</xdr:col>
      <xdr:colOff>0</xdr:colOff>
      <xdr:row>8</xdr:row>
      <xdr:rowOff>48875</xdr:rowOff>
    </xdr:to>
    <mc:AlternateContent xmlns:mc="http://schemas.openxmlformats.org/markup-compatibility/2006">
      <mc:Choice xmlns:a14="http://schemas.microsoft.com/office/drawing/2010/main" Requires="a14">
        <xdr:graphicFrame macro="">
          <xdr:nvGraphicFramePr>
            <xdr:cNvPr id="4" name="Roast Type 1">
              <a:extLst>
                <a:ext uri="{FF2B5EF4-FFF2-40B4-BE49-F238E27FC236}">
                  <a16:creationId xmlns:a16="http://schemas.microsoft.com/office/drawing/2014/main" id="{B827F1F0-4D83-4293-8D14-D1E30FE98267}"/>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8577943" y="915389"/>
              <a:ext cx="7315200" cy="6139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8</xdr:row>
      <xdr:rowOff>44576</xdr:rowOff>
    </xdr:from>
    <xdr:to>
      <xdr:col>22</xdr:col>
      <xdr:colOff>0</xdr:colOff>
      <xdr:row>14</xdr:row>
      <xdr:rowOff>23946</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FC0DEC76-A771-4C8A-8449-FF448CF32C7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577943" y="1525033"/>
              <a:ext cx="4267200" cy="10897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8</xdr:row>
      <xdr:rowOff>58058</xdr:rowOff>
    </xdr:from>
    <xdr:to>
      <xdr:col>27</xdr:col>
      <xdr:colOff>0</xdr:colOff>
      <xdr:row>14</xdr:row>
      <xdr:rowOff>23946</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38A1059A-A461-4B18-AB79-7245E8CA639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845143" y="1538515"/>
              <a:ext cx="3048000" cy="1076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11755</xdr:colOff>
      <xdr:row>14</xdr:row>
      <xdr:rowOff>23945</xdr:rowOff>
    </xdr:from>
    <xdr:to>
      <xdr:col>27</xdr:col>
      <xdr:colOff>0</xdr:colOff>
      <xdr:row>25</xdr:row>
      <xdr:rowOff>0</xdr:rowOff>
    </xdr:to>
    <xdr:graphicFrame macro="">
      <xdr:nvGraphicFramePr>
        <xdr:cNvPr id="7" name="Chart 6">
          <a:extLst>
            <a:ext uri="{FF2B5EF4-FFF2-40B4-BE49-F238E27FC236}">
              <a16:creationId xmlns:a16="http://schemas.microsoft.com/office/drawing/2014/main" id="{AC7BD2D9-057E-474F-83ED-C3A090CFE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11755</xdr:colOff>
      <xdr:row>25</xdr:row>
      <xdr:rowOff>0</xdr:rowOff>
    </xdr:from>
    <xdr:to>
      <xdr:col>27</xdr:col>
      <xdr:colOff>0</xdr:colOff>
      <xdr:row>35</xdr:row>
      <xdr:rowOff>116229</xdr:rowOff>
    </xdr:to>
    <xdr:graphicFrame macro="">
      <xdr:nvGraphicFramePr>
        <xdr:cNvPr id="8" name="Chart 7">
          <a:extLst>
            <a:ext uri="{FF2B5EF4-FFF2-40B4-BE49-F238E27FC236}">
              <a16:creationId xmlns:a16="http://schemas.microsoft.com/office/drawing/2014/main" id="{1308CF24-3239-46CE-8821-AB25588802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199879</xdr:colOff>
      <xdr:row>16</xdr:row>
      <xdr:rowOff>117650</xdr:rowOff>
    </xdr:from>
    <xdr:to>
      <xdr:col>18</xdr:col>
      <xdr:colOff>260839</xdr:colOff>
      <xdr:row>37</xdr:row>
      <xdr:rowOff>0</xdr:rowOff>
    </xdr:to>
    <xdr:graphicFrame macro="">
      <xdr:nvGraphicFramePr>
        <xdr:cNvPr id="2" name="Chart 1">
          <a:extLst>
            <a:ext uri="{FF2B5EF4-FFF2-40B4-BE49-F238E27FC236}">
              <a16:creationId xmlns:a16="http://schemas.microsoft.com/office/drawing/2014/main" id="{13845EF9-30B1-D8FA-4744-9428D03D2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198120</xdr:colOff>
      <xdr:row>2</xdr:row>
      <xdr:rowOff>22860</xdr:rowOff>
    </xdr:from>
    <xdr:to>
      <xdr:col>18</xdr:col>
      <xdr:colOff>259080</xdr:colOff>
      <xdr:row>10</xdr:row>
      <xdr:rowOff>87923</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3012BFC1-5FF7-696E-1077-39BD1E61A2F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673634" y="392974"/>
              <a:ext cx="7506789" cy="15455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199879</xdr:colOff>
      <xdr:row>10</xdr:row>
      <xdr:rowOff>173788</xdr:rowOff>
    </xdr:from>
    <xdr:to>
      <xdr:col>12</xdr:col>
      <xdr:colOff>206410</xdr:colOff>
      <xdr:row>14</xdr:row>
      <xdr:rowOff>32658</xdr:rowOff>
    </xdr:to>
    <mc:AlternateContent xmlns:mc="http://schemas.openxmlformats.org/markup-compatibility/2006">
      <mc:Choice xmlns:a14="http://schemas.microsoft.com/office/drawing/2010/main" Requires="a14">
        <xdr:graphicFrame macro="">
          <xdr:nvGraphicFramePr>
            <xdr:cNvPr id="6" name="Roast Type">
              <a:extLst>
                <a:ext uri="{FF2B5EF4-FFF2-40B4-BE49-F238E27FC236}">
                  <a16:creationId xmlns:a16="http://schemas.microsoft.com/office/drawing/2014/main" id="{7DE9B46E-C8A4-500D-F83C-EDB266F0D049}"/>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5675393" y="2024359"/>
              <a:ext cx="3794760" cy="599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259080</xdr:colOff>
      <xdr:row>11</xdr:row>
      <xdr:rowOff>21775</xdr:rowOff>
    </xdr:from>
    <xdr:to>
      <xdr:col>16</xdr:col>
      <xdr:colOff>0</xdr:colOff>
      <xdr:row>16</xdr:row>
      <xdr:rowOff>68080</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0D4AE469-B3CD-EBC3-93ED-521517C6214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522823" y="2057404"/>
              <a:ext cx="2179320" cy="9715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152400</xdr:colOff>
      <xdr:row>11</xdr:row>
      <xdr:rowOff>0</xdr:rowOff>
    </xdr:from>
    <xdr:to>
      <xdr:col>18</xdr:col>
      <xdr:colOff>260839</xdr:colOff>
      <xdr:row>16</xdr:row>
      <xdr:rowOff>32824</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D52EC528-3BDA-55A0-9E63-A4850B1DA3B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854543" y="2035629"/>
              <a:ext cx="1327639" cy="9581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58270</xdr:colOff>
      <xdr:row>6</xdr:row>
      <xdr:rowOff>35859</xdr:rowOff>
    </xdr:from>
    <xdr:to>
      <xdr:col>16</xdr:col>
      <xdr:colOff>295835</xdr:colOff>
      <xdr:row>24</xdr:row>
      <xdr:rowOff>71717</xdr:rowOff>
    </xdr:to>
    <xdr:graphicFrame macro="">
      <xdr:nvGraphicFramePr>
        <xdr:cNvPr id="7" name="Chart 6">
          <a:extLst>
            <a:ext uri="{FF2B5EF4-FFF2-40B4-BE49-F238E27FC236}">
              <a16:creationId xmlns:a16="http://schemas.microsoft.com/office/drawing/2014/main" id="{DCDBEC2E-EE8C-EE24-2B80-A526BB2FB9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58270</xdr:colOff>
      <xdr:row>6</xdr:row>
      <xdr:rowOff>35859</xdr:rowOff>
    </xdr:from>
    <xdr:to>
      <xdr:col>16</xdr:col>
      <xdr:colOff>295835</xdr:colOff>
      <xdr:row>24</xdr:row>
      <xdr:rowOff>71717</xdr:rowOff>
    </xdr:to>
    <xdr:graphicFrame macro="">
      <xdr:nvGraphicFramePr>
        <xdr:cNvPr id="2" name="Chart 1">
          <a:extLst>
            <a:ext uri="{FF2B5EF4-FFF2-40B4-BE49-F238E27FC236}">
              <a16:creationId xmlns:a16="http://schemas.microsoft.com/office/drawing/2014/main" id="{F8C70309-5BE6-4881-B063-21BC6F7D92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55.747542013887" createdVersion="8" refreshedVersion="8" minRefreshableVersion="3" recordCount="1000" xr:uid="{C932F06C-5253-4597-9E8A-9EAD162B1206}">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edium"/>
        <s v="Light"/>
        <s v="Dark"/>
      </sharedItems>
    </cacheField>
    <cacheField name="Size" numFmtId="164">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 Name" numFmtId="0">
      <sharedItems count="4">
        <s v="Robusta"/>
        <s v="Excelsa"/>
        <s v="Arabica"/>
        <s v="Liberica"/>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828765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r>
  <r>
    <s v="QEV-37451-860"/>
    <x v="0"/>
    <s v="17670-51384-MA"/>
    <s v="E-M-0.5"/>
    <n v="5"/>
    <x v="0"/>
    <s v="aallner0@lulu.com"/>
    <x v="0"/>
    <s v="Exc"/>
    <x v="0"/>
    <x v="1"/>
    <n v="8.25"/>
    <n v="41.25"/>
    <x v="1"/>
    <x v="0"/>
  </r>
  <r>
    <s v="FAA-43335-268"/>
    <x v="1"/>
    <s v="21125-22134-PX"/>
    <s v="A-L-1"/>
    <n v="1"/>
    <x v="1"/>
    <s v="jredholes2@tmall.com"/>
    <x v="0"/>
    <s v="Ara"/>
    <x v="1"/>
    <x v="0"/>
    <n v="12.95"/>
    <n v="12.95"/>
    <x v="2"/>
    <x v="0"/>
  </r>
  <r>
    <s v="KAC-83089-793"/>
    <x v="2"/>
    <s v="23806-46781-OU"/>
    <s v="E-M-1"/>
    <n v="2"/>
    <x v="2"/>
    <s v=""/>
    <x v="1"/>
    <s v="Exc"/>
    <x v="0"/>
    <x v="0"/>
    <n v="13.75"/>
    <n v="27.5"/>
    <x v="1"/>
    <x v="1"/>
  </r>
  <r>
    <s v="KAC-83089-793"/>
    <x v="2"/>
    <s v="23806-46781-OU"/>
    <s v="R-L-2.5"/>
    <n v="2"/>
    <x v="2"/>
    <s v=""/>
    <x v="1"/>
    <s v="Rob"/>
    <x v="1"/>
    <x v="2"/>
    <n v="27.484999999999996"/>
    <n v="54.969999999999992"/>
    <x v="0"/>
    <x v="1"/>
  </r>
  <r>
    <s v="CVP-18956-553"/>
    <x v="3"/>
    <s v="86561-91660-RB"/>
    <s v="L-D-1"/>
    <n v="3"/>
    <x v="3"/>
    <s v=""/>
    <x v="0"/>
    <s v="Lib"/>
    <x v="2"/>
    <x v="0"/>
    <n v="12.95"/>
    <n v="38.849999999999994"/>
    <x v="3"/>
    <x v="1"/>
  </r>
  <r>
    <s v="IPP-31994-879"/>
    <x v="4"/>
    <s v="65223-29612-CB"/>
    <s v="E-D-0.5"/>
    <n v="3"/>
    <x v="4"/>
    <s v="slobe6@nifty.com"/>
    <x v="0"/>
    <s v="Exc"/>
    <x v="2"/>
    <x v="1"/>
    <n v="7.29"/>
    <n v="21.87"/>
    <x v="1"/>
    <x v="0"/>
  </r>
  <r>
    <s v="SNZ-65340-705"/>
    <x v="5"/>
    <s v="21134-81676-FR"/>
    <s v="L-L-0.2"/>
    <n v="1"/>
    <x v="5"/>
    <s v=""/>
    <x v="1"/>
    <s v="Lib"/>
    <x v="1"/>
    <x v="3"/>
    <n v="4.7549999999999999"/>
    <n v="4.7549999999999999"/>
    <x v="3"/>
    <x v="0"/>
  </r>
  <r>
    <s v="EZT-46571-659"/>
    <x v="6"/>
    <s v="03396-68805-ZC"/>
    <s v="R-M-0.5"/>
    <n v="3"/>
    <x v="6"/>
    <s v="gpetracci8@livejournal.com"/>
    <x v="0"/>
    <s v="Rob"/>
    <x v="0"/>
    <x v="1"/>
    <n v="5.97"/>
    <n v="17.91"/>
    <x v="0"/>
    <x v="1"/>
  </r>
  <r>
    <s v="NWQ-70061-912"/>
    <x v="0"/>
    <s v="61021-27840-ZN"/>
    <s v="R-M-0.5"/>
    <n v="1"/>
    <x v="7"/>
    <s v="rraven9@ed.gov"/>
    <x v="0"/>
    <s v="Rob"/>
    <x v="0"/>
    <x v="1"/>
    <n v="5.97"/>
    <n v="5.97"/>
    <x v="0"/>
    <x v="1"/>
  </r>
  <r>
    <s v="BKK-47233-845"/>
    <x v="7"/>
    <s v="76239-90137-UQ"/>
    <s v="A-D-1"/>
    <n v="4"/>
    <x v="8"/>
    <s v="fferbera@businesswire.com"/>
    <x v="0"/>
    <s v="Ara"/>
    <x v="2"/>
    <x v="0"/>
    <n v="9.9499999999999993"/>
    <n v="39.799999999999997"/>
    <x v="2"/>
    <x v="1"/>
  </r>
  <r>
    <s v="VQR-01002-970"/>
    <x v="8"/>
    <s v="49315-21985-BB"/>
    <s v="E-L-2.5"/>
    <n v="5"/>
    <x v="9"/>
    <s v="dphizackerlyb@utexas.edu"/>
    <x v="0"/>
    <s v="Exc"/>
    <x v="1"/>
    <x v="2"/>
    <n v="34.154999999999994"/>
    <n v="170.77499999999998"/>
    <x v="1"/>
    <x v="0"/>
  </r>
  <r>
    <s v="SZW-48378-399"/>
    <x v="9"/>
    <s v="34136-36674-OM"/>
    <s v="R-M-1"/>
    <n v="5"/>
    <x v="10"/>
    <s v="rscholarc@nyu.edu"/>
    <x v="0"/>
    <s v="Rob"/>
    <x v="0"/>
    <x v="0"/>
    <n v="9.9499999999999993"/>
    <n v="49.75"/>
    <x v="0"/>
    <x v="1"/>
  </r>
  <r>
    <s v="ITA-87418-783"/>
    <x v="10"/>
    <s v="39396-12890-PE"/>
    <s v="R-D-2.5"/>
    <n v="2"/>
    <x v="11"/>
    <s v="tvanyutind@wix.com"/>
    <x v="0"/>
    <s v="Rob"/>
    <x v="2"/>
    <x v="2"/>
    <n v="20.584999999999997"/>
    <n v="41.169999999999995"/>
    <x v="0"/>
    <x v="1"/>
  </r>
  <r>
    <s v="GNZ-46006-527"/>
    <x v="11"/>
    <s v="95875-73336-RG"/>
    <s v="L-D-0.2"/>
    <n v="3"/>
    <x v="12"/>
    <s v="ptrobee@wunderground.com"/>
    <x v="0"/>
    <s v="Lib"/>
    <x v="2"/>
    <x v="3"/>
    <n v="3.8849999999999998"/>
    <n v="11.654999999999999"/>
    <x v="3"/>
    <x v="0"/>
  </r>
  <r>
    <s v="FYQ-78248-319"/>
    <x v="12"/>
    <s v="25473-43727-BY"/>
    <s v="R-M-2.5"/>
    <n v="5"/>
    <x v="13"/>
    <s v="loscroftf@ebay.co.uk"/>
    <x v="0"/>
    <s v="Rob"/>
    <x v="0"/>
    <x v="2"/>
    <n v="22.884999999999998"/>
    <n v="114.42499999999998"/>
    <x v="0"/>
    <x v="1"/>
  </r>
  <r>
    <s v="VAU-44387-624"/>
    <x v="13"/>
    <s v="99643-51048-IQ"/>
    <s v="A-M-0.2"/>
    <n v="6"/>
    <x v="14"/>
    <s v="malabasterg@hexun.com"/>
    <x v="0"/>
    <s v="Ara"/>
    <x v="0"/>
    <x v="3"/>
    <n v="3.375"/>
    <n v="20.25"/>
    <x v="2"/>
    <x v="1"/>
  </r>
  <r>
    <s v="RDW-33155-159"/>
    <x v="14"/>
    <s v="62173-15287-CU"/>
    <s v="A-L-1"/>
    <n v="6"/>
    <x v="15"/>
    <s v="rbroxuph@jimdo.com"/>
    <x v="0"/>
    <s v="Ara"/>
    <x v="1"/>
    <x v="0"/>
    <n v="12.95"/>
    <n v="77.699999999999989"/>
    <x v="2"/>
    <x v="1"/>
  </r>
  <r>
    <s v="TDZ-59011-211"/>
    <x v="15"/>
    <s v="57611-05522-ST"/>
    <s v="R-D-2.5"/>
    <n v="4"/>
    <x v="16"/>
    <s v="predfordi@ow.ly"/>
    <x v="1"/>
    <s v="Rob"/>
    <x v="2"/>
    <x v="2"/>
    <n v="20.584999999999997"/>
    <n v="82.339999999999989"/>
    <x v="0"/>
    <x v="0"/>
  </r>
  <r>
    <s v="IDU-25793-399"/>
    <x v="16"/>
    <s v="76664-37050-DT"/>
    <s v="A-M-0.2"/>
    <n v="5"/>
    <x v="17"/>
    <s v="acorradinoj@harvard.edu"/>
    <x v="0"/>
    <s v="Ara"/>
    <x v="0"/>
    <x v="3"/>
    <n v="3.375"/>
    <n v="16.875"/>
    <x v="2"/>
    <x v="0"/>
  </r>
  <r>
    <s v="IDU-25793-399"/>
    <x v="16"/>
    <s v="76664-37050-DT"/>
    <s v="E-D-0.2"/>
    <n v="4"/>
    <x v="17"/>
    <s v="acorradinoj@harvard.edu"/>
    <x v="0"/>
    <s v="Exc"/>
    <x v="2"/>
    <x v="3"/>
    <n v="3.645"/>
    <n v="14.58"/>
    <x v="1"/>
    <x v="0"/>
  </r>
  <r>
    <s v="NUO-20013-488"/>
    <x v="16"/>
    <s v="03090-88267-BQ"/>
    <s v="A-D-0.2"/>
    <n v="6"/>
    <x v="18"/>
    <s v="adavidowskyl@netvibes.com"/>
    <x v="0"/>
    <s v="Ara"/>
    <x v="2"/>
    <x v="3"/>
    <n v="2.9849999999999999"/>
    <n v="17.91"/>
    <x v="2"/>
    <x v="1"/>
  </r>
  <r>
    <s v="UQU-65630-479"/>
    <x v="17"/>
    <s v="37651-47492-NC"/>
    <s v="R-M-2.5"/>
    <n v="4"/>
    <x v="19"/>
    <s v="aantukm@kickstarter.com"/>
    <x v="0"/>
    <s v="Rob"/>
    <x v="0"/>
    <x v="2"/>
    <n v="22.884999999999998"/>
    <n v="91.539999999999992"/>
    <x v="0"/>
    <x v="0"/>
  </r>
  <r>
    <s v="FEO-11834-332"/>
    <x v="18"/>
    <s v="95399-57205-HI"/>
    <s v="A-D-0.2"/>
    <n v="4"/>
    <x v="20"/>
    <s v="ikleinertn@timesonline.co.uk"/>
    <x v="0"/>
    <s v="Ara"/>
    <x v="2"/>
    <x v="3"/>
    <n v="2.9849999999999999"/>
    <n v="11.94"/>
    <x v="2"/>
    <x v="0"/>
  </r>
  <r>
    <s v="TKY-71558-096"/>
    <x v="19"/>
    <s v="24010-66714-HW"/>
    <s v="A-M-1"/>
    <n v="1"/>
    <x v="21"/>
    <s v="cblofeldo@amazon.co.uk"/>
    <x v="0"/>
    <s v="Ara"/>
    <x v="0"/>
    <x v="0"/>
    <n v="11.25"/>
    <n v="11.25"/>
    <x v="2"/>
    <x v="1"/>
  </r>
  <r>
    <s v="OXY-65322-253"/>
    <x v="20"/>
    <s v="07591-92789-UA"/>
    <s v="E-M-0.2"/>
    <n v="3"/>
    <x v="22"/>
    <s v=""/>
    <x v="0"/>
    <s v="Exc"/>
    <x v="0"/>
    <x v="3"/>
    <n v="4.125"/>
    <n v="12.375"/>
    <x v="1"/>
    <x v="0"/>
  </r>
  <r>
    <s v="EVP-43500-491"/>
    <x v="21"/>
    <s v="49231-44455-IC"/>
    <s v="A-M-0.5"/>
    <n v="4"/>
    <x v="23"/>
    <s v="sshalesq@umich.edu"/>
    <x v="0"/>
    <s v="Ara"/>
    <x v="0"/>
    <x v="1"/>
    <n v="6.75"/>
    <n v="27"/>
    <x v="2"/>
    <x v="0"/>
  </r>
  <r>
    <s v="WAG-26945-689"/>
    <x v="22"/>
    <s v="50124-88608-EO"/>
    <s v="A-M-0.2"/>
    <n v="5"/>
    <x v="24"/>
    <s v="vdanneilr@mtv.com"/>
    <x v="1"/>
    <s v="Ara"/>
    <x v="0"/>
    <x v="3"/>
    <n v="3.375"/>
    <n v="16.875"/>
    <x v="2"/>
    <x v="1"/>
  </r>
  <r>
    <s v="CHE-78995-767"/>
    <x v="23"/>
    <s v="00888-74814-UZ"/>
    <s v="A-D-0.5"/>
    <n v="3"/>
    <x v="25"/>
    <s v="tnewburys@usda.gov"/>
    <x v="1"/>
    <s v="Ara"/>
    <x v="2"/>
    <x v="1"/>
    <n v="5.97"/>
    <n v="17.91"/>
    <x v="2"/>
    <x v="1"/>
  </r>
  <r>
    <s v="RYZ-14633-602"/>
    <x v="21"/>
    <s v="14158-30713-OB"/>
    <s v="A-D-1"/>
    <n v="4"/>
    <x v="26"/>
    <s v="mcalcuttt@baidu.com"/>
    <x v="1"/>
    <s v="Ara"/>
    <x v="2"/>
    <x v="0"/>
    <n v="9.9499999999999993"/>
    <n v="39.799999999999997"/>
    <x v="2"/>
    <x v="0"/>
  </r>
  <r>
    <s v="WOQ-36015-429"/>
    <x v="24"/>
    <s v="51427-89175-QJ"/>
    <s v="L-M-0.2"/>
    <n v="5"/>
    <x v="27"/>
    <s v=""/>
    <x v="0"/>
    <s v="Lib"/>
    <x v="0"/>
    <x v="3"/>
    <n v="4.3650000000000002"/>
    <n v="21.825000000000003"/>
    <x v="3"/>
    <x v="1"/>
  </r>
  <r>
    <s v="WOQ-36015-429"/>
    <x v="24"/>
    <s v="51427-89175-QJ"/>
    <s v="A-D-0.5"/>
    <n v="6"/>
    <x v="27"/>
    <s v=""/>
    <x v="0"/>
    <s v="Ara"/>
    <x v="2"/>
    <x v="1"/>
    <n v="5.97"/>
    <n v="35.82"/>
    <x v="2"/>
    <x v="1"/>
  </r>
  <r>
    <s v="WOQ-36015-429"/>
    <x v="24"/>
    <s v="51427-89175-QJ"/>
    <s v="L-M-0.5"/>
    <n v="6"/>
    <x v="27"/>
    <s v=""/>
    <x v="0"/>
    <s v="Lib"/>
    <x v="0"/>
    <x v="1"/>
    <n v="8.73"/>
    <n v="52.38"/>
    <x v="3"/>
    <x v="1"/>
  </r>
  <r>
    <s v="SCT-60553-454"/>
    <x v="25"/>
    <s v="39123-12846-YJ"/>
    <s v="L-L-0.2"/>
    <n v="5"/>
    <x v="28"/>
    <s v="ggatheralx@123-reg.co.uk"/>
    <x v="0"/>
    <s v="Lib"/>
    <x v="1"/>
    <x v="3"/>
    <n v="4.7549999999999999"/>
    <n v="23.774999999999999"/>
    <x v="3"/>
    <x v="1"/>
  </r>
  <r>
    <s v="GFK-52063-244"/>
    <x v="26"/>
    <s v="44981-99666-XB"/>
    <s v="L-L-0.5"/>
    <n v="6"/>
    <x v="29"/>
    <s v="uwelberryy@ebay.co.uk"/>
    <x v="2"/>
    <s v="Lib"/>
    <x v="1"/>
    <x v="1"/>
    <n v="9.51"/>
    <n v="57.06"/>
    <x v="3"/>
    <x v="0"/>
  </r>
  <r>
    <s v="AMM-79521-378"/>
    <x v="27"/>
    <s v="24825-51803-CQ"/>
    <s v="A-D-0.5"/>
    <n v="6"/>
    <x v="30"/>
    <s v="feilhartz@who.int"/>
    <x v="0"/>
    <s v="Ara"/>
    <x v="2"/>
    <x v="1"/>
    <n v="5.97"/>
    <n v="35.82"/>
    <x v="2"/>
    <x v="1"/>
  </r>
  <r>
    <s v="QUQ-90580-772"/>
    <x v="28"/>
    <s v="77634-13918-GJ"/>
    <s v="L-M-0.2"/>
    <n v="2"/>
    <x v="31"/>
    <s v="zponting10@altervista.org"/>
    <x v="0"/>
    <s v="Lib"/>
    <x v="0"/>
    <x v="3"/>
    <n v="4.3650000000000002"/>
    <n v="8.73"/>
    <x v="3"/>
    <x v="1"/>
  </r>
  <r>
    <s v="LGD-24408-274"/>
    <x v="29"/>
    <s v="13694-25001-LX"/>
    <s v="L-L-0.5"/>
    <n v="3"/>
    <x v="32"/>
    <s v="sstrase11@booking.com"/>
    <x v="0"/>
    <s v="Lib"/>
    <x v="1"/>
    <x v="1"/>
    <n v="9.51"/>
    <n v="28.53"/>
    <x v="3"/>
    <x v="1"/>
  </r>
  <r>
    <s v="HCT-95608-959"/>
    <x v="30"/>
    <s v="08523-01791-TI"/>
    <s v="R-M-2.5"/>
    <n v="5"/>
    <x v="33"/>
    <s v="dde12@unesco.org"/>
    <x v="0"/>
    <s v="Rob"/>
    <x v="0"/>
    <x v="2"/>
    <n v="22.884999999999998"/>
    <n v="114.42499999999998"/>
    <x v="0"/>
    <x v="1"/>
  </r>
  <r>
    <s v="OFX-99147-470"/>
    <x v="31"/>
    <s v="49860-68865-AB"/>
    <s v="R-M-1"/>
    <n v="6"/>
    <x v="34"/>
    <s v=""/>
    <x v="0"/>
    <s v="Rob"/>
    <x v="0"/>
    <x v="0"/>
    <n v="9.9499999999999993"/>
    <n v="59.699999999999996"/>
    <x v="0"/>
    <x v="0"/>
  </r>
  <r>
    <s v="LUO-37559-016"/>
    <x v="32"/>
    <s v="21240-83132-SP"/>
    <s v="L-M-1"/>
    <n v="3"/>
    <x v="35"/>
    <s v=""/>
    <x v="0"/>
    <s v="Lib"/>
    <x v="0"/>
    <x v="0"/>
    <n v="14.55"/>
    <n v="43.650000000000006"/>
    <x v="3"/>
    <x v="1"/>
  </r>
  <r>
    <s v="XWC-20610-167"/>
    <x v="33"/>
    <s v="08350-81623-TF"/>
    <s v="E-D-0.2"/>
    <n v="2"/>
    <x v="36"/>
    <s v="lyeoland15@pbs.org"/>
    <x v="0"/>
    <s v="Exc"/>
    <x v="2"/>
    <x v="3"/>
    <n v="3.645"/>
    <n v="7.29"/>
    <x v="1"/>
    <x v="0"/>
  </r>
  <r>
    <s v="GPU-79113-136"/>
    <x v="34"/>
    <s v="73284-01385-SJ"/>
    <s v="R-D-0.2"/>
    <n v="3"/>
    <x v="37"/>
    <s v="atolworthy16@toplist.cz"/>
    <x v="0"/>
    <s v="Rob"/>
    <x v="2"/>
    <x v="3"/>
    <n v="2.6849999999999996"/>
    <n v="8.0549999999999997"/>
    <x v="0"/>
    <x v="0"/>
  </r>
  <r>
    <s v="ULR-52653-960"/>
    <x v="35"/>
    <s v="04152-34436-IE"/>
    <s v="L-L-2.5"/>
    <n v="2"/>
    <x v="38"/>
    <s v=""/>
    <x v="0"/>
    <s v="Lib"/>
    <x v="1"/>
    <x v="2"/>
    <n v="36.454999999999998"/>
    <n v="72.91"/>
    <x v="3"/>
    <x v="1"/>
  </r>
  <r>
    <s v="HPI-42308-142"/>
    <x v="36"/>
    <s v="06631-86965-XP"/>
    <s v="E-M-0.5"/>
    <n v="2"/>
    <x v="39"/>
    <s v="obaudassi18@seesaa.net"/>
    <x v="0"/>
    <s v="Exc"/>
    <x v="0"/>
    <x v="1"/>
    <n v="8.25"/>
    <n v="16.5"/>
    <x v="1"/>
    <x v="0"/>
  </r>
  <r>
    <s v="XHI-30227-581"/>
    <x v="37"/>
    <s v="54619-08558-ZU"/>
    <s v="L-D-2.5"/>
    <n v="6"/>
    <x v="40"/>
    <s v="pkingsbury19@comcast.net"/>
    <x v="0"/>
    <s v="Lib"/>
    <x v="2"/>
    <x v="2"/>
    <n v="29.784999999999997"/>
    <n v="178.70999999999998"/>
    <x v="3"/>
    <x v="1"/>
  </r>
  <r>
    <s v="DJH-05202-380"/>
    <x v="38"/>
    <s v="85589-17020-CX"/>
    <s v="E-M-2.5"/>
    <n v="2"/>
    <x v="41"/>
    <s v=""/>
    <x v="0"/>
    <s v="Exc"/>
    <x v="0"/>
    <x v="2"/>
    <n v="31.624999999999996"/>
    <n v="63.249999999999993"/>
    <x v="1"/>
    <x v="0"/>
  </r>
  <r>
    <s v="VMW-26889-781"/>
    <x v="39"/>
    <s v="36078-91009-WU"/>
    <s v="A-L-0.2"/>
    <n v="2"/>
    <x v="42"/>
    <s v="acurley1b@hao123.com"/>
    <x v="0"/>
    <s v="Ara"/>
    <x v="1"/>
    <x v="3"/>
    <n v="3.8849999999999998"/>
    <n v="7.77"/>
    <x v="2"/>
    <x v="0"/>
  </r>
  <r>
    <s v="DBU-81099-586"/>
    <x v="40"/>
    <s v="15770-27099-GX"/>
    <s v="A-D-2.5"/>
    <n v="4"/>
    <x v="43"/>
    <s v="rmcgilvary1c@tamu.edu"/>
    <x v="0"/>
    <s v="Ara"/>
    <x v="2"/>
    <x v="2"/>
    <n v="22.884999999999998"/>
    <n v="91.539999999999992"/>
    <x v="2"/>
    <x v="1"/>
  </r>
  <r>
    <s v="PQA-54820-810"/>
    <x v="41"/>
    <s v="91460-04823-BX"/>
    <s v="A-L-1"/>
    <n v="3"/>
    <x v="44"/>
    <s v="ipikett1d@xinhuanet.com"/>
    <x v="0"/>
    <s v="Ara"/>
    <x v="1"/>
    <x v="0"/>
    <n v="12.95"/>
    <n v="38.849999999999994"/>
    <x v="2"/>
    <x v="1"/>
  </r>
  <r>
    <s v="XKB-41924-202"/>
    <x v="42"/>
    <s v="45089-52817-WN"/>
    <s v="L-D-0.5"/>
    <n v="2"/>
    <x v="45"/>
    <s v="ibouldon1e@gizmodo.com"/>
    <x v="0"/>
    <s v="Lib"/>
    <x v="2"/>
    <x v="1"/>
    <n v="7.77"/>
    <n v="15.54"/>
    <x v="3"/>
    <x v="1"/>
  </r>
  <r>
    <s v="DWZ-69106-473"/>
    <x v="43"/>
    <s v="76447-50326-IC"/>
    <s v="L-L-2.5"/>
    <n v="4"/>
    <x v="46"/>
    <s v="kflanders1f@over-blog.com"/>
    <x v="1"/>
    <s v="Lib"/>
    <x v="1"/>
    <x v="2"/>
    <n v="36.454999999999998"/>
    <n v="145.82"/>
    <x v="3"/>
    <x v="0"/>
  </r>
  <r>
    <s v="YHV-68700-050"/>
    <x v="44"/>
    <s v="26333-67911-OL"/>
    <s v="R-M-0.5"/>
    <n v="5"/>
    <x v="47"/>
    <s v="hmattioli1g@webmd.com"/>
    <x v="2"/>
    <s v="Rob"/>
    <x v="0"/>
    <x v="1"/>
    <n v="5.97"/>
    <n v="29.849999999999998"/>
    <x v="0"/>
    <x v="1"/>
  </r>
  <r>
    <s v="YHV-68700-050"/>
    <x v="44"/>
    <s v="26333-67911-OL"/>
    <s v="L-L-2.5"/>
    <n v="2"/>
    <x v="47"/>
    <s v="hmattioli1g@webmd.com"/>
    <x v="2"/>
    <s v="Lib"/>
    <x v="1"/>
    <x v="2"/>
    <n v="36.454999999999998"/>
    <n v="72.91"/>
    <x v="3"/>
    <x v="1"/>
  </r>
  <r>
    <s v="KRB-88066-642"/>
    <x v="45"/>
    <s v="22107-86640-SB"/>
    <s v="L-M-1"/>
    <n v="5"/>
    <x v="48"/>
    <s v="agillard1i@issuu.com"/>
    <x v="0"/>
    <s v="Lib"/>
    <x v="0"/>
    <x v="0"/>
    <n v="14.55"/>
    <n v="72.75"/>
    <x v="3"/>
    <x v="1"/>
  </r>
  <r>
    <s v="LQU-08404-173"/>
    <x v="46"/>
    <s v="09960-34242-LZ"/>
    <s v="L-L-1"/>
    <n v="3"/>
    <x v="49"/>
    <s v=""/>
    <x v="0"/>
    <s v="Lib"/>
    <x v="1"/>
    <x v="0"/>
    <n v="15.85"/>
    <n v="47.55"/>
    <x v="3"/>
    <x v="1"/>
  </r>
  <r>
    <s v="CWK-60159-881"/>
    <x v="47"/>
    <s v="04671-85591-RT"/>
    <s v="E-D-0.2"/>
    <n v="3"/>
    <x v="50"/>
    <s v="tgrizard1k@odnoklassniki.ru"/>
    <x v="0"/>
    <s v="Exc"/>
    <x v="2"/>
    <x v="3"/>
    <n v="3.645"/>
    <n v="10.935"/>
    <x v="1"/>
    <x v="0"/>
  </r>
  <r>
    <s v="EEG-74197-843"/>
    <x v="48"/>
    <s v="25729-68859-UA"/>
    <s v="E-L-1"/>
    <n v="4"/>
    <x v="51"/>
    <s v="rrelton1l@stanford.edu"/>
    <x v="0"/>
    <s v="Exc"/>
    <x v="1"/>
    <x v="0"/>
    <n v="14.85"/>
    <n v="59.4"/>
    <x v="1"/>
    <x v="1"/>
  </r>
  <r>
    <s v="UCZ-59708-525"/>
    <x v="49"/>
    <s v="05501-86351-NX"/>
    <s v="L-D-2.5"/>
    <n v="3"/>
    <x v="52"/>
    <s v=""/>
    <x v="0"/>
    <s v="Lib"/>
    <x v="2"/>
    <x v="2"/>
    <n v="29.784999999999997"/>
    <n v="89.35499999999999"/>
    <x v="3"/>
    <x v="0"/>
  </r>
  <r>
    <s v="HUB-47311-849"/>
    <x v="50"/>
    <s v="04521-04300-OK"/>
    <s v="L-M-0.5"/>
    <n v="3"/>
    <x v="53"/>
    <s v="sgilroy1n@eepurl.com"/>
    <x v="0"/>
    <s v="Lib"/>
    <x v="0"/>
    <x v="1"/>
    <n v="8.73"/>
    <n v="26.19"/>
    <x v="3"/>
    <x v="0"/>
  </r>
  <r>
    <s v="WYM-17686-694"/>
    <x v="51"/>
    <s v="58689-55264-VK"/>
    <s v="A-D-2.5"/>
    <n v="5"/>
    <x v="54"/>
    <s v="ccottingham1o@wikipedia.org"/>
    <x v="0"/>
    <s v="Ara"/>
    <x v="2"/>
    <x v="2"/>
    <n v="22.884999999999998"/>
    <n v="114.42499999999998"/>
    <x v="2"/>
    <x v="1"/>
  </r>
  <r>
    <s v="ZYQ-15797-695"/>
    <x v="52"/>
    <s v="79436-73011-MM"/>
    <s v="R-D-0.5"/>
    <n v="5"/>
    <x v="55"/>
    <s v=""/>
    <x v="2"/>
    <s v="Rob"/>
    <x v="2"/>
    <x v="1"/>
    <n v="5.3699999999999992"/>
    <n v="26.849999999999994"/>
    <x v="0"/>
    <x v="0"/>
  </r>
  <r>
    <s v="EEJ-16185-108"/>
    <x v="53"/>
    <s v="65552-60476-KY"/>
    <s v="L-L-0.2"/>
    <n v="5"/>
    <x v="56"/>
    <s v=""/>
    <x v="0"/>
    <s v="Lib"/>
    <x v="1"/>
    <x v="3"/>
    <n v="4.7549999999999999"/>
    <n v="23.774999999999999"/>
    <x v="3"/>
    <x v="0"/>
  </r>
  <r>
    <s v="RWR-77888-800"/>
    <x v="54"/>
    <s v="69904-02729-YS"/>
    <s v="A-M-0.5"/>
    <n v="1"/>
    <x v="57"/>
    <s v="adykes1r@eventbrite.com"/>
    <x v="0"/>
    <s v="Ara"/>
    <x v="0"/>
    <x v="1"/>
    <n v="6.75"/>
    <n v="6.75"/>
    <x v="2"/>
    <x v="1"/>
  </r>
  <r>
    <s v="LHN-75209-742"/>
    <x v="55"/>
    <s v="01433-04270-AX"/>
    <s v="R-M-0.5"/>
    <n v="6"/>
    <x v="58"/>
    <s v=""/>
    <x v="0"/>
    <s v="Rob"/>
    <x v="0"/>
    <x v="1"/>
    <n v="5.97"/>
    <n v="35.82"/>
    <x v="0"/>
    <x v="0"/>
  </r>
  <r>
    <s v="TIR-71396-998"/>
    <x v="56"/>
    <s v="14204-14186-LA"/>
    <s v="R-D-2.5"/>
    <n v="4"/>
    <x v="59"/>
    <s v="acockrem1t@engadget.com"/>
    <x v="0"/>
    <s v="Rob"/>
    <x v="2"/>
    <x v="2"/>
    <n v="20.584999999999997"/>
    <n v="82.339999999999989"/>
    <x v="0"/>
    <x v="0"/>
  </r>
  <r>
    <s v="RXF-37618-213"/>
    <x v="57"/>
    <s v="32948-34398-HC"/>
    <s v="R-L-0.5"/>
    <n v="1"/>
    <x v="60"/>
    <s v="bumpleby1u@soundcloud.com"/>
    <x v="0"/>
    <s v="Rob"/>
    <x v="1"/>
    <x v="1"/>
    <n v="7.169999999999999"/>
    <n v="7.169999999999999"/>
    <x v="0"/>
    <x v="0"/>
  </r>
  <r>
    <s v="ANM-16388-634"/>
    <x v="58"/>
    <s v="77343-52608-FF"/>
    <s v="L-L-0.2"/>
    <n v="2"/>
    <x v="61"/>
    <s v="nsaleway1v@dedecms.com"/>
    <x v="0"/>
    <s v="Lib"/>
    <x v="1"/>
    <x v="3"/>
    <n v="4.7549999999999999"/>
    <n v="9.51"/>
    <x v="3"/>
    <x v="1"/>
  </r>
  <r>
    <s v="WYL-29300-070"/>
    <x v="59"/>
    <s v="42770-36274-QA"/>
    <s v="R-M-0.2"/>
    <n v="1"/>
    <x v="62"/>
    <s v="hgoulter1w@abc.net.au"/>
    <x v="0"/>
    <s v="Rob"/>
    <x v="0"/>
    <x v="3"/>
    <n v="2.9849999999999999"/>
    <n v="2.9849999999999999"/>
    <x v="0"/>
    <x v="1"/>
  </r>
  <r>
    <s v="JHW-74554-805"/>
    <x v="60"/>
    <s v="14103-58987-ZU"/>
    <s v="R-M-1"/>
    <n v="6"/>
    <x v="63"/>
    <s v="grizzello1x@symantec.com"/>
    <x v="2"/>
    <s v="Rob"/>
    <x v="0"/>
    <x v="0"/>
    <n v="9.9499999999999993"/>
    <n v="59.699999999999996"/>
    <x v="0"/>
    <x v="0"/>
  </r>
  <r>
    <s v="KYS-27063-603"/>
    <x v="61"/>
    <s v="69958-32065-SW"/>
    <s v="E-L-2.5"/>
    <n v="4"/>
    <x v="64"/>
    <s v="slist1y@mapquest.com"/>
    <x v="0"/>
    <s v="Exc"/>
    <x v="1"/>
    <x v="2"/>
    <n v="34.154999999999994"/>
    <n v="136.61999999999998"/>
    <x v="1"/>
    <x v="1"/>
  </r>
  <r>
    <s v="GAZ-58626-277"/>
    <x v="62"/>
    <s v="69533-84907-FA"/>
    <s v="L-L-0.2"/>
    <n v="2"/>
    <x v="65"/>
    <s v="sedmondson1z@theguardian.com"/>
    <x v="1"/>
    <s v="Lib"/>
    <x v="1"/>
    <x v="3"/>
    <n v="4.7549999999999999"/>
    <n v="9.51"/>
    <x v="3"/>
    <x v="1"/>
  </r>
  <r>
    <s v="RPJ-37787-335"/>
    <x v="63"/>
    <s v="76005-95461-CI"/>
    <s v="A-M-2.5"/>
    <n v="3"/>
    <x v="66"/>
    <s v=""/>
    <x v="0"/>
    <s v="Ara"/>
    <x v="0"/>
    <x v="2"/>
    <n v="25.874999999999996"/>
    <n v="77.624999999999986"/>
    <x v="2"/>
    <x v="1"/>
  </r>
  <r>
    <s v="LEF-83057-763"/>
    <x v="64"/>
    <s v="15395-90855-VB"/>
    <s v="L-M-0.2"/>
    <n v="5"/>
    <x v="67"/>
    <s v=""/>
    <x v="0"/>
    <s v="Lib"/>
    <x v="0"/>
    <x v="3"/>
    <n v="4.3650000000000002"/>
    <n v="21.825000000000003"/>
    <x v="3"/>
    <x v="0"/>
  </r>
  <r>
    <s v="RPW-36123-215"/>
    <x v="65"/>
    <s v="80640-45811-LB"/>
    <s v="E-L-0.5"/>
    <n v="2"/>
    <x v="68"/>
    <s v="jrangall22@newsvine.com"/>
    <x v="0"/>
    <s v="Exc"/>
    <x v="1"/>
    <x v="1"/>
    <n v="8.91"/>
    <n v="17.82"/>
    <x v="1"/>
    <x v="0"/>
  </r>
  <r>
    <s v="WLL-59044-117"/>
    <x v="66"/>
    <s v="28476-04082-GR"/>
    <s v="R-D-1"/>
    <n v="6"/>
    <x v="69"/>
    <s v="kboorn23@ezinearticles.com"/>
    <x v="1"/>
    <s v="Rob"/>
    <x v="2"/>
    <x v="0"/>
    <n v="8.9499999999999993"/>
    <n v="53.699999999999996"/>
    <x v="0"/>
    <x v="0"/>
  </r>
  <r>
    <s v="AWT-22827-563"/>
    <x v="67"/>
    <s v="12018-75670-EU"/>
    <s v="R-L-0.2"/>
    <n v="1"/>
    <x v="70"/>
    <s v=""/>
    <x v="1"/>
    <s v="Rob"/>
    <x v="1"/>
    <x v="3"/>
    <n v="3.5849999999999995"/>
    <n v="3.5849999999999995"/>
    <x v="0"/>
    <x v="0"/>
  </r>
  <r>
    <s v="QLM-07145-668"/>
    <x v="68"/>
    <s v="86437-17399-FK"/>
    <s v="E-D-0.2"/>
    <n v="2"/>
    <x v="71"/>
    <s v="celgey25@webs.com"/>
    <x v="0"/>
    <s v="Exc"/>
    <x v="2"/>
    <x v="3"/>
    <n v="3.645"/>
    <n v="7.29"/>
    <x v="1"/>
    <x v="1"/>
  </r>
  <r>
    <s v="HVQ-64398-930"/>
    <x v="69"/>
    <s v="62979-53167-ML"/>
    <s v="A-M-0.5"/>
    <n v="6"/>
    <x v="72"/>
    <s v="lmizzi26@rakuten.co.jp"/>
    <x v="0"/>
    <s v="Ara"/>
    <x v="0"/>
    <x v="1"/>
    <n v="6.75"/>
    <n v="40.5"/>
    <x v="2"/>
    <x v="0"/>
  </r>
  <r>
    <s v="WRT-40778-247"/>
    <x v="70"/>
    <s v="54810-81899-HL"/>
    <s v="R-L-1"/>
    <n v="4"/>
    <x v="73"/>
    <s v="cgiacomazzo27@jigsy.com"/>
    <x v="0"/>
    <s v="Rob"/>
    <x v="1"/>
    <x v="0"/>
    <n v="11.95"/>
    <n v="47.8"/>
    <x v="0"/>
    <x v="1"/>
  </r>
  <r>
    <s v="SUB-13006-125"/>
    <x v="71"/>
    <s v="26103-41504-IB"/>
    <s v="A-L-0.5"/>
    <n v="5"/>
    <x v="74"/>
    <s v="aarnow28@arizona.edu"/>
    <x v="0"/>
    <s v="Ara"/>
    <x v="1"/>
    <x v="1"/>
    <n v="7.77"/>
    <n v="38.849999999999994"/>
    <x v="2"/>
    <x v="0"/>
  </r>
  <r>
    <s v="CQM-49696-263"/>
    <x v="72"/>
    <s v="76534-45229-SG"/>
    <s v="L-L-2.5"/>
    <n v="3"/>
    <x v="75"/>
    <s v="syann29@senate.gov"/>
    <x v="0"/>
    <s v="Lib"/>
    <x v="1"/>
    <x v="2"/>
    <n v="36.454999999999998"/>
    <n v="109.36499999999999"/>
    <x v="3"/>
    <x v="0"/>
  </r>
  <r>
    <s v="KXN-85094-246"/>
    <x v="73"/>
    <s v="81744-27332-RR"/>
    <s v="L-M-2.5"/>
    <n v="3"/>
    <x v="76"/>
    <s v="bnaulls2a@tiny.cc"/>
    <x v="1"/>
    <s v="Lib"/>
    <x v="0"/>
    <x v="2"/>
    <n v="33.464999999999996"/>
    <n v="100.39499999999998"/>
    <x v="3"/>
    <x v="0"/>
  </r>
  <r>
    <s v="XOQ-12405-419"/>
    <x v="74"/>
    <s v="91513-75657-PH"/>
    <s v="R-D-2.5"/>
    <n v="4"/>
    <x v="77"/>
    <s v=""/>
    <x v="0"/>
    <s v="Rob"/>
    <x v="2"/>
    <x v="2"/>
    <n v="20.584999999999997"/>
    <n v="82.339999999999989"/>
    <x v="0"/>
    <x v="0"/>
  </r>
  <r>
    <s v="HYF-10254-369"/>
    <x v="75"/>
    <s v="30373-66619-CB"/>
    <s v="L-L-0.5"/>
    <n v="1"/>
    <x v="78"/>
    <s v="zsherewood2c@apache.org"/>
    <x v="0"/>
    <s v="Lib"/>
    <x v="1"/>
    <x v="1"/>
    <n v="9.51"/>
    <n v="9.51"/>
    <x v="3"/>
    <x v="1"/>
  </r>
  <r>
    <s v="XXJ-47000-307"/>
    <x v="76"/>
    <s v="31582-23562-FM"/>
    <s v="A-L-2.5"/>
    <n v="3"/>
    <x v="79"/>
    <s v="jdufaire2d@fc2.com"/>
    <x v="0"/>
    <s v="Ara"/>
    <x v="1"/>
    <x v="2"/>
    <n v="29.784999999999997"/>
    <n v="89.35499999999999"/>
    <x v="2"/>
    <x v="1"/>
  </r>
  <r>
    <s v="XXJ-47000-307"/>
    <x v="76"/>
    <s v="31582-23562-FM"/>
    <s v="A-D-0.2"/>
    <n v="4"/>
    <x v="79"/>
    <s v="jdufaire2d@fc2.com"/>
    <x v="0"/>
    <s v="Ara"/>
    <x v="2"/>
    <x v="3"/>
    <n v="2.9849999999999999"/>
    <n v="11.94"/>
    <x v="2"/>
    <x v="1"/>
  </r>
  <r>
    <s v="ZDK-82166-357"/>
    <x v="77"/>
    <s v="81431-12577-VD"/>
    <s v="A-M-1"/>
    <n v="3"/>
    <x v="80"/>
    <s v="bkeaveney2f@netlog.com"/>
    <x v="0"/>
    <s v="Ara"/>
    <x v="0"/>
    <x v="0"/>
    <n v="11.25"/>
    <n v="33.75"/>
    <x v="2"/>
    <x v="1"/>
  </r>
  <r>
    <s v="IHN-19982-362"/>
    <x v="78"/>
    <s v="68894-91205-MP"/>
    <s v="R-L-1"/>
    <n v="3"/>
    <x v="81"/>
    <s v="egrise2g@cargocollective.com"/>
    <x v="0"/>
    <s v="Rob"/>
    <x v="1"/>
    <x v="0"/>
    <n v="11.95"/>
    <n v="35.849999999999994"/>
    <x v="0"/>
    <x v="1"/>
  </r>
  <r>
    <s v="VMT-10030-889"/>
    <x v="79"/>
    <s v="87602-55754-VN"/>
    <s v="A-L-1"/>
    <n v="6"/>
    <x v="82"/>
    <s v="tgottelier2h@vistaprint.com"/>
    <x v="0"/>
    <s v="Ara"/>
    <x v="1"/>
    <x v="0"/>
    <n v="12.95"/>
    <n v="77.699999999999989"/>
    <x v="2"/>
    <x v="1"/>
  </r>
  <r>
    <s v="NHL-11063-100"/>
    <x v="80"/>
    <s v="39181-35745-WH"/>
    <s v="A-L-1"/>
    <n v="4"/>
    <x v="83"/>
    <s v=""/>
    <x v="1"/>
    <s v="Ara"/>
    <x v="1"/>
    <x v="0"/>
    <n v="12.95"/>
    <n v="51.8"/>
    <x v="2"/>
    <x v="0"/>
  </r>
  <r>
    <s v="ROV-87448-086"/>
    <x v="81"/>
    <s v="30381-64762-NG"/>
    <s v="A-M-2.5"/>
    <n v="4"/>
    <x v="84"/>
    <s v="agreenhead2j@dailymail.co.uk"/>
    <x v="0"/>
    <s v="Ara"/>
    <x v="0"/>
    <x v="2"/>
    <n v="25.874999999999996"/>
    <n v="103.49999999999999"/>
    <x v="2"/>
    <x v="1"/>
  </r>
  <r>
    <s v="DGY-35773-612"/>
    <x v="82"/>
    <s v="17503-27693-ZH"/>
    <s v="E-L-1"/>
    <n v="3"/>
    <x v="85"/>
    <s v=""/>
    <x v="0"/>
    <s v="Exc"/>
    <x v="1"/>
    <x v="0"/>
    <n v="14.85"/>
    <n v="44.55"/>
    <x v="1"/>
    <x v="0"/>
  </r>
  <r>
    <s v="YWH-50638-556"/>
    <x v="83"/>
    <s v="89442-35633-HJ"/>
    <s v="E-L-0.5"/>
    <n v="4"/>
    <x v="86"/>
    <s v="elangcaster2l@spotify.com"/>
    <x v="2"/>
    <s v="Exc"/>
    <x v="1"/>
    <x v="1"/>
    <n v="8.91"/>
    <n v="35.64"/>
    <x v="1"/>
    <x v="0"/>
  </r>
  <r>
    <s v="ISL-11200-600"/>
    <x v="84"/>
    <s v="13654-85265-IL"/>
    <s v="A-D-0.2"/>
    <n v="6"/>
    <x v="87"/>
    <s v=""/>
    <x v="1"/>
    <s v="Ara"/>
    <x v="2"/>
    <x v="3"/>
    <n v="2.9849999999999999"/>
    <n v="17.91"/>
    <x v="2"/>
    <x v="0"/>
  </r>
  <r>
    <s v="LBZ-75997-047"/>
    <x v="85"/>
    <s v="40946-22090-FP"/>
    <s v="A-M-2.5"/>
    <n v="6"/>
    <x v="88"/>
    <s v="nmagauran2n@51.la"/>
    <x v="0"/>
    <s v="Ara"/>
    <x v="0"/>
    <x v="2"/>
    <n v="25.874999999999996"/>
    <n v="155.24999999999997"/>
    <x v="2"/>
    <x v="1"/>
  </r>
  <r>
    <s v="EUH-08089-954"/>
    <x v="86"/>
    <s v="29050-93691-TS"/>
    <s v="A-D-0.2"/>
    <n v="2"/>
    <x v="89"/>
    <s v="vkirdsch2o@google.fr"/>
    <x v="0"/>
    <s v="Ara"/>
    <x v="2"/>
    <x v="3"/>
    <n v="2.9849999999999999"/>
    <n v="5.97"/>
    <x v="2"/>
    <x v="1"/>
  </r>
  <r>
    <s v="BLD-12227-251"/>
    <x v="87"/>
    <s v="64395-74865-WF"/>
    <s v="A-M-0.5"/>
    <n v="2"/>
    <x v="90"/>
    <s v="iwhapple2p@com.com"/>
    <x v="0"/>
    <s v="Ara"/>
    <x v="0"/>
    <x v="1"/>
    <n v="6.75"/>
    <n v="13.5"/>
    <x v="2"/>
    <x v="1"/>
  </r>
  <r>
    <s v="OPY-30711-853"/>
    <x v="25"/>
    <s v="81861-66046-SU"/>
    <s v="A-D-0.2"/>
    <n v="1"/>
    <x v="91"/>
    <s v=""/>
    <x v="1"/>
    <s v="Ara"/>
    <x v="2"/>
    <x v="3"/>
    <n v="2.9849999999999999"/>
    <n v="2.9849999999999999"/>
    <x v="2"/>
    <x v="1"/>
  </r>
  <r>
    <s v="DBC-44122-300"/>
    <x v="88"/>
    <s v="13366-78506-KP"/>
    <s v="L-M-0.2"/>
    <n v="3"/>
    <x v="92"/>
    <s v=""/>
    <x v="0"/>
    <s v="Lib"/>
    <x v="0"/>
    <x v="3"/>
    <n v="4.3650000000000002"/>
    <n v="13.095000000000001"/>
    <x v="3"/>
    <x v="0"/>
  </r>
  <r>
    <s v="FJQ-60035-234"/>
    <x v="89"/>
    <s v="08847-29858-HN"/>
    <s v="A-L-0.2"/>
    <n v="2"/>
    <x v="93"/>
    <s v=""/>
    <x v="0"/>
    <s v="Ara"/>
    <x v="1"/>
    <x v="3"/>
    <n v="3.8849999999999998"/>
    <n v="7.77"/>
    <x v="2"/>
    <x v="0"/>
  </r>
  <r>
    <s v="HSF-66926-425"/>
    <x v="90"/>
    <s v="00539-42510-RY"/>
    <s v="L-D-2.5"/>
    <n v="5"/>
    <x v="94"/>
    <s v="nyoules2t@reference.com"/>
    <x v="1"/>
    <s v="Lib"/>
    <x v="2"/>
    <x v="2"/>
    <n v="29.784999999999997"/>
    <n v="148.92499999999998"/>
    <x v="3"/>
    <x v="0"/>
  </r>
  <r>
    <s v="LQG-41416-375"/>
    <x v="91"/>
    <s v="45190-08727-NV"/>
    <s v="L-D-1"/>
    <n v="3"/>
    <x v="95"/>
    <s v="daizikovitz2u@answers.com"/>
    <x v="1"/>
    <s v="Lib"/>
    <x v="2"/>
    <x v="0"/>
    <n v="12.95"/>
    <n v="38.849999999999994"/>
    <x v="3"/>
    <x v="0"/>
  </r>
  <r>
    <s v="VZO-97265-841"/>
    <x v="92"/>
    <s v="87049-37901-FU"/>
    <s v="R-M-0.2"/>
    <n v="4"/>
    <x v="96"/>
    <s v="brevel2v@fastcompany.com"/>
    <x v="0"/>
    <s v="Rob"/>
    <x v="0"/>
    <x v="3"/>
    <n v="2.9849999999999999"/>
    <n v="11.94"/>
    <x v="0"/>
    <x v="1"/>
  </r>
  <r>
    <s v="MOR-12987-399"/>
    <x v="93"/>
    <s v="34015-31593-JC"/>
    <s v="L-M-1"/>
    <n v="6"/>
    <x v="97"/>
    <s v="epriddis2w@nationalgeographic.com"/>
    <x v="0"/>
    <s v="Lib"/>
    <x v="0"/>
    <x v="0"/>
    <n v="14.55"/>
    <n v="87.300000000000011"/>
    <x v="3"/>
    <x v="1"/>
  </r>
  <r>
    <s v="UOA-23786-489"/>
    <x v="94"/>
    <s v="90305-50099-SV"/>
    <s v="A-M-0.5"/>
    <n v="6"/>
    <x v="98"/>
    <s v="qveel2x@jugem.jp"/>
    <x v="0"/>
    <s v="Ara"/>
    <x v="0"/>
    <x v="1"/>
    <n v="6.75"/>
    <n v="40.5"/>
    <x v="2"/>
    <x v="0"/>
  </r>
  <r>
    <s v="AJL-52941-018"/>
    <x v="95"/>
    <s v="55871-61935-MF"/>
    <s v="E-D-1"/>
    <n v="2"/>
    <x v="99"/>
    <s v="lconyers2y@twitter.com"/>
    <x v="0"/>
    <s v="Exc"/>
    <x v="2"/>
    <x v="0"/>
    <n v="12.15"/>
    <n v="24.3"/>
    <x v="1"/>
    <x v="1"/>
  </r>
  <r>
    <s v="XSZ-84273-421"/>
    <x v="96"/>
    <s v="15405-60469-TM"/>
    <s v="R-M-0.5"/>
    <n v="3"/>
    <x v="100"/>
    <s v="pwye2z@dagondesign.com"/>
    <x v="0"/>
    <s v="Rob"/>
    <x v="0"/>
    <x v="1"/>
    <n v="5.97"/>
    <n v="17.91"/>
    <x v="0"/>
    <x v="0"/>
  </r>
  <r>
    <s v="NUN-48214-216"/>
    <x v="97"/>
    <s v="06953-94794-FB"/>
    <s v="A-M-0.5"/>
    <n v="4"/>
    <x v="101"/>
    <s v=""/>
    <x v="0"/>
    <s v="Ara"/>
    <x v="0"/>
    <x v="1"/>
    <n v="6.75"/>
    <n v="27"/>
    <x v="2"/>
    <x v="1"/>
  </r>
  <r>
    <s v="AKV-93064-769"/>
    <x v="98"/>
    <s v="22305-40299-CY"/>
    <s v="L-D-0.5"/>
    <n v="1"/>
    <x v="102"/>
    <s v="tsheryn31@mtv.com"/>
    <x v="0"/>
    <s v="Lib"/>
    <x v="2"/>
    <x v="1"/>
    <n v="7.77"/>
    <n v="7.77"/>
    <x v="3"/>
    <x v="0"/>
  </r>
  <r>
    <s v="BRB-40903-533"/>
    <x v="99"/>
    <s v="09020-56774-GU"/>
    <s v="E-L-0.2"/>
    <n v="3"/>
    <x v="103"/>
    <s v="mredgrave32@cargocollective.com"/>
    <x v="0"/>
    <s v="Exc"/>
    <x v="1"/>
    <x v="3"/>
    <n v="4.4550000000000001"/>
    <n v="13.365"/>
    <x v="1"/>
    <x v="0"/>
  </r>
  <r>
    <s v="GPR-19973-483"/>
    <x v="100"/>
    <s v="92926-08470-YS"/>
    <s v="R-D-0.5"/>
    <n v="5"/>
    <x v="104"/>
    <s v="bfominov33@yale.edu"/>
    <x v="0"/>
    <s v="Rob"/>
    <x v="2"/>
    <x v="1"/>
    <n v="5.3699999999999992"/>
    <n v="26.849999999999994"/>
    <x v="0"/>
    <x v="1"/>
  </r>
  <r>
    <s v="XIY-43041-882"/>
    <x v="101"/>
    <s v="07250-63194-JO"/>
    <s v="A-M-1"/>
    <n v="1"/>
    <x v="105"/>
    <s v="scritchlow34@un.org"/>
    <x v="0"/>
    <s v="Ara"/>
    <x v="0"/>
    <x v="0"/>
    <n v="11.25"/>
    <n v="11.25"/>
    <x v="2"/>
    <x v="1"/>
  </r>
  <r>
    <s v="YGY-98425-969"/>
    <x v="102"/>
    <s v="63787-96257-TQ"/>
    <s v="L-M-1"/>
    <n v="1"/>
    <x v="106"/>
    <s v="msteptow35@earthlink.net"/>
    <x v="1"/>
    <s v="Lib"/>
    <x v="0"/>
    <x v="0"/>
    <n v="14.55"/>
    <n v="14.55"/>
    <x v="3"/>
    <x v="1"/>
  </r>
  <r>
    <s v="MSB-08397-648"/>
    <x v="103"/>
    <s v="49530-25460-RW"/>
    <s v="R-L-0.2"/>
    <n v="4"/>
    <x v="107"/>
    <s v=""/>
    <x v="0"/>
    <s v="Rob"/>
    <x v="1"/>
    <x v="3"/>
    <n v="3.5849999999999995"/>
    <n v="14.339999999999998"/>
    <x v="0"/>
    <x v="1"/>
  </r>
  <r>
    <s v="WDR-06028-345"/>
    <x v="104"/>
    <s v="66508-21373-OQ"/>
    <s v="L-L-1"/>
    <n v="1"/>
    <x v="108"/>
    <s v="imulliner37@pinterest.com"/>
    <x v="2"/>
    <s v="Lib"/>
    <x v="1"/>
    <x v="0"/>
    <n v="15.85"/>
    <n v="15.85"/>
    <x v="3"/>
    <x v="1"/>
  </r>
  <r>
    <s v="MXM-42948-061"/>
    <x v="105"/>
    <s v="20203-03950-FY"/>
    <s v="L-L-0.2"/>
    <n v="4"/>
    <x v="109"/>
    <s v="gstandley38@dion.ne.jp"/>
    <x v="1"/>
    <s v="Lib"/>
    <x v="1"/>
    <x v="3"/>
    <n v="4.7549999999999999"/>
    <n v="19.02"/>
    <x v="3"/>
    <x v="0"/>
  </r>
  <r>
    <s v="MGQ-98961-173"/>
    <x v="11"/>
    <s v="83895-90735-XH"/>
    <s v="L-L-0.5"/>
    <n v="4"/>
    <x v="110"/>
    <s v="bdrage39@youku.com"/>
    <x v="0"/>
    <s v="Lib"/>
    <x v="1"/>
    <x v="1"/>
    <n v="9.51"/>
    <n v="38.04"/>
    <x v="3"/>
    <x v="1"/>
  </r>
  <r>
    <s v="RFH-64349-897"/>
    <x v="106"/>
    <s v="61954-61462-RJ"/>
    <s v="E-D-0.5"/>
    <n v="3"/>
    <x v="111"/>
    <s v="myallop3a@fema.gov"/>
    <x v="0"/>
    <s v="Exc"/>
    <x v="2"/>
    <x v="1"/>
    <n v="7.29"/>
    <n v="21.87"/>
    <x v="1"/>
    <x v="0"/>
  </r>
  <r>
    <s v="TKL-20738-660"/>
    <x v="107"/>
    <s v="47939-53158-LS"/>
    <s v="E-M-0.2"/>
    <n v="1"/>
    <x v="112"/>
    <s v="cswitsur3b@chronoengine.com"/>
    <x v="0"/>
    <s v="Exc"/>
    <x v="0"/>
    <x v="3"/>
    <n v="4.125"/>
    <n v="4.125"/>
    <x v="1"/>
    <x v="1"/>
  </r>
  <r>
    <s v="TKL-20738-660"/>
    <x v="107"/>
    <s v="47939-53158-LS"/>
    <s v="A-L-0.2"/>
    <n v="1"/>
    <x v="112"/>
    <s v="cswitsur3b@chronoengine.com"/>
    <x v="0"/>
    <s v="Ara"/>
    <x v="1"/>
    <x v="3"/>
    <n v="3.8849999999999998"/>
    <n v="3.8849999999999998"/>
    <x v="2"/>
    <x v="1"/>
  </r>
  <r>
    <s v="TKL-20738-660"/>
    <x v="107"/>
    <s v="47939-53158-LS"/>
    <s v="E-M-1"/>
    <n v="5"/>
    <x v="112"/>
    <s v="cswitsur3b@chronoengine.com"/>
    <x v="0"/>
    <s v="Exc"/>
    <x v="0"/>
    <x v="0"/>
    <n v="13.75"/>
    <n v="68.75"/>
    <x v="1"/>
    <x v="1"/>
  </r>
  <r>
    <s v="GOW-03198-575"/>
    <x v="108"/>
    <s v="61513-27752-FA"/>
    <s v="A-D-0.5"/>
    <n v="4"/>
    <x v="113"/>
    <s v="mludwell3e@blogger.com"/>
    <x v="0"/>
    <s v="Ara"/>
    <x v="2"/>
    <x v="1"/>
    <n v="5.97"/>
    <n v="23.88"/>
    <x v="2"/>
    <x v="0"/>
  </r>
  <r>
    <s v="QJB-90477-635"/>
    <x v="109"/>
    <s v="89714-19856-WX"/>
    <s v="L-L-2.5"/>
    <n v="4"/>
    <x v="114"/>
    <s v="dbeauchamp3f@usda.gov"/>
    <x v="0"/>
    <s v="Lib"/>
    <x v="1"/>
    <x v="2"/>
    <n v="36.454999999999998"/>
    <n v="145.82"/>
    <x v="3"/>
    <x v="1"/>
  </r>
  <r>
    <s v="MWP-46239-785"/>
    <x v="110"/>
    <s v="87979-56781-YV"/>
    <s v="L-M-0.2"/>
    <n v="5"/>
    <x v="115"/>
    <s v="srodliff3g@ted.com"/>
    <x v="0"/>
    <s v="Lib"/>
    <x v="0"/>
    <x v="3"/>
    <n v="4.3650000000000002"/>
    <n v="21.825000000000003"/>
    <x v="3"/>
    <x v="0"/>
  </r>
  <r>
    <s v="QDV-03406-248"/>
    <x v="111"/>
    <s v="74126-88836-KA"/>
    <s v="L-M-0.5"/>
    <n v="3"/>
    <x v="116"/>
    <s v="swoodham3h@businesswire.com"/>
    <x v="1"/>
    <s v="Lib"/>
    <x v="0"/>
    <x v="1"/>
    <n v="8.73"/>
    <n v="26.19"/>
    <x v="3"/>
    <x v="0"/>
  </r>
  <r>
    <s v="GPH-40635-105"/>
    <x v="112"/>
    <s v="37397-05992-VO"/>
    <s v="A-M-1"/>
    <n v="1"/>
    <x v="117"/>
    <s v="hsynnot3i@about.com"/>
    <x v="0"/>
    <s v="Ara"/>
    <x v="0"/>
    <x v="0"/>
    <n v="11.25"/>
    <n v="11.25"/>
    <x v="2"/>
    <x v="1"/>
  </r>
  <r>
    <s v="JOM-80930-071"/>
    <x v="113"/>
    <s v="54904-18397-UD"/>
    <s v="L-D-1"/>
    <n v="6"/>
    <x v="118"/>
    <s v="rlepere3j@shop-pro.jp"/>
    <x v="1"/>
    <s v="Lib"/>
    <x v="2"/>
    <x v="0"/>
    <n v="12.95"/>
    <n v="77.699999999999989"/>
    <x v="3"/>
    <x v="1"/>
  </r>
  <r>
    <s v="OIL-26493-755"/>
    <x v="114"/>
    <s v="19017-95853-EK"/>
    <s v="A-M-0.5"/>
    <n v="1"/>
    <x v="119"/>
    <s v="twoofinden3k@businesswire.com"/>
    <x v="0"/>
    <s v="Ara"/>
    <x v="0"/>
    <x v="1"/>
    <n v="6.75"/>
    <n v="6.75"/>
    <x v="2"/>
    <x v="1"/>
  </r>
  <r>
    <s v="CYV-13426-645"/>
    <x v="115"/>
    <s v="88593-59934-VU"/>
    <s v="E-D-1"/>
    <n v="1"/>
    <x v="120"/>
    <s v="edacca3l@google.pl"/>
    <x v="0"/>
    <s v="Exc"/>
    <x v="2"/>
    <x v="0"/>
    <n v="12.15"/>
    <n v="12.15"/>
    <x v="1"/>
    <x v="0"/>
  </r>
  <r>
    <s v="WRP-39846-614"/>
    <x v="49"/>
    <s v="47493-68564-YM"/>
    <s v="A-L-2.5"/>
    <n v="5"/>
    <x v="121"/>
    <s v=""/>
    <x v="1"/>
    <s v="Ara"/>
    <x v="1"/>
    <x v="2"/>
    <n v="29.784999999999997"/>
    <n v="148.92499999999998"/>
    <x v="2"/>
    <x v="0"/>
  </r>
  <r>
    <s v="VDZ-76673-968"/>
    <x v="116"/>
    <s v="82246-82543-DW"/>
    <s v="E-D-0.5"/>
    <n v="2"/>
    <x v="122"/>
    <s v="bhindsberg3n@blogs.com"/>
    <x v="0"/>
    <s v="Exc"/>
    <x v="2"/>
    <x v="1"/>
    <n v="7.29"/>
    <n v="14.58"/>
    <x v="1"/>
    <x v="0"/>
  </r>
  <r>
    <s v="VTV-03546-175"/>
    <x v="117"/>
    <s v="03384-62101-IY"/>
    <s v="A-L-2.5"/>
    <n v="5"/>
    <x v="123"/>
    <s v="orobins3o@salon.com"/>
    <x v="0"/>
    <s v="Ara"/>
    <x v="1"/>
    <x v="2"/>
    <n v="29.784999999999997"/>
    <n v="148.92499999999998"/>
    <x v="2"/>
    <x v="0"/>
  </r>
  <r>
    <s v="GHR-72274-715"/>
    <x v="118"/>
    <s v="86881-41559-OR"/>
    <s v="L-D-1"/>
    <n v="1"/>
    <x v="124"/>
    <s v="osyseland3p@independent.co.uk"/>
    <x v="0"/>
    <s v="Lib"/>
    <x v="2"/>
    <x v="0"/>
    <n v="12.95"/>
    <n v="12.95"/>
    <x v="3"/>
    <x v="1"/>
  </r>
  <r>
    <s v="ZGK-97262-313"/>
    <x v="119"/>
    <s v="02536-18494-AQ"/>
    <s v="E-M-2.5"/>
    <n v="3"/>
    <x v="125"/>
    <s v=""/>
    <x v="0"/>
    <s v="Exc"/>
    <x v="0"/>
    <x v="2"/>
    <n v="31.624999999999996"/>
    <n v="94.874999999999986"/>
    <x v="1"/>
    <x v="0"/>
  </r>
  <r>
    <s v="ZFS-30776-804"/>
    <x v="120"/>
    <s v="58638-01029-CB"/>
    <s v="A-L-0.5"/>
    <n v="5"/>
    <x v="126"/>
    <s v="bmcamish2e@tripadvisor.com"/>
    <x v="0"/>
    <s v="Ara"/>
    <x v="1"/>
    <x v="1"/>
    <n v="7.77"/>
    <n v="38.849999999999994"/>
    <x v="2"/>
    <x v="0"/>
  </r>
  <r>
    <s v="QUU-91729-492"/>
    <x v="121"/>
    <s v="90312-11148-LA"/>
    <s v="A-D-0.2"/>
    <n v="4"/>
    <x v="127"/>
    <s v="lkeenleyside3s@topsy.com"/>
    <x v="0"/>
    <s v="Ara"/>
    <x v="2"/>
    <x v="3"/>
    <n v="2.9849999999999999"/>
    <n v="11.94"/>
    <x v="2"/>
    <x v="1"/>
  </r>
  <r>
    <s v="PVI-72795-960"/>
    <x v="122"/>
    <s v="68239-74809-TF"/>
    <s v="E-L-2.5"/>
    <n v="3"/>
    <x v="128"/>
    <s v=""/>
    <x v="1"/>
    <s v="Exc"/>
    <x v="1"/>
    <x v="2"/>
    <n v="34.154999999999994"/>
    <n v="102.46499999999997"/>
    <x v="1"/>
    <x v="1"/>
  </r>
  <r>
    <s v="PPP-78935-365"/>
    <x v="123"/>
    <s v="91074-60023-IP"/>
    <s v="E-D-1"/>
    <n v="4"/>
    <x v="129"/>
    <s v=""/>
    <x v="0"/>
    <s v="Exc"/>
    <x v="2"/>
    <x v="0"/>
    <n v="12.15"/>
    <n v="48.6"/>
    <x v="1"/>
    <x v="1"/>
  </r>
  <r>
    <s v="JUO-34131-517"/>
    <x v="124"/>
    <s v="07972-83748-JI"/>
    <s v="L-D-1"/>
    <n v="6"/>
    <x v="130"/>
    <s v=""/>
    <x v="0"/>
    <s v="Lib"/>
    <x v="2"/>
    <x v="0"/>
    <n v="12.95"/>
    <n v="77.699999999999989"/>
    <x v="3"/>
    <x v="0"/>
  </r>
  <r>
    <s v="ZJE-89333-489"/>
    <x v="125"/>
    <s v="08694-57330-XR"/>
    <s v="L-D-2.5"/>
    <n v="1"/>
    <x v="131"/>
    <s v="vkundt3w@bigcartel.com"/>
    <x v="1"/>
    <s v="Lib"/>
    <x v="2"/>
    <x v="2"/>
    <n v="29.784999999999997"/>
    <n v="29.784999999999997"/>
    <x v="3"/>
    <x v="0"/>
  </r>
  <r>
    <s v="LOO-35324-159"/>
    <x v="126"/>
    <s v="68412-11126-YJ"/>
    <s v="A-L-0.2"/>
    <n v="4"/>
    <x v="132"/>
    <s v="bbett3x@google.de"/>
    <x v="0"/>
    <s v="Ara"/>
    <x v="1"/>
    <x v="3"/>
    <n v="3.8849999999999998"/>
    <n v="15.54"/>
    <x v="2"/>
    <x v="0"/>
  </r>
  <r>
    <s v="JBQ-93412-846"/>
    <x v="127"/>
    <s v="69037-66822-DW"/>
    <s v="E-L-2.5"/>
    <n v="4"/>
    <x v="133"/>
    <s v=""/>
    <x v="1"/>
    <s v="Exc"/>
    <x v="1"/>
    <x v="2"/>
    <n v="34.154999999999994"/>
    <n v="136.61999999999998"/>
    <x v="1"/>
    <x v="0"/>
  </r>
  <r>
    <s v="EHX-66333-637"/>
    <x v="128"/>
    <s v="01297-94364-XH"/>
    <s v="L-M-0.5"/>
    <n v="2"/>
    <x v="134"/>
    <s v="dstaite3z@scientificamerican.com"/>
    <x v="0"/>
    <s v="Lib"/>
    <x v="0"/>
    <x v="1"/>
    <n v="8.73"/>
    <n v="17.46"/>
    <x v="3"/>
    <x v="1"/>
  </r>
  <r>
    <s v="WXG-25759-236"/>
    <x v="103"/>
    <s v="39919-06540-ZI"/>
    <s v="E-L-2.5"/>
    <n v="2"/>
    <x v="135"/>
    <s v="wkeyse40@apple.com"/>
    <x v="0"/>
    <s v="Exc"/>
    <x v="1"/>
    <x v="2"/>
    <n v="34.154999999999994"/>
    <n v="68.309999999999988"/>
    <x v="1"/>
    <x v="0"/>
  </r>
  <r>
    <s v="QNA-31113-984"/>
    <x v="129"/>
    <s v="60512-78550-WS"/>
    <s v="L-M-0.2"/>
    <n v="4"/>
    <x v="136"/>
    <s v="oclausenthue41@marriott.com"/>
    <x v="0"/>
    <s v="Lib"/>
    <x v="0"/>
    <x v="3"/>
    <n v="4.3650000000000002"/>
    <n v="17.46"/>
    <x v="3"/>
    <x v="1"/>
  </r>
  <r>
    <s v="ZWI-52029-159"/>
    <x v="130"/>
    <s v="40172-12000-AU"/>
    <s v="L-M-1"/>
    <n v="3"/>
    <x v="137"/>
    <s v="lfrancisco42@fema.gov"/>
    <x v="0"/>
    <s v="Lib"/>
    <x v="0"/>
    <x v="0"/>
    <n v="14.55"/>
    <n v="43.650000000000006"/>
    <x v="3"/>
    <x v="1"/>
  </r>
  <r>
    <s v="ZWI-52029-159"/>
    <x v="130"/>
    <s v="40172-12000-AU"/>
    <s v="E-M-1"/>
    <n v="2"/>
    <x v="137"/>
    <s v="lfrancisco42@fema.gov"/>
    <x v="0"/>
    <s v="Exc"/>
    <x v="0"/>
    <x v="0"/>
    <n v="13.75"/>
    <n v="27.5"/>
    <x v="1"/>
    <x v="1"/>
  </r>
  <r>
    <s v="DFS-49954-707"/>
    <x v="131"/>
    <s v="39019-13649-CL"/>
    <s v="E-D-0.2"/>
    <n v="5"/>
    <x v="138"/>
    <s v="gskingle44@clickbank.net"/>
    <x v="0"/>
    <s v="Exc"/>
    <x v="2"/>
    <x v="3"/>
    <n v="3.645"/>
    <n v="18.225000000000001"/>
    <x v="1"/>
    <x v="0"/>
  </r>
  <r>
    <s v="VYP-89830-878"/>
    <x v="132"/>
    <s v="12715-05198-QU"/>
    <s v="A-M-2.5"/>
    <n v="2"/>
    <x v="139"/>
    <s v=""/>
    <x v="0"/>
    <s v="Ara"/>
    <x v="0"/>
    <x v="2"/>
    <n v="25.874999999999996"/>
    <n v="51.749999999999993"/>
    <x v="2"/>
    <x v="0"/>
  </r>
  <r>
    <s v="AMT-40418-362"/>
    <x v="133"/>
    <s v="04513-76520-QO"/>
    <s v="L-D-1"/>
    <n v="1"/>
    <x v="140"/>
    <s v="jbalsillie46@princeton.edu"/>
    <x v="0"/>
    <s v="Lib"/>
    <x v="2"/>
    <x v="0"/>
    <n v="12.95"/>
    <n v="12.95"/>
    <x v="3"/>
    <x v="0"/>
  </r>
  <r>
    <s v="NFQ-23241-793"/>
    <x v="134"/>
    <s v="88446-59251-SQ"/>
    <s v="A-M-1"/>
    <n v="3"/>
    <x v="141"/>
    <s v=""/>
    <x v="0"/>
    <s v="Ara"/>
    <x v="0"/>
    <x v="0"/>
    <n v="11.25"/>
    <n v="33.75"/>
    <x v="2"/>
    <x v="0"/>
  </r>
  <r>
    <s v="JQK-64922-985"/>
    <x v="113"/>
    <s v="23779-10274-KN"/>
    <s v="R-M-2.5"/>
    <n v="3"/>
    <x v="142"/>
    <s v="bleffek48@ning.com"/>
    <x v="0"/>
    <s v="Rob"/>
    <x v="0"/>
    <x v="2"/>
    <n v="22.884999999999998"/>
    <n v="68.655000000000001"/>
    <x v="0"/>
    <x v="0"/>
  </r>
  <r>
    <s v="YET-17732-678"/>
    <x v="135"/>
    <s v="57235-92842-DK"/>
    <s v="R-D-0.2"/>
    <n v="1"/>
    <x v="143"/>
    <s v=""/>
    <x v="0"/>
    <s v="Rob"/>
    <x v="2"/>
    <x v="3"/>
    <n v="2.6849999999999996"/>
    <n v="2.6849999999999996"/>
    <x v="0"/>
    <x v="1"/>
  </r>
  <r>
    <s v="NKW-24945-846"/>
    <x v="35"/>
    <s v="75977-30364-AY"/>
    <s v="A-D-2.5"/>
    <n v="5"/>
    <x v="144"/>
    <s v="jpray4a@youtube.com"/>
    <x v="0"/>
    <s v="Ara"/>
    <x v="2"/>
    <x v="2"/>
    <n v="22.884999999999998"/>
    <n v="114.42499999999998"/>
    <x v="2"/>
    <x v="1"/>
  </r>
  <r>
    <s v="VKA-82720-513"/>
    <x v="136"/>
    <s v="12299-30914-NG"/>
    <s v="A-M-2.5"/>
    <n v="6"/>
    <x v="145"/>
    <s v="gholborn4b@ow.ly"/>
    <x v="0"/>
    <s v="Ara"/>
    <x v="0"/>
    <x v="2"/>
    <n v="25.874999999999996"/>
    <n v="155.24999999999997"/>
    <x v="2"/>
    <x v="0"/>
  </r>
  <r>
    <s v="THA-60599-417"/>
    <x v="137"/>
    <s v="59971-35626-YJ"/>
    <s v="A-M-2.5"/>
    <n v="3"/>
    <x v="146"/>
    <s v="fkeinrat4c@dailymail.co.uk"/>
    <x v="0"/>
    <s v="Ara"/>
    <x v="0"/>
    <x v="2"/>
    <n v="25.874999999999996"/>
    <n v="77.624999999999986"/>
    <x v="2"/>
    <x v="0"/>
  </r>
  <r>
    <s v="MEK-39769-035"/>
    <x v="138"/>
    <s v="15380-76513-PS"/>
    <s v="R-D-2.5"/>
    <n v="3"/>
    <x v="147"/>
    <s v="pyea4d@aol.com"/>
    <x v="1"/>
    <s v="Rob"/>
    <x v="2"/>
    <x v="2"/>
    <n v="20.584999999999997"/>
    <n v="61.754999999999995"/>
    <x v="0"/>
    <x v="1"/>
  </r>
  <r>
    <s v="JAF-18294-750"/>
    <x v="139"/>
    <s v="73564-98204-EY"/>
    <s v="R-D-2.5"/>
    <n v="6"/>
    <x v="148"/>
    <s v=""/>
    <x v="0"/>
    <s v="Rob"/>
    <x v="2"/>
    <x v="2"/>
    <n v="20.584999999999997"/>
    <n v="123.50999999999999"/>
    <x v="0"/>
    <x v="0"/>
  </r>
  <r>
    <s v="TME-59627-221"/>
    <x v="140"/>
    <s v="72282-40594-RX"/>
    <s v="L-L-2.5"/>
    <n v="6"/>
    <x v="149"/>
    <s v=""/>
    <x v="0"/>
    <s v="Lib"/>
    <x v="1"/>
    <x v="2"/>
    <n v="36.454999999999998"/>
    <n v="218.73"/>
    <x v="3"/>
    <x v="1"/>
  </r>
  <r>
    <s v="UDG-65353-824"/>
    <x v="141"/>
    <s v="17514-94165-RJ"/>
    <s v="E-M-0.5"/>
    <n v="4"/>
    <x v="150"/>
    <s v="kswede4g@addthis.com"/>
    <x v="0"/>
    <s v="Exc"/>
    <x v="0"/>
    <x v="1"/>
    <n v="8.25"/>
    <n v="33"/>
    <x v="1"/>
    <x v="1"/>
  </r>
  <r>
    <s v="ENQ-42923-176"/>
    <x v="142"/>
    <s v="56248-75861-JX"/>
    <s v="A-L-0.5"/>
    <n v="3"/>
    <x v="151"/>
    <s v="lrubrow4h@microsoft.com"/>
    <x v="0"/>
    <s v="Ara"/>
    <x v="1"/>
    <x v="1"/>
    <n v="7.77"/>
    <n v="23.31"/>
    <x v="2"/>
    <x v="1"/>
  </r>
  <r>
    <s v="CBT-55781-720"/>
    <x v="143"/>
    <s v="97855-54761-IS"/>
    <s v="E-D-0.5"/>
    <n v="3"/>
    <x v="152"/>
    <s v="dtift4i@netvibes.com"/>
    <x v="0"/>
    <s v="Exc"/>
    <x v="2"/>
    <x v="1"/>
    <n v="7.29"/>
    <n v="21.87"/>
    <x v="1"/>
    <x v="0"/>
  </r>
  <r>
    <s v="NEU-86533-016"/>
    <x v="144"/>
    <s v="96544-91644-IT"/>
    <s v="R-D-0.2"/>
    <n v="6"/>
    <x v="153"/>
    <s v="gschonfeld4j@oracle.com"/>
    <x v="0"/>
    <s v="Rob"/>
    <x v="2"/>
    <x v="3"/>
    <n v="2.6849999999999996"/>
    <n v="16.11"/>
    <x v="0"/>
    <x v="1"/>
  </r>
  <r>
    <s v="BYU-58154-603"/>
    <x v="145"/>
    <s v="51971-70393-QM"/>
    <s v="E-D-0.5"/>
    <n v="4"/>
    <x v="154"/>
    <s v="cfeye4k@google.co.jp"/>
    <x v="1"/>
    <s v="Exc"/>
    <x v="2"/>
    <x v="1"/>
    <n v="7.29"/>
    <n v="29.16"/>
    <x v="1"/>
    <x v="1"/>
  </r>
  <r>
    <s v="EHJ-05910-257"/>
    <x v="146"/>
    <s v="06812-11924-IK"/>
    <s v="R-D-1"/>
    <n v="6"/>
    <x v="155"/>
    <s v=""/>
    <x v="0"/>
    <s v="Rob"/>
    <x v="2"/>
    <x v="0"/>
    <n v="8.9499999999999993"/>
    <n v="53.699999999999996"/>
    <x v="0"/>
    <x v="0"/>
  </r>
  <r>
    <s v="EIL-44855-309"/>
    <x v="147"/>
    <s v="59741-90220-OW"/>
    <s v="R-D-0.5"/>
    <n v="5"/>
    <x v="156"/>
    <s v=""/>
    <x v="0"/>
    <s v="Rob"/>
    <x v="2"/>
    <x v="1"/>
    <n v="5.3699999999999992"/>
    <n v="26.849999999999994"/>
    <x v="0"/>
    <x v="0"/>
  </r>
  <r>
    <s v="HCA-87224-420"/>
    <x v="148"/>
    <s v="62682-27930-PD"/>
    <s v="E-M-0.5"/>
    <n v="5"/>
    <x v="157"/>
    <s v="tfero4n@comsenz.com"/>
    <x v="0"/>
    <s v="Exc"/>
    <x v="0"/>
    <x v="1"/>
    <n v="8.25"/>
    <n v="41.25"/>
    <x v="1"/>
    <x v="0"/>
  </r>
  <r>
    <s v="ABO-29054-365"/>
    <x v="149"/>
    <s v="00256-19905-YG"/>
    <s v="A-M-0.5"/>
    <n v="6"/>
    <x v="158"/>
    <s v=""/>
    <x v="1"/>
    <s v="Ara"/>
    <x v="0"/>
    <x v="1"/>
    <n v="6.75"/>
    <n v="40.5"/>
    <x v="2"/>
    <x v="1"/>
  </r>
  <r>
    <s v="TKN-58485-031"/>
    <x v="150"/>
    <s v="38890-22576-UI"/>
    <s v="R-D-1"/>
    <n v="2"/>
    <x v="159"/>
    <s v="fdauney4p@sphinn.com"/>
    <x v="1"/>
    <s v="Rob"/>
    <x v="2"/>
    <x v="0"/>
    <n v="8.9499999999999993"/>
    <n v="17.899999999999999"/>
    <x v="0"/>
    <x v="1"/>
  </r>
  <r>
    <s v="RCK-04069-371"/>
    <x v="151"/>
    <s v="94573-61802-PH"/>
    <s v="E-L-2.5"/>
    <n v="2"/>
    <x v="160"/>
    <s v="searley4q@youku.com"/>
    <x v="2"/>
    <s v="Exc"/>
    <x v="1"/>
    <x v="2"/>
    <n v="34.154999999999994"/>
    <n v="68.309999999999988"/>
    <x v="1"/>
    <x v="1"/>
  </r>
  <r>
    <s v="IRJ-67095-738"/>
    <x v="13"/>
    <s v="86447-02699-UT"/>
    <s v="E-M-2.5"/>
    <n v="2"/>
    <x v="161"/>
    <s v="mchamberlayne4r@bigcartel.com"/>
    <x v="0"/>
    <s v="Exc"/>
    <x v="0"/>
    <x v="2"/>
    <n v="31.624999999999996"/>
    <n v="63.249999999999993"/>
    <x v="1"/>
    <x v="0"/>
  </r>
  <r>
    <s v="VEA-31961-977"/>
    <x v="79"/>
    <s v="51432-27169-KN"/>
    <s v="E-D-0.5"/>
    <n v="3"/>
    <x v="162"/>
    <s v="bflaherty4s@moonfruit.com"/>
    <x v="1"/>
    <s v="Exc"/>
    <x v="2"/>
    <x v="1"/>
    <n v="7.29"/>
    <n v="21.87"/>
    <x v="1"/>
    <x v="1"/>
  </r>
  <r>
    <s v="BAF-42286-205"/>
    <x v="152"/>
    <s v="43074-00987-PB"/>
    <s v="R-M-2.5"/>
    <n v="4"/>
    <x v="163"/>
    <s v="ocolbeck4t@sina.com.cn"/>
    <x v="0"/>
    <s v="Rob"/>
    <x v="0"/>
    <x v="2"/>
    <n v="22.884999999999998"/>
    <n v="91.539999999999992"/>
    <x v="0"/>
    <x v="1"/>
  </r>
  <r>
    <s v="WOR-52762-511"/>
    <x v="153"/>
    <s v="04739-85772-QT"/>
    <s v="E-L-2.5"/>
    <n v="6"/>
    <x v="164"/>
    <s v=""/>
    <x v="0"/>
    <s v="Exc"/>
    <x v="1"/>
    <x v="2"/>
    <n v="34.154999999999994"/>
    <n v="204.92999999999995"/>
    <x v="1"/>
    <x v="0"/>
  </r>
  <r>
    <s v="ZWK-03995-815"/>
    <x v="154"/>
    <s v="28279-78469-YW"/>
    <s v="E-M-2.5"/>
    <n v="2"/>
    <x v="165"/>
    <s v="ehobbing4v@nsw.gov.au"/>
    <x v="0"/>
    <s v="Exc"/>
    <x v="0"/>
    <x v="2"/>
    <n v="31.624999999999996"/>
    <n v="63.249999999999993"/>
    <x v="1"/>
    <x v="0"/>
  </r>
  <r>
    <s v="CKF-43291-846"/>
    <x v="155"/>
    <s v="91829-99544-DS"/>
    <s v="E-L-2.5"/>
    <n v="1"/>
    <x v="166"/>
    <s v="othynne4w@auda.org.au"/>
    <x v="0"/>
    <s v="Exc"/>
    <x v="1"/>
    <x v="2"/>
    <n v="34.154999999999994"/>
    <n v="34.154999999999994"/>
    <x v="1"/>
    <x v="0"/>
  </r>
  <r>
    <s v="RMW-74160-339"/>
    <x v="156"/>
    <s v="38978-59582-JP"/>
    <s v="R-L-2.5"/>
    <n v="4"/>
    <x v="167"/>
    <s v="eheining4x@flickr.com"/>
    <x v="0"/>
    <s v="Rob"/>
    <x v="1"/>
    <x v="2"/>
    <n v="27.484999999999996"/>
    <n v="109.93999999999998"/>
    <x v="0"/>
    <x v="0"/>
  </r>
  <r>
    <s v="FMT-94584-786"/>
    <x v="22"/>
    <s v="86504-96610-BH"/>
    <s v="A-L-1"/>
    <n v="2"/>
    <x v="168"/>
    <s v="kmelloi4y@imdb.com"/>
    <x v="0"/>
    <s v="Ara"/>
    <x v="1"/>
    <x v="0"/>
    <n v="12.95"/>
    <n v="25.9"/>
    <x v="2"/>
    <x v="1"/>
  </r>
  <r>
    <s v="NWT-78222-575"/>
    <x v="157"/>
    <s v="75986-98864-EZ"/>
    <s v="A-D-0.2"/>
    <n v="1"/>
    <x v="169"/>
    <s v=""/>
    <x v="1"/>
    <s v="Ara"/>
    <x v="2"/>
    <x v="3"/>
    <n v="2.9849999999999999"/>
    <n v="2.9849999999999999"/>
    <x v="2"/>
    <x v="1"/>
  </r>
  <r>
    <s v="EOI-02511-919"/>
    <x v="158"/>
    <s v="66776-88682-RG"/>
    <s v="E-L-0.2"/>
    <n v="5"/>
    <x v="170"/>
    <s v="amussen50@51.la"/>
    <x v="0"/>
    <s v="Exc"/>
    <x v="1"/>
    <x v="3"/>
    <n v="4.4550000000000001"/>
    <n v="22.274999999999999"/>
    <x v="1"/>
    <x v="1"/>
  </r>
  <r>
    <s v="EOI-02511-919"/>
    <x v="158"/>
    <s v="66776-88682-RG"/>
    <s v="A-D-0.5"/>
    <n v="5"/>
    <x v="170"/>
    <s v="amussen50@51.la"/>
    <x v="0"/>
    <s v="Ara"/>
    <x v="2"/>
    <x v="1"/>
    <n v="5.97"/>
    <n v="29.849999999999998"/>
    <x v="2"/>
    <x v="1"/>
  </r>
  <r>
    <s v="UCT-03935-589"/>
    <x v="78"/>
    <s v="85851-78384-DM"/>
    <s v="R-D-0.5"/>
    <n v="6"/>
    <x v="171"/>
    <s v="amundford52@nbcnews.com"/>
    <x v="0"/>
    <s v="Rob"/>
    <x v="2"/>
    <x v="1"/>
    <n v="5.3699999999999992"/>
    <n v="32.22"/>
    <x v="0"/>
    <x v="1"/>
  </r>
  <r>
    <s v="SBI-60013-494"/>
    <x v="159"/>
    <s v="55232-81621-BX"/>
    <s v="E-M-0.2"/>
    <n v="2"/>
    <x v="172"/>
    <s v="twalas53@google.ca"/>
    <x v="0"/>
    <s v="Exc"/>
    <x v="0"/>
    <x v="3"/>
    <n v="4.125"/>
    <n v="8.25"/>
    <x v="1"/>
    <x v="1"/>
  </r>
  <r>
    <s v="QRA-73277-814"/>
    <x v="160"/>
    <s v="80310-92912-JA"/>
    <s v="A-L-0.5"/>
    <n v="4"/>
    <x v="173"/>
    <s v="iblazewicz54@thetimes.co.uk"/>
    <x v="0"/>
    <s v="Ara"/>
    <x v="1"/>
    <x v="1"/>
    <n v="7.77"/>
    <n v="31.08"/>
    <x v="2"/>
    <x v="1"/>
  </r>
  <r>
    <s v="EQE-31648-909"/>
    <x v="161"/>
    <s v="19821-05175-WZ"/>
    <s v="E-D-0.5"/>
    <n v="5"/>
    <x v="174"/>
    <s v="arizzetti55@naver.com"/>
    <x v="0"/>
    <s v="Exc"/>
    <x v="2"/>
    <x v="1"/>
    <n v="7.29"/>
    <n v="36.450000000000003"/>
    <x v="1"/>
    <x v="0"/>
  </r>
  <r>
    <s v="QOO-24615-950"/>
    <x v="162"/>
    <s v="01338-83217-GV"/>
    <s v="R-M-2.5"/>
    <n v="3"/>
    <x v="175"/>
    <s v="mmeriet56@noaa.gov"/>
    <x v="0"/>
    <s v="Rob"/>
    <x v="0"/>
    <x v="2"/>
    <n v="22.884999999999998"/>
    <n v="68.655000000000001"/>
    <x v="0"/>
    <x v="1"/>
  </r>
  <r>
    <s v="WDV-73864-037"/>
    <x v="70"/>
    <s v="66044-25298-TA"/>
    <s v="L-M-0.5"/>
    <n v="5"/>
    <x v="176"/>
    <s v="lpratt57@netvibes.com"/>
    <x v="0"/>
    <s v="Lib"/>
    <x v="0"/>
    <x v="1"/>
    <n v="8.73"/>
    <n v="43.650000000000006"/>
    <x v="3"/>
    <x v="0"/>
  </r>
  <r>
    <s v="PKR-88575-066"/>
    <x v="163"/>
    <s v="28728-47861-TZ"/>
    <s v="E-L-0.2"/>
    <n v="1"/>
    <x v="177"/>
    <s v="akitchingham58@com.com"/>
    <x v="0"/>
    <s v="Exc"/>
    <x v="1"/>
    <x v="3"/>
    <n v="4.4550000000000001"/>
    <n v="4.4550000000000001"/>
    <x v="1"/>
    <x v="0"/>
  </r>
  <r>
    <s v="BWR-85735-955"/>
    <x v="153"/>
    <s v="32638-38620-AX"/>
    <s v="L-M-1"/>
    <n v="3"/>
    <x v="178"/>
    <s v="bbartholin59@xinhuanet.com"/>
    <x v="0"/>
    <s v="Lib"/>
    <x v="0"/>
    <x v="0"/>
    <n v="14.55"/>
    <n v="43.650000000000006"/>
    <x v="3"/>
    <x v="0"/>
  </r>
  <r>
    <s v="YFX-64795-136"/>
    <x v="164"/>
    <s v="83163-65741-IH"/>
    <s v="L-M-2.5"/>
    <n v="1"/>
    <x v="179"/>
    <s v="mprinn5a@usa.gov"/>
    <x v="0"/>
    <s v="Lib"/>
    <x v="0"/>
    <x v="2"/>
    <n v="33.464999999999996"/>
    <n v="33.464999999999996"/>
    <x v="3"/>
    <x v="0"/>
  </r>
  <r>
    <s v="DDO-71442-967"/>
    <x v="165"/>
    <s v="89422-58281-FD"/>
    <s v="L-D-0.2"/>
    <n v="5"/>
    <x v="180"/>
    <s v="abaudino5b@netvibes.com"/>
    <x v="0"/>
    <s v="Lib"/>
    <x v="2"/>
    <x v="3"/>
    <n v="3.8849999999999998"/>
    <n v="19.424999999999997"/>
    <x v="3"/>
    <x v="0"/>
  </r>
  <r>
    <s v="ILQ-11027-588"/>
    <x v="166"/>
    <s v="76293-30918-DQ"/>
    <s v="E-D-1"/>
    <n v="6"/>
    <x v="181"/>
    <s v="ppetrushanko5c@blinklist.com"/>
    <x v="1"/>
    <s v="Exc"/>
    <x v="2"/>
    <x v="0"/>
    <n v="12.15"/>
    <n v="72.900000000000006"/>
    <x v="1"/>
    <x v="0"/>
  </r>
  <r>
    <s v="KRZ-13868-122"/>
    <x v="167"/>
    <s v="86779-84838-EJ"/>
    <s v="E-L-1"/>
    <n v="3"/>
    <x v="182"/>
    <s v=""/>
    <x v="0"/>
    <s v="Exc"/>
    <x v="1"/>
    <x v="0"/>
    <n v="14.85"/>
    <n v="44.55"/>
    <x v="1"/>
    <x v="1"/>
  </r>
  <r>
    <s v="VRM-93594-914"/>
    <x v="168"/>
    <s v="66806-41795-MX"/>
    <s v="E-D-0.5"/>
    <n v="5"/>
    <x v="183"/>
    <s v="elaird5e@bing.com"/>
    <x v="0"/>
    <s v="Exc"/>
    <x v="2"/>
    <x v="1"/>
    <n v="7.29"/>
    <n v="36.450000000000003"/>
    <x v="1"/>
    <x v="1"/>
  </r>
  <r>
    <s v="HXL-22497-359"/>
    <x v="169"/>
    <s v="64875-71224-UI"/>
    <s v="A-L-1"/>
    <n v="3"/>
    <x v="184"/>
    <s v="mhowsden5f@infoseek.co.jp"/>
    <x v="0"/>
    <s v="Ara"/>
    <x v="1"/>
    <x v="0"/>
    <n v="12.95"/>
    <n v="38.849999999999994"/>
    <x v="2"/>
    <x v="1"/>
  </r>
  <r>
    <s v="NOP-21394-646"/>
    <x v="170"/>
    <s v="16982-35708-BZ"/>
    <s v="E-L-0.5"/>
    <n v="6"/>
    <x v="185"/>
    <s v="ncuttler5g@parallels.com"/>
    <x v="0"/>
    <s v="Exc"/>
    <x v="1"/>
    <x v="1"/>
    <n v="8.91"/>
    <n v="53.46"/>
    <x v="1"/>
    <x v="1"/>
  </r>
  <r>
    <s v="NOP-21394-646"/>
    <x v="170"/>
    <s v="16982-35708-BZ"/>
    <s v="L-D-2.5"/>
    <n v="2"/>
    <x v="185"/>
    <s v="ncuttler5g@parallels.com"/>
    <x v="0"/>
    <s v="Lib"/>
    <x v="2"/>
    <x v="2"/>
    <n v="29.784999999999997"/>
    <n v="59.569999999999993"/>
    <x v="3"/>
    <x v="1"/>
  </r>
  <r>
    <s v="NOP-21394-646"/>
    <x v="170"/>
    <s v="16982-35708-BZ"/>
    <s v="L-D-2.5"/>
    <n v="3"/>
    <x v="185"/>
    <s v="ncuttler5g@parallels.com"/>
    <x v="0"/>
    <s v="Lib"/>
    <x v="2"/>
    <x v="2"/>
    <n v="29.784999999999997"/>
    <n v="89.35499999999999"/>
    <x v="3"/>
    <x v="1"/>
  </r>
  <r>
    <s v="NOP-21394-646"/>
    <x v="170"/>
    <s v="16982-35708-BZ"/>
    <s v="L-L-0.5"/>
    <n v="4"/>
    <x v="185"/>
    <s v="ncuttler5g@parallels.com"/>
    <x v="0"/>
    <s v="Lib"/>
    <x v="1"/>
    <x v="1"/>
    <n v="9.51"/>
    <n v="38.04"/>
    <x v="3"/>
    <x v="1"/>
  </r>
  <r>
    <s v="NOP-21394-646"/>
    <x v="170"/>
    <s v="16982-35708-BZ"/>
    <s v="E-M-1"/>
    <n v="3"/>
    <x v="185"/>
    <s v="ncuttler5g@parallels.com"/>
    <x v="0"/>
    <s v="Exc"/>
    <x v="0"/>
    <x v="0"/>
    <n v="13.75"/>
    <n v="41.25"/>
    <x v="1"/>
    <x v="1"/>
  </r>
  <r>
    <s v="FTV-77095-168"/>
    <x v="171"/>
    <s v="66708-26678-QK"/>
    <s v="L-L-0.5"/>
    <n v="6"/>
    <x v="186"/>
    <s v=""/>
    <x v="0"/>
    <s v="Lib"/>
    <x v="1"/>
    <x v="1"/>
    <n v="9.51"/>
    <n v="57.06"/>
    <x v="3"/>
    <x v="1"/>
  </r>
  <r>
    <s v="BOR-02906-411"/>
    <x v="172"/>
    <s v="08743-09057-OO"/>
    <s v="L-D-2.5"/>
    <n v="6"/>
    <x v="187"/>
    <s v="tfelip5m@typepad.com"/>
    <x v="0"/>
    <s v="Lib"/>
    <x v="2"/>
    <x v="2"/>
    <n v="29.784999999999997"/>
    <n v="178.70999999999998"/>
    <x v="3"/>
    <x v="0"/>
  </r>
  <r>
    <s v="WMP-68847-770"/>
    <x v="173"/>
    <s v="37490-01572-JW"/>
    <s v="L-L-0.2"/>
    <n v="1"/>
    <x v="188"/>
    <s v="vle5n@disqus.com"/>
    <x v="0"/>
    <s v="Lib"/>
    <x v="1"/>
    <x v="3"/>
    <n v="4.7549999999999999"/>
    <n v="4.7549999999999999"/>
    <x v="3"/>
    <x v="1"/>
  </r>
  <r>
    <s v="TMO-22785-872"/>
    <x v="174"/>
    <s v="01811-60350-CU"/>
    <s v="E-M-1"/>
    <n v="6"/>
    <x v="189"/>
    <s v=""/>
    <x v="0"/>
    <s v="Exc"/>
    <x v="0"/>
    <x v="0"/>
    <n v="13.75"/>
    <n v="82.5"/>
    <x v="1"/>
    <x v="1"/>
  </r>
  <r>
    <s v="TJG-73587-353"/>
    <x v="175"/>
    <s v="24766-58139-GT"/>
    <s v="R-D-0.2"/>
    <n v="3"/>
    <x v="190"/>
    <s v=""/>
    <x v="0"/>
    <s v="Rob"/>
    <x v="2"/>
    <x v="3"/>
    <n v="2.6849999999999996"/>
    <n v="8.0549999999999997"/>
    <x v="0"/>
    <x v="0"/>
  </r>
  <r>
    <s v="OOU-61343-455"/>
    <x v="176"/>
    <s v="90123-70970-NY"/>
    <s v="A-M-1"/>
    <n v="2"/>
    <x v="191"/>
    <s v="npoolman5q@howstuffworks.com"/>
    <x v="0"/>
    <s v="Ara"/>
    <x v="0"/>
    <x v="0"/>
    <n v="11.25"/>
    <n v="22.5"/>
    <x v="2"/>
    <x v="1"/>
  </r>
  <r>
    <s v="RMA-08327-369"/>
    <x v="142"/>
    <s v="93809-05424-MG"/>
    <s v="A-M-0.5"/>
    <n v="6"/>
    <x v="192"/>
    <s v="oduny5r@constantcontact.com"/>
    <x v="0"/>
    <s v="Ara"/>
    <x v="0"/>
    <x v="1"/>
    <n v="6.75"/>
    <n v="40.5"/>
    <x v="2"/>
    <x v="0"/>
  </r>
  <r>
    <s v="SFB-97929-779"/>
    <x v="177"/>
    <s v="85425-33494-HQ"/>
    <s v="E-D-0.5"/>
    <n v="4"/>
    <x v="193"/>
    <s v="chalfhide5s@google.ru"/>
    <x v="1"/>
    <s v="Exc"/>
    <x v="2"/>
    <x v="1"/>
    <n v="7.29"/>
    <n v="29.16"/>
    <x v="1"/>
    <x v="0"/>
  </r>
  <r>
    <s v="AUP-10128-606"/>
    <x v="178"/>
    <s v="54387-64897-XC"/>
    <s v="A-M-0.5"/>
    <n v="1"/>
    <x v="194"/>
    <s v="fmalecky5t@list-manage.com"/>
    <x v="2"/>
    <s v="Ara"/>
    <x v="0"/>
    <x v="1"/>
    <n v="6.75"/>
    <n v="6.75"/>
    <x v="2"/>
    <x v="1"/>
  </r>
  <r>
    <s v="YTW-40242-005"/>
    <x v="179"/>
    <s v="01035-70465-UO"/>
    <s v="L-D-1"/>
    <n v="4"/>
    <x v="195"/>
    <s v="aattwater5u@wikia.com"/>
    <x v="0"/>
    <s v="Lib"/>
    <x v="2"/>
    <x v="0"/>
    <n v="12.95"/>
    <n v="51.8"/>
    <x v="3"/>
    <x v="0"/>
  </r>
  <r>
    <s v="PRP-53390-819"/>
    <x v="180"/>
    <s v="84260-39432-ML"/>
    <s v="E-L-0.5"/>
    <n v="6"/>
    <x v="196"/>
    <s v="mwhellans5v@mapquest.com"/>
    <x v="0"/>
    <s v="Exc"/>
    <x v="1"/>
    <x v="1"/>
    <n v="8.91"/>
    <n v="53.46"/>
    <x v="1"/>
    <x v="1"/>
  </r>
  <r>
    <s v="GSJ-01065-125"/>
    <x v="181"/>
    <s v="69779-40609-RS"/>
    <s v="E-D-0.2"/>
    <n v="4"/>
    <x v="197"/>
    <s v="dcamilletti5w@businesswire.com"/>
    <x v="0"/>
    <s v="Exc"/>
    <x v="2"/>
    <x v="3"/>
    <n v="3.645"/>
    <n v="14.58"/>
    <x v="1"/>
    <x v="0"/>
  </r>
  <r>
    <s v="YQU-65147-580"/>
    <x v="182"/>
    <s v="80247-70000-HT"/>
    <s v="R-D-2.5"/>
    <n v="1"/>
    <x v="198"/>
    <s v="egalgey5x@wufoo.com"/>
    <x v="0"/>
    <s v="Rob"/>
    <x v="2"/>
    <x v="2"/>
    <n v="20.584999999999997"/>
    <n v="20.584999999999997"/>
    <x v="0"/>
    <x v="1"/>
  </r>
  <r>
    <s v="QPM-95832-683"/>
    <x v="183"/>
    <s v="35058-04550-VC"/>
    <s v="L-L-1"/>
    <n v="2"/>
    <x v="199"/>
    <s v="mhame5y@newsvine.com"/>
    <x v="1"/>
    <s v="Lib"/>
    <x v="1"/>
    <x v="0"/>
    <n v="15.85"/>
    <n v="31.7"/>
    <x v="3"/>
    <x v="1"/>
  </r>
  <r>
    <s v="BNQ-88920-567"/>
    <x v="184"/>
    <s v="27226-53717-SY"/>
    <s v="L-D-0.2"/>
    <n v="6"/>
    <x v="200"/>
    <s v="igurnee5z@usnews.com"/>
    <x v="0"/>
    <s v="Lib"/>
    <x v="2"/>
    <x v="3"/>
    <n v="3.8849999999999998"/>
    <n v="23.31"/>
    <x v="3"/>
    <x v="1"/>
  </r>
  <r>
    <s v="PUX-47906-110"/>
    <x v="185"/>
    <s v="02002-98725-CH"/>
    <s v="L-M-1"/>
    <n v="4"/>
    <x v="201"/>
    <s v="asnowding60@comsenz.com"/>
    <x v="0"/>
    <s v="Lib"/>
    <x v="0"/>
    <x v="0"/>
    <n v="14.55"/>
    <n v="58.2"/>
    <x v="3"/>
    <x v="0"/>
  </r>
  <r>
    <s v="COL-72079-610"/>
    <x v="186"/>
    <s v="38487-01549-MV"/>
    <s v="E-L-0.5"/>
    <n v="4"/>
    <x v="202"/>
    <s v="gpoinsett61@berkeley.edu"/>
    <x v="0"/>
    <s v="Exc"/>
    <x v="1"/>
    <x v="1"/>
    <n v="8.91"/>
    <n v="35.64"/>
    <x v="1"/>
    <x v="1"/>
  </r>
  <r>
    <s v="LBC-45686-819"/>
    <x v="187"/>
    <s v="98573-41811-EQ"/>
    <s v="A-M-1"/>
    <n v="5"/>
    <x v="203"/>
    <s v="rfurman62@t.co"/>
    <x v="1"/>
    <s v="Ara"/>
    <x v="0"/>
    <x v="0"/>
    <n v="11.25"/>
    <n v="56.25"/>
    <x v="2"/>
    <x v="0"/>
  </r>
  <r>
    <s v="BLQ-03709-265"/>
    <x v="148"/>
    <s v="72463-75685-MV"/>
    <s v="R-L-0.2"/>
    <n v="3"/>
    <x v="204"/>
    <s v="ccrosier63@xrea.com"/>
    <x v="0"/>
    <s v="Rob"/>
    <x v="1"/>
    <x v="3"/>
    <n v="3.5849999999999995"/>
    <n v="10.754999999999999"/>
    <x v="0"/>
    <x v="1"/>
  </r>
  <r>
    <s v="BLQ-03709-265"/>
    <x v="148"/>
    <s v="72463-75685-MV"/>
    <s v="R-M-0.2"/>
    <n v="5"/>
    <x v="204"/>
    <s v="ccrosier63@xrea.com"/>
    <x v="0"/>
    <s v="Rob"/>
    <x v="0"/>
    <x v="3"/>
    <n v="2.9849999999999999"/>
    <n v="14.924999999999999"/>
    <x v="0"/>
    <x v="1"/>
  </r>
  <r>
    <s v="VFZ-91673-181"/>
    <x v="188"/>
    <s v="10225-91535-AI"/>
    <s v="A-L-1"/>
    <n v="6"/>
    <x v="205"/>
    <s v="lrushmer65@europa.eu"/>
    <x v="0"/>
    <s v="Ara"/>
    <x v="1"/>
    <x v="0"/>
    <n v="12.95"/>
    <n v="77.699999999999989"/>
    <x v="2"/>
    <x v="0"/>
  </r>
  <r>
    <s v="WKD-81956-870"/>
    <x v="189"/>
    <s v="48090-06534-HI"/>
    <s v="L-D-0.5"/>
    <n v="3"/>
    <x v="206"/>
    <s v="wedinborough66@github.io"/>
    <x v="0"/>
    <s v="Lib"/>
    <x v="2"/>
    <x v="1"/>
    <n v="7.77"/>
    <n v="23.31"/>
    <x v="3"/>
    <x v="1"/>
  </r>
  <r>
    <s v="TNI-91067-006"/>
    <x v="190"/>
    <s v="80444-58185-FX"/>
    <s v="E-L-1"/>
    <n v="4"/>
    <x v="207"/>
    <s v=""/>
    <x v="0"/>
    <s v="Exc"/>
    <x v="1"/>
    <x v="0"/>
    <n v="14.85"/>
    <n v="59.4"/>
    <x v="1"/>
    <x v="0"/>
  </r>
  <r>
    <s v="IZA-61469-812"/>
    <x v="191"/>
    <s v="13561-92774-WP"/>
    <s v="L-D-2.5"/>
    <n v="4"/>
    <x v="208"/>
    <s v="kbromehead68@un.org"/>
    <x v="0"/>
    <s v="Lib"/>
    <x v="2"/>
    <x v="2"/>
    <n v="29.784999999999997"/>
    <n v="119.13999999999999"/>
    <x v="3"/>
    <x v="0"/>
  </r>
  <r>
    <s v="PSS-22466-862"/>
    <x v="192"/>
    <s v="11550-78378-GE"/>
    <s v="R-L-0.2"/>
    <n v="4"/>
    <x v="209"/>
    <s v="ewesterman69@si.edu"/>
    <x v="1"/>
    <s v="Rob"/>
    <x v="1"/>
    <x v="3"/>
    <n v="3.5849999999999995"/>
    <n v="14.339999999999998"/>
    <x v="0"/>
    <x v="1"/>
  </r>
  <r>
    <s v="REH-56504-397"/>
    <x v="193"/>
    <s v="90961-35603-RP"/>
    <s v="A-M-2.5"/>
    <n v="5"/>
    <x v="210"/>
    <s v="ahutchens6a@amazonaws.com"/>
    <x v="0"/>
    <s v="Ara"/>
    <x v="0"/>
    <x v="2"/>
    <n v="25.874999999999996"/>
    <n v="129.37499999999997"/>
    <x v="2"/>
    <x v="1"/>
  </r>
  <r>
    <s v="ALA-62598-016"/>
    <x v="194"/>
    <s v="57145-03803-ZL"/>
    <s v="R-D-0.2"/>
    <n v="6"/>
    <x v="211"/>
    <s v="nwyvill6b@naver.com"/>
    <x v="2"/>
    <s v="Rob"/>
    <x v="2"/>
    <x v="3"/>
    <n v="2.6849999999999996"/>
    <n v="16.11"/>
    <x v="0"/>
    <x v="0"/>
  </r>
  <r>
    <s v="EYE-70374-835"/>
    <x v="195"/>
    <s v="89115-11966-VF"/>
    <s v="R-L-0.2"/>
    <n v="5"/>
    <x v="212"/>
    <s v="bmathon6c@barnesandnoble.com"/>
    <x v="0"/>
    <s v="Rob"/>
    <x v="1"/>
    <x v="3"/>
    <n v="3.5849999999999995"/>
    <n v="17.924999999999997"/>
    <x v="0"/>
    <x v="1"/>
  </r>
  <r>
    <s v="CCZ-19589-212"/>
    <x v="196"/>
    <s v="05754-41702-FG"/>
    <s v="L-M-0.2"/>
    <n v="2"/>
    <x v="213"/>
    <s v="kstreight6d@about.com"/>
    <x v="0"/>
    <s v="Lib"/>
    <x v="0"/>
    <x v="3"/>
    <n v="4.3650000000000002"/>
    <n v="8.73"/>
    <x v="3"/>
    <x v="1"/>
  </r>
  <r>
    <s v="BPT-83989-157"/>
    <x v="197"/>
    <s v="84269-49816-ML"/>
    <s v="A-M-2.5"/>
    <n v="2"/>
    <x v="214"/>
    <s v="pcutchie6e@globo.com"/>
    <x v="0"/>
    <s v="Ara"/>
    <x v="0"/>
    <x v="2"/>
    <n v="25.874999999999996"/>
    <n v="51.749999999999993"/>
    <x v="2"/>
    <x v="1"/>
  </r>
  <r>
    <s v="YFH-87456-208"/>
    <x v="198"/>
    <s v="23600-98432-ME"/>
    <s v="L-M-0.2"/>
    <n v="2"/>
    <x v="215"/>
    <s v=""/>
    <x v="0"/>
    <s v="Lib"/>
    <x v="0"/>
    <x v="3"/>
    <n v="4.3650000000000002"/>
    <n v="8.73"/>
    <x v="3"/>
    <x v="0"/>
  </r>
  <r>
    <s v="JLN-14700-924"/>
    <x v="199"/>
    <s v="79058-02767-CP"/>
    <s v="L-L-0.2"/>
    <n v="5"/>
    <x v="216"/>
    <s v="cgheraldi6g@opera.com"/>
    <x v="2"/>
    <s v="Lib"/>
    <x v="1"/>
    <x v="3"/>
    <n v="4.7549999999999999"/>
    <n v="23.774999999999999"/>
    <x v="3"/>
    <x v="1"/>
  </r>
  <r>
    <s v="JVW-22582-137"/>
    <x v="200"/>
    <s v="89208-74646-UK"/>
    <s v="E-M-0.2"/>
    <n v="5"/>
    <x v="217"/>
    <s v="bkenwell6h@over-blog.com"/>
    <x v="0"/>
    <s v="Exc"/>
    <x v="0"/>
    <x v="3"/>
    <n v="4.125"/>
    <n v="20.625"/>
    <x v="1"/>
    <x v="1"/>
  </r>
  <r>
    <s v="LAA-41879-001"/>
    <x v="201"/>
    <s v="11408-81032-UR"/>
    <s v="L-L-2.5"/>
    <n v="1"/>
    <x v="218"/>
    <s v="tsutty6i@google.es"/>
    <x v="0"/>
    <s v="Lib"/>
    <x v="1"/>
    <x v="2"/>
    <n v="36.454999999999998"/>
    <n v="36.454999999999998"/>
    <x v="3"/>
    <x v="1"/>
  </r>
  <r>
    <s v="BRV-64870-915"/>
    <x v="202"/>
    <s v="32070-55528-UG"/>
    <s v="L-L-2.5"/>
    <n v="5"/>
    <x v="219"/>
    <s v=""/>
    <x v="1"/>
    <s v="Lib"/>
    <x v="1"/>
    <x v="2"/>
    <n v="36.454999999999998"/>
    <n v="182.27499999999998"/>
    <x v="3"/>
    <x v="1"/>
  </r>
  <r>
    <s v="RGJ-12544-083"/>
    <x v="203"/>
    <s v="48873-84433-PN"/>
    <s v="L-D-2.5"/>
    <n v="3"/>
    <x v="220"/>
    <s v="charce6k@cafepress.com"/>
    <x v="1"/>
    <s v="Lib"/>
    <x v="2"/>
    <x v="2"/>
    <n v="29.784999999999997"/>
    <n v="89.35499999999999"/>
    <x v="3"/>
    <x v="1"/>
  </r>
  <r>
    <s v="JJX-83339-346"/>
    <x v="204"/>
    <s v="32928-18158-OW"/>
    <s v="R-L-0.2"/>
    <n v="1"/>
    <x v="221"/>
    <s v=""/>
    <x v="0"/>
    <s v="Rob"/>
    <x v="1"/>
    <x v="3"/>
    <n v="3.5849999999999995"/>
    <n v="3.5849999999999995"/>
    <x v="0"/>
    <x v="0"/>
  </r>
  <r>
    <s v="BIU-21970-705"/>
    <x v="205"/>
    <s v="89711-56688-GG"/>
    <s v="R-M-2.5"/>
    <n v="2"/>
    <x v="222"/>
    <s v="fdrysdale6m@symantec.com"/>
    <x v="0"/>
    <s v="Rob"/>
    <x v="0"/>
    <x v="2"/>
    <n v="22.884999999999998"/>
    <n v="45.769999999999996"/>
    <x v="0"/>
    <x v="0"/>
  </r>
  <r>
    <s v="ELJ-87741-745"/>
    <x v="206"/>
    <s v="48389-71976-JB"/>
    <s v="E-L-1"/>
    <n v="4"/>
    <x v="223"/>
    <s v="dmagowan6n@fc2.com"/>
    <x v="0"/>
    <s v="Exc"/>
    <x v="1"/>
    <x v="0"/>
    <n v="14.85"/>
    <n v="59.4"/>
    <x v="1"/>
    <x v="1"/>
  </r>
  <r>
    <s v="SGI-48226-857"/>
    <x v="207"/>
    <s v="84033-80762-EQ"/>
    <s v="A-M-2.5"/>
    <n v="6"/>
    <x v="224"/>
    <s v=""/>
    <x v="0"/>
    <s v="Ara"/>
    <x v="0"/>
    <x v="2"/>
    <n v="25.874999999999996"/>
    <n v="155.24999999999997"/>
    <x v="2"/>
    <x v="0"/>
  </r>
  <r>
    <s v="AHV-66988-037"/>
    <x v="208"/>
    <s v="12743-00952-KO"/>
    <s v="R-M-2.5"/>
    <n v="2"/>
    <x v="225"/>
    <s v=""/>
    <x v="0"/>
    <s v="Rob"/>
    <x v="0"/>
    <x v="2"/>
    <n v="22.884999999999998"/>
    <n v="45.769999999999996"/>
    <x v="0"/>
    <x v="1"/>
  </r>
  <r>
    <s v="ISK-42066-094"/>
    <x v="209"/>
    <s v="41505-42181-EF"/>
    <s v="E-D-1"/>
    <n v="3"/>
    <x v="226"/>
    <s v="srushbrooke6q@youku.com"/>
    <x v="0"/>
    <s v="Exc"/>
    <x v="2"/>
    <x v="0"/>
    <n v="12.15"/>
    <n v="36.450000000000003"/>
    <x v="1"/>
    <x v="0"/>
  </r>
  <r>
    <s v="FTC-35822-530"/>
    <x v="210"/>
    <s v="14307-87663-KB"/>
    <s v="E-D-0.5"/>
    <n v="4"/>
    <x v="227"/>
    <s v="tdrynan6r@deviantart.com"/>
    <x v="0"/>
    <s v="Exc"/>
    <x v="2"/>
    <x v="1"/>
    <n v="7.29"/>
    <n v="29.16"/>
    <x v="1"/>
    <x v="0"/>
  </r>
  <r>
    <s v="VSS-56247-688"/>
    <x v="211"/>
    <s v="08360-19442-GB"/>
    <s v="L-M-2.5"/>
    <n v="4"/>
    <x v="228"/>
    <s v="eyurkov6s@hud.gov"/>
    <x v="0"/>
    <s v="Lib"/>
    <x v="0"/>
    <x v="2"/>
    <n v="33.464999999999996"/>
    <n v="133.85999999999999"/>
    <x v="3"/>
    <x v="1"/>
  </r>
  <r>
    <s v="HVW-25584-144"/>
    <x v="212"/>
    <s v="93405-51204-UW"/>
    <s v="L-L-0.2"/>
    <n v="5"/>
    <x v="229"/>
    <s v="lmallan6t@state.gov"/>
    <x v="0"/>
    <s v="Lib"/>
    <x v="1"/>
    <x v="3"/>
    <n v="4.7549999999999999"/>
    <n v="23.774999999999999"/>
    <x v="3"/>
    <x v="0"/>
  </r>
  <r>
    <s v="MUY-15309-209"/>
    <x v="213"/>
    <s v="97152-03355-IW"/>
    <s v="L-D-1"/>
    <n v="3"/>
    <x v="230"/>
    <s v="gbentjens6u@netlog.com"/>
    <x v="2"/>
    <s v="Lib"/>
    <x v="2"/>
    <x v="0"/>
    <n v="12.95"/>
    <n v="38.849999999999994"/>
    <x v="3"/>
    <x v="1"/>
  </r>
  <r>
    <s v="VAJ-44572-469"/>
    <x v="63"/>
    <s v="79216-73157-TE"/>
    <s v="R-L-0.2"/>
    <n v="6"/>
    <x v="231"/>
    <s v=""/>
    <x v="1"/>
    <s v="Rob"/>
    <x v="1"/>
    <x v="3"/>
    <n v="3.5849999999999995"/>
    <n v="21.509999999999998"/>
    <x v="0"/>
    <x v="0"/>
  </r>
  <r>
    <s v="YJU-84377-606"/>
    <x v="214"/>
    <s v="20259-47723-AC"/>
    <s v="A-D-1"/>
    <n v="1"/>
    <x v="232"/>
    <s v="lentwistle6w@omniture.com"/>
    <x v="0"/>
    <s v="Ara"/>
    <x v="2"/>
    <x v="0"/>
    <n v="9.9499999999999993"/>
    <n v="9.9499999999999993"/>
    <x v="2"/>
    <x v="0"/>
  </r>
  <r>
    <s v="VNC-93921-469"/>
    <x v="215"/>
    <s v="04666-71569-RI"/>
    <s v="L-L-1"/>
    <n v="1"/>
    <x v="233"/>
    <s v="zkiffe74@cyberchimps.com"/>
    <x v="0"/>
    <s v="Lib"/>
    <x v="1"/>
    <x v="0"/>
    <n v="15.85"/>
    <n v="15.85"/>
    <x v="3"/>
    <x v="0"/>
  </r>
  <r>
    <s v="OGB-91614-810"/>
    <x v="216"/>
    <s v="08909-77713-CG"/>
    <s v="R-M-0.2"/>
    <n v="1"/>
    <x v="234"/>
    <s v="macott6y@pagesperso-orange.fr"/>
    <x v="0"/>
    <s v="Rob"/>
    <x v="0"/>
    <x v="3"/>
    <n v="2.9849999999999999"/>
    <n v="2.9849999999999999"/>
    <x v="0"/>
    <x v="0"/>
  </r>
  <r>
    <s v="BQI-61647-496"/>
    <x v="217"/>
    <s v="84340-73931-VV"/>
    <s v="E-M-1"/>
    <n v="5"/>
    <x v="235"/>
    <s v="cheaviside6z@rediff.com"/>
    <x v="0"/>
    <s v="Exc"/>
    <x v="0"/>
    <x v="0"/>
    <n v="13.75"/>
    <n v="68.75"/>
    <x v="1"/>
    <x v="0"/>
  </r>
  <r>
    <s v="IOM-51636-823"/>
    <x v="218"/>
    <s v="04609-95151-XH"/>
    <s v="A-D-1"/>
    <n v="3"/>
    <x v="236"/>
    <s v=""/>
    <x v="0"/>
    <s v="Ara"/>
    <x v="2"/>
    <x v="0"/>
    <n v="9.9499999999999993"/>
    <n v="29.849999999999998"/>
    <x v="2"/>
    <x v="1"/>
  </r>
  <r>
    <s v="GGD-38107-641"/>
    <x v="219"/>
    <s v="99562-88650-YF"/>
    <s v="L-M-1"/>
    <n v="4"/>
    <x v="237"/>
    <s v="lkernan71@wsj.com"/>
    <x v="0"/>
    <s v="Lib"/>
    <x v="0"/>
    <x v="0"/>
    <n v="14.55"/>
    <n v="58.2"/>
    <x v="3"/>
    <x v="1"/>
  </r>
  <r>
    <s v="LTO-95975-728"/>
    <x v="220"/>
    <s v="46560-73885-PJ"/>
    <s v="R-L-0.5"/>
    <n v="4"/>
    <x v="238"/>
    <s v="rmclae72@dailymotion.com"/>
    <x v="2"/>
    <s v="Rob"/>
    <x v="1"/>
    <x v="1"/>
    <n v="7.169999999999999"/>
    <n v="28.679999999999996"/>
    <x v="0"/>
    <x v="1"/>
  </r>
  <r>
    <s v="IGM-84664-265"/>
    <x v="114"/>
    <s v="80179-44620-WN"/>
    <s v="R-L-0.5"/>
    <n v="3"/>
    <x v="239"/>
    <s v="cblowfelde73@ustream.tv"/>
    <x v="0"/>
    <s v="Rob"/>
    <x v="1"/>
    <x v="1"/>
    <n v="7.169999999999999"/>
    <n v="21.509999999999998"/>
    <x v="0"/>
    <x v="1"/>
  </r>
  <r>
    <s v="SKO-45740-621"/>
    <x v="221"/>
    <s v="04666-71569-RI"/>
    <s v="L-M-0.5"/>
    <n v="2"/>
    <x v="233"/>
    <s v="zkiffe74@cyberchimps.com"/>
    <x v="0"/>
    <s v="Lib"/>
    <x v="0"/>
    <x v="1"/>
    <n v="8.73"/>
    <n v="17.46"/>
    <x v="3"/>
    <x v="0"/>
  </r>
  <r>
    <s v="FOJ-02234-063"/>
    <x v="222"/>
    <s v="59081-87231-VP"/>
    <s v="E-D-2.5"/>
    <n v="1"/>
    <x v="240"/>
    <s v="docalleran75@ucla.edu"/>
    <x v="0"/>
    <s v="Exc"/>
    <x v="2"/>
    <x v="2"/>
    <n v="27.945"/>
    <n v="27.945"/>
    <x v="1"/>
    <x v="0"/>
  </r>
  <r>
    <s v="MSJ-11909-468"/>
    <x v="188"/>
    <s v="07878-45872-CC"/>
    <s v="E-D-2.5"/>
    <n v="5"/>
    <x v="241"/>
    <s v="ccromwell76@desdev.cn"/>
    <x v="0"/>
    <s v="Exc"/>
    <x v="2"/>
    <x v="2"/>
    <n v="27.945"/>
    <n v="139.72499999999999"/>
    <x v="1"/>
    <x v="1"/>
  </r>
  <r>
    <s v="DKB-78053-329"/>
    <x v="223"/>
    <s v="12444-05174-OO"/>
    <s v="R-M-0.2"/>
    <n v="2"/>
    <x v="242"/>
    <s v="ihay77@lulu.com"/>
    <x v="2"/>
    <s v="Rob"/>
    <x v="0"/>
    <x v="3"/>
    <n v="2.9849999999999999"/>
    <n v="5.97"/>
    <x v="0"/>
    <x v="1"/>
  </r>
  <r>
    <s v="DFZ-45083-941"/>
    <x v="224"/>
    <s v="34665-62561-AU"/>
    <s v="R-L-2.5"/>
    <n v="1"/>
    <x v="243"/>
    <s v="ttaffarello78@sciencedaily.com"/>
    <x v="0"/>
    <s v="Rob"/>
    <x v="1"/>
    <x v="2"/>
    <n v="27.484999999999996"/>
    <n v="27.484999999999996"/>
    <x v="0"/>
    <x v="0"/>
  </r>
  <r>
    <s v="OTA-40969-710"/>
    <x v="83"/>
    <s v="77877-11993-QH"/>
    <s v="R-L-1"/>
    <n v="5"/>
    <x v="244"/>
    <s v="mcanty79@jigsy.com"/>
    <x v="0"/>
    <s v="Rob"/>
    <x v="1"/>
    <x v="0"/>
    <n v="11.95"/>
    <n v="59.75"/>
    <x v="0"/>
    <x v="0"/>
  </r>
  <r>
    <s v="GRH-45571-667"/>
    <x v="104"/>
    <s v="32291-18308-YZ"/>
    <s v="E-M-1"/>
    <n v="3"/>
    <x v="245"/>
    <s v="jkopke7a@auda.org.au"/>
    <x v="0"/>
    <s v="Exc"/>
    <x v="0"/>
    <x v="0"/>
    <n v="13.75"/>
    <n v="41.25"/>
    <x v="1"/>
    <x v="1"/>
  </r>
  <r>
    <s v="NXV-05302-067"/>
    <x v="225"/>
    <s v="25754-33191-ZI"/>
    <s v="L-M-2.5"/>
    <n v="4"/>
    <x v="246"/>
    <s v=""/>
    <x v="0"/>
    <s v="Lib"/>
    <x v="0"/>
    <x v="2"/>
    <n v="33.464999999999996"/>
    <n v="133.85999999999999"/>
    <x v="3"/>
    <x v="1"/>
  </r>
  <r>
    <s v="VZH-86274-142"/>
    <x v="226"/>
    <s v="53120-45532-KL"/>
    <s v="R-L-1"/>
    <n v="5"/>
    <x v="247"/>
    <s v=""/>
    <x v="1"/>
    <s v="Rob"/>
    <x v="1"/>
    <x v="0"/>
    <n v="11.95"/>
    <n v="59.75"/>
    <x v="0"/>
    <x v="0"/>
  </r>
  <r>
    <s v="KIX-93248-135"/>
    <x v="227"/>
    <s v="36605-83052-WB"/>
    <s v="A-D-0.5"/>
    <n v="1"/>
    <x v="248"/>
    <s v="vhellmore7d@bbc.co.uk"/>
    <x v="0"/>
    <s v="Ara"/>
    <x v="2"/>
    <x v="1"/>
    <n v="5.97"/>
    <n v="5.97"/>
    <x v="2"/>
    <x v="0"/>
  </r>
  <r>
    <s v="AXR-10962-010"/>
    <x v="180"/>
    <s v="53683-35977-KI"/>
    <s v="E-D-1"/>
    <n v="2"/>
    <x v="249"/>
    <s v="mseawright7e@nbcnews.com"/>
    <x v="2"/>
    <s v="Exc"/>
    <x v="2"/>
    <x v="0"/>
    <n v="12.15"/>
    <n v="24.3"/>
    <x v="1"/>
    <x v="1"/>
  </r>
  <r>
    <s v="IHS-71573-008"/>
    <x v="228"/>
    <s v="07972-83134-NM"/>
    <s v="E-D-0.2"/>
    <n v="6"/>
    <x v="250"/>
    <s v="snortheast7f@mashable.com"/>
    <x v="0"/>
    <s v="Exc"/>
    <x v="2"/>
    <x v="3"/>
    <n v="3.645"/>
    <n v="21.87"/>
    <x v="1"/>
    <x v="0"/>
  </r>
  <r>
    <s v="QTR-19001-114"/>
    <x v="229"/>
    <s v="01035-70465-UO"/>
    <s v="A-D-1"/>
    <n v="2"/>
    <x v="195"/>
    <s v="aattwater5u@wikia.com"/>
    <x v="0"/>
    <s v="Ara"/>
    <x v="2"/>
    <x v="0"/>
    <n v="9.9499999999999993"/>
    <n v="19.899999999999999"/>
    <x v="2"/>
    <x v="0"/>
  </r>
  <r>
    <s v="WBK-62297-910"/>
    <x v="230"/>
    <s v="25514-23938-IQ"/>
    <s v="A-D-0.2"/>
    <n v="2"/>
    <x v="251"/>
    <s v="mfearon7h@reverbnation.com"/>
    <x v="0"/>
    <s v="Ara"/>
    <x v="2"/>
    <x v="3"/>
    <n v="2.9849999999999999"/>
    <n v="5.97"/>
    <x v="2"/>
    <x v="1"/>
  </r>
  <r>
    <s v="OGY-19377-175"/>
    <x v="231"/>
    <s v="49084-44492-OJ"/>
    <s v="E-D-0.5"/>
    <n v="1"/>
    <x v="252"/>
    <s v=""/>
    <x v="1"/>
    <s v="Exc"/>
    <x v="2"/>
    <x v="1"/>
    <n v="7.29"/>
    <n v="7.29"/>
    <x v="1"/>
    <x v="0"/>
  </r>
  <r>
    <s v="ESR-66651-814"/>
    <x v="80"/>
    <s v="76624-72205-CK"/>
    <s v="A-D-0.2"/>
    <n v="4"/>
    <x v="253"/>
    <s v="jsisneros7j@a8.net"/>
    <x v="0"/>
    <s v="Ara"/>
    <x v="2"/>
    <x v="3"/>
    <n v="2.9849999999999999"/>
    <n v="11.94"/>
    <x v="2"/>
    <x v="0"/>
  </r>
  <r>
    <s v="CPX-46916-770"/>
    <x v="232"/>
    <s v="12729-50170-JE"/>
    <s v="R-L-1"/>
    <n v="6"/>
    <x v="254"/>
    <s v="zcarlson7k@bigcartel.com"/>
    <x v="1"/>
    <s v="Rob"/>
    <x v="1"/>
    <x v="0"/>
    <n v="11.95"/>
    <n v="71.699999999999989"/>
    <x v="0"/>
    <x v="0"/>
  </r>
  <r>
    <s v="MDC-03318-645"/>
    <x v="233"/>
    <s v="43974-44760-QI"/>
    <s v="A-L-0.2"/>
    <n v="2"/>
    <x v="255"/>
    <s v="wmaddox7l@timesonline.co.uk"/>
    <x v="0"/>
    <s v="Ara"/>
    <x v="1"/>
    <x v="3"/>
    <n v="3.8849999999999998"/>
    <n v="7.77"/>
    <x v="2"/>
    <x v="1"/>
  </r>
  <r>
    <s v="SFF-86059-407"/>
    <x v="234"/>
    <s v="30585-48726-BK"/>
    <s v="A-M-2.5"/>
    <n v="1"/>
    <x v="256"/>
    <s v="dhedlestone7m@craigslist.org"/>
    <x v="0"/>
    <s v="Ara"/>
    <x v="0"/>
    <x v="2"/>
    <n v="25.874999999999996"/>
    <n v="25.874999999999996"/>
    <x v="2"/>
    <x v="1"/>
  </r>
  <r>
    <s v="SCL-94540-788"/>
    <x v="235"/>
    <s v="16123-07017-TY"/>
    <s v="E-L-2.5"/>
    <n v="6"/>
    <x v="257"/>
    <s v="tcrowthe7n@europa.eu"/>
    <x v="0"/>
    <s v="Exc"/>
    <x v="1"/>
    <x v="2"/>
    <n v="34.154999999999994"/>
    <n v="204.92999999999995"/>
    <x v="1"/>
    <x v="1"/>
  </r>
  <r>
    <s v="HVU-21634-076"/>
    <x v="236"/>
    <s v="27723-45097-MH"/>
    <s v="R-L-2.5"/>
    <n v="4"/>
    <x v="258"/>
    <s v="dbury7o@tinyurl.com"/>
    <x v="1"/>
    <s v="Rob"/>
    <x v="1"/>
    <x v="2"/>
    <n v="27.484999999999996"/>
    <n v="109.93999999999998"/>
    <x v="0"/>
    <x v="0"/>
  </r>
  <r>
    <s v="XUS-73326-418"/>
    <x v="237"/>
    <s v="37078-56703-AF"/>
    <s v="E-L-1"/>
    <n v="6"/>
    <x v="259"/>
    <s v="gbroadbear7p@omniture.com"/>
    <x v="0"/>
    <s v="Exc"/>
    <x v="1"/>
    <x v="0"/>
    <n v="14.85"/>
    <n v="89.1"/>
    <x v="1"/>
    <x v="1"/>
  </r>
  <r>
    <s v="XWD-18933-006"/>
    <x v="238"/>
    <s v="79420-11075-MY"/>
    <s v="A-L-0.2"/>
    <n v="2"/>
    <x v="260"/>
    <s v="epalfrey7q@devhub.com"/>
    <x v="0"/>
    <s v="Ara"/>
    <x v="1"/>
    <x v="3"/>
    <n v="3.8849999999999998"/>
    <n v="7.77"/>
    <x v="2"/>
    <x v="0"/>
  </r>
  <r>
    <s v="HPD-65272-772"/>
    <x v="52"/>
    <s v="57504-13456-UO"/>
    <s v="L-M-2.5"/>
    <n v="1"/>
    <x v="261"/>
    <s v="pmetrick7r@rakuten.co.jp"/>
    <x v="0"/>
    <s v="Lib"/>
    <x v="0"/>
    <x v="2"/>
    <n v="33.464999999999996"/>
    <n v="33.464999999999996"/>
    <x v="3"/>
    <x v="0"/>
  </r>
  <r>
    <s v="JEG-93140-224"/>
    <x v="146"/>
    <s v="53751-57560-CN"/>
    <s v="E-M-0.5"/>
    <n v="5"/>
    <x v="262"/>
    <s v=""/>
    <x v="0"/>
    <s v="Exc"/>
    <x v="0"/>
    <x v="1"/>
    <n v="8.25"/>
    <n v="41.25"/>
    <x v="1"/>
    <x v="0"/>
  </r>
  <r>
    <s v="NNH-62058-950"/>
    <x v="239"/>
    <s v="96112-42558-EA"/>
    <s v="E-L-1"/>
    <n v="4"/>
    <x v="263"/>
    <s v="kkarby7t@sbwire.com"/>
    <x v="0"/>
    <s v="Exc"/>
    <x v="1"/>
    <x v="0"/>
    <n v="14.85"/>
    <n v="59.4"/>
    <x v="1"/>
    <x v="0"/>
  </r>
  <r>
    <s v="LTD-71429-845"/>
    <x v="240"/>
    <s v="03157-23165-UB"/>
    <s v="A-L-0.5"/>
    <n v="1"/>
    <x v="264"/>
    <s v="fcrumpe7u@ftc.gov"/>
    <x v="2"/>
    <s v="Ara"/>
    <x v="1"/>
    <x v="1"/>
    <n v="7.77"/>
    <n v="7.77"/>
    <x v="2"/>
    <x v="1"/>
  </r>
  <r>
    <s v="MPV-26985-215"/>
    <x v="241"/>
    <s v="51466-52850-AG"/>
    <s v="R-D-0.5"/>
    <n v="1"/>
    <x v="265"/>
    <s v="achatto7v@sakura.ne.jp"/>
    <x v="2"/>
    <s v="Rob"/>
    <x v="2"/>
    <x v="1"/>
    <n v="5.3699999999999992"/>
    <n v="5.3699999999999992"/>
    <x v="0"/>
    <x v="0"/>
  </r>
  <r>
    <s v="IYO-10245-081"/>
    <x v="242"/>
    <s v="57145-31023-FK"/>
    <s v="E-M-2.5"/>
    <n v="3"/>
    <x v="266"/>
    <s v=""/>
    <x v="0"/>
    <s v="Exc"/>
    <x v="0"/>
    <x v="2"/>
    <n v="31.624999999999996"/>
    <n v="94.874999999999986"/>
    <x v="1"/>
    <x v="1"/>
  </r>
  <r>
    <s v="BYZ-39669-954"/>
    <x v="243"/>
    <s v="66408-53777-VE"/>
    <s v="L-L-2.5"/>
    <n v="1"/>
    <x v="267"/>
    <s v=""/>
    <x v="0"/>
    <s v="Lib"/>
    <x v="1"/>
    <x v="2"/>
    <n v="36.454999999999998"/>
    <n v="36.454999999999998"/>
    <x v="3"/>
    <x v="1"/>
  </r>
  <r>
    <s v="EFB-72860-209"/>
    <x v="244"/>
    <s v="53035-99701-WG"/>
    <s v="A-M-0.2"/>
    <n v="4"/>
    <x v="268"/>
    <s v="bmergue7y@umn.edu"/>
    <x v="0"/>
    <s v="Ara"/>
    <x v="0"/>
    <x v="3"/>
    <n v="3.375"/>
    <n v="13.5"/>
    <x v="2"/>
    <x v="0"/>
  </r>
  <r>
    <s v="GMM-72397-378"/>
    <x v="245"/>
    <s v="45899-92796-EI"/>
    <s v="R-L-0.2"/>
    <n v="4"/>
    <x v="269"/>
    <s v="kpatise7z@jigsy.com"/>
    <x v="0"/>
    <s v="Rob"/>
    <x v="1"/>
    <x v="3"/>
    <n v="3.5849999999999995"/>
    <n v="14.339999999999998"/>
    <x v="0"/>
    <x v="1"/>
  </r>
  <r>
    <s v="LYP-52345-883"/>
    <x v="246"/>
    <s v="17649-28133-PY"/>
    <s v="E-M-0.5"/>
    <n v="1"/>
    <x v="270"/>
    <s v=""/>
    <x v="1"/>
    <s v="Exc"/>
    <x v="0"/>
    <x v="1"/>
    <n v="8.25"/>
    <n v="8.25"/>
    <x v="1"/>
    <x v="0"/>
  </r>
  <r>
    <s v="DFK-35846-692"/>
    <x v="247"/>
    <s v="49612-33852-CN"/>
    <s v="R-D-0.2"/>
    <n v="5"/>
    <x v="271"/>
    <s v=""/>
    <x v="0"/>
    <s v="Rob"/>
    <x v="2"/>
    <x v="3"/>
    <n v="2.6849999999999996"/>
    <n v="13.424999999999997"/>
    <x v="0"/>
    <x v="0"/>
  </r>
  <r>
    <s v="XAH-93337-609"/>
    <x v="248"/>
    <s v="66976-43829-YG"/>
    <s v="A-D-1"/>
    <n v="5"/>
    <x v="272"/>
    <s v="dduke82@vkontakte.ru"/>
    <x v="0"/>
    <s v="Ara"/>
    <x v="2"/>
    <x v="0"/>
    <n v="9.9499999999999993"/>
    <n v="49.75"/>
    <x v="2"/>
    <x v="1"/>
  </r>
  <r>
    <s v="QKA-72582-644"/>
    <x v="249"/>
    <s v="64852-04619-XZ"/>
    <s v="E-M-0.5"/>
    <n v="2"/>
    <x v="273"/>
    <s v=""/>
    <x v="1"/>
    <s v="Exc"/>
    <x v="0"/>
    <x v="1"/>
    <n v="8.25"/>
    <n v="16.5"/>
    <x v="1"/>
    <x v="1"/>
  </r>
  <r>
    <s v="ZDK-84567-102"/>
    <x v="250"/>
    <s v="58690-31815-VY"/>
    <s v="A-D-0.5"/>
    <n v="3"/>
    <x v="274"/>
    <s v="ihussey84@mapy.cz"/>
    <x v="0"/>
    <s v="Ara"/>
    <x v="2"/>
    <x v="1"/>
    <n v="5.97"/>
    <n v="17.91"/>
    <x v="2"/>
    <x v="1"/>
  </r>
  <r>
    <s v="WAV-38301-984"/>
    <x v="251"/>
    <s v="62863-81239-DT"/>
    <s v="A-D-0.5"/>
    <n v="5"/>
    <x v="275"/>
    <s v="cpinkerton85@upenn.edu"/>
    <x v="0"/>
    <s v="Ara"/>
    <x v="2"/>
    <x v="1"/>
    <n v="5.97"/>
    <n v="29.849999999999998"/>
    <x v="2"/>
    <x v="1"/>
  </r>
  <r>
    <s v="KZR-33023-209"/>
    <x v="177"/>
    <s v="21177-40725-CF"/>
    <s v="E-L-1"/>
    <n v="3"/>
    <x v="276"/>
    <s v=""/>
    <x v="0"/>
    <s v="Exc"/>
    <x v="1"/>
    <x v="0"/>
    <n v="14.85"/>
    <n v="44.55"/>
    <x v="1"/>
    <x v="1"/>
  </r>
  <r>
    <s v="ULM-49433-003"/>
    <x v="252"/>
    <s v="99421-80253-UI"/>
    <s v="E-M-1"/>
    <n v="2"/>
    <x v="277"/>
    <s v=""/>
    <x v="0"/>
    <s v="Exc"/>
    <x v="0"/>
    <x v="0"/>
    <n v="13.75"/>
    <n v="27.5"/>
    <x v="1"/>
    <x v="1"/>
  </r>
  <r>
    <s v="SIB-83254-136"/>
    <x v="253"/>
    <s v="45315-50206-DK"/>
    <s v="R-M-0.5"/>
    <n v="6"/>
    <x v="278"/>
    <s v="dvizor88@furl.net"/>
    <x v="0"/>
    <s v="Rob"/>
    <x v="0"/>
    <x v="1"/>
    <n v="5.97"/>
    <n v="35.82"/>
    <x v="0"/>
    <x v="0"/>
  </r>
  <r>
    <s v="NOK-50349-551"/>
    <x v="254"/>
    <s v="09595-95726-OV"/>
    <s v="R-D-0.5"/>
    <n v="3"/>
    <x v="279"/>
    <s v="esedgebeer89@oaic.gov.au"/>
    <x v="0"/>
    <s v="Rob"/>
    <x v="2"/>
    <x v="1"/>
    <n v="5.3699999999999992"/>
    <n v="16.11"/>
    <x v="0"/>
    <x v="0"/>
  </r>
  <r>
    <s v="YIS-96268-844"/>
    <x v="227"/>
    <s v="60221-67036-TD"/>
    <s v="E-L-0.2"/>
    <n v="6"/>
    <x v="280"/>
    <s v="klestrange8a@lulu.com"/>
    <x v="0"/>
    <s v="Exc"/>
    <x v="1"/>
    <x v="3"/>
    <n v="4.4550000000000001"/>
    <n v="26.73"/>
    <x v="1"/>
    <x v="0"/>
  </r>
  <r>
    <s v="CXI-04933-855"/>
    <x v="110"/>
    <s v="62923-29397-KX"/>
    <s v="E-L-2.5"/>
    <n v="6"/>
    <x v="281"/>
    <s v="ltanti8b@techcrunch.com"/>
    <x v="0"/>
    <s v="Exc"/>
    <x v="1"/>
    <x v="2"/>
    <n v="34.154999999999994"/>
    <n v="204.92999999999995"/>
    <x v="1"/>
    <x v="0"/>
  </r>
  <r>
    <s v="IZU-90429-382"/>
    <x v="182"/>
    <s v="33011-52383-BA"/>
    <s v="A-L-1"/>
    <n v="3"/>
    <x v="282"/>
    <s v="ade8c@1und1.de"/>
    <x v="0"/>
    <s v="Ara"/>
    <x v="1"/>
    <x v="0"/>
    <n v="12.95"/>
    <n v="38.849999999999994"/>
    <x v="2"/>
    <x v="0"/>
  </r>
  <r>
    <s v="WIT-40912-783"/>
    <x v="255"/>
    <s v="86768-91598-FA"/>
    <s v="L-D-0.2"/>
    <n v="4"/>
    <x v="283"/>
    <s v="tjedrachowicz8d@acquirethisname.com"/>
    <x v="0"/>
    <s v="Lib"/>
    <x v="2"/>
    <x v="3"/>
    <n v="3.8849999999999998"/>
    <n v="15.54"/>
    <x v="3"/>
    <x v="0"/>
  </r>
  <r>
    <s v="PSD-57291-590"/>
    <x v="256"/>
    <s v="37191-12203-MX"/>
    <s v="A-M-0.5"/>
    <n v="1"/>
    <x v="284"/>
    <s v="pstonner8e@moonfruit.com"/>
    <x v="0"/>
    <s v="Ara"/>
    <x v="0"/>
    <x v="1"/>
    <n v="6.75"/>
    <n v="6.75"/>
    <x v="2"/>
    <x v="1"/>
  </r>
  <r>
    <s v="GOI-41472-677"/>
    <x v="3"/>
    <s v="16545-76328-JY"/>
    <s v="E-D-2.5"/>
    <n v="4"/>
    <x v="285"/>
    <s v="dtingly8f@goo.ne.jp"/>
    <x v="0"/>
    <s v="Exc"/>
    <x v="2"/>
    <x v="2"/>
    <n v="27.945"/>
    <n v="111.78"/>
    <x v="1"/>
    <x v="0"/>
  </r>
  <r>
    <s v="KTX-17944-494"/>
    <x v="257"/>
    <s v="74330-29286-RO"/>
    <s v="A-L-0.2"/>
    <n v="1"/>
    <x v="286"/>
    <s v="crushe8n@about.me"/>
    <x v="0"/>
    <s v="Ara"/>
    <x v="1"/>
    <x v="3"/>
    <n v="3.8849999999999998"/>
    <n v="3.8849999999999998"/>
    <x v="2"/>
    <x v="0"/>
  </r>
  <r>
    <s v="RDM-99811-230"/>
    <x v="258"/>
    <s v="22349-47389-GY"/>
    <s v="L-M-0.2"/>
    <n v="5"/>
    <x v="287"/>
    <s v="bchecci8h@usa.gov"/>
    <x v="2"/>
    <s v="Lib"/>
    <x v="0"/>
    <x v="3"/>
    <n v="4.3650000000000002"/>
    <n v="21.825000000000003"/>
    <x v="3"/>
    <x v="1"/>
  </r>
  <r>
    <s v="JTU-55897-581"/>
    <x v="259"/>
    <s v="70290-38099-GB"/>
    <s v="R-M-0.2"/>
    <n v="5"/>
    <x v="288"/>
    <s v="jbagot8i@mac.com"/>
    <x v="0"/>
    <s v="Rob"/>
    <x v="0"/>
    <x v="3"/>
    <n v="2.9849999999999999"/>
    <n v="14.924999999999999"/>
    <x v="0"/>
    <x v="1"/>
  </r>
  <r>
    <s v="CRK-07584-240"/>
    <x v="260"/>
    <s v="18741-72071-PP"/>
    <s v="A-M-1"/>
    <n v="3"/>
    <x v="289"/>
    <s v="ebeeble8j@soundcloud.com"/>
    <x v="0"/>
    <s v="Ara"/>
    <x v="0"/>
    <x v="0"/>
    <n v="11.25"/>
    <n v="33.75"/>
    <x v="2"/>
    <x v="0"/>
  </r>
  <r>
    <s v="MKE-75518-399"/>
    <x v="261"/>
    <s v="62588-82624-II"/>
    <s v="A-M-1"/>
    <n v="3"/>
    <x v="290"/>
    <s v="cfluin8k@flickr.com"/>
    <x v="2"/>
    <s v="Ara"/>
    <x v="0"/>
    <x v="0"/>
    <n v="11.25"/>
    <n v="33.75"/>
    <x v="2"/>
    <x v="1"/>
  </r>
  <r>
    <s v="AEL-51169-725"/>
    <x v="262"/>
    <s v="37430-29579-HD"/>
    <s v="L-M-0.2"/>
    <n v="6"/>
    <x v="291"/>
    <s v="ebletsor8l@vinaora.com"/>
    <x v="0"/>
    <s v="Lib"/>
    <x v="0"/>
    <x v="3"/>
    <n v="4.3650000000000002"/>
    <n v="26.19"/>
    <x v="3"/>
    <x v="0"/>
  </r>
  <r>
    <s v="ZGM-83108-823"/>
    <x v="263"/>
    <s v="84132-22322-QT"/>
    <s v="E-L-1"/>
    <n v="1"/>
    <x v="292"/>
    <s v="pbrydell8m@bloglovin.com"/>
    <x v="1"/>
    <s v="Exc"/>
    <x v="1"/>
    <x v="0"/>
    <n v="14.85"/>
    <n v="14.85"/>
    <x v="1"/>
    <x v="1"/>
  </r>
  <r>
    <s v="JBP-78754-392"/>
    <x v="212"/>
    <s v="74330-29286-RO"/>
    <s v="E-M-2.5"/>
    <n v="6"/>
    <x v="286"/>
    <s v="crushe8n@about.me"/>
    <x v="0"/>
    <s v="Exc"/>
    <x v="0"/>
    <x v="2"/>
    <n v="31.624999999999996"/>
    <n v="189.74999999999997"/>
    <x v="1"/>
    <x v="0"/>
  </r>
  <r>
    <s v="RNH-54912-747"/>
    <x v="187"/>
    <s v="37445-17791-NQ"/>
    <s v="R-M-0.5"/>
    <n v="1"/>
    <x v="293"/>
    <s v="nleethem8o@mac.com"/>
    <x v="0"/>
    <s v="Rob"/>
    <x v="0"/>
    <x v="1"/>
    <n v="5.97"/>
    <n v="5.97"/>
    <x v="0"/>
    <x v="0"/>
  </r>
  <r>
    <s v="JDS-33440-914"/>
    <x v="248"/>
    <s v="58511-10548-ZU"/>
    <s v="R-M-1"/>
    <n v="3"/>
    <x v="294"/>
    <s v="anesfield8p@people.com.cn"/>
    <x v="2"/>
    <s v="Rob"/>
    <x v="0"/>
    <x v="0"/>
    <n v="9.9499999999999993"/>
    <n v="29.849999999999998"/>
    <x v="0"/>
    <x v="0"/>
  </r>
  <r>
    <s v="SYX-48878-182"/>
    <x v="264"/>
    <s v="47725-34771-FJ"/>
    <s v="R-D-1"/>
    <n v="5"/>
    <x v="295"/>
    <s v=""/>
    <x v="0"/>
    <s v="Rob"/>
    <x v="2"/>
    <x v="0"/>
    <n v="8.9499999999999993"/>
    <n v="44.75"/>
    <x v="0"/>
    <x v="1"/>
  </r>
  <r>
    <s v="ZGD-94763-868"/>
    <x v="265"/>
    <s v="53086-67334-KT"/>
    <s v="E-L-2.5"/>
    <n v="1"/>
    <x v="296"/>
    <s v="mbrockway8r@ibm.com"/>
    <x v="0"/>
    <s v="Exc"/>
    <x v="1"/>
    <x v="2"/>
    <n v="34.154999999999994"/>
    <n v="34.154999999999994"/>
    <x v="1"/>
    <x v="0"/>
  </r>
  <r>
    <s v="CZY-70361-485"/>
    <x v="266"/>
    <s v="83308-82257-UN"/>
    <s v="E-L-2.5"/>
    <n v="6"/>
    <x v="297"/>
    <s v="nlush8s@dedecms.com"/>
    <x v="1"/>
    <s v="Exc"/>
    <x v="1"/>
    <x v="2"/>
    <n v="34.154999999999994"/>
    <n v="204.92999999999995"/>
    <x v="1"/>
    <x v="1"/>
  </r>
  <r>
    <s v="RJR-12175-899"/>
    <x v="267"/>
    <s v="37274-08534-FM"/>
    <s v="E-D-0.5"/>
    <n v="3"/>
    <x v="298"/>
    <s v="smcmillian8t@csmonitor.com"/>
    <x v="0"/>
    <s v="Exc"/>
    <x v="2"/>
    <x v="1"/>
    <n v="7.29"/>
    <n v="21.87"/>
    <x v="1"/>
    <x v="1"/>
  </r>
  <r>
    <s v="ELB-07929-407"/>
    <x v="204"/>
    <s v="54004-04664-AA"/>
    <s v="A-M-2.5"/>
    <n v="2"/>
    <x v="299"/>
    <s v="tbennison8u@google.cn"/>
    <x v="0"/>
    <s v="Ara"/>
    <x v="0"/>
    <x v="2"/>
    <n v="25.874999999999996"/>
    <n v="51.749999999999993"/>
    <x v="2"/>
    <x v="0"/>
  </r>
  <r>
    <s v="UJQ-54441-340"/>
    <x v="268"/>
    <s v="26822-19510-SD"/>
    <s v="E-M-0.2"/>
    <n v="2"/>
    <x v="300"/>
    <s v="gtweed8v@yolasite.com"/>
    <x v="0"/>
    <s v="Exc"/>
    <x v="0"/>
    <x v="3"/>
    <n v="4.125"/>
    <n v="8.25"/>
    <x v="1"/>
    <x v="0"/>
  </r>
  <r>
    <s v="UJQ-54441-340"/>
    <x v="268"/>
    <s v="26822-19510-SD"/>
    <s v="A-L-0.2"/>
    <n v="5"/>
    <x v="300"/>
    <s v="gtweed8v@yolasite.com"/>
    <x v="0"/>
    <s v="Ara"/>
    <x v="1"/>
    <x v="3"/>
    <n v="3.8849999999999998"/>
    <n v="19.424999999999997"/>
    <x v="2"/>
    <x v="0"/>
  </r>
  <r>
    <s v="OWY-43108-475"/>
    <x v="269"/>
    <s v="06432-73165-ML"/>
    <s v="A-M-0.2"/>
    <n v="6"/>
    <x v="301"/>
    <s v="ggoggin8x@wix.com"/>
    <x v="1"/>
    <s v="Ara"/>
    <x v="0"/>
    <x v="3"/>
    <n v="3.375"/>
    <n v="20.25"/>
    <x v="2"/>
    <x v="0"/>
  </r>
  <r>
    <s v="GNO-91911-159"/>
    <x v="145"/>
    <s v="96503-31833-CW"/>
    <s v="L-D-0.5"/>
    <n v="3"/>
    <x v="302"/>
    <s v="sjeyness8y@biglobe.ne.jp"/>
    <x v="1"/>
    <s v="Lib"/>
    <x v="2"/>
    <x v="1"/>
    <n v="7.77"/>
    <n v="23.31"/>
    <x v="3"/>
    <x v="1"/>
  </r>
  <r>
    <s v="CNY-06284-066"/>
    <x v="270"/>
    <s v="63985-64148-MG"/>
    <s v="E-D-0.2"/>
    <n v="5"/>
    <x v="303"/>
    <s v="dbonhome8z@shinystat.com"/>
    <x v="0"/>
    <s v="Exc"/>
    <x v="2"/>
    <x v="3"/>
    <n v="3.645"/>
    <n v="18.225000000000001"/>
    <x v="1"/>
    <x v="0"/>
  </r>
  <r>
    <s v="OQS-46321-904"/>
    <x v="271"/>
    <s v="19597-91185-CM"/>
    <s v="E-M-1"/>
    <n v="1"/>
    <x v="304"/>
    <s v=""/>
    <x v="0"/>
    <s v="Exc"/>
    <x v="0"/>
    <x v="0"/>
    <n v="13.75"/>
    <n v="13.75"/>
    <x v="1"/>
    <x v="1"/>
  </r>
  <r>
    <s v="IBW-87442-480"/>
    <x v="272"/>
    <s v="79814-23626-JR"/>
    <s v="A-L-2.5"/>
    <n v="1"/>
    <x v="305"/>
    <s v="tle91@epa.gov"/>
    <x v="0"/>
    <s v="Ara"/>
    <x v="1"/>
    <x v="2"/>
    <n v="29.784999999999997"/>
    <n v="29.784999999999997"/>
    <x v="2"/>
    <x v="0"/>
  </r>
  <r>
    <s v="DGZ-82537-477"/>
    <x v="252"/>
    <s v="43439-94003-DW"/>
    <s v="R-D-1"/>
    <n v="5"/>
    <x v="306"/>
    <s v=""/>
    <x v="0"/>
    <s v="Rob"/>
    <x v="2"/>
    <x v="0"/>
    <n v="8.9499999999999993"/>
    <n v="44.75"/>
    <x v="0"/>
    <x v="1"/>
  </r>
  <r>
    <s v="LPS-39089-432"/>
    <x v="273"/>
    <s v="97655-45555-LI"/>
    <s v="R-D-1"/>
    <n v="5"/>
    <x v="307"/>
    <s v="balldridge93@yandex.ru"/>
    <x v="0"/>
    <s v="Rob"/>
    <x v="2"/>
    <x v="0"/>
    <n v="8.9499999999999993"/>
    <n v="44.75"/>
    <x v="0"/>
    <x v="0"/>
  </r>
  <r>
    <s v="MQU-86100-929"/>
    <x v="274"/>
    <s v="64418-01720-VW"/>
    <s v="L-L-0.5"/>
    <n v="4"/>
    <x v="308"/>
    <s v=""/>
    <x v="0"/>
    <s v="Lib"/>
    <x v="1"/>
    <x v="1"/>
    <n v="9.51"/>
    <n v="38.04"/>
    <x v="3"/>
    <x v="0"/>
  </r>
  <r>
    <s v="XUR-14132-391"/>
    <x v="275"/>
    <s v="96836-09258-RI"/>
    <s v="R-D-0.5"/>
    <n v="4"/>
    <x v="309"/>
    <s v="lgoodger95@guardian.co.uk"/>
    <x v="0"/>
    <s v="Rob"/>
    <x v="2"/>
    <x v="1"/>
    <n v="5.3699999999999992"/>
    <n v="21.479999999999997"/>
    <x v="0"/>
    <x v="0"/>
  </r>
  <r>
    <s v="OVI-27064-381"/>
    <x v="276"/>
    <s v="37274-08534-FM"/>
    <s v="R-D-0.5"/>
    <n v="3"/>
    <x v="298"/>
    <s v="smcmillian8t@csmonitor.com"/>
    <x v="0"/>
    <s v="Rob"/>
    <x v="2"/>
    <x v="1"/>
    <n v="5.3699999999999992"/>
    <n v="16.11"/>
    <x v="0"/>
    <x v="1"/>
  </r>
  <r>
    <s v="SHP-17012-870"/>
    <x v="277"/>
    <s v="69529-07533-CV"/>
    <s v="R-M-2.5"/>
    <n v="1"/>
    <x v="310"/>
    <s v="cdrewett97@wikipedia.org"/>
    <x v="0"/>
    <s v="Rob"/>
    <x v="0"/>
    <x v="2"/>
    <n v="22.884999999999998"/>
    <n v="22.884999999999998"/>
    <x v="0"/>
    <x v="0"/>
  </r>
  <r>
    <s v="FDY-03414-903"/>
    <x v="278"/>
    <s v="94840-49457-UD"/>
    <s v="A-D-0.5"/>
    <n v="3"/>
    <x v="311"/>
    <s v="qparsons98@blogtalkradio.com"/>
    <x v="0"/>
    <s v="Ara"/>
    <x v="2"/>
    <x v="1"/>
    <n v="5.97"/>
    <n v="17.91"/>
    <x v="2"/>
    <x v="0"/>
  </r>
  <r>
    <s v="WXT-85291-143"/>
    <x v="279"/>
    <s v="81414-81273-DK"/>
    <s v="R-M-0.5"/>
    <n v="4"/>
    <x v="312"/>
    <s v="vceely99@auda.org.au"/>
    <x v="0"/>
    <s v="Rob"/>
    <x v="0"/>
    <x v="1"/>
    <n v="5.97"/>
    <n v="23.88"/>
    <x v="0"/>
    <x v="0"/>
  </r>
  <r>
    <s v="QNP-18893-547"/>
    <x v="280"/>
    <s v="76930-61689-CH"/>
    <s v="R-L-1"/>
    <n v="5"/>
    <x v="313"/>
    <s v=""/>
    <x v="0"/>
    <s v="Rob"/>
    <x v="1"/>
    <x v="0"/>
    <n v="11.95"/>
    <n v="59.75"/>
    <x v="0"/>
    <x v="1"/>
  </r>
  <r>
    <s v="DOH-92927-530"/>
    <x v="281"/>
    <s v="12839-56537-TQ"/>
    <s v="L-L-0.2"/>
    <n v="6"/>
    <x v="314"/>
    <s v="cvasiliev9b@discuz.net"/>
    <x v="0"/>
    <s v="Lib"/>
    <x v="1"/>
    <x v="3"/>
    <n v="4.7549999999999999"/>
    <n v="28.53"/>
    <x v="3"/>
    <x v="0"/>
  </r>
  <r>
    <s v="HGJ-82768-173"/>
    <x v="282"/>
    <s v="62741-01322-HU"/>
    <s v="A-M-1"/>
    <n v="4"/>
    <x v="315"/>
    <s v="tomoylan9c@liveinternet.ru"/>
    <x v="2"/>
    <s v="Ara"/>
    <x v="0"/>
    <x v="0"/>
    <n v="11.25"/>
    <n v="45"/>
    <x v="2"/>
    <x v="1"/>
  </r>
  <r>
    <s v="YPT-95383-088"/>
    <x v="283"/>
    <s v="43439-94003-DW"/>
    <s v="E-D-2.5"/>
    <n v="2"/>
    <x v="306"/>
    <s v=""/>
    <x v="0"/>
    <s v="Exc"/>
    <x v="2"/>
    <x v="2"/>
    <n v="27.945"/>
    <n v="55.89"/>
    <x v="1"/>
    <x v="1"/>
  </r>
  <r>
    <s v="OYH-16533-767"/>
    <x v="284"/>
    <s v="44932-34838-RM"/>
    <s v="E-L-1"/>
    <n v="4"/>
    <x v="316"/>
    <s v="wfetherston9e@constantcontact.com"/>
    <x v="0"/>
    <s v="Exc"/>
    <x v="1"/>
    <x v="0"/>
    <n v="14.85"/>
    <n v="59.4"/>
    <x v="1"/>
    <x v="1"/>
  </r>
  <r>
    <s v="DWW-28642-549"/>
    <x v="285"/>
    <s v="91181-19412-RQ"/>
    <s v="E-D-0.2"/>
    <n v="2"/>
    <x v="317"/>
    <s v="erasmus9f@techcrunch.com"/>
    <x v="0"/>
    <s v="Exc"/>
    <x v="2"/>
    <x v="3"/>
    <n v="3.645"/>
    <n v="7.29"/>
    <x v="1"/>
    <x v="0"/>
  </r>
  <r>
    <s v="CGO-79583-871"/>
    <x v="286"/>
    <s v="37182-54930-XC"/>
    <s v="E-D-0.5"/>
    <n v="1"/>
    <x v="318"/>
    <s v="wgiorgioni9g@wikipedia.org"/>
    <x v="0"/>
    <s v="Exc"/>
    <x v="2"/>
    <x v="1"/>
    <n v="7.29"/>
    <n v="7.29"/>
    <x v="1"/>
    <x v="0"/>
  </r>
  <r>
    <s v="TFY-52090-386"/>
    <x v="287"/>
    <s v="08613-17327-XT"/>
    <s v="E-L-0.5"/>
    <n v="2"/>
    <x v="319"/>
    <s v="lscargle9h@myspace.com"/>
    <x v="0"/>
    <s v="Exc"/>
    <x v="1"/>
    <x v="1"/>
    <n v="8.91"/>
    <n v="17.82"/>
    <x v="1"/>
    <x v="1"/>
  </r>
  <r>
    <s v="TFY-52090-386"/>
    <x v="287"/>
    <s v="08613-17327-XT"/>
    <s v="L-D-0.5"/>
    <n v="5"/>
    <x v="319"/>
    <s v="lscargle9h@myspace.com"/>
    <x v="0"/>
    <s v="Lib"/>
    <x v="2"/>
    <x v="1"/>
    <n v="7.77"/>
    <n v="38.849999999999994"/>
    <x v="3"/>
    <x v="1"/>
  </r>
  <r>
    <s v="NYY-73968-094"/>
    <x v="288"/>
    <s v="70451-38048-AH"/>
    <s v="R-D-0.5"/>
    <n v="6"/>
    <x v="320"/>
    <s v="nclimance9j@europa.eu"/>
    <x v="0"/>
    <s v="Rob"/>
    <x v="2"/>
    <x v="1"/>
    <n v="5.3699999999999992"/>
    <n v="32.22"/>
    <x v="0"/>
    <x v="1"/>
  </r>
  <r>
    <s v="QEY-71761-460"/>
    <x v="250"/>
    <s v="35442-75769-PL"/>
    <s v="R-M-1"/>
    <n v="2"/>
    <x v="321"/>
    <s v=""/>
    <x v="1"/>
    <s v="Rob"/>
    <x v="0"/>
    <x v="0"/>
    <n v="9.9499999999999993"/>
    <n v="19.899999999999999"/>
    <x v="0"/>
    <x v="0"/>
  </r>
  <r>
    <s v="GKQ-82603-910"/>
    <x v="289"/>
    <s v="83737-56117-JE"/>
    <s v="R-L-1"/>
    <n v="5"/>
    <x v="322"/>
    <s v="asnazle9l@oracle.com"/>
    <x v="0"/>
    <s v="Rob"/>
    <x v="1"/>
    <x v="0"/>
    <n v="11.95"/>
    <n v="59.75"/>
    <x v="0"/>
    <x v="1"/>
  </r>
  <r>
    <s v="IOB-32673-745"/>
    <x v="290"/>
    <s v="07095-81281-NJ"/>
    <s v="A-L-0.5"/>
    <n v="3"/>
    <x v="323"/>
    <s v="rworg9m@arstechnica.com"/>
    <x v="0"/>
    <s v="Ara"/>
    <x v="1"/>
    <x v="1"/>
    <n v="7.77"/>
    <n v="23.31"/>
    <x v="2"/>
    <x v="0"/>
  </r>
  <r>
    <s v="YAU-98893-150"/>
    <x v="291"/>
    <s v="77043-48851-HG"/>
    <s v="L-M-1"/>
    <n v="3"/>
    <x v="324"/>
    <s v="ldanes9n@umn.edu"/>
    <x v="0"/>
    <s v="Lib"/>
    <x v="0"/>
    <x v="0"/>
    <n v="14.55"/>
    <n v="43.650000000000006"/>
    <x v="3"/>
    <x v="1"/>
  </r>
  <r>
    <s v="XNM-14163-951"/>
    <x v="292"/>
    <s v="78224-60622-KH"/>
    <s v="E-L-2.5"/>
    <n v="6"/>
    <x v="325"/>
    <s v="skeynd9o@narod.ru"/>
    <x v="0"/>
    <s v="Exc"/>
    <x v="1"/>
    <x v="2"/>
    <n v="34.154999999999994"/>
    <n v="204.92999999999995"/>
    <x v="1"/>
    <x v="1"/>
  </r>
  <r>
    <s v="JPB-45297-000"/>
    <x v="293"/>
    <s v="83105-86631-IU"/>
    <s v="R-L-0.2"/>
    <n v="4"/>
    <x v="326"/>
    <s v="ddaveridge9p@arstechnica.com"/>
    <x v="0"/>
    <s v="Rob"/>
    <x v="1"/>
    <x v="3"/>
    <n v="3.5849999999999995"/>
    <n v="14.339999999999998"/>
    <x v="0"/>
    <x v="1"/>
  </r>
  <r>
    <s v="MOU-74341-266"/>
    <x v="294"/>
    <s v="99358-65399-TC"/>
    <s v="A-D-0.5"/>
    <n v="4"/>
    <x v="327"/>
    <s v="jawdry9q@utexas.edu"/>
    <x v="0"/>
    <s v="Ara"/>
    <x v="2"/>
    <x v="1"/>
    <n v="5.97"/>
    <n v="23.88"/>
    <x v="2"/>
    <x v="1"/>
  </r>
  <r>
    <s v="DHJ-87461-571"/>
    <x v="295"/>
    <s v="94525-76037-JP"/>
    <s v="A-M-1"/>
    <n v="2"/>
    <x v="328"/>
    <s v="eryles9r@fastcompany.com"/>
    <x v="0"/>
    <s v="Ara"/>
    <x v="0"/>
    <x v="0"/>
    <n v="11.25"/>
    <n v="22.5"/>
    <x v="2"/>
    <x v="1"/>
  </r>
  <r>
    <s v="DKM-97676-850"/>
    <x v="296"/>
    <s v="43439-94003-DW"/>
    <s v="E-D-0.5"/>
    <n v="5"/>
    <x v="306"/>
    <s v=""/>
    <x v="0"/>
    <s v="Exc"/>
    <x v="2"/>
    <x v="1"/>
    <n v="7.29"/>
    <n v="36.450000000000003"/>
    <x v="1"/>
    <x v="1"/>
  </r>
  <r>
    <s v="UEB-09112-118"/>
    <x v="297"/>
    <s v="82718-93677-XO"/>
    <s v="A-M-0.5"/>
    <n v="4"/>
    <x v="329"/>
    <s v=""/>
    <x v="0"/>
    <s v="Ara"/>
    <x v="0"/>
    <x v="1"/>
    <n v="6.75"/>
    <n v="27"/>
    <x v="2"/>
    <x v="0"/>
  </r>
  <r>
    <s v="ORZ-67699-748"/>
    <x v="298"/>
    <s v="44708-78241-DF"/>
    <s v="A-M-2.5"/>
    <n v="6"/>
    <x v="330"/>
    <s v="jcaldicott9u@usda.gov"/>
    <x v="0"/>
    <s v="Ara"/>
    <x v="0"/>
    <x v="2"/>
    <n v="25.874999999999996"/>
    <n v="155.24999999999997"/>
    <x v="2"/>
    <x v="1"/>
  </r>
  <r>
    <s v="JXP-28398-485"/>
    <x v="299"/>
    <s v="23039-93032-FN"/>
    <s v="A-D-2.5"/>
    <n v="5"/>
    <x v="331"/>
    <s v="mvedmore9v@a8.net"/>
    <x v="0"/>
    <s v="Ara"/>
    <x v="2"/>
    <x v="2"/>
    <n v="22.884999999999998"/>
    <n v="114.42499999999998"/>
    <x v="2"/>
    <x v="0"/>
  </r>
  <r>
    <s v="WWH-92259-198"/>
    <x v="300"/>
    <s v="35256-12529-FT"/>
    <s v="L-D-1"/>
    <n v="4"/>
    <x v="332"/>
    <s v="wromao9w@chronoengine.com"/>
    <x v="0"/>
    <s v="Lib"/>
    <x v="2"/>
    <x v="0"/>
    <n v="12.95"/>
    <n v="51.8"/>
    <x v="3"/>
    <x v="0"/>
  </r>
  <r>
    <s v="FLR-82914-153"/>
    <x v="301"/>
    <s v="86100-33488-WP"/>
    <s v="A-M-2.5"/>
    <n v="6"/>
    <x v="333"/>
    <s v=""/>
    <x v="0"/>
    <s v="Ara"/>
    <x v="0"/>
    <x v="2"/>
    <n v="25.874999999999996"/>
    <n v="155.24999999999997"/>
    <x v="2"/>
    <x v="1"/>
  </r>
  <r>
    <s v="AMB-93600-000"/>
    <x v="302"/>
    <s v="64435-53100-WM"/>
    <s v="A-L-2.5"/>
    <n v="1"/>
    <x v="334"/>
    <s v="tcotmore9y@amazonaws.com"/>
    <x v="0"/>
    <s v="Ara"/>
    <x v="1"/>
    <x v="2"/>
    <n v="29.784999999999997"/>
    <n v="29.784999999999997"/>
    <x v="2"/>
    <x v="1"/>
  </r>
  <r>
    <s v="FEP-36895-658"/>
    <x v="303"/>
    <s v="44699-43836-UH"/>
    <s v="R-L-0.2"/>
    <n v="6"/>
    <x v="335"/>
    <s v="yskipsey9z@spotify.com"/>
    <x v="2"/>
    <s v="Rob"/>
    <x v="1"/>
    <x v="3"/>
    <n v="3.5849999999999995"/>
    <n v="21.509999999999998"/>
    <x v="0"/>
    <x v="1"/>
  </r>
  <r>
    <s v="RXW-91413-276"/>
    <x v="304"/>
    <s v="29588-35679-RG"/>
    <s v="R-D-2.5"/>
    <n v="2"/>
    <x v="336"/>
    <s v="ncorpsa0@gmpg.org"/>
    <x v="0"/>
    <s v="Rob"/>
    <x v="2"/>
    <x v="2"/>
    <n v="20.584999999999997"/>
    <n v="41.169999999999995"/>
    <x v="0"/>
    <x v="1"/>
  </r>
  <r>
    <s v="RXW-91413-276"/>
    <x v="304"/>
    <s v="29588-35679-RG"/>
    <s v="R-M-0.5"/>
    <n v="1"/>
    <x v="336"/>
    <s v="ncorpsa0@gmpg.org"/>
    <x v="0"/>
    <s v="Rob"/>
    <x v="0"/>
    <x v="1"/>
    <n v="5.97"/>
    <n v="5.97"/>
    <x v="0"/>
    <x v="1"/>
  </r>
  <r>
    <s v="SDB-77492-188"/>
    <x v="305"/>
    <s v="64815-54078-HH"/>
    <s v="E-L-1"/>
    <n v="5"/>
    <x v="337"/>
    <s v="fbabbera2@stanford.edu"/>
    <x v="0"/>
    <s v="Exc"/>
    <x v="1"/>
    <x v="0"/>
    <n v="14.85"/>
    <n v="74.25"/>
    <x v="1"/>
    <x v="0"/>
  </r>
  <r>
    <s v="RZN-65182-395"/>
    <x v="196"/>
    <s v="59572-41990-XY"/>
    <s v="L-M-1"/>
    <n v="6"/>
    <x v="338"/>
    <s v="kloxtona3@opensource.org"/>
    <x v="0"/>
    <s v="Lib"/>
    <x v="0"/>
    <x v="0"/>
    <n v="14.55"/>
    <n v="87.300000000000011"/>
    <x v="3"/>
    <x v="1"/>
  </r>
  <r>
    <s v="HDQ-86094-507"/>
    <x v="110"/>
    <s v="32481-61533-ZJ"/>
    <s v="E-D-1"/>
    <n v="6"/>
    <x v="339"/>
    <s v="ptoffula4@posterous.com"/>
    <x v="0"/>
    <s v="Exc"/>
    <x v="2"/>
    <x v="0"/>
    <n v="12.15"/>
    <n v="72.900000000000006"/>
    <x v="1"/>
    <x v="0"/>
  </r>
  <r>
    <s v="YXO-79631-417"/>
    <x v="24"/>
    <s v="31587-92570-HL"/>
    <s v="L-D-0.5"/>
    <n v="1"/>
    <x v="340"/>
    <s v="cgwinnetta5@behance.net"/>
    <x v="0"/>
    <s v="Lib"/>
    <x v="2"/>
    <x v="1"/>
    <n v="7.77"/>
    <n v="7.77"/>
    <x v="3"/>
    <x v="1"/>
  </r>
  <r>
    <s v="SNF-57032-096"/>
    <x v="306"/>
    <s v="93832-04799-ID"/>
    <s v="E-D-0.5"/>
    <n v="6"/>
    <x v="341"/>
    <s v=""/>
    <x v="0"/>
    <s v="Exc"/>
    <x v="2"/>
    <x v="1"/>
    <n v="7.29"/>
    <n v="43.74"/>
    <x v="1"/>
    <x v="1"/>
  </r>
  <r>
    <s v="DGL-29648-995"/>
    <x v="307"/>
    <s v="59367-30821-ZQ"/>
    <s v="L-M-0.2"/>
    <n v="2"/>
    <x v="342"/>
    <s v=""/>
    <x v="0"/>
    <s v="Lib"/>
    <x v="0"/>
    <x v="3"/>
    <n v="4.3650000000000002"/>
    <n v="8.73"/>
    <x v="3"/>
    <x v="0"/>
  </r>
  <r>
    <s v="GPU-65651-504"/>
    <x v="308"/>
    <s v="83947-45528-ET"/>
    <s v="E-M-2.5"/>
    <n v="2"/>
    <x v="343"/>
    <s v="lflaoniera8@wordpress.org"/>
    <x v="0"/>
    <s v="Exc"/>
    <x v="0"/>
    <x v="2"/>
    <n v="31.624999999999996"/>
    <n v="63.249999999999993"/>
    <x v="1"/>
    <x v="1"/>
  </r>
  <r>
    <s v="OJU-34452-896"/>
    <x v="309"/>
    <s v="60799-92593-CX"/>
    <s v="E-L-0.5"/>
    <n v="1"/>
    <x v="344"/>
    <s v=""/>
    <x v="0"/>
    <s v="Exc"/>
    <x v="1"/>
    <x v="1"/>
    <n v="8.91"/>
    <n v="8.91"/>
    <x v="1"/>
    <x v="0"/>
  </r>
  <r>
    <s v="GZS-50547-887"/>
    <x v="310"/>
    <s v="61600-55136-UM"/>
    <s v="E-D-1"/>
    <n v="2"/>
    <x v="345"/>
    <s v="ccatchesideaa@macromedia.com"/>
    <x v="0"/>
    <s v="Exc"/>
    <x v="2"/>
    <x v="0"/>
    <n v="12.15"/>
    <n v="24.3"/>
    <x v="1"/>
    <x v="0"/>
  </r>
  <r>
    <s v="ESR-54041-053"/>
    <x v="311"/>
    <s v="59771-90302-OF"/>
    <s v="A-L-0.5"/>
    <n v="6"/>
    <x v="346"/>
    <s v="cgibbonsonab@accuweather.com"/>
    <x v="0"/>
    <s v="Ara"/>
    <x v="1"/>
    <x v="1"/>
    <n v="7.77"/>
    <n v="46.62"/>
    <x v="2"/>
    <x v="0"/>
  </r>
  <r>
    <s v="OGD-10781-526"/>
    <x v="132"/>
    <s v="16880-78077-FB"/>
    <s v="R-L-0.5"/>
    <n v="6"/>
    <x v="347"/>
    <s v="tfarraac@behance.net"/>
    <x v="0"/>
    <s v="Rob"/>
    <x v="1"/>
    <x v="1"/>
    <n v="7.169999999999999"/>
    <n v="43.019999999999996"/>
    <x v="0"/>
    <x v="1"/>
  </r>
  <r>
    <s v="FVH-29271-315"/>
    <x v="312"/>
    <s v="74415-50873-FC"/>
    <s v="A-D-0.5"/>
    <n v="3"/>
    <x v="348"/>
    <s v=""/>
    <x v="1"/>
    <s v="Ara"/>
    <x v="2"/>
    <x v="1"/>
    <n v="5.97"/>
    <n v="17.91"/>
    <x v="2"/>
    <x v="0"/>
  </r>
  <r>
    <s v="BNZ-20544-633"/>
    <x v="313"/>
    <s v="31798-95707-NR"/>
    <s v="L-L-0.5"/>
    <n v="4"/>
    <x v="349"/>
    <s v="gbamfieldae@yellowpages.com"/>
    <x v="0"/>
    <s v="Lib"/>
    <x v="1"/>
    <x v="1"/>
    <n v="9.51"/>
    <n v="38.04"/>
    <x v="3"/>
    <x v="0"/>
  </r>
  <r>
    <s v="FUX-85791-078"/>
    <x v="156"/>
    <s v="59122-08794-WT"/>
    <s v="A-M-0.2"/>
    <n v="2"/>
    <x v="350"/>
    <s v="whollingdaleaf@about.me"/>
    <x v="0"/>
    <s v="Ara"/>
    <x v="0"/>
    <x v="3"/>
    <n v="3.375"/>
    <n v="6.75"/>
    <x v="2"/>
    <x v="0"/>
  </r>
  <r>
    <s v="YXP-20078-116"/>
    <x v="314"/>
    <s v="37238-52421-JJ"/>
    <s v="R-M-0.5"/>
    <n v="1"/>
    <x v="351"/>
    <s v="jdeag@xrea.com"/>
    <x v="0"/>
    <s v="Rob"/>
    <x v="0"/>
    <x v="1"/>
    <n v="5.97"/>
    <n v="5.97"/>
    <x v="0"/>
    <x v="0"/>
  </r>
  <r>
    <s v="VQV-59984-866"/>
    <x v="315"/>
    <s v="48854-01899-FN"/>
    <s v="R-D-0.2"/>
    <n v="3"/>
    <x v="352"/>
    <s v="vskulletah@tinyurl.com"/>
    <x v="1"/>
    <s v="Rob"/>
    <x v="2"/>
    <x v="3"/>
    <n v="2.6849999999999996"/>
    <n v="8.0549999999999997"/>
    <x v="0"/>
    <x v="1"/>
  </r>
  <r>
    <s v="JEH-37276-048"/>
    <x v="316"/>
    <s v="80896-38819-DW"/>
    <s v="A-L-0.5"/>
    <n v="3"/>
    <x v="353"/>
    <s v="jrudeforthai@wunderground.com"/>
    <x v="1"/>
    <s v="Ara"/>
    <x v="1"/>
    <x v="1"/>
    <n v="7.77"/>
    <n v="23.31"/>
    <x v="2"/>
    <x v="0"/>
  </r>
  <r>
    <s v="VYD-28555-589"/>
    <x v="317"/>
    <s v="29814-01459-RC"/>
    <s v="R-L-0.5"/>
    <n v="6"/>
    <x v="354"/>
    <s v="atomaszewskiaj@answers.com"/>
    <x v="2"/>
    <s v="Rob"/>
    <x v="1"/>
    <x v="1"/>
    <n v="7.169999999999999"/>
    <n v="43.019999999999996"/>
    <x v="0"/>
    <x v="0"/>
  </r>
  <r>
    <s v="WUG-76466-650"/>
    <x v="318"/>
    <s v="43439-94003-DW"/>
    <s v="L-D-0.5"/>
    <n v="3"/>
    <x v="306"/>
    <s v=""/>
    <x v="0"/>
    <s v="Lib"/>
    <x v="2"/>
    <x v="1"/>
    <n v="7.77"/>
    <n v="23.31"/>
    <x v="3"/>
    <x v="1"/>
  </r>
  <r>
    <s v="RJV-08261-583"/>
    <x v="182"/>
    <s v="48497-29281-FE"/>
    <s v="A-D-0.2"/>
    <n v="5"/>
    <x v="355"/>
    <s v="pbessal@qq.com"/>
    <x v="0"/>
    <s v="Ara"/>
    <x v="2"/>
    <x v="3"/>
    <n v="2.9849999999999999"/>
    <n v="14.924999999999999"/>
    <x v="2"/>
    <x v="0"/>
  </r>
  <r>
    <s v="PMR-56062-609"/>
    <x v="319"/>
    <s v="43605-12616-YH"/>
    <s v="E-D-0.5"/>
    <n v="3"/>
    <x v="356"/>
    <s v="ewindressam@marketwatch.com"/>
    <x v="0"/>
    <s v="Exc"/>
    <x v="2"/>
    <x v="1"/>
    <n v="7.29"/>
    <n v="21.87"/>
    <x v="1"/>
    <x v="1"/>
  </r>
  <r>
    <s v="XLD-12920-505"/>
    <x v="320"/>
    <s v="21907-75962-VB"/>
    <s v="E-L-0.5"/>
    <n v="6"/>
    <x v="357"/>
    <s v=""/>
    <x v="0"/>
    <s v="Exc"/>
    <x v="1"/>
    <x v="1"/>
    <n v="8.91"/>
    <n v="53.46"/>
    <x v="1"/>
    <x v="0"/>
  </r>
  <r>
    <s v="UBW-50312-037"/>
    <x v="321"/>
    <s v="69503-12127-YD"/>
    <s v="A-L-2.5"/>
    <n v="4"/>
    <x v="358"/>
    <s v=""/>
    <x v="0"/>
    <s v="Ara"/>
    <x v="1"/>
    <x v="2"/>
    <n v="29.784999999999997"/>
    <n v="119.13999999999999"/>
    <x v="2"/>
    <x v="1"/>
  </r>
  <r>
    <s v="QAW-05889-019"/>
    <x v="322"/>
    <s v="68810-07329-EU"/>
    <s v="L-M-0.5"/>
    <n v="5"/>
    <x v="359"/>
    <s v="vbaumadierap@google.cn"/>
    <x v="0"/>
    <s v="Lib"/>
    <x v="0"/>
    <x v="1"/>
    <n v="8.73"/>
    <n v="43.650000000000006"/>
    <x v="3"/>
    <x v="0"/>
  </r>
  <r>
    <s v="EPT-12715-397"/>
    <x v="128"/>
    <s v="08478-75251-OG"/>
    <s v="A-D-0.2"/>
    <n v="6"/>
    <x v="360"/>
    <s v=""/>
    <x v="0"/>
    <s v="Ara"/>
    <x v="2"/>
    <x v="3"/>
    <n v="2.9849999999999999"/>
    <n v="17.91"/>
    <x v="2"/>
    <x v="0"/>
  </r>
  <r>
    <s v="DHT-93810-053"/>
    <x v="323"/>
    <s v="17005-82030-EA"/>
    <s v="E-L-1"/>
    <n v="5"/>
    <x v="361"/>
    <s v="sweldsar@wired.com"/>
    <x v="0"/>
    <s v="Exc"/>
    <x v="1"/>
    <x v="0"/>
    <n v="14.85"/>
    <n v="74.25"/>
    <x v="1"/>
    <x v="0"/>
  </r>
  <r>
    <s v="DMY-96037-963"/>
    <x v="324"/>
    <s v="42179-95059-DO"/>
    <s v="L-D-0.2"/>
    <n v="3"/>
    <x v="362"/>
    <s v="msarvaras@artisteer.com"/>
    <x v="0"/>
    <s v="Lib"/>
    <x v="2"/>
    <x v="3"/>
    <n v="3.8849999999999998"/>
    <n v="11.654999999999999"/>
    <x v="3"/>
    <x v="0"/>
  </r>
  <r>
    <s v="MBM-55936-917"/>
    <x v="325"/>
    <s v="55989-39849-WO"/>
    <s v="L-D-0.5"/>
    <n v="3"/>
    <x v="363"/>
    <s v="ahavickat@nsw.gov.au"/>
    <x v="0"/>
    <s v="Lib"/>
    <x v="2"/>
    <x v="1"/>
    <n v="7.77"/>
    <n v="23.31"/>
    <x v="3"/>
    <x v="0"/>
  </r>
  <r>
    <s v="TPA-93614-840"/>
    <x v="326"/>
    <s v="28932-49296-TM"/>
    <s v="E-D-0.5"/>
    <n v="2"/>
    <x v="364"/>
    <s v="sdivinyau@ask.com"/>
    <x v="0"/>
    <s v="Exc"/>
    <x v="2"/>
    <x v="1"/>
    <n v="7.29"/>
    <n v="14.58"/>
    <x v="1"/>
    <x v="0"/>
  </r>
  <r>
    <s v="WDM-77521-710"/>
    <x v="327"/>
    <s v="86144-10144-CB"/>
    <s v="A-M-0.5"/>
    <n v="2"/>
    <x v="365"/>
    <s v="inorquoyav@businessweek.com"/>
    <x v="0"/>
    <s v="Ara"/>
    <x v="0"/>
    <x v="1"/>
    <n v="6.75"/>
    <n v="13.5"/>
    <x v="2"/>
    <x v="1"/>
  </r>
  <r>
    <s v="EIP-19142-462"/>
    <x v="328"/>
    <s v="60973-72562-DQ"/>
    <s v="E-L-1"/>
    <n v="6"/>
    <x v="366"/>
    <s v="aiddisonaw@usa.gov"/>
    <x v="0"/>
    <s v="Exc"/>
    <x v="1"/>
    <x v="0"/>
    <n v="14.85"/>
    <n v="89.1"/>
    <x v="1"/>
    <x v="1"/>
  </r>
  <r>
    <s v="EIP-19142-462"/>
    <x v="328"/>
    <s v="60973-72562-DQ"/>
    <s v="A-L-0.2"/>
    <n v="1"/>
    <x v="366"/>
    <s v="aiddisonaw@usa.gov"/>
    <x v="0"/>
    <s v="Ara"/>
    <x v="1"/>
    <x v="3"/>
    <n v="3.8849999999999998"/>
    <n v="3.8849999999999998"/>
    <x v="2"/>
    <x v="1"/>
  </r>
  <r>
    <s v="ZZL-76364-387"/>
    <x v="128"/>
    <s v="11263-86515-VU"/>
    <s v="R-L-2.5"/>
    <n v="4"/>
    <x v="367"/>
    <s v="rlongfielday@bluehost.com"/>
    <x v="0"/>
    <s v="Rob"/>
    <x v="1"/>
    <x v="2"/>
    <n v="27.484999999999996"/>
    <n v="109.93999999999998"/>
    <x v="0"/>
    <x v="1"/>
  </r>
  <r>
    <s v="GMF-18638-786"/>
    <x v="329"/>
    <s v="60004-62976-NI"/>
    <s v="L-D-0.5"/>
    <n v="6"/>
    <x v="368"/>
    <s v="gkislingburyaz@samsung.com"/>
    <x v="0"/>
    <s v="Lib"/>
    <x v="2"/>
    <x v="1"/>
    <n v="7.77"/>
    <n v="46.62"/>
    <x v="3"/>
    <x v="0"/>
  </r>
  <r>
    <s v="TDJ-20844-787"/>
    <x v="330"/>
    <s v="77876-28498-HI"/>
    <s v="A-L-0.5"/>
    <n v="5"/>
    <x v="369"/>
    <s v="xgibbonsb0@artisteer.com"/>
    <x v="0"/>
    <s v="Ara"/>
    <x v="1"/>
    <x v="1"/>
    <n v="7.77"/>
    <n v="38.849999999999994"/>
    <x v="2"/>
    <x v="1"/>
  </r>
  <r>
    <s v="BWK-39400-446"/>
    <x v="331"/>
    <s v="61302-06948-EH"/>
    <s v="L-D-0.5"/>
    <n v="4"/>
    <x v="370"/>
    <s v="fparresb1@imageshack.us"/>
    <x v="0"/>
    <s v="Lib"/>
    <x v="2"/>
    <x v="1"/>
    <n v="7.77"/>
    <n v="31.08"/>
    <x v="3"/>
    <x v="0"/>
  </r>
  <r>
    <s v="LCB-02099-995"/>
    <x v="332"/>
    <s v="06757-96251-UH"/>
    <s v="A-D-0.2"/>
    <n v="6"/>
    <x v="371"/>
    <s v="gsibrayb2@wsj.com"/>
    <x v="0"/>
    <s v="Ara"/>
    <x v="2"/>
    <x v="3"/>
    <n v="2.9849999999999999"/>
    <n v="17.91"/>
    <x v="2"/>
    <x v="0"/>
  </r>
  <r>
    <s v="UBA-43678-174"/>
    <x v="333"/>
    <s v="44530-75983-OD"/>
    <s v="E-D-2.5"/>
    <n v="6"/>
    <x v="372"/>
    <s v="ihotchkinb3@mit.edu"/>
    <x v="2"/>
    <s v="Exc"/>
    <x v="2"/>
    <x v="2"/>
    <n v="27.945"/>
    <n v="167.67000000000002"/>
    <x v="1"/>
    <x v="1"/>
  </r>
  <r>
    <s v="UDH-24280-432"/>
    <x v="334"/>
    <s v="44865-58249-RY"/>
    <s v="L-L-1"/>
    <n v="4"/>
    <x v="373"/>
    <s v="nbroadberrieb4@gnu.org"/>
    <x v="0"/>
    <s v="Lib"/>
    <x v="1"/>
    <x v="0"/>
    <n v="15.85"/>
    <n v="63.4"/>
    <x v="3"/>
    <x v="1"/>
  </r>
  <r>
    <s v="IDQ-20193-502"/>
    <x v="335"/>
    <s v="36021-61205-DF"/>
    <s v="L-M-0.2"/>
    <n v="2"/>
    <x v="374"/>
    <s v="rpithcockb5@yellowbook.com"/>
    <x v="0"/>
    <s v="Lib"/>
    <x v="0"/>
    <x v="3"/>
    <n v="4.3650000000000002"/>
    <n v="8.73"/>
    <x v="3"/>
    <x v="0"/>
  </r>
  <r>
    <s v="DJG-14442-608"/>
    <x v="336"/>
    <s v="75716-12782-SS"/>
    <s v="R-D-1"/>
    <n v="3"/>
    <x v="375"/>
    <s v="gcroysdaleb6@nih.gov"/>
    <x v="0"/>
    <s v="Rob"/>
    <x v="2"/>
    <x v="0"/>
    <n v="8.9499999999999993"/>
    <n v="26.849999999999998"/>
    <x v="0"/>
    <x v="0"/>
  </r>
  <r>
    <s v="DWB-61381-370"/>
    <x v="337"/>
    <s v="11812-00461-KH"/>
    <s v="L-L-0.2"/>
    <n v="2"/>
    <x v="376"/>
    <s v="bgozzettb7@github.com"/>
    <x v="0"/>
    <s v="Lib"/>
    <x v="1"/>
    <x v="3"/>
    <n v="4.7549999999999999"/>
    <n v="9.51"/>
    <x v="3"/>
    <x v="1"/>
  </r>
  <r>
    <s v="FRD-17347-990"/>
    <x v="80"/>
    <s v="46681-78850-ZW"/>
    <s v="A-D-1"/>
    <n v="4"/>
    <x v="377"/>
    <s v="tcraggsb8@house.gov"/>
    <x v="1"/>
    <s v="Ara"/>
    <x v="2"/>
    <x v="0"/>
    <n v="9.9499999999999993"/>
    <n v="39.799999999999997"/>
    <x v="2"/>
    <x v="1"/>
  </r>
  <r>
    <s v="YPP-27450-525"/>
    <x v="338"/>
    <s v="01932-87052-KO"/>
    <s v="E-M-0.5"/>
    <n v="3"/>
    <x v="378"/>
    <s v="lcullrfordb9@xing.com"/>
    <x v="0"/>
    <s v="Exc"/>
    <x v="0"/>
    <x v="1"/>
    <n v="8.25"/>
    <n v="24.75"/>
    <x v="1"/>
    <x v="0"/>
  </r>
  <r>
    <s v="EFC-39577-424"/>
    <x v="339"/>
    <s v="16046-34805-ZF"/>
    <s v="E-M-1"/>
    <n v="5"/>
    <x v="379"/>
    <s v="arizonba@xing.com"/>
    <x v="0"/>
    <s v="Exc"/>
    <x v="0"/>
    <x v="0"/>
    <n v="13.75"/>
    <n v="68.75"/>
    <x v="1"/>
    <x v="0"/>
  </r>
  <r>
    <s v="LAW-80062-016"/>
    <x v="340"/>
    <s v="34546-70516-LR"/>
    <s v="E-M-0.5"/>
    <n v="6"/>
    <x v="380"/>
    <s v=""/>
    <x v="1"/>
    <s v="Exc"/>
    <x v="0"/>
    <x v="1"/>
    <n v="8.25"/>
    <n v="49.5"/>
    <x v="1"/>
    <x v="1"/>
  </r>
  <r>
    <s v="WKL-27981-758"/>
    <x v="177"/>
    <s v="73699-93557-FZ"/>
    <s v="A-M-2.5"/>
    <n v="2"/>
    <x v="381"/>
    <s v="fmiellbc@spiegel.de"/>
    <x v="0"/>
    <s v="Ara"/>
    <x v="0"/>
    <x v="2"/>
    <n v="25.874999999999996"/>
    <n v="51.749999999999993"/>
    <x v="2"/>
    <x v="0"/>
  </r>
  <r>
    <s v="VRT-39834-265"/>
    <x v="341"/>
    <s v="86686-37462-CK"/>
    <s v="L-L-1"/>
    <n v="3"/>
    <x v="382"/>
    <s v=""/>
    <x v="1"/>
    <s v="Lib"/>
    <x v="1"/>
    <x v="0"/>
    <n v="15.85"/>
    <n v="47.55"/>
    <x v="3"/>
    <x v="0"/>
  </r>
  <r>
    <s v="QTC-71005-730"/>
    <x v="342"/>
    <s v="14298-02150-KH"/>
    <s v="A-L-0.2"/>
    <n v="4"/>
    <x v="383"/>
    <s v=""/>
    <x v="0"/>
    <s v="Ara"/>
    <x v="1"/>
    <x v="3"/>
    <n v="3.8849999999999998"/>
    <n v="15.54"/>
    <x v="2"/>
    <x v="1"/>
  </r>
  <r>
    <s v="TNX-09857-717"/>
    <x v="343"/>
    <s v="48675-07824-HJ"/>
    <s v="L-M-1"/>
    <n v="6"/>
    <x v="384"/>
    <s v=""/>
    <x v="0"/>
    <s v="Lib"/>
    <x v="0"/>
    <x v="0"/>
    <n v="14.55"/>
    <n v="87.300000000000011"/>
    <x v="3"/>
    <x v="0"/>
  </r>
  <r>
    <s v="JZV-43874-185"/>
    <x v="344"/>
    <s v="18551-80943-YQ"/>
    <s v="A-M-1"/>
    <n v="5"/>
    <x v="385"/>
    <s v=""/>
    <x v="0"/>
    <s v="Ara"/>
    <x v="0"/>
    <x v="0"/>
    <n v="11.25"/>
    <n v="56.25"/>
    <x v="2"/>
    <x v="0"/>
  </r>
  <r>
    <s v="ICF-17486-106"/>
    <x v="47"/>
    <s v="19196-09748-DB"/>
    <s v="L-L-2.5"/>
    <n v="1"/>
    <x v="386"/>
    <s v="wspringallbh@jugem.jp"/>
    <x v="0"/>
    <s v="Lib"/>
    <x v="1"/>
    <x v="2"/>
    <n v="36.454999999999998"/>
    <n v="36.454999999999998"/>
    <x v="3"/>
    <x v="0"/>
  </r>
  <r>
    <s v="BMK-49520-383"/>
    <x v="345"/>
    <s v="72233-08665-IP"/>
    <s v="R-L-0.2"/>
    <n v="3"/>
    <x v="387"/>
    <s v=""/>
    <x v="0"/>
    <s v="Rob"/>
    <x v="1"/>
    <x v="3"/>
    <n v="3.5849999999999995"/>
    <n v="10.754999999999999"/>
    <x v="0"/>
    <x v="0"/>
  </r>
  <r>
    <s v="HTS-15020-632"/>
    <x v="169"/>
    <s v="53817-13148-RK"/>
    <s v="R-M-0.2"/>
    <n v="3"/>
    <x v="388"/>
    <s v="ghawkyensbj@census.gov"/>
    <x v="0"/>
    <s v="Rob"/>
    <x v="0"/>
    <x v="3"/>
    <n v="2.9849999999999999"/>
    <n v="8.9550000000000001"/>
    <x v="0"/>
    <x v="1"/>
  </r>
  <r>
    <s v="YLE-18247-749"/>
    <x v="346"/>
    <s v="92227-49331-QR"/>
    <s v="A-L-0.5"/>
    <n v="3"/>
    <x v="389"/>
    <s v=""/>
    <x v="0"/>
    <s v="Ara"/>
    <x v="1"/>
    <x v="1"/>
    <n v="7.77"/>
    <n v="23.31"/>
    <x v="2"/>
    <x v="0"/>
  </r>
  <r>
    <s v="KJJ-12573-591"/>
    <x v="347"/>
    <s v="12997-41076-FQ"/>
    <s v="A-L-2.5"/>
    <n v="1"/>
    <x v="390"/>
    <s v=""/>
    <x v="0"/>
    <s v="Ara"/>
    <x v="1"/>
    <x v="2"/>
    <n v="29.784999999999997"/>
    <n v="29.784999999999997"/>
    <x v="2"/>
    <x v="0"/>
  </r>
  <r>
    <s v="RGU-43561-950"/>
    <x v="348"/>
    <s v="44220-00348-MB"/>
    <s v="A-L-2.5"/>
    <n v="5"/>
    <x v="391"/>
    <s v="bmcgilvrabm@so-net.ne.jp"/>
    <x v="0"/>
    <s v="Ara"/>
    <x v="1"/>
    <x v="2"/>
    <n v="29.784999999999997"/>
    <n v="148.92499999999998"/>
    <x v="2"/>
    <x v="0"/>
  </r>
  <r>
    <s v="JSN-73975-443"/>
    <x v="349"/>
    <s v="93047-98331-DD"/>
    <s v="L-M-0.5"/>
    <n v="1"/>
    <x v="392"/>
    <s v="adanzeybn@github.com"/>
    <x v="0"/>
    <s v="Lib"/>
    <x v="0"/>
    <x v="1"/>
    <n v="8.73"/>
    <n v="8.73"/>
    <x v="3"/>
    <x v="0"/>
  </r>
  <r>
    <s v="WNR-71736-993"/>
    <x v="350"/>
    <s v="16880-78077-FB"/>
    <s v="L-D-0.5"/>
    <n v="4"/>
    <x v="347"/>
    <s v="tfarraac@behance.net"/>
    <x v="0"/>
    <s v="Lib"/>
    <x v="2"/>
    <x v="1"/>
    <n v="7.77"/>
    <n v="31.08"/>
    <x v="3"/>
    <x v="1"/>
  </r>
  <r>
    <s v="WNR-71736-993"/>
    <x v="350"/>
    <s v="16880-78077-FB"/>
    <s v="A-D-2.5"/>
    <n v="6"/>
    <x v="347"/>
    <s v="tfarraac@behance.net"/>
    <x v="0"/>
    <s v="Ara"/>
    <x v="2"/>
    <x v="2"/>
    <n v="22.884999999999998"/>
    <n v="137.31"/>
    <x v="2"/>
    <x v="1"/>
  </r>
  <r>
    <s v="HNI-91338-546"/>
    <x v="54"/>
    <s v="67285-75317-XI"/>
    <s v="A-D-0.5"/>
    <n v="5"/>
    <x v="393"/>
    <s v=""/>
    <x v="0"/>
    <s v="Ara"/>
    <x v="2"/>
    <x v="1"/>
    <n v="5.97"/>
    <n v="29.849999999999998"/>
    <x v="2"/>
    <x v="1"/>
  </r>
  <r>
    <s v="CYH-53243-218"/>
    <x v="237"/>
    <s v="88167-57964-PH"/>
    <s v="R-M-0.5"/>
    <n v="3"/>
    <x v="394"/>
    <s v=""/>
    <x v="0"/>
    <s v="Rob"/>
    <x v="0"/>
    <x v="1"/>
    <n v="5.97"/>
    <n v="17.91"/>
    <x v="0"/>
    <x v="1"/>
  </r>
  <r>
    <s v="SVD-75407-177"/>
    <x v="351"/>
    <s v="16106-36039-QS"/>
    <s v="E-L-0.5"/>
    <n v="3"/>
    <x v="395"/>
    <s v="ydombrellbs@dedecms.com"/>
    <x v="0"/>
    <s v="Exc"/>
    <x v="1"/>
    <x v="1"/>
    <n v="8.91"/>
    <n v="26.73"/>
    <x v="1"/>
    <x v="0"/>
  </r>
  <r>
    <s v="NVN-66443-451"/>
    <x v="352"/>
    <s v="98921-82417-GN"/>
    <s v="R-D-1"/>
    <n v="2"/>
    <x v="396"/>
    <s v="adarthbt@t.co"/>
    <x v="0"/>
    <s v="Rob"/>
    <x v="2"/>
    <x v="0"/>
    <n v="8.9499999999999993"/>
    <n v="17.899999999999999"/>
    <x v="0"/>
    <x v="1"/>
  </r>
  <r>
    <s v="JUA-13580-095"/>
    <x v="102"/>
    <s v="55265-75151-AK"/>
    <s v="R-L-0.2"/>
    <n v="4"/>
    <x v="397"/>
    <s v="mdarrigoebu@hud.gov"/>
    <x v="1"/>
    <s v="Rob"/>
    <x v="1"/>
    <x v="3"/>
    <n v="3.5849999999999995"/>
    <n v="14.339999999999998"/>
    <x v="0"/>
    <x v="0"/>
  </r>
  <r>
    <s v="ACY-56225-839"/>
    <x v="353"/>
    <s v="47386-50743-FG"/>
    <s v="A-M-2.5"/>
    <n v="3"/>
    <x v="398"/>
    <s v=""/>
    <x v="0"/>
    <s v="Ara"/>
    <x v="0"/>
    <x v="2"/>
    <n v="25.874999999999996"/>
    <n v="77.624999999999986"/>
    <x v="2"/>
    <x v="0"/>
  </r>
  <r>
    <s v="QBB-07903-622"/>
    <x v="354"/>
    <s v="32622-54551-UC"/>
    <s v="R-L-1"/>
    <n v="5"/>
    <x v="399"/>
    <s v="mackrillbw@bandcamp.com"/>
    <x v="0"/>
    <s v="Rob"/>
    <x v="1"/>
    <x v="0"/>
    <n v="11.95"/>
    <n v="59.75"/>
    <x v="0"/>
    <x v="1"/>
  </r>
  <r>
    <s v="JLJ-81802-619"/>
    <x v="135"/>
    <s v="16880-78077-FB"/>
    <s v="A-L-1"/>
    <n v="6"/>
    <x v="347"/>
    <s v="tfarraac@behance.net"/>
    <x v="0"/>
    <s v="Ara"/>
    <x v="1"/>
    <x v="0"/>
    <n v="12.95"/>
    <n v="77.699999999999989"/>
    <x v="2"/>
    <x v="1"/>
  </r>
  <r>
    <s v="HFT-77191-168"/>
    <x v="343"/>
    <s v="48419-02347-XP"/>
    <s v="R-D-0.2"/>
    <n v="2"/>
    <x v="400"/>
    <s v="mkippenby@dion.ne.jp"/>
    <x v="0"/>
    <s v="Rob"/>
    <x v="2"/>
    <x v="3"/>
    <n v="2.6849999999999996"/>
    <n v="5.3699999999999992"/>
    <x v="0"/>
    <x v="0"/>
  </r>
  <r>
    <s v="SZR-35951-530"/>
    <x v="89"/>
    <s v="14121-20527-OJ"/>
    <s v="E-D-2.5"/>
    <n v="3"/>
    <x v="401"/>
    <s v="wransonbz@ted.com"/>
    <x v="1"/>
    <s v="Exc"/>
    <x v="2"/>
    <x v="2"/>
    <n v="27.945"/>
    <n v="83.835000000000008"/>
    <x v="1"/>
    <x v="0"/>
  </r>
  <r>
    <s v="IKL-95976-565"/>
    <x v="355"/>
    <s v="53486-73919-BQ"/>
    <s v="A-M-1"/>
    <n v="2"/>
    <x v="402"/>
    <s v=""/>
    <x v="0"/>
    <s v="Ara"/>
    <x v="0"/>
    <x v="0"/>
    <n v="11.25"/>
    <n v="22.5"/>
    <x v="2"/>
    <x v="1"/>
  </r>
  <r>
    <s v="XEY-48929-474"/>
    <x v="204"/>
    <s v="21889-94615-WT"/>
    <s v="L-M-2.5"/>
    <n v="6"/>
    <x v="403"/>
    <s v="lrignoldc1@miibeian.gov.cn"/>
    <x v="0"/>
    <s v="Lib"/>
    <x v="0"/>
    <x v="2"/>
    <n v="33.464999999999996"/>
    <n v="200.78999999999996"/>
    <x v="3"/>
    <x v="0"/>
  </r>
  <r>
    <s v="SQT-07286-736"/>
    <x v="356"/>
    <s v="87726-16941-QW"/>
    <s v="A-M-1"/>
    <n v="6"/>
    <x v="404"/>
    <s v=""/>
    <x v="0"/>
    <s v="Ara"/>
    <x v="0"/>
    <x v="0"/>
    <n v="11.25"/>
    <n v="67.5"/>
    <x v="2"/>
    <x v="1"/>
  </r>
  <r>
    <s v="QDU-45390-361"/>
    <x v="357"/>
    <s v="03677-09134-BC"/>
    <s v="E-M-0.5"/>
    <n v="1"/>
    <x v="405"/>
    <s v="crowthornc3@msn.com"/>
    <x v="0"/>
    <s v="Exc"/>
    <x v="0"/>
    <x v="1"/>
    <n v="8.25"/>
    <n v="8.25"/>
    <x v="1"/>
    <x v="1"/>
  </r>
  <r>
    <s v="RUJ-30649-712"/>
    <x v="300"/>
    <s v="93224-71517-WV"/>
    <s v="L-L-0.2"/>
    <n v="2"/>
    <x v="406"/>
    <s v="orylandc4@deviantart.com"/>
    <x v="0"/>
    <s v="Lib"/>
    <x v="1"/>
    <x v="3"/>
    <n v="4.7549999999999999"/>
    <n v="9.51"/>
    <x v="3"/>
    <x v="0"/>
  </r>
  <r>
    <s v="WSV-49732-075"/>
    <x v="358"/>
    <s v="76263-95145-GJ"/>
    <s v="L-D-2.5"/>
    <n v="1"/>
    <x v="407"/>
    <s v=""/>
    <x v="0"/>
    <s v="Lib"/>
    <x v="2"/>
    <x v="2"/>
    <n v="29.784999999999997"/>
    <n v="29.784999999999997"/>
    <x v="3"/>
    <x v="1"/>
  </r>
  <r>
    <s v="VJF-46305-323"/>
    <x v="161"/>
    <s v="68555-89840-GZ"/>
    <s v="L-D-0.5"/>
    <n v="2"/>
    <x v="408"/>
    <s v="msesonck@census.gov"/>
    <x v="0"/>
    <s v="Lib"/>
    <x v="2"/>
    <x v="1"/>
    <n v="7.77"/>
    <n v="15.54"/>
    <x v="3"/>
    <x v="1"/>
  </r>
  <r>
    <s v="CXD-74176-600"/>
    <x v="129"/>
    <s v="70624-19112-AO"/>
    <s v="E-L-0.5"/>
    <n v="4"/>
    <x v="409"/>
    <s v="craglessc7@webmd.com"/>
    <x v="1"/>
    <s v="Exc"/>
    <x v="1"/>
    <x v="1"/>
    <n v="8.91"/>
    <n v="35.64"/>
    <x v="1"/>
    <x v="1"/>
  </r>
  <r>
    <s v="ADX-50674-975"/>
    <x v="359"/>
    <s v="58916-61837-QH"/>
    <s v="A-M-2.5"/>
    <n v="4"/>
    <x v="410"/>
    <s v="fhollowsc8@blogtalkradio.com"/>
    <x v="0"/>
    <s v="Ara"/>
    <x v="0"/>
    <x v="2"/>
    <n v="25.874999999999996"/>
    <n v="103.49999999999999"/>
    <x v="2"/>
    <x v="0"/>
  </r>
  <r>
    <s v="RRP-51647-420"/>
    <x v="360"/>
    <s v="89292-52335-YZ"/>
    <s v="E-D-1"/>
    <n v="3"/>
    <x v="411"/>
    <s v="llathleiffc9@nationalgeographic.com"/>
    <x v="1"/>
    <s v="Exc"/>
    <x v="2"/>
    <x v="0"/>
    <n v="12.15"/>
    <n v="36.450000000000003"/>
    <x v="1"/>
    <x v="0"/>
  </r>
  <r>
    <s v="PKJ-99134-523"/>
    <x v="361"/>
    <s v="77284-34297-YY"/>
    <s v="R-L-0.5"/>
    <n v="5"/>
    <x v="412"/>
    <s v="kheadsca@jalbum.net"/>
    <x v="0"/>
    <s v="Rob"/>
    <x v="1"/>
    <x v="1"/>
    <n v="7.169999999999999"/>
    <n v="35.849999999999994"/>
    <x v="0"/>
    <x v="1"/>
  </r>
  <r>
    <s v="FZQ-29439-457"/>
    <x v="362"/>
    <s v="50449-80974-BZ"/>
    <s v="E-L-0.2"/>
    <n v="5"/>
    <x v="413"/>
    <s v="tbownecb@unicef.org"/>
    <x v="1"/>
    <s v="Exc"/>
    <x v="1"/>
    <x v="3"/>
    <n v="4.4550000000000001"/>
    <n v="22.274999999999999"/>
    <x v="1"/>
    <x v="0"/>
  </r>
  <r>
    <s v="USN-68115-161"/>
    <x v="363"/>
    <s v="08120-16183-AW"/>
    <s v="E-M-0.2"/>
    <n v="6"/>
    <x v="414"/>
    <s v="rjacquemardcc@acquirethisname.com"/>
    <x v="1"/>
    <s v="Exc"/>
    <x v="0"/>
    <x v="3"/>
    <n v="4.125"/>
    <n v="24.75"/>
    <x v="1"/>
    <x v="1"/>
  </r>
  <r>
    <s v="IXU-20263-532"/>
    <x v="364"/>
    <s v="68044-89277-ML"/>
    <s v="L-M-2.5"/>
    <n v="2"/>
    <x v="415"/>
    <s v="kwarmancd@printfriendly.com"/>
    <x v="1"/>
    <s v="Lib"/>
    <x v="0"/>
    <x v="2"/>
    <n v="33.464999999999996"/>
    <n v="66.929999999999993"/>
    <x v="3"/>
    <x v="0"/>
  </r>
  <r>
    <s v="CBT-15092-420"/>
    <x v="85"/>
    <s v="71364-35210-HS"/>
    <s v="L-M-0.5"/>
    <n v="1"/>
    <x v="416"/>
    <s v="wcholomince@about.com"/>
    <x v="2"/>
    <s v="Lib"/>
    <x v="0"/>
    <x v="1"/>
    <n v="8.73"/>
    <n v="8.73"/>
    <x v="3"/>
    <x v="0"/>
  </r>
  <r>
    <s v="PKQ-46841-696"/>
    <x v="365"/>
    <s v="37177-68797-ON"/>
    <s v="R-M-0.5"/>
    <n v="3"/>
    <x v="417"/>
    <s v="abraidmancf@census.gov"/>
    <x v="0"/>
    <s v="Rob"/>
    <x v="0"/>
    <x v="1"/>
    <n v="5.97"/>
    <n v="17.91"/>
    <x v="0"/>
    <x v="1"/>
  </r>
  <r>
    <s v="XDU-05471-219"/>
    <x v="366"/>
    <s v="60308-06944-GS"/>
    <s v="R-L-0.5"/>
    <n v="1"/>
    <x v="418"/>
    <s v="pdurbancg@symantec.com"/>
    <x v="1"/>
    <s v="Rob"/>
    <x v="1"/>
    <x v="1"/>
    <n v="7.169999999999999"/>
    <n v="7.169999999999999"/>
    <x v="0"/>
    <x v="1"/>
  </r>
  <r>
    <s v="NID-20149-329"/>
    <x v="367"/>
    <s v="49888-39458-PF"/>
    <s v="R-D-0.2"/>
    <n v="2"/>
    <x v="419"/>
    <s v="aharroldch@miibeian.gov.cn"/>
    <x v="0"/>
    <s v="Rob"/>
    <x v="2"/>
    <x v="3"/>
    <n v="2.6849999999999996"/>
    <n v="5.3699999999999992"/>
    <x v="0"/>
    <x v="1"/>
  </r>
  <r>
    <s v="SVU-27222-213"/>
    <x v="142"/>
    <s v="60748-46813-DZ"/>
    <s v="L-L-0.2"/>
    <n v="5"/>
    <x v="420"/>
    <s v="spamphilonci@mlb.com"/>
    <x v="1"/>
    <s v="Lib"/>
    <x v="1"/>
    <x v="3"/>
    <n v="4.7549999999999999"/>
    <n v="23.774999999999999"/>
    <x v="3"/>
    <x v="1"/>
  </r>
  <r>
    <s v="RWI-84131-848"/>
    <x v="368"/>
    <s v="16385-11286-NX"/>
    <s v="R-D-2.5"/>
    <n v="2"/>
    <x v="421"/>
    <s v="mspurdencj@exblog.jp"/>
    <x v="0"/>
    <s v="Rob"/>
    <x v="2"/>
    <x v="2"/>
    <n v="20.584999999999997"/>
    <n v="41.169999999999995"/>
    <x v="0"/>
    <x v="0"/>
  </r>
  <r>
    <s v="GUU-40666-525"/>
    <x v="31"/>
    <s v="68555-89840-GZ"/>
    <s v="A-L-0.2"/>
    <n v="3"/>
    <x v="408"/>
    <s v="msesonck@census.gov"/>
    <x v="0"/>
    <s v="Ara"/>
    <x v="1"/>
    <x v="3"/>
    <n v="3.8849999999999998"/>
    <n v="11.654999999999999"/>
    <x v="2"/>
    <x v="1"/>
  </r>
  <r>
    <s v="SCN-51395-066"/>
    <x v="369"/>
    <s v="72164-90254-EJ"/>
    <s v="L-L-0.5"/>
    <n v="4"/>
    <x v="422"/>
    <s v="npirronecl@weibo.com"/>
    <x v="0"/>
    <s v="Lib"/>
    <x v="1"/>
    <x v="1"/>
    <n v="9.51"/>
    <n v="38.04"/>
    <x v="3"/>
    <x v="1"/>
  </r>
  <r>
    <s v="ULA-24644-321"/>
    <x v="370"/>
    <s v="67010-92988-CT"/>
    <s v="R-D-2.5"/>
    <n v="4"/>
    <x v="423"/>
    <s v="rcawleycm@yellowbook.com"/>
    <x v="1"/>
    <s v="Rob"/>
    <x v="2"/>
    <x v="2"/>
    <n v="20.584999999999997"/>
    <n v="82.339999999999989"/>
    <x v="0"/>
    <x v="0"/>
  </r>
  <r>
    <s v="EOL-92666-762"/>
    <x v="371"/>
    <s v="15776-91507-GT"/>
    <s v="L-L-0.2"/>
    <n v="2"/>
    <x v="424"/>
    <s v="sbarribalcn@microsoft.com"/>
    <x v="1"/>
    <s v="Lib"/>
    <x v="1"/>
    <x v="3"/>
    <n v="4.7549999999999999"/>
    <n v="9.51"/>
    <x v="3"/>
    <x v="0"/>
  </r>
  <r>
    <s v="AJV-18231-334"/>
    <x v="372"/>
    <s v="23473-41001-CD"/>
    <s v="R-D-2.5"/>
    <n v="2"/>
    <x v="425"/>
    <s v="aadamidesco@bizjournals.com"/>
    <x v="2"/>
    <s v="Rob"/>
    <x v="2"/>
    <x v="2"/>
    <n v="20.584999999999997"/>
    <n v="41.169999999999995"/>
    <x v="0"/>
    <x v="1"/>
  </r>
  <r>
    <s v="ZQI-47236-301"/>
    <x v="373"/>
    <s v="23446-47798-ID"/>
    <s v="L-L-0.5"/>
    <n v="5"/>
    <x v="426"/>
    <s v="cthowescp@craigslist.org"/>
    <x v="0"/>
    <s v="Lib"/>
    <x v="1"/>
    <x v="1"/>
    <n v="9.51"/>
    <n v="47.55"/>
    <x v="3"/>
    <x v="1"/>
  </r>
  <r>
    <s v="ZCR-15721-658"/>
    <x v="374"/>
    <s v="28327-84469-ND"/>
    <s v="A-M-1"/>
    <n v="4"/>
    <x v="427"/>
    <s v="rwillowaycq@admin.ch"/>
    <x v="0"/>
    <s v="Ara"/>
    <x v="0"/>
    <x v="0"/>
    <n v="11.25"/>
    <n v="45"/>
    <x v="2"/>
    <x v="1"/>
  </r>
  <r>
    <s v="QEW-47945-682"/>
    <x v="319"/>
    <s v="42466-87067-DT"/>
    <s v="L-L-0.2"/>
    <n v="5"/>
    <x v="428"/>
    <s v="aelwincr@privacy.gov.au"/>
    <x v="0"/>
    <s v="Lib"/>
    <x v="1"/>
    <x v="3"/>
    <n v="4.7549999999999999"/>
    <n v="23.774999999999999"/>
    <x v="3"/>
    <x v="1"/>
  </r>
  <r>
    <s v="PSY-45485-542"/>
    <x v="375"/>
    <s v="62246-99443-HF"/>
    <s v="R-D-0.5"/>
    <n v="3"/>
    <x v="429"/>
    <s v="abilbrookcs@booking.com"/>
    <x v="1"/>
    <s v="Rob"/>
    <x v="2"/>
    <x v="1"/>
    <n v="5.3699999999999992"/>
    <n v="16.11"/>
    <x v="0"/>
    <x v="0"/>
  </r>
  <r>
    <s v="BAQ-74241-156"/>
    <x v="376"/>
    <s v="99869-55718-UU"/>
    <s v="R-D-0.2"/>
    <n v="4"/>
    <x v="430"/>
    <s v="rmckallct@sakura.ne.jp"/>
    <x v="2"/>
    <s v="Rob"/>
    <x v="2"/>
    <x v="3"/>
    <n v="2.6849999999999996"/>
    <n v="10.739999999999998"/>
    <x v="0"/>
    <x v="0"/>
  </r>
  <r>
    <s v="BVU-77367-451"/>
    <x v="377"/>
    <s v="77421-46059-RY"/>
    <s v="A-D-1"/>
    <n v="5"/>
    <x v="431"/>
    <s v="bdailecu@vistaprint.com"/>
    <x v="0"/>
    <s v="Ara"/>
    <x v="2"/>
    <x v="0"/>
    <n v="9.9499999999999993"/>
    <n v="49.75"/>
    <x v="2"/>
    <x v="0"/>
  </r>
  <r>
    <s v="TJE-91516-344"/>
    <x v="378"/>
    <s v="49894-06550-OQ"/>
    <s v="E-M-1"/>
    <n v="2"/>
    <x v="432"/>
    <s v="atrehernecv@state.tx.us"/>
    <x v="1"/>
    <s v="Exc"/>
    <x v="0"/>
    <x v="0"/>
    <n v="13.75"/>
    <n v="27.5"/>
    <x v="1"/>
    <x v="1"/>
  </r>
  <r>
    <s v="LIS-96202-702"/>
    <x v="277"/>
    <s v="72028-63343-SU"/>
    <s v="L-D-2.5"/>
    <n v="4"/>
    <x v="433"/>
    <s v="abrentnallcw@biglobe.ne.jp"/>
    <x v="2"/>
    <s v="Lib"/>
    <x v="2"/>
    <x v="2"/>
    <n v="29.784999999999997"/>
    <n v="119.13999999999999"/>
    <x v="3"/>
    <x v="1"/>
  </r>
  <r>
    <s v="VIO-27668-766"/>
    <x v="379"/>
    <s v="10074-20104-NN"/>
    <s v="R-D-2.5"/>
    <n v="1"/>
    <x v="434"/>
    <s v="ddrinkallcx@psu.edu"/>
    <x v="0"/>
    <s v="Rob"/>
    <x v="2"/>
    <x v="2"/>
    <n v="20.584999999999997"/>
    <n v="20.584999999999997"/>
    <x v="0"/>
    <x v="0"/>
  </r>
  <r>
    <s v="ZVG-20473-043"/>
    <x v="86"/>
    <s v="71769-10219-IM"/>
    <s v="A-D-0.2"/>
    <n v="3"/>
    <x v="435"/>
    <s v="dkornelcy@cyberchimps.com"/>
    <x v="0"/>
    <s v="Ara"/>
    <x v="2"/>
    <x v="3"/>
    <n v="2.9849999999999999"/>
    <n v="8.9550000000000001"/>
    <x v="2"/>
    <x v="0"/>
  </r>
  <r>
    <s v="KGZ-56395-231"/>
    <x v="380"/>
    <s v="22221-71106-JD"/>
    <s v="A-D-0.5"/>
    <n v="1"/>
    <x v="436"/>
    <s v="rlequeuxcz@newyorker.com"/>
    <x v="0"/>
    <s v="Ara"/>
    <x v="2"/>
    <x v="1"/>
    <n v="5.97"/>
    <n v="5.97"/>
    <x v="2"/>
    <x v="1"/>
  </r>
  <r>
    <s v="CUU-92244-729"/>
    <x v="381"/>
    <s v="99735-44927-OL"/>
    <s v="E-M-1"/>
    <n v="3"/>
    <x v="437"/>
    <s v="jmccaulld0@parallels.com"/>
    <x v="0"/>
    <s v="Exc"/>
    <x v="0"/>
    <x v="0"/>
    <n v="13.75"/>
    <n v="41.25"/>
    <x v="1"/>
    <x v="0"/>
  </r>
  <r>
    <s v="EHE-94714-312"/>
    <x v="382"/>
    <s v="27132-68907-RC"/>
    <s v="E-L-0.2"/>
    <n v="5"/>
    <x v="438"/>
    <s v="abrashda@plala.or.jp"/>
    <x v="0"/>
    <s v="Exc"/>
    <x v="1"/>
    <x v="3"/>
    <n v="4.4550000000000001"/>
    <n v="22.274999999999999"/>
    <x v="1"/>
    <x v="0"/>
  </r>
  <r>
    <s v="RTL-16205-161"/>
    <x v="11"/>
    <s v="90440-62727-HI"/>
    <s v="A-M-0.5"/>
    <n v="1"/>
    <x v="439"/>
    <s v="ahutchinsond2@imgur.com"/>
    <x v="0"/>
    <s v="Ara"/>
    <x v="0"/>
    <x v="1"/>
    <n v="6.75"/>
    <n v="6.75"/>
    <x v="2"/>
    <x v="0"/>
  </r>
  <r>
    <s v="GTS-22482-014"/>
    <x v="167"/>
    <s v="36769-16558-SX"/>
    <s v="L-M-2.5"/>
    <n v="4"/>
    <x v="440"/>
    <s v=""/>
    <x v="0"/>
    <s v="Lib"/>
    <x v="0"/>
    <x v="2"/>
    <n v="33.464999999999996"/>
    <n v="133.85999999999999"/>
    <x v="3"/>
    <x v="0"/>
  </r>
  <r>
    <s v="DYG-25473-881"/>
    <x v="383"/>
    <s v="10138-31681-SD"/>
    <s v="A-D-0.2"/>
    <n v="2"/>
    <x v="441"/>
    <s v="rdriversd4@hexun.com"/>
    <x v="0"/>
    <s v="Ara"/>
    <x v="2"/>
    <x v="3"/>
    <n v="2.9849999999999999"/>
    <n v="5.97"/>
    <x v="2"/>
    <x v="1"/>
  </r>
  <r>
    <s v="HTR-21838-286"/>
    <x v="18"/>
    <s v="24669-76297-SF"/>
    <s v="A-L-1"/>
    <n v="2"/>
    <x v="442"/>
    <s v="hzeald5@google.de"/>
    <x v="0"/>
    <s v="Ara"/>
    <x v="1"/>
    <x v="0"/>
    <n v="12.95"/>
    <n v="25.9"/>
    <x v="2"/>
    <x v="1"/>
  </r>
  <r>
    <s v="KYG-28296-920"/>
    <x v="84"/>
    <s v="78050-20355-DI"/>
    <s v="E-M-2.5"/>
    <n v="1"/>
    <x v="443"/>
    <s v="gsmallcombed6@ucla.edu"/>
    <x v="1"/>
    <s v="Exc"/>
    <x v="0"/>
    <x v="2"/>
    <n v="31.624999999999996"/>
    <n v="31.624999999999996"/>
    <x v="1"/>
    <x v="0"/>
  </r>
  <r>
    <s v="NNB-20459-430"/>
    <x v="384"/>
    <s v="79825-17822-UH"/>
    <s v="L-M-0.2"/>
    <n v="2"/>
    <x v="444"/>
    <s v="ddibleyd7@feedburner.com"/>
    <x v="0"/>
    <s v="Lib"/>
    <x v="0"/>
    <x v="3"/>
    <n v="4.3650000000000002"/>
    <n v="8.73"/>
    <x v="3"/>
    <x v="1"/>
  </r>
  <r>
    <s v="FEK-14025-351"/>
    <x v="385"/>
    <s v="03990-21586-MQ"/>
    <s v="E-L-0.2"/>
    <n v="6"/>
    <x v="445"/>
    <s v="gdimitrioud8@chronoengine.com"/>
    <x v="0"/>
    <s v="Exc"/>
    <x v="1"/>
    <x v="3"/>
    <n v="4.4550000000000001"/>
    <n v="26.73"/>
    <x v="1"/>
    <x v="0"/>
  </r>
  <r>
    <s v="AWH-16980-469"/>
    <x v="386"/>
    <s v="27493-46921-TZ"/>
    <s v="L-M-0.2"/>
    <n v="6"/>
    <x v="446"/>
    <s v="fflanagand9@woothemes.com"/>
    <x v="0"/>
    <s v="Lib"/>
    <x v="0"/>
    <x v="3"/>
    <n v="4.3650000000000002"/>
    <n v="26.19"/>
    <x v="3"/>
    <x v="1"/>
  </r>
  <r>
    <s v="ZPW-31329-741"/>
    <x v="387"/>
    <s v="27132-68907-RC"/>
    <s v="R-D-1"/>
    <n v="6"/>
    <x v="438"/>
    <s v="abrashda@plala.or.jp"/>
    <x v="0"/>
    <s v="Rob"/>
    <x v="2"/>
    <x v="0"/>
    <n v="8.9499999999999993"/>
    <n v="53.699999999999996"/>
    <x v="0"/>
    <x v="0"/>
  </r>
  <r>
    <s v="ZPW-31329-741"/>
    <x v="387"/>
    <s v="27132-68907-RC"/>
    <s v="E-M-2.5"/>
    <n v="4"/>
    <x v="438"/>
    <s v="abrashda@plala.or.jp"/>
    <x v="0"/>
    <s v="Exc"/>
    <x v="0"/>
    <x v="2"/>
    <n v="31.624999999999996"/>
    <n v="126.49999999999999"/>
    <x v="1"/>
    <x v="0"/>
  </r>
  <r>
    <s v="ZPW-31329-741"/>
    <x v="387"/>
    <s v="27132-68907-RC"/>
    <s v="E-M-0.2"/>
    <n v="1"/>
    <x v="438"/>
    <s v="abrashda@plala.or.jp"/>
    <x v="0"/>
    <s v="Exc"/>
    <x v="0"/>
    <x v="3"/>
    <n v="4.125"/>
    <n v="4.125"/>
    <x v="1"/>
    <x v="0"/>
  </r>
  <r>
    <s v="UBI-83843-396"/>
    <x v="388"/>
    <s v="58816-74064-TF"/>
    <s v="R-L-1"/>
    <n v="2"/>
    <x v="447"/>
    <s v="nizhakovdd@aol.com"/>
    <x v="2"/>
    <s v="Rob"/>
    <x v="1"/>
    <x v="0"/>
    <n v="11.95"/>
    <n v="23.9"/>
    <x v="0"/>
    <x v="1"/>
  </r>
  <r>
    <s v="VID-40587-569"/>
    <x v="389"/>
    <s v="09818-59895-EH"/>
    <s v="E-D-2.5"/>
    <n v="5"/>
    <x v="448"/>
    <s v="skeetsde@answers.com"/>
    <x v="0"/>
    <s v="Exc"/>
    <x v="2"/>
    <x v="2"/>
    <n v="27.945"/>
    <n v="139.72499999999999"/>
    <x v="1"/>
    <x v="0"/>
  </r>
  <r>
    <s v="KBB-52530-416"/>
    <x v="229"/>
    <s v="06488-46303-IZ"/>
    <s v="L-D-2.5"/>
    <n v="2"/>
    <x v="449"/>
    <s v=""/>
    <x v="0"/>
    <s v="Lib"/>
    <x v="2"/>
    <x v="2"/>
    <n v="29.784999999999997"/>
    <n v="59.569999999999993"/>
    <x v="3"/>
    <x v="0"/>
  </r>
  <r>
    <s v="ISJ-48676-420"/>
    <x v="390"/>
    <s v="93046-67561-AY"/>
    <s v="L-L-0.5"/>
    <n v="6"/>
    <x v="450"/>
    <s v="kcakedg@huffingtonpost.com"/>
    <x v="0"/>
    <s v="Lib"/>
    <x v="1"/>
    <x v="1"/>
    <n v="9.51"/>
    <n v="57.06"/>
    <x v="3"/>
    <x v="1"/>
  </r>
  <r>
    <s v="MIF-17920-768"/>
    <x v="391"/>
    <s v="68946-40750-LK"/>
    <s v="R-L-0.2"/>
    <n v="6"/>
    <x v="451"/>
    <s v="mhanseddh@instagram.com"/>
    <x v="1"/>
    <s v="Rob"/>
    <x v="1"/>
    <x v="3"/>
    <n v="3.5849999999999995"/>
    <n v="21.509999999999998"/>
    <x v="0"/>
    <x v="0"/>
  </r>
  <r>
    <s v="CPX-19312-088"/>
    <x v="117"/>
    <s v="38387-64959-WW"/>
    <s v="L-M-0.5"/>
    <n v="6"/>
    <x v="452"/>
    <s v="fkienleindi@trellian.com"/>
    <x v="1"/>
    <s v="Lib"/>
    <x v="0"/>
    <x v="1"/>
    <n v="8.73"/>
    <n v="52.38"/>
    <x v="3"/>
    <x v="0"/>
  </r>
  <r>
    <s v="RXI-67978-260"/>
    <x v="392"/>
    <s v="48418-60841-CC"/>
    <s v="E-D-1"/>
    <n v="6"/>
    <x v="453"/>
    <s v="kegglestonedj@sphinn.com"/>
    <x v="1"/>
    <s v="Exc"/>
    <x v="2"/>
    <x v="0"/>
    <n v="12.15"/>
    <n v="72.900000000000006"/>
    <x v="1"/>
    <x v="1"/>
  </r>
  <r>
    <s v="LKE-14821-285"/>
    <x v="393"/>
    <s v="13736-92418-JS"/>
    <s v="R-M-0.2"/>
    <n v="5"/>
    <x v="454"/>
    <s v="bsemkinsdk@unc.edu"/>
    <x v="1"/>
    <s v="Rob"/>
    <x v="0"/>
    <x v="3"/>
    <n v="2.9849999999999999"/>
    <n v="14.924999999999999"/>
    <x v="0"/>
    <x v="0"/>
  </r>
  <r>
    <s v="LRK-97117-150"/>
    <x v="394"/>
    <s v="33000-22405-LO"/>
    <s v="L-L-1"/>
    <n v="6"/>
    <x v="455"/>
    <s v="slorenzettidl@is.gd"/>
    <x v="0"/>
    <s v="Lib"/>
    <x v="1"/>
    <x v="0"/>
    <n v="15.85"/>
    <n v="95.1"/>
    <x v="3"/>
    <x v="1"/>
  </r>
  <r>
    <s v="IGK-51227-573"/>
    <x v="137"/>
    <s v="46959-60474-LT"/>
    <s v="L-D-0.5"/>
    <n v="2"/>
    <x v="456"/>
    <s v="bgiannazzidm@apple.com"/>
    <x v="0"/>
    <s v="Lib"/>
    <x v="2"/>
    <x v="1"/>
    <n v="7.77"/>
    <n v="15.54"/>
    <x v="3"/>
    <x v="1"/>
  </r>
  <r>
    <s v="ZAY-43009-775"/>
    <x v="395"/>
    <s v="73431-39823-UP"/>
    <s v="L-D-0.2"/>
    <n v="6"/>
    <x v="457"/>
    <s v=""/>
    <x v="0"/>
    <s v="Lib"/>
    <x v="2"/>
    <x v="3"/>
    <n v="3.8849999999999998"/>
    <n v="23.31"/>
    <x v="3"/>
    <x v="1"/>
  </r>
  <r>
    <s v="EMA-63190-618"/>
    <x v="396"/>
    <s v="90993-98984-JK"/>
    <s v="E-M-0.2"/>
    <n v="1"/>
    <x v="458"/>
    <s v="ulethbrigdo@hc360.com"/>
    <x v="0"/>
    <s v="Exc"/>
    <x v="0"/>
    <x v="3"/>
    <n v="4.125"/>
    <n v="4.125"/>
    <x v="1"/>
    <x v="0"/>
  </r>
  <r>
    <s v="FBI-35855-418"/>
    <x v="189"/>
    <s v="06552-04430-AG"/>
    <s v="R-M-0.5"/>
    <n v="6"/>
    <x v="459"/>
    <s v="sfarnishdp@dmoz.org"/>
    <x v="2"/>
    <s v="Rob"/>
    <x v="0"/>
    <x v="1"/>
    <n v="5.97"/>
    <n v="35.82"/>
    <x v="0"/>
    <x v="1"/>
  </r>
  <r>
    <s v="TXB-80533-417"/>
    <x v="8"/>
    <s v="54597-57004-QM"/>
    <s v="L-L-1"/>
    <n v="2"/>
    <x v="460"/>
    <s v="fjecockdq@unicef.org"/>
    <x v="0"/>
    <s v="Lib"/>
    <x v="1"/>
    <x v="0"/>
    <n v="15.85"/>
    <n v="31.7"/>
    <x v="3"/>
    <x v="1"/>
  </r>
  <r>
    <s v="MBM-00112-248"/>
    <x v="397"/>
    <s v="50238-24377-ZS"/>
    <s v="L-L-1"/>
    <n v="5"/>
    <x v="461"/>
    <s v=""/>
    <x v="0"/>
    <s v="Lib"/>
    <x v="1"/>
    <x v="0"/>
    <n v="15.85"/>
    <n v="79.25"/>
    <x v="3"/>
    <x v="0"/>
  </r>
  <r>
    <s v="EUO-69145-988"/>
    <x v="398"/>
    <s v="60370-41934-IF"/>
    <s v="E-D-0.2"/>
    <n v="3"/>
    <x v="462"/>
    <s v="hpallisterds@ning.com"/>
    <x v="0"/>
    <s v="Exc"/>
    <x v="2"/>
    <x v="3"/>
    <n v="3.645"/>
    <n v="10.935"/>
    <x v="1"/>
    <x v="1"/>
  </r>
  <r>
    <s v="GYA-80327-368"/>
    <x v="399"/>
    <s v="06899-54551-EH"/>
    <s v="A-D-1"/>
    <n v="4"/>
    <x v="463"/>
    <s v="cmershdt@drupal.org"/>
    <x v="1"/>
    <s v="Ara"/>
    <x v="2"/>
    <x v="0"/>
    <n v="9.9499999999999993"/>
    <n v="39.799999999999997"/>
    <x v="2"/>
    <x v="1"/>
  </r>
  <r>
    <s v="TNW-41601-420"/>
    <x v="400"/>
    <s v="66458-91190-YC"/>
    <s v="R-M-1"/>
    <n v="5"/>
    <x v="464"/>
    <s v="murione5@alexa.com"/>
    <x v="1"/>
    <s v="Rob"/>
    <x v="0"/>
    <x v="0"/>
    <n v="9.9499999999999993"/>
    <n v="49.75"/>
    <x v="0"/>
    <x v="0"/>
  </r>
  <r>
    <s v="ALR-62963-723"/>
    <x v="401"/>
    <s v="80463-43913-WZ"/>
    <s v="R-D-0.2"/>
    <n v="3"/>
    <x v="465"/>
    <s v=""/>
    <x v="1"/>
    <s v="Rob"/>
    <x v="2"/>
    <x v="3"/>
    <n v="2.6849999999999996"/>
    <n v="8.0549999999999997"/>
    <x v="0"/>
    <x v="0"/>
  </r>
  <r>
    <s v="JIG-27636-870"/>
    <x v="402"/>
    <s v="67204-04870-LG"/>
    <s v="R-L-1"/>
    <n v="4"/>
    <x v="466"/>
    <s v=""/>
    <x v="0"/>
    <s v="Rob"/>
    <x v="1"/>
    <x v="0"/>
    <n v="11.95"/>
    <n v="47.8"/>
    <x v="0"/>
    <x v="1"/>
  </r>
  <r>
    <s v="CTE-31437-326"/>
    <x v="6"/>
    <s v="22721-63196-UJ"/>
    <s v="R-M-0.2"/>
    <n v="4"/>
    <x v="467"/>
    <s v="gduckerdx@patch.com"/>
    <x v="2"/>
    <s v="Rob"/>
    <x v="0"/>
    <x v="3"/>
    <n v="2.9849999999999999"/>
    <n v="11.94"/>
    <x v="0"/>
    <x v="1"/>
  </r>
  <r>
    <s v="CTE-31437-326"/>
    <x v="6"/>
    <s v="22721-63196-UJ"/>
    <s v="E-M-0.2"/>
    <n v="4"/>
    <x v="467"/>
    <s v="gduckerdx@patch.com"/>
    <x v="2"/>
    <s v="Exc"/>
    <x v="0"/>
    <x v="3"/>
    <n v="4.125"/>
    <n v="16.5"/>
    <x v="1"/>
    <x v="1"/>
  </r>
  <r>
    <s v="CTE-31437-326"/>
    <x v="6"/>
    <s v="22721-63196-UJ"/>
    <s v="L-D-1"/>
    <n v="4"/>
    <x v="467"/>
    <s v="gduckerdx@patch.com"/>
    <x v="2"/>
    <s v="Lib"/>
    <x v="2"/>
    <x v="0"/>
    <n v="12.95"/>
    <n v="51.8"/>
    <x v="3"/>
    <x v="1"/>
  </r>
  <r>
    <s v="CTE-31437-326"/>
    <x v="6"/>
    <s v="22721-63196-UJ"/>
    <s v="L-L-0.2"/>
    <n v="3"/>
    <x v="467"/>
    <s v="gduckerdx@patch.com"/>
    <x v="2"/>
    <s v="Lib"/>
    <x v="1"/>
    <x v="3"/>
    <n v="4.7549999999999999"/>
    <n v="14.265000000000001"/>
    <x v="3"/>
    <x v="1"/>
  </r>
  <r>
    <s v="SLD-63003-334"/>
    <x v="403"/>
    <s v="55515-37571-RS"/>
    <s v="L-M-0.2"/>
    <n v="6"/>
    <x v="468"/>
    <s v="wstearleye1@census.gov"/>
    <x v="0"/>
    <s v="Lib"/>
    <x v="0"/>
    <x v="3"/>
    <n v="4.3650000000000002"/>
    <n v="26.19"/>
    <x v="3"/>
    <x v="1"/>
  </r>
  <r>
    <s v="BXN-64230-789"/>
    <x v="404"/>
    <s v="25598-77476-CB"/>
    <s v="A-L-1"/>
    <n v="2"/>
    <x v="469"/>
    <s v="dwincere2@marriott.com"/>
    <x v="0"/>
    <s v="Ara"/>
    <x v="1"/>
    <x v="0"/>
    <n v="12.95"/>
    <n v="25.9"/>
    <x v="2"/>
    <x v="0"/>
  </r>
  <r>
    <s v="XEE-37895-169"/>
    <x v="21"/>
    <s v="14888-85625-TM"/>
    <s v="A-L-2.5"/>
    <n v="3"/>
    <x v="470"/>
    <s v="plyfielde3@baidu.com"/>
    <x v="0"/>
    <s v="Ara"/>
    <x v="1"/>
    <x v="2"/>
    <n v="29.784999999999997"/>
    <n v="89.35499999999999"/>
    <x v="2"/>
    <x v="0"/>
  </r>
  <r>
    <s v="ZTX-80764-911"/>
    <x v="239"/>
    <s v="92793-68332-NR"/>
    <s v="L-D-0.5"/>
    <n v="6"/>
    <x v="471"/>
    <s v="hperrise4@studiopress.com"/>
    <x v="1"/>
    <s v="Lib"/>
    <x v="2"/>
    <x v="1"/>
    <n v="7.77"/>
    <n v="46.62"/>
    <x v="3"/>
    <x v="1"/>
  </r>
  <r>
    <s v="WVT-88135-549"/>
    <x v="405"/>
    <s v="66458-91190-YC"/>
    <s v="A-D-1"/>
    <n v="3"/>
    <x v="464"/>
    <s v="murione5@alexa.com"/>
    <x v="1"/>
    <s v="Ara"/>
    <x v="2"/>
    <x v="0"/>
    <n v="9.9499999999999993"/>
    <n v="29.849999999999998"/>
    <x v="2"/>
    <x v="0"/>
  </r>
  <r>
    <s v="IPA-94170-889"/>
    <x v="292"/>
    <s v="64439-27325-LG"/>
    <s v="R-L-0.2"/>
    <n v="3"/>
    <x v="472"/>
    <s v="ckide6@narod.ru"/>
    <x v="1"/>
    <s v="Rob"/>
    <x v="1"/>
    <x v="3"/>
    <n v="3.5849999999999995"/>
    <n v="10.754999999999999"/>
    <x v="0"/>
    <x v="0"/>
  </r>
  <r>
    <s v="YQL-63755-365"/>
    <x v="117"/>
    <s v="78570-76770-LB"/>
    <s v="A-M-0.2"/>
    <n v="4"/>
    <x v="473"/>
    <s v="cbeinee7@xinhuanet.com"/>
    <x v="0"/>
    <s v="Ara"/>
    <x v="0"/>
    <x v="3"/>
    <n v="3.375"/>
    <n v="13.5"/>
    <x v="2"/>
    <x v="0"/>
  </r>
  <r>
    <s v="RKW-81145-984"/>
    <x v="406"/>
    <s v="98661-69719-VI"/>
    <s v="L-L-1"/>
    <n v="3"/>
    <x v="474"/>
    <s v="cbakeupe8@globo.com"/>
    <x v="0"/>
    <s v="Lib"/>
    <x v="1"/>
    <x v="0"/>
    <n v="15.85"/>
    <n v="47.55"/>
    <x v="3"/>
    <x v="1"/>
  </r>
  <r>
    <s v="MBT-23379-866"/>
    <x v="407"/>
    <s v="82990-92703-IX"/>
    <s v="L-L-1"/>
    <n v="5"/>
    <x v="475"/>
    <s v="nhelkine9@example.com"/>
    <x v="0"/>
    <s v="Lib"/>
    <x v="1"/>
    <x v="0"/>
    <n v="15.85"/>
    <n v="79.25"/>
    <x v="3"/>
    <x v="1"/>
  </r>
  <r>
    <s v="GEJ-39834-935"/>
    <x v="408"/>
    <s v="49412-86877-VY"/>
    <s v="L-M-0.2"/>
    <n v="6"/>
    <x v="476"/>
    <s v="pwitheringtonea@networkadvertising.org"/>
    <x v="0"/>
    <s v="Lib"/>
    <x v="0"/>
    <x v="3"/>
    <n v="4.3650000000000002"/>
    <n v="26.19"/>
    <x v="3"/>
    <x v="0"/>
  </r>
  <r>
    <s v="KRW-91640-596"/>
    <x v="409"/>
    <s v="70879-00984-FJ"/>
    <s v="R-L-0.5"/>
    <n v="3"/>
    <x v="477"/>
    <s v="ttilzeyeb@hostgator.com"/>
    <x v="0"/>
    <s v="Rob"/>
    <x v="1"/>
    <x v="1"/>
    <n v="7.169999999999999"/>
    <n v="21.509999999999998"/>
    <x v="0"/>
    <x v="1"/>
  </r>
  <r>
    <s v="AOT-70449-651"/>
    <x v="410"/>
    <s v="53414-73391-CR"/>
    <s v="R-D-2.5"/>
    <n v="5"/>
    <x v="478"/>
    <s v=""/>
    <x v="0"/>
    <s v="Rob"/>
    <x v="2"/>
    <x v="2"/>
    <n v="20.584999999999997"/>
    <n v="102.92499999999998"/>
    <x v="0"/>
    <x v="0"/>
  </r>
  <r>
    <s v="DGC-21813-731"/>
    <x v="127"/>
    <s v="43606-83072-OA"/>
    <s v="L-D-0.2"/>
    <n v="2"/>
    <x v="479"/>
    <s v=""/>
    <x v="0"/>
    <s v="Lib"/>
    <x v="2"/>
    <x v="3"/>
    <n v="3.8849999999999998"/>
    <n v="7.77"/>
    <x v="3"/>
    <x v="1"/>
  </r>
  <r>
    <s v="JBE-92943-643"/>
    <x v="411"/>
    <s v="84466-22864-CE"/>
    <s v="E-D-2.5"/>
    <n v="5"/>
    <x v="480"/>
    <s v="kimortsee@alexa.com"/>
    <x v="0"/>
    <s v="Exc"/>
    <x v="2"/>
    <x v="2"/>
    <n v="27.945"/>
    <n v="139.72499999999999"/>
    <x v="1"/>
    <x v="1"/>
  </r>
  <r>
    <s v="ZIL-34948-499"/>
    <x v="112"/>
    <s v="66458-91190-YC"/>
    <s v="A-D-0.5"/>
    <n v="2"/>
    <x v="464"/>
    <s v="murione5@alexa.com"/>
    <x v="1"/>
    <s v="Ara"/>
    <x v="2"/>
    <x v="1"/>
    <n v="5.97"/>
    <n v="11.94"/>
    <x v="2"/>
    <x v="0"/>
  </r>
  <r>
    <s v="JSU-23781-256"/>
    <x v="412"/>
    <s v="76499-89100-JQ"/>
    <s v="L-D-0.2"/>
    <n v="1"/>
    <x v="481"/>
    <s v="marmisteadeg@blogtalkradio.com"/>
    <x v="0"/>
    <s v="Lib"/>
    <x v="2"/>
    <x v="3"/>
    <n v="3.8849999999999998"/>
    <n v="3.8849999999999998"/>
    <x v="3"/>
    <x v="1"/>
  </r>
  <r>
    <s v="JSU-23781-256"/>
    <x v="412"/>
    <s v="76499-89100-JQ"/>
    <s v="R-M-1"/>
    <n v="4"/>
    <x v="481"/>
    <s v="marmisteadeg@blogtalkradio.com"/>
    <x v="0"/>
    <s v="Rob"/>
    <x v="0"/>
    <x v="0"/>
    <n v="9.9499999999999993"/>
    <n v="39.799999999999997"/>
    <x v="0"/>
    <x v="1"/>
  </r>
  <r>
    <s v="VPX-44956-367"/>
    <x v="413"/>
    <s v="39582-35773-ZJ"/>
    <s v="R-M-0.5"/>
    <n v="5"/>
    <x v="482"/>
    <s v="vupstoneei@google.pl"/>
    <x v="0"/>
    <s v="Rob"/>
    <x v="0"/>
    <x v="1"/>
    <n v="5.97"/>
    <n v="29.849999999999998"/>
    <x v="0"/>
    <x v="1"/>
  </r>
  <r>
    <s v="VTB-46451-959"/>
    <x v="414"/>
    <s v="66240-46962-IO"/>
    <s v="L-D-2.5"/>
    <n v="1"/>
    <x v="483"/>
    <s v="bbeelbyej@rediff.com"/>
    <x v="1"/>
    <s v="Lib"/>
    <x v="2"/>
    <x v="2"/>
    <n v="29.784999999999997"/>
    <n v="29.784999999999997"/>
    <x v="3"/>
    <x v="1"/>
  </r>
  <r>
    <s v="DNZ-11665-950"/>
    <x v="415"/>
    <s v="10637-45522-ID"/>
    <s v="L-L-2.5"/>
    <n v="2"/>
    <x v="484"/>
    <s v=""/>
    <x v="0"/>
    <s v="Lib"/>
    <x v="1"/>
    <x v="2"/>
    <n v="36.454999999999998"/>
    <n v="72.91"/>
    <x v="3"/>
    <x v="1"/>
  </r>
  <r>
    <s v="ITR-54735-364"/>
    <x v="416"/>
    <s v="92599-58687-CS"/>
    <s v="R-D-0.2"/>
    <n v="5"/>
    <x v="485"/>
    <s v=""/>
    <x v="0"/>
    <s v="Rob"/>
    <x v="2"/>
    <x v="3"/>
    <n v="2.6849999999999996"/>
    <n v="13.424999999999997"/>
    <x v="0"/>
    <x v="0"/>
  </r>
  <r>
    <s v="YDS-02797-307"/>
    <x v="417"/>
    <s v="06058-48844-PI"/>
    <s v="E-M-2.5"/>
    <n v="4"/>
    <x v="486"/>
    <s v="wspeechlyem@amazon.com"/>
    <x v="0"/>
    <s v="Exc"/>
    <x v="0"/>
    <x v="2"/>
    <n v="31.624999999999996"/>
    <n v="126.49999999999999"/>
    <x v="1"/>
    <x v="0"/>
  </r>
  <r>
    <s v="BPG-68988-842"/>
    <x v="418"/>
    <s v="53631-24432-SY"/>
    <s v="E-M-0.5"/>
    <n v="5"/>
    <x v="487"/>
    <s v="iphillpoten@buzzfeed.com"/>
    <x v="2"/>
    <s v="Exc"/>
    <x v="0"/>
    <x v="1"/>
    <n v="8.25"/>
    <n v="41.25"/>
    <x v="1"/>
    <x v="1"/>
  </r>
  <r>
    <s v="XZG-51938-658"/>
    <x v="419"/>
    <s v="18275-73980-KL"/>
    <s v="E-L-0.5"/>
    <n v="6"/>
    <x v="488"/>
    <s v="lpennaccieo@statcounter.com"/>
    <x v="0"/>
    <s v="Exc"/>
    <x v="1"/>
    <x v="1"/>
    <n v="8.91"/>
    <n v="53.46"/>
    <x v="1"/>
    <x v="1"/>
  </r>
  <r>
    <s v="KAR-24978-271"/>
    <x v="420"/>
    <s v="23187-65750-HZ"/>
    <s v="R-M-1"/>
    <n v="6"/>
    <x v="489"/>
    <s v="sarpinep@moonfruit.com"/>
    <x v="0"/>
    <s v="Rob"/>
    <x v="0"/>
    <x v="0"/>
    <n v="9.9499999999999993"/>
    <n v="59.699999999999996"/>
    <x v="0"/>
    <x v="1"/>
  </r>
  <r>
    <s v="FQK-28730-361"/>
    <x v="421"/>
    <s v="22725-79522-GP"/>
    <s v="R-M-1"/>
    <n v="6"/>
    <x v="490"/>
    <s v="dfrieseq@cargocollective.com"/>
    <x v="0"/>
    <s v="Rob"/>
    <x v="0"/>
    <x v="0"/>
    <n v="9.9499999999999993"/>
    <n v="59.699999999999996"/>
    <x v="0"/>
    <x v="1"/>
  </r>
  <r>
    <s v="BGB-67996-089"/>
    <x v="422"/>
    <s v="06279-72603-JE"/>
    <s v="R-D-1"/>
    <n v="5"/>
    <x v="491"/>
    <s v="rsharerer@flavors.me"/>
    <x v="0"/>
    <s v="Rob"/>
    <x v="2"/>
    <x v="0"/>
    <n v="8.9499999999999993"/>
    <n v="44.75"/>
    <x v="0"/>
    <x v="1"/>
  </r>
  <r>
    <s v="XMC-20620-809"/>
    <x v="423"/>
    <s v="83543-79246-ON"/>
    <s v="E-M-0.5"/>
    <n v="2"/>
    <x v="492"/>
    <s v="nnasebyes@umich.edu"/>
    <x v="0"/>
    <s v="Exc"/>
    <x v="0"/>
    <x v="1"/>
    <n v="8.25"/>
    <n v="16.5"/>
    <x v="1"/>
    <x v="0"/>
  </r>
  <r>
    <s v="ZSO-58292-191"/>
    <x v="109"/>
    <s v="66794-66795-VW"/>
    <s v="R-D-0.5"/>
    <n v="4"/>
    <x v="493"/>
    <s v=""/>
    <x v="0"/>
    <s v="Rob"/>
    <x v="2"/>
    <x v="1"/>
    <n v="5.3699999999999992"/>
    <n v="21.479999999999997"/>
    <x v="0"/>
    <x v="1"/>
  </r>
  <r>
    <s v="LWJ-06793-303"/>
    <x v="204"/>
    <s v="95424-67020-AP"/>
    <s v="R-M-2.5"/>
    <n v="2"/>
    <x v="494"/>
    <s v="koculleneu@ca.gov"/>
    <x v="1"/>
    <s v="Rob"/>
    <x v="0"/>
    <x v="2"/>
    <n v="22.884999999999998"/>
    <n v="45.769999999999996"/>
    <x v="0"/>
    <x v="0"/>
  </r>
  <r>
    <s v="FLM-82229-989"/>
    <x v="424"/>
    <s v="73017-69644-MS"/>
    <s v="L-L-0.2"/>
    <n v="2"/>
    <x v="495"/>
    <s v=""/>
    <x v="1"/>
    <s v="Lib"/>
    <x v="1"/>
    <x v="3"/>
    <n v="4.7549999999999999"/>
    <n v="9.51"/>
    <x v="3"/>
    <x v="1"/>
  </r>
  <r>
    <s v="CPV-90280-133"/>
    <x v="13"/>
    <s v="66458-91190-YC"/>
    <s v="R-D-0.2"/>
    <n v="3"/>
    <x v="464"/>
    <s v="murione5@alexa.com"/>
    <x v="1"/>
    <s v="Rob"/>
    <x v="2"/>
    <x v="3"/>
    <n v="2.6849999999999996"/>
    <n v="8.0549999999999997"/>
    <x v="0"/>
    <x v="0"/>
  </r>
  <r>
    <s v="OGW-60685-912"/>
    <x v="224"/>
    <s v="67423-10113-LM"/>
    <s v="E-D-2.5"/>
    <n v="4"/>
    <x v="496"/>
    <s v="hbranganex@woothemes.com"/>
    <x v="0"/>
    <s v="Exc"/>
    <x v="2"/>
    <x v="2"/>
    <n v="27.945"/>
    <n v="111.78"/>
    <x v="1"/>
    <x v="0"/>
  </r>
  <r>
    <s v="DEC-11160-362"/>
    <x v="220"/>
    <s v="48582-05061-RY"/>
    <s v="R-D-0.2"/>
    <n v="4"/>
    <x v="497"/>
    <s v="agallyoney@engadget.com"/>
    <x v="0"/>
    <s v="Rob"/>
    <x v="2"/>
    <x v="3"/>
    <n v="2.6849999999999996"/>
    <n v="10.739999999999998"/>
    <x v="0"/>
    <x v="0"/>
  </r>
  <r>
    <s v="WCT-07869-499"/>
    <x v="91"/>
    <s v="32031-49093-KE"/>
    <s v="R-D-0.5"/>
    <n v="5"/>
    <x v="498"/>
    <s v="bdomangeez@yahoo.co.jp"/>
    <x v="0"/>
    <s v="Rob"/>
    <x v="2"/>
    <x v="1"/>
    <n v="5.3699999999999992"/>
    <n v="26.849999999999994"/>
    <x v="0"/>
    <x v="1"/>
  </r>
  <r>
    <s v="FHD-89872-325"/>
    <x v="425"/>
    <s v="31715-98714-OO"/>
    <s v="L-L-1"/>
    <n v="4"/>
    <x v="499"/>
    <s v="koslerf0@gmpg.org"/>
    <x v="0"/>
    <s v="Lib"/>
    <x v="1"/>
    <x v="0"/>
    <n v="15.85"/>
    <n v="63.4"/>
    <x v="3"/>
    <x v="0"/>
  </r>
  <r>
    <s v="AZF-45991-584"/>
    <x v="426"/>
    <s v="73759-17258-KA"/>
    <s v="A-D-2.5"/>
    <n v="1"/>
    <x v="500"/>
    <s v=""/>
    <x v="1"/>
    <s v="Ara"/>
    <x v="2"/>
    <x v="2"/>
    <n v="22.884999999999998"/>
    <n v="22.884999999999998"/>
    <x v="2"/>
    <x v="0"/>
  </r>
  <r>
    <s v="MDG-14481-513"/>
    <x v="427"/>
    <s v="64897-79178-MH"/>
    <s v="A-M-2.5"/>
    <n v="4"/>
    <x v="501"/>
    <s v="zpellettf2@dailymotion.com"/>
    <x v="0"/>
    <s v="Ara"/>
    <x v="0"/>
    <x v="2"/>
    <n v="25.874999999999996"/>
    <n v="103.49999999999999"/>
    <x v="2"/>
    <x v="1"/>
  </r>
  <r>
    <s v="OFN-49424-848"/>
    <x v="428"/>
    <s v="73346-85564-JB"/>
    <s v="R-L-2.5"/>
    <n v="2"/>
    <x v="502"/>
    <s v="isprakesf3@spiegel.de"/>
    <x v="0"/>
    <s v="Rob"/>
    <x v="1"/>
    <x v="2"/>
    <n v="27.484999999999996"/>
    <n v="54.969999999999992"/>
    <x v="0"/>
    <x v="1"/>
  </r>
  <r>
    <s v="NFA-03411-746"/>
    <x v="383"/>
    <s v="07476-13102-NJ"/>
    <s v="A-L-0.5"/>
    <n v="2"/>
    <x v="503"/>
    <s v="hfromantf4@ucsd.edu"/>
    <x v="0"/>
    <s v="Ara"/>
    <x v="1"/>
    <x v="1"/>
    <n v="7.77"/>
    <n v="15.54"/>
    <x v="2"/>
    <x v="1"/>
  </r>
  <r>
    <s v="CYM-74988-450"/>
    <x v="156"/>
    <s v="87223-37422-SK"/>
    <s v="L-D-0.2"/>
    <n v="4"/>
    <x v="504"/>
    <s v="rflearf5@artisteer.com"/>
    <x v="2"/>
    <s v="Lib"/>
    <x v="2"/>
    <x v="3"/>
    <n v="3.8849999999999998"/>
    <n v="15.54"/>
    <x v="3"/>
    <x v="1"/>
  </r>
  <r>
    <s v="WTV-24996-658"/>
    <x v="429"/>
    <s v="57837-15577-YK"/>
    <s v="E-D-2.5"/>
    <n v="3"/>
    <x v="505"/>
    <s v=""/>
    <x v="1"/>
    <s v="Exc"/>
    <x v="2"/>
    <x v="2"/>
    <n v="27.945"/>
    <n v="83.835000000000008"/>
    <x v="1"/>
    <x v="1"/>
  </r>
  <r>
    <s v="DSL-69915-544"/>
    <x v="103"/>
    <s v="10142-55267-YO"/>
    <s v="R-L-0.2"/>
    <n v="3"/>
    <x v="506"/>
    <s v="wlightollersf9@baidu.com"/>
    <x v="0"/>
    <s v="Rob"/>
    <x v="1"/>
    <x v="3"/>
    <n v="3.5849999999999995"/>
    <n v="10.754999999999999"/>
    <x v="0"/>
    <x v="0"/>
  </r>
  <r>
    <s v="NBT-35757-542"/>
    <x v="361"/>
    <s v="73647-66148-VM"/>
    <s v="E-L-0.2"/>
    <n v="3"/>
    <x v="507"/>
    <s v="bmundenf8@elpais.com"/>
    <x v="0"/>
    <s v="Exc"/>
    <x v="1"/>
    <x v="3"/>
    <n v="4.4550000000000001"/>
    <n v="13.365"/>
    <x v="1"/>
    <x v="0"/>
  </r>
  <r>
    <s v="OYU-25085-528"/>
    <x v="120"/>
    <s v="10142-55267-YO"/>
    <s v="E-L-0.2"/>
    <n v="4"/>
    <x v="506"/>
    <s v="wlightollersf9@baidu.com"/>
    <x v="0"/>
    <s v="Exc"/>
    <x v="1"/>
    <x v="3"/>
    <n v="4.4550000000000001"/>
    <n v="17.82"/>
    <x v="1"/>
    <x v="0"/>
  </r>
  <r>
    <s v="XCG-07109-195"/>
    <x v="430"/>
    <s v="92976-19453-DT"/>
    <s v="L-D-0.2"/>
    <n v="6"/>
    <x v="508"/>
    <s v="nbrakespearfa@rediff.com"/>
    <x v="0"/>
    <s v="Lib"/>
    <x v="2"/>
    <x v="3"/>
    <n v="3.8849999999999998"/>
    <n v="23.31"/>
    <x v="3"/>
    <x v="0"/>
  </r>
  <r>
    <s v="YZA-25234-630"/>
    <x v="125"/>
    <s v="89757-51438-HX"/>
    <s v="E-D-0.2"/>
    <n v="2"/>
    <x v="509"/>
    <s v="mglawsopfb@reverbnation.com"/>
    <x v="0"/>
    <s v="Exc"/>
    <x v="2"/>
    <x v="3"/>
    <n v="3.645"/>
    <n v="7.29"/>
    <x v="1"/>
    <x v="1"/>
  </r>
  <r>
    <s v="OKU-29966-417"/>
    <x v="431"/>
    <s v="76192-13390-HZ"/>
    <s v="E-L-0.2"/>
    <n v="4"/>
    <x v="510"/>
    <s v="galbertsfc@etsy.com"/>
    <x v="2"/>
    <s v="Exc"/>
    <x v="1"/>
    <x v="3"/>
    <n v="4.4550000000000001"/>
    <n v="17.82"/>
    <x v="1"/>
    <x v="0"/>
  </r>
  <r>
    <s v="MEX-29350-659"/>
    <x v="40"/>
    <s v="02009-87294-SY"/>
    <s v="E-M-1"/>
    <n v="5"/>
    <x v="511"/>
    <s v="vpolglasefd@about.me"/>
    <x v="0"/>
    <s v="Exc"/>
    <x v="0"/>
    <x v="0"/>
    <n v="13.75"/>
    <n v="68.75"/>
    <x v="1"/>
    <x v="1"/>
  </r>
  <r>
    <s v="NOY-99738-977"/>
    <x v="432"/>
    <s v="82872-34456-LJ"/>
    <s v="R-L-2.5"/>
    <n v="2"/>
    <x v="512"/>
    <s v=""/>
    <x v="2"/>
    <s v="Rob"/>
    <x v="1"/>
    <x v="2"/>
    <n v="27.484999999999996"/>
    <n v="54.969999999999992"/>
    <x v="0"/>
    <x v="0"/>
  </r>
  <r>
    <s v="TCR-01064-030"/>
    <x v="254"/>
    <s v="13181-04387-LI"/>
    <s v="E-M-1"/>
    <n v="6"/>
    <x v="513"/>
    <s v="sbuschff@so-net.ne.jp"/>
    <x v="1"/>
    <s v="Exc"/>
    <x v="0"/>
    <x v="0"/>
    <n v="13.75"/>
    <n v="82.5"/>
    <x v="1"/>
    <x v="1"/>
  </r>
  <r>
    <s v="YUL-42750-776"/>
    <x v="219"/>
    <s v="24845-36117-TI"/>
    <s v="L-M-0.2"/>
    <n v="2"/>
    <x v="514"/>
    <s v="craisbeckfg@webnode.com"/>
    <x v="0"/>
    <s v="Lib"/>
    <x v="0"/>
    <x v="3"/>
    <n v="4.3650000000000002"/>
    <n v="8.73"/>
    <x v="3"/>
    <x v="0"/>
  </r>
  <r>
    <s v="XQJ-86887-506"/>
    <x v="433"/>
    <s v="66458-91190-YC"/>
    <s v="E-L-1"/>
    <n v="4"/>
    <x v="464"/>
    <s v="murione5@alexa.com"/>
    <x v="1"/>
    <s v="Exc"/>
    <x v="1"/>
    <x v="0"/>
    <n v="14.85"/>
    <n v="59.4"/>
    <x v="1"/>
    <x v="0"/>
  </r>
  <r>
    <s v="CUN-90044-279"/>
    <x v="434"/>
    <s v="86646-65810-TD"/>
    <s v="L-D-0.2"/>
    <n v="4"/>
    <x v="515"/>
    <s v=""/>
    <x v="0"/>
    <s v="Lib"/>
    <x v="2"/>
    <x v="3"/>
    <n v="3.8849999999999998"/>
    <n v="15.54"/>
    <x v="3"/>
    <x v="0"/>
  </r>
  <r>
    <s v="ICC-73030-502"/>
    <x v="435"/>
    <s v="59480-02795-IU"/>
    <s v="A-L-1"/>
    <n v="3"/>
    <x v="516"/>
    <s v="raynoldfj@ustream.tv"/>
    <x v="0"/>
    <s v="Ara"/>
    <x v="1"/>
    <x v="0"/>
    <n v="12.95"/>
    <n v="38.849999999999994"/>
    <x v="2"/>
    <x v="0"/>
  </r>
  <r>
    <s v="ADP-04506-084"/>
    <x v="436"/>
    <s v="61809-87758-LJ"/>
    <s v="E-M-2.5"/>
    <n v="6"/>
    <x v="517"/>
    <s v=""/>
    <x v="0"/>
    <s v="Exc"/>
    <x v="0"/>
    <x v="2"/>
    <n v="31.624999999999996"/>
    <n v="189.74999999999997"/>
    <x v="1"/>
    <x v="0"/>
  </r>
  <r>
    <s v="PNU-22150-408"/>
    <x v="437"/>
    <s v="77408-43873-RS"/>
    <s v="A-D-0.2"/>
    <n v="6"/>
    <x v="518"/>
    <s v=""/>
    <x v="1"/>
    <s v="Ara"/>
    <x v="2"/>
    <x v="3"/>
    <n v="2.9849999999999999"/>
    <n v="17.91"/>
    <x v="2"/>
    <x v="0"/>
  </r>
  <r>
    <s v="VSQ-07182-513"/>
    <x v="438"/>
    <s v="18366-65239-WF"/>
    <s v="L-L-0.2"/>
    <n v="6"/>
    <x v="519"/>
    <s v="bgrecefm@naver.com"/>
    <x v="2"/>
    <s v="Lib"/>
    <x v="1"/>
    <x v="3"/>
    <n v="4.7549999999999999"/>
    <n v="28.53"/>
    <x v="3"/>
    <x v="1"/>
  </r>
  <r>
    <s v="SPF-31673-217"/>
    <x v="439"/>
    <s v="19485-98072-PS"/>
    <s v="E-M-1"/>
    <n v="6"/>
    <x v="520"/>
    <s v="dflintiffg1@e-recht24.de"/>
    <x v="2"/>
    <s v="Exc"/>
    <x v="0"/>
    <x v="0"/>
    <n v="13.75"/>
    <n v="82.5"/>
    <x v="1"/>
    <x v="1"/>
  </r>
  <r>
    <s v="NEX-63825-598"/>
    <x v="175"/>
    <s v="72072-33025-SD"/>
    <s v="R-L-0.5"/>
    <n v="2"/>
    <x v="521"/>
    <s v="athysfo@cdc.gov"/>
    <x v="0"/>
    <s v="Rob"/>
    <x v="1"/>
    <x v="1"/>
    <n v="7.169999999999999"/>
    <n v="14.339999999999998"/>
    <x v="0"/>
    <x v="1"/>
  </r>
  <r>
    <s v="XPG-66112-335"/>
    <x v="440"/>
    <s v="58118-22461-GC"/>
    <s v="R-D-2.5"/>
    <n v="4"/>
    <x v="522"/>
    <s v="jchuggfp@about.me"/>
    <x v="0"/>
    <s v="Rob"/>
    <x v="2"/>
    <x v="2"/>
    <n v="20.584999999999997"/>
    <n v="82.339999999999989"/>
    <x v="0"/>
    <x v="1"/>
  </r>
  <r>
    <s v="NSQ-72210-345"/>
    <x v="441"/>
    <s v="90940-63327-DJ"/>
    <s v="A-M-0.2"/>
    <n v="6"/>
    <x v="523"/>
    <s v="akelstonfq@sakura.ne.jp"/>
    <x v="0"/>
    <s v="Ara"/>
    <x v="0"/>
    <x v="3"/>
    <n v="3.375"/>
    <n v="20.25"/>
    <x v="2"/>
    <x v="0"/>
  </r>
  <r>
    <s v="XRR-28376-277"/>
    <x v="442"/>
    <s v="64481-42546-II"/>
    <s v="R-L-2.5"/>
    <n v="6"/>
    <x v="524"/>
    <s v=""/>
    <x v="1"/>
    <s v="Rob"/>
    <x v="1"/>
    <x v="2"/>
    <n v="27.484999999999996"/>
    <n v="164.90999999999997"/>
    <x v="0"/>
    <x v="1"/>
  </r>
  <r>
    <s v="WHQ-25197-475"/>
    <x v="443"/>
    <s v="27536-28463-NJ"/>
    <s v="L-L-0.2"/>
    <n v="4"/>
    <x v="525"/>
    <s v="cmottramfs@harvard.edu"/>
    <x v="0"/>
    <s v="Lib"/>
    <x v="1"/>
    <x v="3"/>
    <n v="4.7549999999999999"/>
    <n v="19.02"/>
    <x v="3"/>
    <x v="0"/>
  </r>
  <r>
    <s v="HMB-30634-745"/>
    <x v="216"/>
    <s v="19485-98072-PS"/>
    <s v="A-D-2.5"/>
    <n v="6"/>
    <x v="520"/>
    <s v="dflintiffg1@e-recht24.de"/>
    <x v="2"/>
    <s v="Ara"/>
    <x v="2"/>
    <x v="2"/>
    <n v="22.884999999999998"/>
    <n v="137.31"/>
    <x v="2"/>
    <x v="1"/>
  </r>
  <r>
    <s v="XTL-68000-371"/>
    <x v="444"/>
    <s v="70140-82812-KD"/>
    <s v="A-M-0.5"/>
    <n v="4"/>
    <x v="526"/>
    <s v="dsangwinfu@weebly.com"/>
    <x v="0"/>
    <s v="Ara"/>
    <x v="0"/>
    <x v="1"/>
    <n v="6.75"/>
    <n v="27"/>
    <x v="2"/>
    <x v="1"/>
  </r>
  <r>
    <s v="YES-51109-625"/>
    <x v="37"/>
    <s v="91895-55605-LS"/>
    <s v="E-L-0.5"/>
    <n v="4"/>
    <x v="527"/>
    <s v="eaizikowitzfv@virginia.edu"/>
    <x v="2"/>
    <s v="Exc"/>
    <x v="1"/>
    <x v="1"/>
    <n v="8.91"/>
    <n v="35.64"/>
    <x v="1"/>
    <x v="1"/>
  </r>
  <r>
    <s v="EAY-89850-211"/>
    <x v="445"/>
    <s v="43155-71724-XP"/>
    <s v="A-D-0.2"/>
    <n v="2"/>
    <x v="528"/>
    <s v=""/>
    <x v="0"/>
    <s v="Ara"/>
    <x v="2"/>
    <x v="3"/>
    <n v="2.9849999999999999"/>
    <n v="5.97"/>
    <x v="2"/>
    <x v="0"/>
  </r>
  <r>
    <s v="IOQ-84840-827"/>
    <x v="446"/>
    <s v="32038-81174-JF"/>
    <s v="A-M-1"/>
    <n v="6"/>
    <x v="529"/>
    <s v="cvenourfx@ask.com"/>
    <x v="0"/>
    <s v="Ara"/>
    <x v="0"/>
    <x v="0"/>
    <n v="11.25"/>
    <n v="67.5"/>
    <x v="2"/>
    <x v="1"/>
  </r>
  <r>
    <s v="FBD-56220-430"/>
    <x v="245"/>
    <s v="59205-20324-NB"/>
    <s v="R-L-0.2"/>
    <n v="6"/>
    <x v="530"/>
    <s v="mharbyfy@163.com"/>
    <x v="0"/>
    <s v="Rob"/>
    <x v="1"/>
    <x v="3"/>
    <n v="3.5849999999999995"/>
    <n v="21.509999999999998"/>
    <x v="0"/>
    <x v="0"/>
  </r>
  <r>
    <s v="COV-52659-202"/>
    <x v="447"/>
    <s v="99899-54612-NX"/>
    <s v="L-M-2.5"/>
    <n v="2"/>
    <x v="531"/>
    <s v="rthickpennyfz@cafepress.com"/>
    <x v="0"/>
    <s v="Lib"/>
    <x v="0"/>
    <x v="2"/>
    <n v="33.464999999999996"/>
    <n v="66.929999999999993"/>
    <x v="3"/>
    <x v="1"/>
  </r>
  <r>
    <s v="YUO-76652-814"/>
    <x v="448"/>
    <s v="26248-84194-FI"/>
    <s v="A-D-0.2"/>
    <n v="6"/>
    <x v="532"/>
    <s v="pormerodg0@redcross.org"/>
    <x v="0"/>
    <s v="Ara"/>
    <x v="2"/>
    <x v="3"/>
    <n v="2.9849999999999999"/>
    <n v="17.91"/>
    <x v="2"/>
    <x v="1"/>
  </r>
  <r>
    <s v="PBT-36926-102"/>
    <x v="344"/>
    <s v="19485-98072-PS"/>
    <s v="L-M-1"/>
    <n v="4"/>
    <x v="520"/>
    <s v="dflintiffg1@e-recht24.de"/>
    <x v="2"/>
    <s v="Lib"/>
    <x v="0"/>
    <x v="0"/>
    <n v="14.55"/>
    <n v="58.2"/>
    <x v="3"/>
    <x v="1"/>
  </r>
  <r>
    <s v="BLV-60087-454"/>
    <x v="152"/>
    <s v="84493-71314-WX"/>
    <s v="E-L-0.2"/>
    <n v="3"/>
    <x v="533"/>
    <s v="tzanettig2@gravatar.com"/>
    <x v="1"/>
    <s v="Exc"/>
    <x v="1"/>
    <x v="3"/>
    <n v="4.4550000000000001"/>
    <n v="13.365"/>
    <x v="1"/>
    <x v="1"/>
  </r>
  <r>
    <s v="BLV-60087-454"/>
    <x v="152"/>
    <s v="84493-71314-WX"/>
    <s v="A-M-0.5"/>
    <n v="5"/>
    <x v="533"/>
    <s v="tzanettig2@gravatar.com"/>
    <x v="1"/>
    <s v="Ara"/>
    <x v="0"/>
    <x v="1"/>
    <n v="6.75"/>
    <n v="33.75"/>
    <x v="2"/>
    <x v="1"/>
  </r>
  <r>
    <s v="QYC-63914-195"/>
    <x v="449"/>
    <s v="39789-43945-IV"/>
    <s v="E-L-1"/>
    <n v="3"/>
    <x v="534"/>
    <s v="rkirtleyg4@hatena.ne.jp"/>
    <x v="0"/>
    <s v="Exc"/>
    <x v="1"/>
    <x v="0"/>
    <n v="14.85"/>
    <n v="44.55"/>
    <x v="1"/>
    <x v="0"/>
  </r>
  <r>
    <s v="OIB-77163-890"/>
    <x v="450"/>
    <s v="38972-89678-ZM"/>
    <s v="E-L-0.5"/>
    <n v="5"/>
    <x v="535"/>
    <s v="cclemencetg5@weather.com"/>
    <x v="2"/>
    <s v="Exc"/>
    <x v="1"/>
    <x v="1"/>
    <n v="8.91"/>
    <n v="44.55"/>
    <x v="1"/>
    <x v="0"/>
  </r>
  <r>
    <s v="SGS-87525-238"/>
    <x v="451"/>
    <s v="91465-84526-IJ"/>
    <s v="E-D-1"/>
    <n v="5"/>
    <x v="536"/>
    <s v="rdonetg6@oakley.com"/>
    <x v="0"/>
    <s v="Exc"/>
    <x v="2"/>
    <x v="0"/>
    <n v="12.15"/>
    <n v="60.75"/>
    <x v="1"/>
    <x v="1"/>
  </r>
  <r>
    <s v="GQR-12490-152"/>
    <x v="83"/>
    <s v="22832-98538-RB"/>
    <s v="R-L-0.2"/>
    <n v="1"/>
    <x v="537"/>
    <s v="sgaweng7@creativecommons.org"/>
    <x v="0"/>
    <s v="Rob"/>
    <x v="1"/>
    <x v="3"/>
    <n v="3.5849999999999995"/>
    <n v="3.5849999999999995"/>
    <x v="0"/>
    <x v="0"/>
  </r>
  <r>
    <s v="UOJ-28238-299"/>
    <x v="452"/>
    <s v="30844-91890-ZA"/>
    <s v="R-L-0.2"/>
    <n v="6"/>
    <x v="538"/>
    <s v="rreadieg8@guardian.co.uk"/>
    <x v="0"/>
    <s v="Rob"/>
    <x v="1"/>
    <x v="3"/>
    <n v="3.5849999999999995"/>
    <n v="21.509999999999998"/>
    <x v="0"/>
    <x v="1"/>
  </r>
  <r>
    <s v="ETD-58130-674"/>
    <x v="453"/>
    <s v="05325-97750-WP"/>
    <s v="E-M-0.5"/>
    <n v="2"/>
    <x v="539"/>
    <s v="cverissimogh@theglobeandmail.com"/>
    <x v="2"/>
    <s v="Exc"/>
    <x v="0"/>
    <x v="1"/>
    <n v="8.25"/>
    <n v="16.5"/>
    <x v="1"/>
    <x v="0"/>
  </r>
  <r>
    <s v="UPF-60123-025"/>
    <x v="454"/>
    <s v="88992-49081-AT"/>
    <s v="R-L-2.5"/>
    <n v="3"/>
    <x v="540"/>
    <s v=""/>
    <x v="0"/>
    <s v="Rob"/>
    <x v="1"/>
    <x v="2"/>
    <n v="27.484999999999996"/>
    <n v="82.454999999999984"/>
    <x v="0"/>
    <x v="1"/>
  </r>
  <r>
    <s v="NQS-01613-687"/>
    <x v="455"/>
    <s v="10204-31464-SA"/>
    <s v="L-D-0.5"/>
    <n v="1"/>
    <x v="541"/>
    <s v="bogb@elpais.com"/>
    <x v="0"/>
    <s v="Lib"/>
    <x v="2"/>
    <x v="1"/>
    <n v="7.77"/>
    <n v="7.77"/>
    <x v="3"/>
    <x v="0"/>
  </r>
  <r>
    <s v="MGH-36050-573"/>
    <x v="456"/>
    <s v="75156-80911-YT"/>
    <s v="R-M-0.5"/>
    <n v="2"/>
    <x v="542"/>
    <s v="vstansburygc@unblog.fr"/>
    <x v="0"/>
    <s v="Rob"/>
    <x v="0"/>
    <x v="1"/>
    <n v="5.97"/>
    <n v="11.94"/>
    <x v="0"/>
    <x v="0"/>
  </r>
  <r>
    <s v="UVF-59322-459"/>
    <x v="373"/>
    <s v="53971-49906-PZ"/>
    <s v="E-L-2.5"/>
    <n v="6"/>
    <x v="543"/>
    <s v="dheinonengd@printfriendly.com"/>
    <x v="0"/>
    <s v="Exc"/>
    <x v="1"/>
    <x v="2"/>
    <n v="34.154999999999994"/>
    <n v="204.92999999999995"/>
    <x v="1"/>
    <x v="1"/>
  </r>
  <r>
    <s v="VET-41158-896"/>
    <x v="457"/>
    <s v="10728-17633-ST"/>
    <s v="E-M-2.5"/>
    <n v="2"/>
    <x v="544"/>
    <s v="jshentonge@google.com.hk"/>
    <x v="0"/>
    <s v="Exc"/>
    <x v="0"/>
    <x v="2"/>
    <n v="31.624999999999996"/>
    <n v="63.249999999999993"/>
    <x v="1"/>
    <x v="0"/>
  </r>
  <r>
    <s v="XYL-52196-459"/>
    <x v="458"/>
    <s v="13549-65017-VE"/>
    <s v="R-D-0.2"/>
    <n v="3"/>
    <x v="545"/>
    <s v="jwilkissongf@nba.com"/>
    <x v="0"/>
    <s v="Rob"/>
    <x v="2"/>
    <x v="3"/>
    <n v="2.6849999999999996"/>
    <n v="8.0549999999999997"/>
    <x v="0"/>
    <x v="0"/>
  </r>
  <r>
    <s v="BPZ-51283-916"/>
    <x v="264"/>
    <s v="87688-42420-TO"/>
    <s v="A-M-2.5"/>
    <n v="2"/>
    <x v="546"/>
    <s v=""/>
    <x v="0"/>
    <s v="Ara"/>
    <x v="0"/>
    <x v="2"/>
    <n v="25.874999999999996"/>
    <n v="51.749999999999993"/>
    <x v="2"/>
    <x v="1"/>
  </r>
  <r>
    <s v="VQW-91903-926"/>
    <x v="459"/>
    <s v="05325-97750-WP"/>
    <s v="E-D-2.5"/>
    <n v="1"/>
    <x v="539"/>
    <s v="cverissimogh@theglobeandmail.com"/>
    <x v="2"/>
    <s v="Exc"/>
    <x v="2"/>
    <x v="2"/>
    <n v="27.945"/>
    <n v="27.945"/>
    <x v="1"/>
    <x v="0"/>
  </r>
  <r>
    <s v="OLF-77983-457"/>
    <x v="460"/>
    <s v="51901-35210-UI"/>
    <s v="A-L-2.5"/>
    <n v="2"/>
    <x v="547"/>
    <s v="gstarcksgi@abc.net.au"/>
    <x v="0"/>
    <s v="Ara"/>
    <x v="1"/>
    <x v="2"/>
    <n v="29.784999999999997"/>
    <n v="59.569999999999993"/>
    <x v="2"/>
    <x v="1"/>
  </r>
  <r>
    <s v="MVI-04946-827"/>
    <x v="461"/>
    <s v="62483-50867-OM"/>
    <s v="E-L-1"/>
    <n v="1"/>
    <x v="548"/>
    <s v=""/>
    <x v="2"/>
    <s v="Exc"/>
    <x v="1"/>
    <x v="0"/>
    <n v="14.85"/>
    <n v="14.85"/>
    <x v="1"/>
    <x v="1"/>
  </r>
  <r>
    <s v="UOG-94188-104"/>
    <x v="219"/>
    <s v="92753-50029-SD"/>
    <s v="A-M-0.5"/>
    <n v="5"/>
    <x v="549"/>
    <s v="kscholardgk@sbwire.com"/>
    <x v="0"/>
    <s v="Ara"/>
    <x v="0"/>
    <x v="1"/>
    <n v="6.75"/>
    <n v="33.75"/>
    <x v="2"/>
    <x v="1"/>
  </r>
  <r>
    <s v="DSN-15872-519"/>
    <x v="462"/>
    <s v="53809-98498-SN"/>
    <s v="L-L-2.5"/>
    <n v="4"/>
    <x v="550"/>
    <s v="bkindleygl@wikimedia.org"/>
    <x v="0"/>
    <s v="Lib"/>
    <x v="1"/>
    <x v="2"/>
    <n v="36.454999999999998"/>
    <n v="145.82"/>
    <x v="3"/>
    <x v="0"/>
  </r>
  <r>
    <s v="OUQ-73954-002"/>
    <x v="463"/>
    <s v="66308-13503-KD"/>
    <s v="R-M-0.2"/>
    <n v="4"/>
    <x v="551"/>
    <s v="khammettgm@dmoz.org"/>
    <x v="0"/>
    <s v="Rob"/>
    <x v="0"/>
    <x v="3"/>
    <n v="2.9849999999999999"/>
    <n v="11.94"/>
    <x v="0"/>
    <x v="0"/>
  </r>
  <r>
    <s v="LGL-16843-667"/>
    <x v="464"/>
    <s v="82458-87830-JE"/>
    <s v="A-D-0.2"/>
    <n v="4"/>
    <x v="552"/>
    <s v="ahulburtgn@fda.gov"/>
    <x v="0"/>
    <s v="Ara"/>
    <x v="2"/>
    <x v="3"/>
    <n v="2.9849999999999999"/>
    <n v="11.94"/>
    <x v="2"/>
    <x v="0"/>
  </r>
  <r>
    <s v="TCC-89722-031"/>
    <x v="465"/>
    <s v="41611-34336-WT"/>
    <s v="L-D-0.5"/>
    <n v="1"/>
    <x v="553"/>
    <s v="plauritzengo@photobucket.com"/>
    <x v="0"/>
    <s v="Lib"/>
    <x v="2"/>
    <x v="1"/>
    <n v="7.77"/>
    <n v="7.77"/>
    <x v="3"/>
    <x v="1"/>
  </r>
  <r>
    <s v="TRA-79507-007"/>
    <x v="466"/>
    <s v="70089-27418-UJ"/>
    <s v="R-L-2.5"/>
    <n v="4"/>
    <x v="554"/>
    <s v="aburgwingp@redcross.org"/>
    <x v="0"/>
    <s v="Rob"/>
    <x v="1"/>
    <x v="2"/>
    <n v="27.484999999999996"/>
    <n v="109.93999999999998"/>
    <x v="0"/>
    <x v="0"/>
  </r>
  <r>
    <s v="MZJ-77284-941"/>
    <x v="467"/>
    <s v="99978-56910-BN"/>
    <s v="E-L-0.2"/>
    <n v="5"/>
    <x v="555"/>
    <s v="erolingq@google.fr"/>
    <x v="0"/>
    <s v="Exc"/>
    <x v="1"/>
    <x v="3"/>
    <n v="4.4550000000000001"/>
    <n v="22.274999999999999"/>
    <x v="1"/>
    <x v="0"/>
  </r>
  <r>
    <s v="AXN-57779-891"/>
    <x v="468"/>
    <s v="09668-23340-IC"/>
    <s v="R-M-0.2"/>
    <n v="3"/>
    <x v="556"/>
    <s v="dfowlegr@epa.gov"/>
    <x v="0"/>
    <s v="Rob"/>
    <x v="0"/>
    <x v="3"/>
    <n v="2.9849999999999999"/>
    <n v="8.9550000000000001"/>
    <x v="0"/>
    <x v="1"/>
  </r>
  <r>
    <s v="PJB-15659-994"/>
    <x v="469"/>
    <s v="39457-62611-YK"/>
    <s v="L-D-2.5"/>
    <n v="4"/>
    <x v="557"/>
    <s v=""/>
    <x v="1"/>
    <s v="Lib"/>
    <x v="2"/>
    <x v="2"/>
    <n v="29.784999999999997"/>
    <n v="119.13999999999999"/>
    <x v="3"/>
    <x v="1"/>
  </r>
  <r>
    <s v="LTS-03470-353"/>
    <x v="470"/>
    <s v="90985-89807-RW"/>
    <s v="A-L-2.5"/>
    <n v="5"/>
    <x v="558"/>
    <s v="wpowleslandgt@soundcloud.com"/>
    <x v="0"/>
    <s v="Ara"/>
    <x v="1"/>
    <x v="2"/>
    <n v="29.784999999999997"/>
    <n v="148.92499999999998"/>
    <x v="2"/>
    <x v="0"/>
  </r>
  <r>
    <s v="UMM-28497-689"/>
    <x v="471"/>
    <s v="05325-97750-WP"/>
    <s v="L-L-2.5"/>
    <n v="3"/>
    <x v="539"/>
    <s v="cverissimogh@theglobeandmail.com"/>
    <x v="2"/>
    <s v="Lib"/>
    <x v="1"/>
    <x v="2"/>
    <n v="36.454999999999998"/>
    <n v="109.36499999999999"/>
    <x v="3"/>
    <x v="0"/>
  </r>
  <r>
    <s v="MJZ-93232-402"/>
    <x v="472"/>
    <s v="17816-67941-ZS"/>
    <s v="E-D-0.2"/>
    <n v="1"/>
    <x v="559"/>
    <s v="lellinghamgv@sciencedaily.com"/>
    <x v="0"/>
    <s v="Exc"/>
    <x v="2"/>
    <x v="3"/>
    <n v="3.645"/>
    <n v="3.645"/>
    <x v="1"/>
    <x v="0"/>
  </r>
  <r>
    <s v="UHW-74617-126"/>
    <x v="173"/>
    <s v="90816-65619-LM"/>
    <s v="E-D-2.5"/>
    <n v="2"/>
    <x v="560"/>
    <s v=""/>
    <x v="0"/>
    <s v="Exc"/>
    <x v="2"/>
    <x v="2"/>
    <n v="27.945"/>
    <n v="55.89"/>
    <x v="1"/>
    <x v="1"/>
  </r>
  <r>
    <s v="RIK-61730-794"/>
    <x v="473"/>
    <s v="69761-61146-KD"/>
    <s v="L-M-0.2"/>
    <n v="6"/>
    <x v="561"/>
    <s v="afendtgx@forbes.com"/>
    <x v="0"/>
    <s v="Lib"/>
    <x v="0"/>
    <x v="3"/>
    <n v="4.3650000000000002"/>
    <n v="26.19"/>
    <x v="3"/>
    <x v="0"/>
  </r>
  <r>
    <s v="IDJ-55379-750"/>
    <x v="474"/>
    <s v="24040-20817-QB"/>
    <s v="R-M-1"/>
    <n v="4"/>
    <x v="562"/>
    <s v="acleyburngy@lycos.com"/>
    <x v="0"/>
    <s v="Rob"/>
    <x v="0"/>
    <x v="0"/>
    <n v="9.9499999999999993"/>
    <n v="39.799999999999997"/>
    <x v="0"/>
    <x v="1"/>
  </r>
  <r>
    <s v="OHX-11953-965"/>
    <x v="475"/>
    <s v="19524-21432-XP"/>
    <s v="E-L-2.5"/>
    <n v="2"/>
    <x v="563"/>
    <s v="tcastiglionegz@xing.com"/>
    <x v="0"/>
    <s v="Exc"/>
    <x v="1"/>
    <x v="2"/>
    <n v="34.154999999999994"/>
    <n v="68.309999999999988"/>
    <x v="1"/>
    <x v="1"/>
  </r>
  <r>
    <s v="TVV-42245-088"/>
    <x v="476"/>
    <s v="14398-43114-RV"/>
    <s v="A-M-0.2"/>
    <n v="4"/>
    <x v="564"/>
    <s v=""/>
    <x v="1"/>
    <s v="Ara"/>
    <x v="0"/>
    <x v="3"/>
    <n v="3.375"/>
    <n v="13.5"/>
    <x v="2"/>
    <x v="1"/>
  </r>
  <r>
    <s v="DYP-74337-787"/>
    <x v="431"/>
    <s v="41486-52502-QQ"/>
    <s v="R-M-0.5"/>
    <n v="1"/>
    <x v="565"/>
    <s v=""/>
    <x v="0"/>
    <s v="Rob"/>
    <x v="0"/>
    <x v="1"/>
    <n v="5.97"/>
    <n v="5.97"/>
    <x v="0"/>
    <x v="1"/>
  </r>
  <r>
    <s v="OKA-93124-100"/>
    <x v="477"/>
    <s v="05325-97750-WP"/>
    <s v="R-M-0.5"/>
    <n v="5"/>
    <x v="539"/>
    <s v="cverissimogh@theglobeandmail.com"/>
    <x v="2"/>
    <s v="Rob"/>
    <x v="0"/>
    <x v="1"/>
    <n v="5.97"/>
    <n v="29.849999999999998"/>
    <x v="0"/>
    <x v="0"/>
  </r>
  <r>
    <s v="IXW-20780-268"/>
    <x v="478"/>
    <s v="20236-64364-QL"/>
    <s v="L-L-2.5"/>
    <n v="2"/>
    <x v="566"/>
    <s v="scouronneh3@mozilla.org"/>
    <x v="0"/>
    <s v="Lib"/>
    <x v="1"/>
    <x v="2"/>
    <n v="36.454999999999998"/>
    <n v="72.91"/>
    <x v="3"/>
    <x v="0"/>
  </r>
  <r>
    <s v="NGG-24006-937"/>
    <x v="45"/>
    <s v="29102-40100-TZ"/>
    <s v="E-M-2.5"/>
    <n v="4"/>
    <x v="567"/>
    <s v="lflippellih4@github.io"/>
    <x v="2"/>
    <s v="Exc"/>
    <x v="0"/>
    <x v="2"/>
    <n v="31.624999999999996"/>
    <n v="126.49999999999999"/>
    <x v="1"/>
    <x v="1"/>
  </r>
  <r>
    <s v="JZC-31180-557"/>
    <x v="444"/>
    <s v="09171-42203-EB"/>
    <s v="L-M-2.5"/>
    <n v="1"/>
    <x v="568"/>
    <s v="relizabethh5@live.com"/>
    <x v="0"/>
    <s v="Lib"/>
    <x v="0"/>
    <x v="2"/>
    <n v="33.464999999999996"/>
    <n v="33.464999999999996"/>
    <x v="3"/>
    <x v="1"/>
  </r>
  <r>
    <s v="ZMU-63715-204"/>
    <x v="479"/>
    <s v="29060-75856-UI"/>
    <s v="E-D-1"/>
    <n v="6"/>
    <x v="569"/>
    <s v="irenhardh6@i2i.jp"/>
    <x v="0"/>
    <s v="Exc"/>
    <x v="2"/>
    <x v="0"/>
    <n v="12.15"/>
    <n v="72.900000000000006"/>
    <x v="1"/>
    <x v="0"/>
  </r>
  <r>
    <s v="GND-08192-056"/>
    <x v="480"/>
    <s v="17088-16989-PL"/>
    <s v="L-D-0.5"/>
    <n v="2"/>
    <x v="570"/>
    <s v="wrocheh7@xinhuanet.com"/>
    <x v="0"/>
    <s v="Lib"/>
    <x v="2"/>
    <x v="1"/>
    <n v="7.77"/>
    <n v="15.54"/>
    <x v="3"/>
    <x v="0"/>
  </r>
  <r>
    <s v="RYY-38961-093"/>
    <x v="481"/>
    <s v="14756-18321-CL"/>
    <s v="A-M-0.2"/>
    <n v="6"/>
    <x v="571"/>
    <s v="lalawayhh@weather.com"/>
    <x v="0"/>
    <s v="Ara"/>
    <x v="0"/>
    <x v="3"/>
    <n v="3.375"/>
    <n v="20.25"/>
    <x v="2"/>
    <x v="1"/>
  </r>
  <r>
    <s v="CVA-64996-969"/>
    <x v="478"/>
    <s v="13324-78688-MI"/>
    <s v="A-L-1"/>
    <n v="6"/>
    <x v="572"/>
    <s v="codgaardh9@nsw.gov.au"/>
    <x v="0"/>
    <s v="Ara"/>
    <x v="1"/>
    <x v="0"/>
    <n v="12.95"/>
    <n v="77.699999999999989"/>
    <x v="2"/>
    <x v="1"/>
  </r>
  <r>
    <s v="XTH-67276-442"/>
    <x v="482"/>
    <s v="73799-04749-BM"/>
    <s v="L-M-2.5"/>
    <n v="4"/>
    <x v="573"/>
    <s v="bbyrdha@4shared.com"/>
    <x v="0"/>
    <s v="Lib"/>
    <x v="0"/>
    <x v="2"/>
    <n v="33.464999999999996"/>
    <n v="133.85999999999999"/>
    <x v="3"/>
    <x v="1"/>
  </r>
  <r>
    <s v="PVU-02950-470"/>
    <x v="353"/>
    <s v="01927-46702-YT"/>
    <s v="E-D-1"/>
    <n v="1"/>
    <x v="574"/>
    <s v=""/>
    <x v="2"/>
    <s v="Exc"/>
    <x v="2"/>
    <x v="0"/>
    <n v="12.15"/>
    <n v="12.15"/>
    <x v="1"/>
    <x v="1"/>
  </r>
  <r>
    <s v="XSN-26809-910"/>
    <x v="199"/>
    <s v="80467-17137-TO"/>
    <s v="E-M-2.5"/>
    <n v="2"/>
    <x v="575"/>
    <s v="dchardinhc@nhs.uk"/>
    <x v="1"/>
    <s v="Exc"/>
    <x v="0"/>
    <x v="2"/>
    <n v="31.624999999999996"/>
    <n v="63.249999999999993"/>
    <x v="1"/>
    <x v="0"/>
  </r>
  <r>
    <s v="UDN-88321-005"/>
    <x v="372"/>
    <s v="14640-87215-BK"/>
    <s v="R-L-0.5"/>
    <n v="5"/>
    <x v="576"/>
    <s v="hradbonehd@newsvine.com"/>
    <x v="0"/>
    <s v="Rob"/>
    <x v="1"/>
    <x v="1"/>
    <n v="7.169999999999999"/>
    <n v="35.849999999999994"/>
    <x v="0"/>
    <x v="1"/>
  </r>
  <r>
    <s v="EXP-21628-670"/>
    <x v="267"/>
    <s v="94447-35885-HK"/>
    <s v="A-M-2.5"/>
    <n v="3"/>
    <x v="577"/>
    <s v="wbernthhe@miitbeian.gov.cn"/>
    <x v="0"/>
    <s v="Ara"/>
    <x v="0"/>
    <x v="2"/>
    <n v="25.874999999999996"/>
    <n v="77.624999999999986"/>
    <x v="2"/>
    <x v="1"/>
  </r>
  <r>
    <s v="VGM-24161-361"/>
    <x v="480"/>
    <s v="71034-49694-CS"/>
    <s v="E-M-2.5"/>
    <n v="2"/>
    <x v="578"/>
    <s v="bacarsonhf@cnn.com"/>
    <x v="0"/>
    <s v="Exc"/>
    <x v="0"/>
    <x v="2"/>
    <n v="31.624999999999996"/>
    <n v="63.249999999999993"/>
    <x v="1"/>
    <x v="0"/>
  </r>
  <r>
    <s v="PKN-19556-918"/>
    <x v="483"/>
    <s v="00445-42781-KX"/>
    <s v="E-L-0.2"/>
    <n v="6"/>
    <x v="579"/>
    <s v="fbrighamhg@blog.com"/>
    <x v="1"/>
    <s v="Exc"/>
    <x v="1"/>
    <x v="3"/>
    <n v="4.4550000000000001"/>
    <n v="26.73"/>
    <x v="1"/>
    <x v="0"/>
  </r>
  <r>
    <s v="PKN-19556-918"/>
    <x v="483"/>
    <s v="00445-42781-KX"/>
    <s v="L-D-0.5"/>
    <n v="4"/>
    <x v="579"/>
    <s v="fbrighamhg@blog.com"/>
    <x v="1"/>
    <s v="Lib"/>
    <x v="2"/>
    <x v="1"/>
    <n v="7.77"/>
    <n v="31.08"/>
    <x v="3"/>
    <x v="0"/>
  </r>
  <r>
    <s v="PKN-19556-918"/>
    <x v="483"/>
    <s v="00445-42781-KX"/>
    <s v="A-D-0.2"/>
    <n v="1"/>
    <x v="579"/>
    <s v="fbrighamhg@blog.com"/>
    <x v="1"/>
    <s v="Ara"/>
    <x v="2"/>
    <x v="3"/>
    <n v="2.9849999999999999"/>
    <n v="2.9849999999999999"/>
    <x v="2"/>
    <x v="0"/>
  </r>
  <r>
    <s v="PKN-19556-918"/>
    <x v="483"/>
    <s v="00445-42781-KX"/>
    <s v="R-D-2.5"/>
    <n v="5"/>
    <x v="579"/>
    <s v="fbrighamhg@blog.com"/>
    <x v="1"/>
    <s v="Rob"/>
    <x v="2"/>
    <x v="2"/>
    <n v="20.584999999999997"/>
    <n v="102.92499999999998"/>
    <x v="0"/>
    <x v="0"/>
  </r>
  <r>
    <s v="DXQ-44537-297"/>
    <x v="484"/>
    <s v="96116-24737-LV"/>
    <s v="E-L-0.5"/>
    <n v="4"/>
    <x v="580"/>
    <s v="myoxenhk@google.com"/>
    <x v="0"/>
    <s v="Exc"/>
    <x v="1"/>
    <x v="1"/>
    <n v="8.91"/>
    <n v="35.64"/>
    <x v="1"/>
    <x v="1"/>
  </r>
  <r>
    <s v="BPC-54727-307"/>
    <x v="485"/>
    <s v="18684-73088-YL"/>
    <s v="R-L-1"/>
    <n v="4"/>
    <x v="581"/>
    <s v="gmcgavinhl@histats.com"/>
    <x v="0"/>
    <s v="Rob"/>
    <x v="1"/>
    <x v="0"/>
    <n v="11.95"/>
    <n v="47.8"/>
    <x v="0"/>
    <x v="1"/>
  </r>
  <r>
    <s v="KSH-47717-456"/>
    <x v="486"/>
    <s v="74671-55639-TU"/>
    <s v="L-M-1"/>
    <n v="3"/>
    <x v="582"/>
    <s v="luttermarehm@engadget.com"/>
    <x v="0"/>
    <s v="Lib"/>
    <x v="0"/>
    <x v="0"/>
    <n v="14.55"/>
    <n v="43.650000000000006"/>
    <x v="3"/>
    <x v="1"/>
  </r>
  <r>
    <s v="ANK-59436-446"/>
    <x v="487"/>
    <s v="17488-65879-XL"/>
    <s v="E-L-0.5"/>
    <n v="4"/>
    <x v="583"/>
    <s v="edambrogiohn@techcrunch.com"/>
    <x v="0"/>
    <s v="Exc"/>
    <x v="1"/>
    <x v="1"/>
    <n v="8.91"/>
    <n v="35.64"/>
    <x v="1"/>
    <x v="0"/>
  </r>
  <r>
    <s v="AYY-83051-752"/>
    <x v="488"/>
    <s v="46431-09298-OU"/>
    <s v="L-L-1"/>
    <n v="6"/>
    <x v="584"/>
    <s v="cwinchcombeho@jiathis.com"/>
    <x v="0"/>
    <s v="Lib"/>
    <x v="1"/>
    <x v="0"/>
    <n v="15.85"/>
    <n v="95.1"/>
    <x v="3"/>
    <x v="0"/>
  </r>
  <r>
    <s v="CSW-59644-267"/>
    <x v="489"/>
    <s v="60378-26473-FE"/>
    <s v="E-M-2.5"/>
    <n v="1"/>
    <x v="585"/>
    <s v="bpaumierhp@umn.edu"/>
    <x v="1"/>
    <s v="Exc"/>
    <x v="0"/>
    <x v="2"/>
    <n v="31.624999999999996"/>
    <n v="31.624999999999996"/>
    <x v="1"/>
    <x v="0"/>
  </r>
  <r>
    <s v="ITY-92466-909"/>
    <x v="162"/>
    <s v="34927-68586-ZV"/>
    <s v="A-M-2.5"/>
    <n v="3"/>
    <x v="586"/>
    <s v=""/>
    <x v="1"/>
    <s v="Ara"/>
    <x v="0"/>
    <x v="2"/>
    <n v="25.874999999999996"/>
    <n v="77.624999999999986"/>
    <x v="2"/>
    <x v="0"/>
  </r>
  <r>
    <s v="IGW-04801-466"/>
    <x v="490"/>
    <s v="29051-27555-GD"/>
    <s v="L-D-0.2"/>
    <n v="1"/>
    <x v="587"/>
    <s v="jcapeyhr@bravesites.com"/>
    <x v="0"/>
    <s v="Lib"/>
    <x v="2"/>
    <x v="3"/>
    <n v="3.8849999999999998"/>
    <n v="3.8849999999999998"/>
    <x v="3"/>
    <x v="0"/>
  </r>
  <r>
    <s v="LJN-34281-921"/>
    <x v="491"/>
    <s v="52143-35672-JF"/>
    <s v="R-L-2.5"/>
    <n v="5"/>
    <x v="588"/>
    <s v="tmathonneti0@google.co.jp"/>
    <x v="0"/>
    <s v="Rob"/>
    <x v="1"/>
    <x v="2"/>
    <n v="27.484999999999996"/>
    <n v="137.42499999999998"/>
    <x v="0"/>
    <x v="1"/>
  </r>
  <r>
    <s v="BWZ-46364-547"/>
    <x v="301"/>
    <s v="64918-67725-MN"/>
    <s v="R-L-1"/>
    <n v="3"/>
    <x v="589"/>
    <s v="ybasillht@theguardian.com"/>
    <x v="0"/>
    <s v="Rob"/>
    <x v="1"/>
    <x v="0"/>
    <n v="11.95"/>
    <n v="35.849999999999994"/>
    <x v="0"/>
    <x v="0"/>
  </r>
  <r>
    <s v="SBC-95710-706"/>
    <x v="194"/>
    <s v="85634-61759-ND"/>
    <s v="E-M-0.2"/>
    <n v="2"/>
    <x v="590"/>
    <s v="mbaistowhu@i2i.jp"/>
    <x v="2"/>
    <s v="Exc"/>
    <x v="0"/>
    <x v="3"/>
    <n v="4.125"/>
    <n v="8.25"/>
    <x v="1"/>
    <x v="0"/>
  </r>
  <r>
    <s v="WRN-55114-031"/>
    <x v="26"/>
    <s v="40180-22940-QB"/>
    <s v="E-L-2.5"/>
    <n v="3"/>
    <x v="591"/>
    <s v="cpallanthv@typepad.com"/>
    <x v="0"/>
    <s v="Exc"/>
    <x v="1"/>
    <x v="2"/>
    <n v="34.154999999999994"/>
    <n v="102.46499999999997"/>
    <x v="1"/>
    <x v="0"/>
  </r>
  <r>
    <s v="TZU-64255-831"/>
    <x v="125"/>
    <s v="34666-76738-SQ"/>
    <s v="R-D-2.5"/>
    <n v="2"/>
    <x v="592"/>
    <s v=""/>
    <x v="0"/>
    <s v="Rob"/>
    <x v="2"/>
    <x v="2"/>
    <n v="20.584999999999997"/>
    <n v="41.169999999999995"/>
    <x v="0"/>
    <x v="1"/>
  </r>
  <r>
    <s v="JVF-91003-729"/>
    <x v="492"/>
    <s v="98536-88616-FF"/>
    <s v="A-D-2.5"/>
    <n v="3"/>
    <x v="593"/>
    <s v="dohx@redcross.org"/>
    <x v="0"/>
    <s v="Ara"/>
    <x v="2"/>
    <x v="2"/>
    <n v="22.884999999999998"/>
    <n v="68.655000000000001"/>
    <x v="2"/>
    <x v="0"/>
  </r>
  <r>
    <s v="MVB-22135-665"/>
    <x v="462"/>
    <s v="55621-06130-SA"/>
    <s v="A-D-1"/>
    <n v="1"/>
    <x v="594"/>
    <s v="drallinhy@howstuffworks.com"/>
    <x v="0"/>
    <s v="Ara"/>
    <x v="2"/>
    <x v="0"/>
    <n v="9.9499999999999993"/>
    <n v="9.9499999999999993"/>
    <x v="2"/>
    <x v="0"/>
  </r>
  <r>
    <s v="CKS-47815-571"/>
    <x v="493"/>
    <s v="45666-86771-EH"/>
    <s v="L-L-0.5"/>
    <n v="3"/>
    <x v="595"/>
    <s v="achillhz@epa.gov"/>
    <x v="2"/>
    <s v="Lib"/>
    <x v="1"/>
    <x v="1"/>
    <n v="9.51"/>
    <n v="28.53"/>
    <x v="3"/>
    <x v="0"/>
  </r>
  <r>
    <s v="OAW-17338-101"/>
    <x v="494"/>
    <s v="52143-35672-JF"/>
    <s v="R-D-0.2"/>
    <n v="6"/>
    <x v="588"/>
    <s v="tmathonneti0@google.co.jp"/>
    <x v="0"/>
    <s v="Rob"/>
    <x v="2"/>
    <x v="3"/>
    <n v="2.6849999999999996"/>
    <n v="16.11"/>
    <x v="0"/>
    <x v="1"/>
  </r>
  <r>
    <s v="ALP-37623-536"/>
    <x v="495"/>
    <s v="24689-69376-XX"/>
    <s v="L-L-1"/>
    <n v="6"/>
    <x v="596"/>
    <s v="cdenysi1@is.gd"/>
    <x v="2"/>
    <s v="Lib"/>
    <x v="1"/>
    <x v="0"/>
    <n v="15.85"/>
    <n v="95.1"/>
    <x v="3"/>
    <x v="1"/>
  </r>
  <r>
    <s v="WMU-87639-108"/>
    <x v="496"/>
    <s v="71891-51101-VQ"/>
    <s v="R-D-0.5"/>
    <n v="1"/>
    <x v="597"/>
    <s v="cstebbingsi2@drupal.org"/>
    <x v="0"/>
    <s v="Rob"/>
    <x v="2"/>
    <x v="1"/>
    <n v="5.3699999999999992"/>
    <n v="5.3699999999999992"/>
    <x v="0"/>
    <x v="0"/>
  </r>
  <r>
    <s v="USN-44968-231"/>
    <x v="497"/>
    <s v="71749-05400-CN"/>
    <s v="R-L-1"/>
    <n v="4"/>
    <x v="598"/>
    <s v=""/>
    <x v="0"/>
    <s v="Rob"/>
    <x v="1"/>
    <x v="0"/>
    <n v="11.95"/>
    <n v="47.8"/>
    <x v="0"/>
    <x v="1"/>
  </r>
  <r>
    <s v="YZG-20575-451"/>
    <x v="498"/>
    <s v="64845-00270-NO"/>
    <s v="L-L-1"/>
    <n v="4"/>
    <x v="599"/>
    <s v="rzywickii4@ifeng.com"/>
    <x v="1"/>
    <s v="Lib"/>
    <x v="1"/>
    <x v="0"/>
    <n v="15.85"/>
    <n v="63.4"/>
    <x v="3"/>
    <x v="1"/>
  </r>
  <r>
    <s v="HTH-52867-812"/>
    <x v="382"/>
    <s v="29851-36402-UX"/>
    <s v="A-M-2.5"/>
    <n v="4"/>
    <x v="600"/>
    <s v="aburgetti5@moonfruit.com"/>
    <x v="0"/>
    <s v="Ara"/>
    <x v="0"/>
    <x v="2"/>
    <n v="25.874999999999996"/>
    <n v="103.49999999999999"/>
    <x v="2"/>
    <x v="1"/>
  </r>
  <r>
    <s v="FWU-44971-444"/>
    <x v="499"/>
    <s v="12190-25421-WM"/>
    <s v="A-D-2.5"/>
    <n v="3"/>
    <x v="601"/>
    <s v="mmalloyi6@seattletimes.com"/>
    <x v="0"/>
    <s v="Ara"/>
    <x v="2"/>
    <x v="2"/>
    <n v="22.884999999999998"/>
    <n v="68.655000000000001"/>
    <x v="2"/>
    <x v="1"/>
  </r>
  <r>
    <s v="EQI-82205-066"/>
    <x v="500"/>
    <s v="52316-30571-GD"/>
    <s v="R-M-2.5"/>
    <n v="2"/>
    <x v="602"/>
    <s v="mmcparlandi7@w3.org"/>
    <x v="0"/>
    <s v="Rob"/>
    <x v="0"/>
    <x v="2"/>
    <n v="22.884999999999998"/>
    <n v="45.769999999999996"/>
    <x v="0"/>
    <x v="0"/>
  </r>
  <r>
    <s v="NAR-00747-074"/>
    <x v="501"/>
    <s v="23243-92649-RY"/>
    <s v="L-D-1"/>
    <n v="4"/>
    <x v="603"/>
    <s v="sjennaroyi8@purevolume.com"/>
    <x v="0"/>
    <s v="Lib"/>
    <x v="2"/>
    <x v="0"/>
    <n v="12.95"/>
    <n v="51.8"/>
    <x v="3"/>
    <x v="1"/>
  </r>
  <r>
    <s v="JYR-22052-185"/>
    <x v="502"/>
    <s v="39528-19971-OR"/>
    <s v="A-M-0.5"/>
    <n v="2"/>
    <x v="604"/>
    <s v="wplacei9@wsj.com"/>
    <x v="0"/>
    <s v="Ara"/>
    <x v="0"/>
    <x v="1"/>
    <n v="6.75"/>
    <n v="13.5"/>
    <x v="2"/>
    <x v="0"/>
  </r>
  <r>
    <s v="XKO-54097-932"/>
    <x v="503"/>
    <s v="32743-78448-KT"/>
    <s v="E-M-0.5"/>
    <n v="3"/>
    <x v="605"/>
    <s v="jmillettik@addtoany.com"/>
    <x v="0"/>
    <s v="Exc"/>
    <x v="0"/>
    <x v="1"/>
    <n v="8.25"/>
    <n v="24.75"/>
    <x v="1"/>
    <x v="0"/>
  </r>
  <r>
    <s v="HXA-72415-025"/>
    <x v="504"/>
    <s v="93417-12322-YB"/>
    <s v="A-D-2.5"/>
    <n v="2"/>
    <x v="606"/>
    <s v="dgadsdenib@google.com.hk"/>
    <x v="1"/>
    <s v="Ara"/>
    <x v="2"/>
    <x v="2"/>
    <n v="22.884999999999998"/>
    <n v="45.769999999999996"/>
    <x v="2"/>
    <x v="0"/>
  </r>
  <r>
    <s v="MJF-20065-335"/>
    <x v="497"/>
    <s v="56891-86662-UY"/>
    <s v="E-L-0.5"/>
    <n v="6"/>
    <x v="607"/>
    <s v="vwakelinic@unesco.org"/>
    <x v="0"/>
    <s v="Exc"/>
    <x v="1"/>
    <x v="1"/>
    <n v="8.91"/>
    <n v="53.46"/>
    <x v="1"/>
    <x v="1"/>
  </r>
  <r>
    <s v="GFI-83300-059"/>
    <x v="501"/>
    <s v="40414-26467-VE"/>
    <s v="A-M-0.2"/>
    <n v="6"/>
    <x v="608"/>
    <s v="acampsallid@zimbio.com"/>
    <x v="0"/>
    <s v="Ara"/>
    <x v="0"/>
    <x v="3"/>
    <n v="3.375"/>
    <n v="20.25"/>
    <x v="2"/>
    <x v="0"/>
  </r>
  <r>
    <s v="WJR-51493-682"/>
    <x v="1"/>
    <s v="87858-83734-RK"/>
    <s v="L-D-2.5"/>
    <n v="5"/>
    <x v="609"/>
    <s v="smosebyie@stanford.edu"/>
    <x v="0"/>
    <s v="Lib"/>
    <x v="2"/>
    <x v="2"/>
    <n v="29.784999999999997"/>
    <n v="148.92499999999998"/>
    <x v="3"/>
    <x v="1"/>
  </r>
  <r>
    <s v="SHP-55648-472"/>
    <x v="505"/>
    <s v="46818-20198-GB"/>
    <s v="A-M-1"/>
    <n v="6"/>
    <x v="610"/>
    <s v="cwassif@prweb.com"/>
    <x v="0"/>
    <s v="Ara"/>
    <x v="0"/>
    <x v="0"/>
    <n v="11.25"/>
    <n v="67.5"/>
    <x v="2"/>
    <x v="1"/>
  </r>
  <r>
    <s v="HYR-03455-684"/>
    <x v="506"/>
    <s v="29808-89098-XD"/>
    <s v="E-D-1"/>
    <n v="6"/>
    <x v="611"/>
    <s v="isjostromig@pbs.org"/>
    <x v="0"/>
    <s v="Exc"/>
    <x v="2"/>
    <x v="0"/>
    <n v="12.15"/>
    <n v="72.900000000000006"/>
    <x v="1"/>
    <x v="1"/>
  </r>
  <r>
    <s v="HYR-03455-684"/>
    <x v="506"/>
    <s v="29808-89098-XD"/>
    <s v="L-D-0.2"/>
    <n v="2"/>
    <x v="611"/>
    <s v="isjostromig@pbs.org"/>
    <x v="0"/>
    <s v="Lib"/>
    <x v="2"/>
    <x v="3"/>
    <n v="3.8849999999999998"/>
    <n v="7.77"/>
    <x v="3"/>
    <x v="1"/>
  </r>
  <r>
    <s v="HUG-52766-375"/>
    <x v="507"/>
    <s v="78786-77449-RQ"/>
    <s v="A-D-2.5"/>
    <n v="4"/>
    <x v="612"/>
    <s v="jbranchettii@bravesites.com"/>
    <x v="0"/>
    <s v="Ara"/>
    <x v="2"/>
    <x v="2"/>
    <n v="22.884999999999998"/>
    <n v="91.539999999999992"/>
    <x v="2"/>
    <x v="1"/>
  </r>
  <r>
    <s v="DAH-46595-917"/>
    <x v="508"/>
    <s v="27878-42224-QF"/>
    <s v="A-D-1"/>
    <n v="6"/>
    <x v="613"/>
    <s v="nrudlandij@blogs.com"/>
    <x v="1"/>
    <s v="Ara"/>
    <x v="2"/>
    <x v="0"/>
    <n v="9.9499999999999993"/>
    <n v="59.699999999999996"/>
    <x v="2"/>
    <x v="1"/>
  </r>
  <r>
    <s v="VEM-79839-466"/>
    <x v="509"/>
    <s v="32743-78448-KT"/>
    <s v="R-L-2.5"/>
    <n v="5"/>
    <x v="605"/>
    <s v="jmillettik@addtoany.com"/>
    <x v="0"/>
    <s v="Rob"/>
    <x v="1"/>
    <x v="2"/>
    <n v="27.484999999999996"/>
    <n v="137.42499999999998"/>
    <x v="0"/>
    <x v="0"/>
  </r>
  <r>
    <s v="OWH-11126-533"/>
    <x v="131"/>
    <s v="25331-13794-SB"/>
    <s v="L-M-2.5"/>
    <n v="2"/>
    <x v="614"/>
    <s v="ftourryil@google.de"/>
    <x v="0"/>
    <s v="Lib"/>
    <x v="0"/>
    <x v="2"/>
    <n v="33.464999999999996"/>
    <n v="66.929999999999993"/>
    <x v="3"/>
    <x v="1"/>
  </r>
  <r>
    <s v="UMT-26130-151"/>
    <x v="510"/>
    <s v="55864-37682-GQ"/>
    <s v="L-M-0.2"/>
    <n v="3"/>
    <x v="615"/>
    <s v="cweatherallim@toplist.cz"/>
    <x v="0"/>
    <s v="Lib"/>
    <x v="0"/>
    <x v="3"/>
    <n v="4.3650000000000002"/>
    <n v="13.095000000000001"/>
    <x v="3"/>
    <x v="0"/>
  </r>
  <r>
    <s v="JKA-27899-806"/>
    <x v="511"/>
    <s v="97005-25609-CQ"/>
    <s v="R-L-1"/>
    <n v="5"/>
    <x v="616"/>
    <s v="gheindrickin@usda.gov"/>
    <x v="0"/>
    <s v="Rob"/>
    <x v="1"/>
    <x v="0"/>
    <n v="11.95"/>
    <n v="59.75"/>
    <x v="0"/>
    <x v="1"/>
  </r>
  <r>
    <s v="ULU-07744-724"/>
    <x v="512"/>
    <s v="94058-95794-IJ"/>
    <s v="L-M-0.5"/>
    <n v="5"/>
    <x v="617"/>
    <s v="limasonio@discuz.net"/>
    <x v="0"/>
    <s v="Lib"/>
    <x v="0"/>
    <x v="1"/>
    <n v="8.73"/>
    <n v="43.650000000000006"/>
    <x v="3"/>
    <x v="0"/>
  </r>
  <r>
    <s v="NOM-56457-507"/>
    <x v="513"/>
    <s v="40214-03678-GU"/>
    <s v="E-M-1"/>
    <n v="6"/>
    <x v="618"/>
    <s v="hsaillip@odnoklassniki.ru"/>
    <x v="0"/>
    <s v="Exc"/>
    <x v="0"/>
    <x v="0"/>
    <n v="13.75"/>
    <n v="82.5"/>
    <x v="1"/>
    <x v="0"/>
  </r>
  <r>
    <s v="NZN-71683-705"/>
    <x v="514"/>
    <s v="04921-85445-SL"/>
    <s v="A-L-2.5"/>
    <n v="6"/>
    <x v="619"/>
    <s v="hlarvoriq@last.fm"/>
    <x v="0"/>
    <s v="Ara"/>
    <x v="1"/>
    <x v="2"/>
    <n v="29.784999999999997"/>
    <n v="178.70999999999998"/>
    <x v="2"/>
    <x v="0"/>
  </r>
  <r>
    <s v="WMA-34232-850"/>
    <x v="7"/>
    <s v="53386-94266-LJ"/>
    <s v="L-D-2.5"/>
    <n v="4"/>
    <x v="620"/>
    <s v=""/>
    <x v="0"/>
    <s v="Lib"/>
    <x v="2"/>
    <x v="2"/>
    <n v="29.784999999999997"/>
    <n v="119.13999999999999"/>
    <x v="3"/>
    <x v="0"/>
  </r>
  <r>
    <s v="EZL-27919-704"/>
    <x v="481"/>
    <s v="49480-85909-DG"/>
    <s v="L-L-0.5"/>
    <n v="5"/>
    <x v="621"/>
    <s v=""/>
    <x v="0"/>
    <s v="Lib"/>
    <x v="1"/>
    <x v="1"/>
    <n v="9.51"/>
    <n v="47.55"/>
    <x v="3"/>
    <x v="1"/>
  </r>
  <r>
    <s v="ZYU-11345-774"/>
    <x v="515"/>
    <s v="18293-78136-MN"/>
    <s v="L-M-0.5"/>
    <n v="5"/>
    <x v="622"/>
    <s v="cpenwardenit@mlb.com"/>
    <x v="1"/>
    <s v="Lib"/>
    <x v="0"/>
    <x v="1"/>
    <n v="8.73"/>
    <n v="43.650000000000006"/>
    <x v="3"/>
    <x v="1"/>
  </r>
  <r>
    <s v="CPW-34587-459"/>
    <x v="516"/>
    <s v="84641-67384-TD"/>
    <s v="A-L-2.5"/>
    <n v="6"/>
    <x v="623"/>
    <s v="mmiddisiu@dmoz.org"/>
    <x v="0"/>
    <s v="Ara"/>
    <x v="1"/>
    <x v="2"/>
    <n v="29.784999999999997"/>
    <n v="178.70999999999998"/>
    <x v="2"/>
    <x v="0"/>
  </r>
  <r>
    <s v="NQZ-82067-394"/>
    <x v="517"/>
    <s v="72320-29738-EB"/>
    <s v="R-L-2.5"/>
    <n v="1"/>
    <x v="624"/>
    <s v="avairowiv@studiopress.com"/>
    <x v="2"/>
    <s v="Rob"/>
    <x v="1"/>
    <x v="2"/>
    <n v="27.484999999999996"/>
    <n v="27.484999999999996"/>
    <x v="0"/>
    <x v="1"/>
  </r>
  <r>
    <s v="JBW-95055-851"/>
    <x v="518"/>
    <s v="47355-97488-XS"/>
    <s v="A-M-1"/>
    <n v="5"/>
    <x v="625"/>
    <s v="agoldieiw@goo.gl"/>
    <x v="0"/>
    <s v="Ara"/>
    <x v="0"/>
    <x v="0"/>
    <n v="11.25"/>
    <n v="56.25"/>
    <x v="2"/>
    <x v="1"/>
  </r>
  <r>
    <s v="AHY-20324-088"/>
    <x v="519"/>
    <s v="63499-24884-PP"/>
    <s v="L-L-0.2"/>
    <n v="2"/>
    <x v="626"/>
    <s v="nayrisix@t-online.de"/>
    <x v="2"/>
    <s v="Lib"/>
    <x v="1"/>
    <x v="3"/>
    <n v="4.7549999999999999"/>
    <n v="9.51"/>
    <x v="3"/>
    <x v="0"/>
  </r>
  <r>
    <s v="ZSL-66684-103"/>
    <x v="520"/>
    <s v="39193-51770-FM"/>
    <s v="E-M-0.2"/>
    <n v="2"/>
    <x v="627"/>
    <s v="lbenediktovichiy@wunderground.com"/>
    <x v="0"/>
    <s v="Exc"/>
    <x v="0"/>
    <x v="3"/>
    <n v="4.125"/>
    <n v="8.25"/>
    <x v="1"/>
    <x v="0"/>
  </r>
  <r>
    <s v="WNE-73911-475"/>
    <x v="521"/>
    <s v="61323-91967-GG"/>
    <s v="L-D-0.5"/>
    <n v="6"/>
    <x v="628"/>
    <s v="tjacobovitziz@cbc.ca"/>
    <x v="0"/>
    <s v="Lib"/>
    <x v="2"/>
    <x v="1"/>
    <n v="7.77"/>
    <n v="46.62"/>
    <x v="3"/>
    <x v="1"/>
  </r>
  <r>
    <s v="EZB-68383-559"/>
    <x v="418"/>
    <s v="90123-01967-KS"/>
    <s v="R-L-1"/>
    <n v="6"/>
    <x v="629"/>
    <s v=""/>
    <x v="0"/>
    <s v="Rob"/>
    <x v="1"/>
    <x v="0"/>
    <n v="11.95"/>
    <n v="71.699999999999989"/>
    <x v="0"/>
    <x v="1"/>
  </r>
  <r>
    <s v="OVO-01283-090"/>
    <x v="122"/>
    <s v="15958-25089-OS"/>
    <s v="L-L-2.5"/>
    <n v="2"/>
    <x v="630"/>
    <s v="jdruittj1@feedburner.com"/>
    <x v="0"/>
    <s v="Lib"/>
    <x v="1"/>
    <x v="2"/>
    <n v="36.454999999999998"/>
    <n v="72.91"/>
    <x v="3"/>
    <x v="0"/>
  </r>
  <r>
    <s v="TXH-78646-919"/>
    <x v="423"/>
    <s v="98430-37820-UV"/>
    <s v="R-D-0.2"/>
    <n v="3"/>
    <x v="631"/>
    <s v="dshortallj2@wikipedia.org"/>
    <x v="0"/>
    <s v="Rob"/>
    <x v="2"/>
    <x v="3"/>
    <n v="2.6849999999999996"/>
    <n v="8.0549999999999997"/>
    <x v="0"/>
    <x v="0"/>
  </r>
  <r>
    <s v="CYZ-37122-164"/>
    <x v="463"/>
    <s v="21798-04171-XC"/>
    <s v="E-M-0.5"/>
    <n v="2"/>
    <x v="632"/>
    <s v="wcottierj3@cafepress.com"/>
    <x v="0"/>
    <s v="Exc"/>
    <x v="0"/>
    <x v="1"/>
    <n v="8.25"/>
    <n v="16.5"/>
    <x v="1"/>
    <x v="1"/>
  </r>
  <r>
    <s v="AGQ-06534-750"/>
    <x v="273"/>
    <s v="52798-46508-HP"/>
    <s v="A-L-1"/>
    <n v="5"/>
    <x v="633"/>
    <s v="kgrinstedj4@google.com.br"/>
    <x v="1"/>
    <s v="Ara"/>
    <x v="1"/>
    <x v="0"/>
    <n v="12.95"/>
    <n v="64.75"/>
    <x v="2"/>
    <x v="1"/>
  </r>
  <r>
    <s v="QVL-32245-818"/>
    <x v="522"/>
    <s v="46478-42970-EM"/>
    <s v="A-M-0.5"/>
    <n v="5"/>
    <x v="634"/>
    <s v="dskynerj5@hubpages.com"/>
    <x v="0"/>
    <s v="Ara"/>
    <x v="0"/>
    <x v="1"/>
    <n v="6.75"/>
    <n v="33.75"/>
    <x v="2"/>
    <x v="1"/>
  </r>
  <r>
    <s v="LTD-96842-834"/>
    <x v="523"/>
    <s v="00246-15080-LE"/>
    <s v="L-D-2.5"/>
    <n v="6"/>
    <x v="635"/>
    <s v=""/>
    <x v="0"/>
    <s v="Lib"/>
    <x v="2"/>
    <x v="2"/>
    <n v="29.784999999999997"/>
    <n v="178.70999999999998"/>
    <x v="3"/>
    <x v="1"/>
  </r>
  <r>
    <s v="SEC-91807-425"/>
    <x v="260"/>
    <s v="94091-86957-HX"/>
    <s v="A-M-1"/>
    <n v="2"/>
    <x v="636"/>
    <s v="jdymokeje@prnewswire.com"/>
    <x v="1"/>
    <s v="Ara"/>
    <x v="0"/>
    <x v="0"/>
    <n v="11.25"/>
    <n v="22.5"/>
    <x v="2"/>
    <x v="1"/>
  </r>
  <r>
    <s v="MHM-44857-599"/>
    <x v="331"/>
    <s v="26295-44907-DK"/>
    <s v="L-D-1"/>
    <n v="1"/>
    <x v="637"/>
    <s v="aweinmannj8@shinystat.com"/>
    <x v="0"/>
    <s v="Lib"/>
    <x v="2"/>
    <x v="0"/>
    <n v="12.95"/>
    <n v="12.95"/>
    <x v="3"/>
    <x v="1"/>
  </r>
  <r>
    <s v="KGC-95046-911"/>
    <x v="524"/>
    <s v="95351-96177-QV"/>
    <s v="A-M-2.5"/>
    <n v="2"/>
    <x v="638"/>
    <s v="eandriessenj9@europa.eu"/>
    <x v="0"/>
    <s v="Ara"/>
    <x v="0"/>
    <x v="2"/>
    <n v="25.874999999999996"/>
    <n v="51.749999999999993"/>
    <x v="2"/>
    <x v="0"/>
  </r>
  <r>
    <s v="RZC-75150-413"/>
    <x v="525"/>
    <s v="92204-96636-BS"/>
    <s v="E-D-0.5"/>
    <n v="5"/>
    <x v="639"/>
    <s v="rdeaconsonja@archive.org"/>
    <x v="0"/>
    <s v="Exc"/>
    <x v="2"/>
    <x v="1"/>
    <n v="7.29"/>
    <n v="36.450000000000003"/>
    <x v="1"/>
    <x v="1"/>
  </r>
  <r>
    <s v="EYH-88288-452"/>
    <x v="526"/>
    <s v="03010-30348-UA"/>
    <s v="L-L-2.5"/>
    <n v="5"/>
    <x v="640"/>
    <s v="dcarojb@twitter.com"/>
    <x v="0"/>
    <s v="Lib"/>
    <x v="1"/>
    <x v="2"/>
    <n v="36.454999999999998"/>
    <n v="182.27499999999998"/>
    <x v="3"/>
    <x v="0"/>
  </r>
  <r>
    <s v="NYQ-24237-772"/>
    <x v="104"/>
    <s v="13441-34686-SW"/>
    <s v="L-D-0.5"/>
    <n v="4"/>
    <x v="641"/>
    <s v="jbluckjc@imageshack.us"/>
    <x v="0"/>
    <s v="Lib"/>
    <x v="2"/>
    <x v="1"/>
    <n v="7.77"/>
    <n v="31.08"/>
    <x v="3"/>
    <x v="1"/>
  </r>
  <r>
    <s v="WKB-21680-566"/>
    <x v="491"/>
    <s v="96612-41722-VJ"/>
    <s v="A-M-0.5"/>
    <n v="3"/>
    <x v="642"/>
    <s v=""/>
    <x v="1"/>
    <s v="Ara"/>
    <x v="0"/>
    <x v="1"/>
    <n v="6.75"/>
    <n v="20.25"/>
    <x v="2"/>
    <x v="1"/>
  </r>
  <r>
    <s v="THE-61147-027"/>
    <x v="157"/>
    <s v="94091-86957-HX"/>
    <s v="L-D-1"/>
    <n v="2"/>
    <x v="636"/>
    <s v="jdymokeje@prnewswire.com"/>
    <x v="1"/>
    <s v="Lib"/>
    <x v="2"/>
    <x v="0"/>
    <n v="12.95"/>
    <n v="25.9"/>
    <x v="3"/>
    <x v="1"/>
  </r>
  <r>
    <s v="PTY-86420-119"/>
    <x v="527"/>
    <s v="25504-41681-WA"/>
    <s v="A-D-0.5"/>
    <n v="4"/>
    <x v="643"/>
    <s v="otadmanjf@ft.com"/>
    <x v="0"/>
    <s v="Ara"/>
    <x v="2"/>
    <x v="1"/>
    <n v="5.97"/>
    <n v="23.88"/>
    <x v="2"/>
    <x v="0"/>
  </r>
  <r>
    <s v="QHL-27188-431"/>
    <x v="528"/>
    <s v="75443-07820-DZ"/>
    <s v="L-L-0.5"/>
    <n v="2"/>
    <x v="644"/>
    <s v="bguddejg@dailymotion.com"/>
    <x v="0"/>
    <s v="Lib"/>
    <x v="1"/>
    <x v="1"/>
    <n v="9.51"/>
    <n v="19.02"/>
    <x v="3"/>
    <x v="1"/>
  </r>
  <r>
    <s v="MIS-54381-047"/>
    <x v="99"/>
    <s v="39276-95489-XV"/>
    <s v="A-D-0.5"/>
    <n v="5"/>
    <x v="645"/>
    <s v="nsictornesjh@buzzfeed.com"/>
    <x v="1"/>
    <s v="Ara"/>
    <x v="2"/>
    <x v="1"/>
    <n v="5.97"/>
    <n v="29.849999999999998"/>
    <x v="2"/>
    <x v="0"/>
  </r>
  <r>
    <s v="TBB-29780-459"/>
    <x v="529"/>
    <s v="61437-83623-PZ"/>
    <s v="A-L-0.5"/>
    <n v="1"/>
    <x v="646"/>
    <s v="vdunningji@independent.co.uk"/>
    <x v="0"/>
    <s v="Ara"/>
    <x v="1"/>
    <x v="1"/>
    <n v="7.77"/>
    <n v="7.77"/>
    <x v="2"/>
    <x v="0"/>
  </r>
  <r>
    <s v="QLC-52637-305"/>
    <x v="530"/>
    <s v="34317-87258-HQ"/>
    <s v="L-D-2.5"/>
    <n v="4"/>
    <x v="647"/>
    <s v=""/>
    <x v="1"/>
    <s v="Lib"/>
    <x v="2"/>
    <x v="2"/>
    <n v="29.784999999999997"/>
    <n v="119.13999999999999"/>
    <x v="3"/>
    <x v="0"/>
  </r>
  <r>
    <s v="CWT-27056-328"/>
    <x v="531"/>
    <s v="18570-80998-ZS"/>
    <s v="E-D-0.2"/>
    <n v="6"/>
    <x v="648"/>
    <s v=""/>
    <x v="0"/>
    <s v="Exc"/>
    <x v="2"/>
    <x v="3"/>
    <n v="3.645"/>
    <n v="21.87"/>
    <x v="1"/>
    <x v="0"/>
  </r>
  <r>
    <s v="ASS-05878-128"/>
    <x v="210"/>
    <s v="66580-33745-OQ"/>
    <s v="E-L-0.5"/>
    <n v="2"/>
    <x v="649"/>
    <s v="sgehringjl@gnu.org"/>
    <x v="0"/>
    <s v="Exc"/>
    <x v="1"/>
    <x v="1"/>
    <n v="8.91"/>
    <n v="17.82"/>
    <x v="1"/>
    <x v="1"/>
  </r>
  <r>
    <s v="EGK-03027-418"/>
    <x v="532"/>
    <s v="19820-29285-FD"/>
    <s v="E-M-0.2"/>
    <n v="3"/>
    <x v="650"/>
    <s v="bfallowesjm@purevolume.com"/>
    <x v="0"/>
    <s v="Exc"/>
    <x v="0"/>
    <x v="3"/>
    <n v="4.125"/>
    <n v="12.375"/>
    <x v="1"/>
    <x v="1"/>
  </r>
  <r>
    <s v="KCY-61732-849"/>
    <x v="533"/>
    <s v="11349-55147-SN"/>
    <s v="L-D-1"/>
    <n v="2"/>
    <x v="651"/>
    <s v=""/>
    <x v="1"/>
    <s v="Lib"/>
    <x v="2"/>
    <x v="0"/>
    <n v="12.95"/>
    <n v="25.9"/>
    <x v="3"/>
    <x v="1"/>
  </r>
  <r>
    <s v="BLI-21697-702"/>
    <x v="534"/>
    <s v="21141-12455-VB"/>
    <s v="A-M-0.5"/>
    <n v="2"/>
    <x v="652"/>
    <s v="sdejo@newsvine.com"/>
    <x v="0"/>
    <s v="Ara"/>
    <x v="0"/>
    <x v="1"/>
    <n v="6.75"/>
    <n v="13.5"/>
    <x v="2"/>
    <x v="0"/>
  </r>
  <r>
    <s v="KFJ-46568-890"/>
    <x v="535"/>
    <s v="71003-85639-HB"/>
    <s v="E-L-0.5"/>
    <n v="2"/>
    <x v="653"/>
    <s v=""/>
    <x v="0"/>
    <s v="Exc"/>
    <x v="1"/>
    <x v="1"/>
    <n v="8.91"/>
    <n v="17.82"/>
    <x v="1"/>
    <x v="0"/>
  </r>
  <r>
    <s v="SOK-43535-680"/>
    <x v="536"/>
    <s v="58443-95866-YO"/>
    <s v="E-M-0.5"/>
    <n v="3"/>
    <x v="654"/>
    <s v="scountjq@nba.com"/>
    <x v="0"/>
    <s v="Exc"/>
    <x v="0"/>
    <x v="1"/>
    <n v="8.25"/>
    <n v="24.75"/>
    <x v="1"/>
    <x v="1"/>
  </r>
  <r>
    <s v="XUE-87260-201"/>
    <x v="537"/>
    <s v="89646-21249-OH"/>
    <s v="R-M-0.2"/>
    <n v="6"/>
    <x v="655"/>
    <s v="sraglesjr@blogtalkradio.com"/>
    <x v="0"/>
    <s v="Rob"/>
    <x v="0"/>
    <x v="3"/>
    <n v="2.9849999999999999"/>
    <n v="17.91"/>
    <x v="0"/>
    <x v="1"/>
  </r>
  <r>
    <s v="CZF-40873-691"/>
    <x v="61"/>
    <s v="64988-20636-XQ"/>
    <s v="E-M-0.5"/>
    <n v="2"/>
    <x v="656"/>
    <s v=""/>
    <x v="2"/>
    <s v="Exc"/>
    <x v="0"/>
    <x v="1"/>
    <n v="8.25"/>
    <n v="16.5"/>
    <x v="1"/>
    <x v="1"/>
  </r>
  <r>
    <s v="AIA-98989-755"/>
    <x v="242"/>
    <s v="34704-83143-KS"/>
    <s v="R-M-0.2"/>
    <n v="1"/>
    <x v="657"/>
    <s v="sbruunjt@blogtalkradio.com"/>
    <x v="0"/>
    <s v="Rob"/>
    <x v="0"/>
    <x v="3"/>
    <n v="2.9849999999999999"/>
    <n v="2.9849999999999999"/>
    <x v="0"/>
    <x v="1"/>
  </r>
  <r>
    <s v="ITZ-21793-986"/>
    <x v="299"/>
    <s v="67388-17544-XX"/>
    <s v="E-D-0.2"/>
    <n v="4"/>
    <x v="658"/>
    <s v="aplluju@dagondesign.com"/>
    <x v="1"/>
    <s v="Exc"/>
    <x v="2"/>
    <x v="3"/>
    <n v="3.645"/>
    <n v="14.58"/>
    <x v="1"/>
    <x v="0"/>
  </r>
  <r>
    <s v="YOK-93322-608"/>
    <x v="343"/>
    <s v="69411-48470-ID"/>
    <s v="E-L-1"/>
    <n v="6"/>
    <x v="659"/>
    <s v="gcornierjv@techcrunch.com"/>
    <x v="0"/>
    <s v="Exc"/>
    <x v="1"/>
    <x v="0"/>
    <n v="14.85"/>
    <n v="89.1"/>
    <x v="1"/>
    <x v="1"/>
  </r>
  <r>
    <s v="LXK-00634-611"/>
    <x v="538"/>
    <s v="94091-86957-HX"/>
    <s v="R-L-1"/>
    <n v="3"/>
    <x v="636"/>
    <s v="jdymokeje@prnewswire.com"/>
    <x v="1"/>
    <s v="Rob"/>
    <x v="1"/>
    <x v="0"/>
    <n v="11.95"/>
    <n v="35.849999999999994"/>
    <x v="0"/>
    <x v="1"/>
  </r>
  <r>
    <s v="CQW-37388-302"/>
    <x v="539"/>
    <s v="97741-98924-KT"/>
    <s v="A-D-2.5"/>
    <n v="3"/>
    <x v="660"/>
    <s v="wharvisonjx@gizmodo.com"/>
    <x v="0"/>
    <s v="Ara"/>
    <x v="2"/>
    <x v="2"/>
    <n v="22.884999999999998"/>
    <n v="68.655000000000001"/>
    <x v="2"/>
    <x v="1"/>
  </r>
  <r>
    <s v="SPA-79365-334"/>
    <x v="27"/>
    <s v="79857-78167-KO"/>
    <s v="L-D-1"/>
    <n v="3"/>
    <x v="661"/>
    <s v="dheafordjy@twitpic.com"/>
    <x v="0"/>
    <s v="Lib"/>
    <x v="2"/>
    <x v="0"/>
    <n v="12.95"/>
    <n v="38.849999999999994"/>
    <x v="3"/>
    <x v="1"/>
  </r>
  <r>
    <s v="VPX-08817-517"/>
    <x v="540"/>
    <s v="46963-10322-ZA"/>
    <s v="L-L-1"/>
    <n v="5"/>
    <x v="662"/>
    <s v="gfanthamjz@hexun.com"/>
    <x v="0"/>
    <s v="Lib"/>
    <x v="1"/>
    <x v="0"/>
    <n v="15.85"/>
    <n v="79.25"/>
    <x v="3"/>
    <x v="0"/>
  </r>
  <r>
    <s v="PBP-87115-410"/>
    <x v="541"/>
    <s v="93812-74772-MV"/>
    <s v="E-D-0.5"/>
    <n v="5"/>
    <x v="663"/>
    <s v="rcrookshanksk0@unc.edu"/>
    <x v="0"/>
    <s v="Exc"/>
    <x v="2"/>
    <x v="1"/>
    <n v="7.29"/>
    <n v="36.450000000000003"/>
    <x v="1"/>
    <x v="0"/>
  </r>
  <r>
    <s v="SFB-93752-440"/>
    <x v="390"/>
    <s v="48203-23480-UB"/>
    <s v="R-M-0.2"/>
    <n v="3"/>
    <x v="664"/>
    <s v="nleakek1@cmu.edu"/>
    <x v="0"/>
    <s v="Rob"/>
    <x v="0"/>
    <x v="3"/>
    <n v="2.9849999999999999"/>
    <n v="8.9550000000000001"/>
    <x v="0"/>
    <x v="0"/>
  </r>
  <r>
    <s v="TBU-65158-068"/>
    <x v="396"/>
    <s v="60357-65386-RD"/>
    <s v="E-D-1"/>
    <n v="2"/>
    <x v="665"/>
    <s v=""/>
    <x v="0"/>
    <s v="Exc"/>
    <x v="2"/>
    <x v="0"/>
    <n v="12.15"/>
    <n v="24.3"/>
    <x v="1"/>
    <x v="1"/>
  </r>
  <r>
    <s v="TEH-08414-216"/>
    <x v="185"/>
    <s v="35099-13971-JI"/>
    <s v="E-M-2.5"/>
    <n v="2"/>
    <x v="666"/>
    <s v="geilhersenk3@networksolutions.com"/>
    <x v="0"/>
    <s v="Exc"/>
    <x v="0"/>
    <x v="2"/>
    <n v="31.624999999999996"/>
    <n v="63.249999999999993"/>
    <x v="1"/>
    <x v="1"/>
  </r>
  <r>
    <s v="MAY-77231-536"/>
    <x v="542"/>
    <s v="01304-59807-OB"/>
    <s v="A-M-0.2"/>
    <n v="2"/>
    <x v="667"/>
    <s v=""/>
    <x v="0"/>
    <s v="Ara"/>
    <x v="0"/>
    <x v="3"/>
    <n v="3.375"/>
    <n v="6.75"/>
    <x v="2"/>
    <x v="0"/>
  </r>
  <r>
    <s v="ATY-28980-884"/>
    <x v="117"/>
    <s v="50705-17295-NK"/>
    <s v="A-L-0.2"/>
    <n v="6"/>
    <x v="668"/>
    <s v="caleixok5@globo.com"/>
    <x v="0"/>
    <s v="Ara"/>
    <x v="1"/>
    <x v="3"/>
    <n v="3.8849999999999998"/>
    <n v="23.31"/>
    <x v="2"/>
    <x v="1"/>
  </r>
  <r>
    <s v="SWP-88281-918"/>
    <x v="543"/>
    <s v="77657-61366-FY"/>
    <s v="L-L-2.5"/>
    <n v="4"/>
    <x v="669"/>
    <s v=""/>
    <x v="0"/>
    <s v="Lib"/>
    <x v="1"/>
    <x v="2"/>
    <n v="36.454999999999998"/>
    <n v="145.82"/>
    <x v="3"/>
    <x v="1"/>
  </r>
  <r>
    <s v="VCE-56531-986"/>
    <x v="544"/>
    <s v="57192-13428-PL"/>
    <s v="R-M-0.5"/>
    <n v="5"/>
    <x v="670"/>
    <s v="rtomkowiczk7@bravesites.com"/>
    <x v="1"/>
    <s v="Rob"/>
    <x v="0"/>
    <x v="1"/>
    <n v="5.97"/>
    <n v="29.849999999999998"/>
    <x v="0"/>
    <x v="0"/>
  </r>
  <r>
    <s v="FVV-75700-005"/>
    <x v="545"/>
    <s v="24891-77957-LU"/>
    <s v="E-D-0.5"/>
    <n v="3"/>
    <x v="671"/>
    <s v="rhuscroftk8@jimdo.com"/>
    <x v="0"/>
    <s v="Exc"/>
    <x v="2"/>
    <x v="1"/>
    <n v="7.29"/>
    <n v="21.87"/>
    <x v="1"/>
    <x v="0"/>
  </r>
  <r>
    <s v="CFZ-53492-600"/>
    <x v="546"/>
    <s v="64896-18468-BT"/>
    <s v="L-M-0.2"/>
    <n v="1"/>
    <x v="672"/>
    <s v="sscurrerk9@flavors.me"/>
    <x v="2"/>
    <s v="Lib"/>
    <x v="0"/>
    <x v="3"/>
    <n v="4.3650000000000002"/>
    <n v="4.3650000000000002"/>
    <x v="3"/>
    <x v="1"/>
  </r>
  <r>
    <s v="LDK-71031-121"/>
    <x v="420"/>
    <s v="84761-40784-SV"/>
    <s v="L-L-2.5"/>
    <n v="1"/>
    <x v="673"/>
    <s v="arudramka@prnewswire.com"/>
    <x v="0"/>
    <s v="Lib"/>
    <x v="1"/>
    <x v="2"/>
    <n v="36.454999999999998"/>
    <n v="36.454999999999998"/>
    <x v="3"/>
    <x v="1"/>
  </r>
  <r>
    <s v="EBA-82404-343"/>
    <x v="547"/>
    <s v="20236-42322-CM"/>
    <s v="L-D-0.2"/>
    <n v="4"/>
    <x v="674"/>
    <s v=""/>
    <x v="0"/>
    <s v="Lib"/>
    <x v="2"/>
    <x v="3"/>
    <n v="3.8849999999999998"/>
    <n v="15.54"/>
    <x v="3"/>
    <x v="0"/>
  </r>
  <r>
    <s v="USA-42811-560"/>
    <x v="548"/>
    <s v="49671-11547-WG"/>
    <s v="E-L-0.2"/>
    <n v="2"/>
    <x v="675"/>
    <s v="jmahakc@cyberchimps.com"/>
    <x v="0"/>
    <s v="Exc"/>
    <x v="1"/>
    <x v="3"/>
    <n v="4.4550000000000001"/>
    <n v="8.91"/>
    <x v="1"/>
    <x v="1"/>
  </r>
  <r>
    <s v="SNL-83703-516"/>
    <x v="549"/>
    <s v="57976-33535-WK"/>
    <s v="L-M-2.5"/>
    <n v="3"/>
    <x v="676"/>
    <s v="gclemonkd@networksolutions.com"/>
    <x v="0"/>
    <s v="Lib"/>
    <x v="0"/>
    <x v="2"/>
    <n v="33.464999999999996"/>
    <n v="100.39499999999998"/>
    <x v="3"/>
    <x v="0"/>
  </r>
  <r>
    <s v="SUZ-83036-175"/>
    <x v="550"/>
    <s v="55915-19477-MK"/>
    <s v="R-D-0.2"/>
    <n v="5"/>
    <x v="677"/>
    <s v=""/>
    <x v="0"/>
    <s v="Rob"/>
    <x v="2"/>
    <x v="3"/>
    <n v="2.6849999999999996"/>
    <n v="13.424999999999997"/>
    <x v="0"/>
    <x v="1"/>
  </r>
  <r>
    <s v="RGM-01187-513"/>
    <x v="551"/>
    <s v="28121-11641-UA"/>
    <s v="E-D-0.2"/>
    <n v="6"/>
    <x v="678"/>
    <s v="bpollinskf@shinystat.com"/>
    <x v="0"/>
    <s v="Exc"/>
    <x v="2"/>
    <x v="3"/>
    <n v="3.645"/>
    <n v="21.87"/>
    <x v="1"/>
    <x v="1"/>
  </r>
  <r>
    <s v="CZG-01299-952"/>
    <x v="552"/>
    <s v="09540-70637-EV"/>
    <s v="L-D-1"/>
    <n v="2"/>
    <x v="679"/>
    <s v="jtoyekg@pinterest.com"/>
    <x v="1"/>
    <s v="Lib"/>
    <x v="2"/>
    <x v="0"/>
    <n v="12.95"/>
    <n v="25.9"/>
    <x v="3"/>
    <x v="0"/>
  </r>
  <r>
    <s v="KLD-88731-484"/>
    <x v="553"/>
    <s v="17775-77072-PP"/>
    <s v="A-M-1"/>
    <n v="5"/>
    <x v="680"/>
    <s v="clinskillkh@sphinn.com"/>
    <x v="0"/>
    <s v="Ara"/>
    <x v="0"/>
    <x v="0"/>
    <n v="11.25"/>
    <n v="56.25"/>
    <x v="2"/>
    <x v="1"/>
  </r>
  <r>
    <s v="BQK-38412-229"/>
    <x v="554"/>
    <s v="90392-73338-BC"/>
    <s v="R-L-0.2"/>
    <n v="3"/>
    <x v="681"/>
    <s v="nvigrasski@ezinearticles.com"/>
    <x v="2"/>
    <s v="Rob"/>
    <x v="1"/>
    <x v="3"/>
    <n v="3.5849999999999995"/>
    <n v="10.754999999999999"/>
    <x v="0"/>
    <x v="1"/>
  </r>
  <r>
    <s v="TCX-76953-071"/>
    <x v="555"/>
    <s v="94091-86957-HX"/>
    <s v="E-D-0.2"/>
    <n v="5"/>
    <x v="636"/>
    <s v="jdymokeje@prnewswire.com"/>
    <x v="1"/>
    <s v="Exc"/>
    <x v="2"/>
    <x v="3"/>
    <n v="3.645"/>
    <n v="18.225000000000001"/>
    <x v="1"/>
    <x v="1"/>
  </r>
  <r>
    <s v="LIN-88046-551"/>
    <x v="150"/>
    <s v="10725-45724-CO"/>
    <s v="R-L-0.5"/>
    <n v="4"/>
    <x v="682"/>
    <s v="kcragellkk@google.com"/>
    <x v="1"/>
    <s v="Rob"/>
    <x v="1"/>
    <x v="1"/>
    <n v="7.169999999999999"/>
    <n v="28.679999999999996"/>
    <x v="0"/>
    <x v="1"/>
  </r>
  <r>
    <s v="PMV-54491-220"/>
    <x v="556"/>
    <s v="87242-18006-IR"/>
    <s v="L-M-0.2"/>
    <n v="2"/>
    <x v="683"/>
    <s v="libertkl@huffingtonpost.com"/>
    <x v="0"/>
    <s v="Lib"/>
    <x v="0"/>
    <x v="3"/>
    <n v="4.3650000000000002"/>
    <n v="8.73"/>
    <x v="3"/>
    <x v="1"/>
  </r>
  <r>
    <s v="SKA-73676-005"/>
    <x v="327"/>
    <s v="36572-91896-PP"/>
    <s v="L-M-1"/>
    <n v="4"/>
    <x v="684"/>
    <s v="rlidgeykm@vimeo.com"/>
    <x v="0"/>
    <s v="Lib"/>
    <x v="0"/>
    <x v="0"/>
    <n v="14.55"/>
    <n v="58.2"/>
    <x v="3"/>
    <x v="1"/>
  </r>
  <r>
    <s v="TKH-62197-239"/>
    <x v="557"/>
    <s v="25181-97933-UX"/>
    <s v="A-D-0.5"/>
    <n v="3"/>
    <x v="685"/>
    <s v="tcastagnekn@wikia.com"/>
    <x v="0"/>
    <s v="Ara"/>
    <x v="2"/>
    <x v="1"/>
    <n v="5.97"/>
    <n v="17.91"/>
    <x v="2"/>
    <x v="1"/>
  </r>
  <r>
    <s v="YXF-57218-272"/>
    <x v="333"/>
    <s v="55374-03175-IA"/>
    <s v="R-M-0.2"/>
    <n v="6"/>
    <x v="686"/>
    <s v=""/>
    <x v="0"/>
    <s v="Rob"/>
    <x v="0"/>
    <x v="3"/>
    <n v="2.9849999999999999"/>
    <n v="17.91"/>
    <x v="0"/>
    <x v="0"/>
  </r>
  <r>
    <s v="PKJ-30083-501"/>
    <x v="558"/>
    <s v="76948-43532-JS"/>
    <s v="E-D-0.5"/>
    <n v="2"/>
    <x v="687"/>
    <s v="jhaldenkp@comcast.net"/>
    <x v="1"/>
    <s v="Exc"/>
    <x v="2"/>
    <x v="1"/>
    <n v="7.29"/>
    <n v="14.58"/>
    <x v="1"/>
    <x v="1"/>
  </r>
  <r>
    <s v="WTT-91832-645"/>
    <x v="559"/>
    <s v="24344-88599-PP"/>
    <s v="A-M-1"/>
    <n v="3"/>
    <x v="688"/>
    <s v="holliffkq@sciencedirect.com"/>
    <x v="1"/>
    <s v="Ara"/>
    <x v="0"/>
    <x v="0"/>
    <n v="11.25"/>
    <n v="33.75"/>
    <x v="2"/>
    <x v="1"/>
  </r>
  <r>
    <s v="TRZ-94735-865"/>
    <x v="310"/>
    <s v="54462-58311-YF"/>
    <s v="L-M-0.5"/>
    <n v="4"/>
    <x v="689"/>
    <s v="tquadrikr@opensource.org"/>
    <x v="1"/>
    <s v="Lib"/>
    <x v="0"/>
    <x v="1"/>
    <n v="8.73"/>
    <n v="34.92"/>
    <x v="3"/>
    <x v="0"/>
  </r>
  <r>
    <s v="UDB-09651-780"/>
    <x v="560"/>
    <s v="90767-92589-LV"/>
    <s v="E-D-0.5"/>
    <n v="2"/>
    <x v="690"/>
    <s v="feshmadeks@umn.edu"/>
    <x v="0"/>
    <s v="Exc"/>
    <x v="2"/>
    <x v="1"/>
    <n v="7.29"/>
    <n v="14.58"/>
    <x v="1"/>
    <x v="1"/>
  </r>
  <r>
    <s v="EHJ-82097-549"/>
    <x v="561"/>
    <s v="27517-43747-YD"/>
    <s v="R-D-0.2"/>
    <n v="2"/>
    <x v="691"/>
    <s v="moilierkt@paginegialle.it"/>
    <x v="1"/>
    <s v="Rob"/>
    <x v="2"/>
    <x v="3"/>
    <n v="2.6849999999999996"/>
    <n v="5.3699999999999992"/>
    <x v="0"/>
    <x v="0"/>
  </r>
  <r>
    <s v="ZFR-79447-696"/>
    <x v="562"/>
    <s v="77828-66867-KH"/>
    <s v="R-M-0.5"/>
    <n v="1"/>
    <x v="692"/>
    <s v=""/>
    <x v="0"/>
    <s v="Rob"/>
    <x v="0"/>
    <x v="1"/>
    <n v="5.97"/>
    <n v="5.97"/>
    <x v="0"/>
    <x v="0"/>
  </r>
  <r>
    <s v="NUU-03893-975"/>
    <x v="563"/>
    <s v="41054-59693-XE"/>
    <s v="L-L-0.5"/>
    <n v="2"/>
    <x v="693"/>
    <s v="vshoebothamkv@redcross.org"/>
    <x v="0"/>
    <s v="Lib"/>
    <x v="1"/>
    <x v="1"/>
    <n v="9.51"/>
    <n v="19.02"/>
    <x v="3"/>
    <x v="1"/>
  </r>
  <r>
    <s v="GVG-59542-307"/>
    <x v="564"/>
    <s v="26314-66792-VP"/>
    <s v="E-M-1"/>
    <n v="2"/>
    <x v="694"/>
    <s v="bsterkekw@biblegateway.com"/>
    <x v="0"/>
    <s v="Exc"/>
    <x v="0"/>
    <x v="0"/>
    <n v="13.75"/>
    <n v="27.5"/>
    <x v="1"/>
    <x v="0"/>
  </r>
  <r>
    <s v="YLY-35287-172"/>
    <x v="565"/>
    <s v="69410-04668-MA"/>
    <s v="A-D-0.5"/>
    <n v="5"/>
    <x v="695"/>
    <s v="scaponkx@craigslist.org"/>
    <x v="0"/>
    <s v="Ara"/>
    <x v="2"/>
    <x v="1"/>
    <n v="5.97"/>
    <n v="29.849999999999998"/>
    <x v="2"/>
    <x v="1"/>
  </r>
  <r>
    <s v="DCI-96254-548"/>
    <x v="566"/>
    <s v="94091-86957-HX"/>
    <s v="A-D-0.2"/>
    <n v="6"/>
    <x v="636"/>
    <s v="jdymokeje@prnewswire.com"/>
    <x v="1"/>
    <s v="Ara"/>
    <x v="2"/>
    <x v="3"/>
    <n v="2.9849999999999999"/>
    <n v="17.91"/>
    <x v="2"/>
    <x v="1"/>
  </r>
  <r>
    <s v="KHZ-26264-253"/>
    <x v="160"/>
    <s v="24972-55878-KX"/>
    <s v="L-L-0.2"/>
    <n v="6"/>
    <x v="696"/>
    <s v="fconstancekz@ifeng.com"/>
    <x v="0"/>
    <s v="Lib"/>
    <x v="1"/>
    <x v="3"/>
    <n v="4.7549999999999999"/>
    <n v="28.53"/>
    <x v="3"/>
    <x v="1"/>
  </r>
  <r>
    <s v="AAQ-13644-699"/>
    <x v="567"/>
    <s v="46296-42617-OQ"/>
    <s v="R-D-1"/>
    <n v="4"/>
    <x v="697"/>
    <s v="fsulmanl0@washington.edu"/>
    <x v="0"/>
    <s v="Rob"/>
    <x v="2"/>
    <x v="0"/>
    <n v="8.9499999999999993"/>
    <n v="35.799999999999997"/>
    <x v="0"/>
    <x v="0"/>
  </r>
  <r>
    <s v="LWL-68108-794"/>
    <x v="568"/>
    <s v="44494-89923-UW"/>
    <s v="A-D-0.5"/>
    <n v="3"/>
    <x v="698"/>
    <s v="dhollymanl1@ibm.com"/>
    <x v="0"/>
    <s v="Ara"/>
    <x v="2"/>
    <x v="1"/>
    <n v="5.97"/>
    <n v="17.91"/>
    <x v="2"/>
    <x v="0"/>
  </r>
  <r>
    <s v="JQT-14347-517"/>
    <x v="569"/>
    <s v="11621-09964-ID"/>
    <s v="R-D-1"/>
    <n v="1"/>
    <x v="699"/>
    <s v="lnardonil2@hao123.com"/>
    <x v="0"/>
    <s v="Rob"/>
    <x v="2"/>
    <x v="0"/>
    <n v="8.9499999999999993"/>
    <n v="8.9499999999999993"/>
    <x v="0"/>
    <x v="1"/>
  </r>
  <r>
    <s v="BMM-86471-923"/>
    <x v="570"/>
    <s v="76319-80715-II"/>
    <s v="L-D-2.5"/>
    <n v="1"/>
    <x v="700"/>
    <s v="dyarhaml3@moonfruit.com"/>
    <x v="0"/>
    <s v="Lib"/>
    <x v="2"/>
    <x v="2"/>
    <n v="29.784999999999997"/>
    <n v="29.784999999999997"/>
    <x v="3"/>
    <x v="0"/>
  </r>
  <r>
    <s v="IXU-67272-326"/>
    <x v="571"/>
    <s v="91654-79216-IC"/>
    <s v="E-L-0.5"/>
    <n v="5"/>
    <x v="701"/>
    <s v="aferreal4@wikia.com"/>
    <x v="0"/>
    <s v="Exc"/>
    <x v="1"/>
    <x v="1"/>
    <n v="8.91"/>
    <n v="44.55"/>
    <x v="1"/>
    <x v="1"/>
  </r>
  <r>
    <s v="ITE-28312-615"/>
    <x v="139"/>
    <s v="56450-21890-HK"/>
    <s v="E-L-1"/>
    <n v="6"/>
    <x v="702"/>
    <s v="ckendrickl5@webnode.com"/>
    <x v="0"/>
    <s v="Exc"/>
    <x v="1"/>
    <x v="0"/>
    <n v="14.85"/>
    <n v="89.1"/>
    <x v="1"/>
    <x v="0"/>
  </r>
  <r>
    <s v="ZHQ-30471-635"/>
    <x v="303"/>
    <s v="40600-58915-WZ"/>
    <s v="L-M-0.5"/>
    <n v="5"/>
    <x v="703"/>
    <s v="sdanilchikl6@mit.edu"/>
    <x v="2"/>
    <s v="Lib"/>
    <x v="0"/>
    <x v="1"/>
    <n v="8.73"/>
    <n v="43.650000000000006"/>
    <x v="3"/>
    <x v="1"/>
  </r>
  <r>
    <s v="LTP-31133-134"/>
    <x v="572"/>
    <s v="66527-94478-PB"/>
    <s v="A-L-0.5"/>
    <n v="3"/>
    <x v="704"/>
    <s v=""/>
    <x v="0"/>
    <s v="Ara"/>
    <x v="1"/>
    <x v="1"/>
    <n v="7.77"/>
    <n v="23.31"/>
    <x v="2"/>
    <x v="1"/>
  </r>
  <r>
    <s v="ZVQ-26122-859"/>
    <x v="573"/>
    <s v="77154-45038-IH"/>
    <s v="A-L-2.5"/>
    <n v="6"/>
    <x v="705"/>
    <s v="bfolomkinl8@yolasite.com"/>
    <x v="0"/>
    <s v="Ara"/>
    <x v="1"/>
    <x v="2"/>
    <n v="29.784999999999997"/>
    <n v="178.70999999999998"/>
    <x v="2"/>
    <x v="0"/>
  </r>
  <r>
    <s v="MIU-01481-194"/>
    <x v="574"/>
    <s v="08439-55669-AI"/>
    <s v="R-M-1"/>
    <n v="6"/>
    <x v="706"/>
    <s v="rpursglovel9@biblegateway.com"/>
    <x v="0"/>
    <s v="Rob"/>
    <x v="0"/>
    <x v="0"/>
    <n v="9.9499999999999993"/>
    <n v="59.699999999999996"/>
    <x v="0"/>
    <x v="0"/>
  </r>
  <r>
    <s v="MIU-01481-194"/>
    <x v="574"/>
    <s v="08439-55669-AI"/>
    <s v="A-L-0.5"/>
    <n v="2"/>
    <x v="706"/>
    <s v="rpursglovel9@biblegateway.com"/>
    <x v="0"/>
    <s v="Ara"/>
    <x v="1"/>
    <x v="1"/>
    <n v="7.77"/>
    <n v="15.54"/>
    <x v="2"/>
    <x v="0"/>
  </r>
  <r>
    <s v="UEA-72681-629"/>
    <x v="455"/>
    <s v="24972-55878-KX"/>
    <s v="A-L-2.5"/>
    <n v="3"/>
    <x v="696"/>
    <s v="fconstancekz@ifeng.com"/>
    <x v="0"/>
    <s v="Ara"/>
    <x v="1"/>
    <x v="2"/>
    <n v="29.784999999999997"/>
    <n v="89.35499999999999"/>
    <x v="2"/>
    <x v="1"/>
  </r>
  <r>
    <s v="CVE-15042-481"/>
    <x v="575"/>
    <s v="24972-55878-KX"/>
    <s v="R-L-1"/>
    <n v="2"/>
    <x v="696"/>
    <s v="fconstancekz@ifeng.com"/>
    <x v="0"/>
    <s v="Rob"/>
    <x v="1"/>
    <x v="0"/>
    <n v="11.95"/>
    <n v="23.9"/>
    <x v="0"/>
    <x v="1"/>
  </r>
  <r>
    <s v="EJA-79176-833"/>
    <x v="576"/>
    <s v="91509-62250-GN"/>
    <s v="R-M-2.5"/>
    <n v="6"/>
    <x v="707"/>
    <s v="deburahld@google.co.jp"/>
    <x v="2"/>
    <s v="Rob"/>
    <x v="0"/>
    <x v="2"/>
    <n v="22.884999999999998"/>
    <n v="137.31"/>
    <x v="0"/>
    <x v="1"/>
  </r>
  <r>
    <s v="AHQ-40440-522"/>
    <x v="577"/>
    <s v="83833-46106-ZC"/>
    <s v="A-D-1"/>
    <n v="1"/>
    <x v="708"/>
    <s v="mbrimilcombele@cnn.com"/>
    <x v="0"/>
    <s v="Ara"/>
    <x v="2"/>
    <x v="0"/>
    <n v="9.9499999999999993"/>
    <n v="9.9499999999999993"/>
    <x v="2"/>
    <x v="1"/>
  </r>
  <r>
    <s v="TID-21626-411"/>
    <x v="578"/>
    <s v="19383-33606-PW"/>
    <s v="R-L-0.5"/>
    <n v="3"/>
    <x v="709"/>
    <s v="sbollamlf@list-manage.com"/>
    <x v="0"/>
    <s v="Rob"/>
    <x v="1"/>
    <x v="1"/>
    <n v="7.169999999999999"/>
    <n v="21.509999999999998"/>
    <x v="0"/>
    <x v="1"/>
  </r>
  <r>
    <s v="RSR-96390-187"/>
    <x v="579"/>
    <s v="67052-76184-CB"/>
    <s v="E-M-1"/>
    <n v="6"/>
    <x v="710"/>
    <s v=""/>
    <x v="0"/>
    <s v="Exc"/>
    <x v="0"/>
    <x v="0"/>
    <n v="13.75"/>
    <n v="82.5"/>
    <x v="1"/>
    <x v="1"/>
  </r>
  <r>
    <s v="BZE-96093-118"/>
    <x v="91"/>
    <s v="43452-18035-DH"/>
    <s v="L-M-0.2"/>
    <n v="2"/>
    <x v="711"/>
    <s v="afilipczaklh@ning.com"/>
    <x v="1"/>
    <s v="Lib"/>
    <x v="0"/>
    <x v="3"/>
    <n v="4.3650000000000002"/>
    <n v="8.73"/>
    <x v="3"/>
    <x v="1"/>
  </r>
  <r>
    <s v="LOU-41819-242"/>
    <x v="272"/>
    <s v="88060-50676-MV"/>
    <s v="R-M-1"/>
    <n v="2"/>
    <x v="712"/>
    <s v=""/>
    <x v="0"/>
    <s v="Rob"/>
    <x v="0"/>
    <x v="0"/>
    <n v="9.9499999999999993"/>
    <n v="19.899999999999999"/>
    <x v="0"/>
    <x v="0"/>
  </r>
  <r>
    <s v="FND-99527-640"/>
    <x v="65"/>
    <s v="89574-96203-EP"/>
    <s v="E-L-0.5"/>
    <n v="2"/>
    <x v="713"/>
    <s v="relnaughlj@comsenz.com"/>
    <x v="0"/>
    <s v="Exc"/>
    <x v="1"/>
    <x v="1"/>
    <n v="8.91"/>
    <n v="17.82"/>
    <x v="1"/>
    <x v="0"/>
  </r>
  <r>
    <s v="ASG-27179-958"/>
    <x v="580"/>
    <s v="12607-75113-UV"/>
    <s v="A-M-0.5"/>
    <n v="3"/>
    <x v="714"/>
    <s v="jdeehanlk@about.me"/>
    <x v="0"/>
    <s v="Ara"/>
    <x v="0"/>
    <x v="1"/>
    <n v="6.75"/>
    <n v="20.25"/>
    <x v="2"/>
    <x v="1"/>
  </r>
  <r>
    <s v="YKX-23510-272"/>
    <x v="581"/>
    <s v="56991-05510-PR"/>
    <s v="A-L-2.5"/>
    <n v="2"/>
    <x v="715"/>
    <s v="jedenll@e-recht24.de"/>
    <x v="0"/>
    <s v="Ara"/>
    <x v="1"/>
    <x v="2"/>
    <n v="29.784999999999997"/>
    <n v="59.569999999999993"/>
    <x v="2"/>
    <x v="1"/>
  </r>
  <r>
    <s v="FSA-98650-921"/>
    <x v="489"/>
    <s v="01841-48191-NL"/>
    <s v="L-L-0.5"/>
    <n v="2"/>
    <x v="716"/>
    <s v="cjewsterlu@moonfruit.com"/>
    <x v="0"/>
    <s v="Lib"/>
    <x v="1"/>
    <x v="1"/>
    <n v="9.51"/>
    <n v="19.02"/>
    <x v="3"/>
    <x v="0"/>
  </r>
  <r>
    <s v="ZUR-55774-294"/>
    <x v="234"/>
    <s v="33269-10023-CO"/>
    <s v="L-D-1"/>
    <n v="6"/>
    <x v="717"/>
    <s v="usoutherdenln@hao123.com"/>
    <x v="0"/>
    <s v="Lib"/>
    <x v="2"/>
    <x v="0"/>
    <n v="12.95"/>
    <n v="77.699999999999989"/>
    <x v="3"/>
    <x v="0"/>
  </r>
  <r>
    <s v="FUO-99821-974"/>
    <x v="175"/>
    <s v="31245-81098-PJ"/>
    <s v="E-M-1"/>
    <n v="3"/>
    <x v="718"/>
    <s v=""/>
    <x v="0"/>
    <s v="Exc"/>
    <x v="0"/>
    <x v="0"/>
    <n v="13.75"/>
    <n v="41.25"/>
    <x v="1"/>
    <x v="1"/>
  </r>
  <r>
    <s v="YVH-19865-819"/>
    <x v="582"/>
    <s v="08946-56610-IH"/>
    <s v="L-L-2.5"/>
    <n v="4"/>
    <x v="719"/>
    <s v="lburtenshawlp@shinystat.com"/>
    <x v="0"/>
    <s v="Lib"/>
    <x v="1"/>
    <x v="2"/>
    <n v="36.454999999999998"/>
    <n v="145.82"/>
    <x v="3"/>
    <x v="1"/>
  </r>
  <r>
    <s v="NNF-47422-501"/>
    <x v="583"/>
    <s v="20260-32948-EB"/>
    <s v="E-L-0.2"/>
    <n v="6"/>
    <x v="720"/>
    <s v="agregorattilq@vistaprint.com"/>
    <x v="1"/>
    <s v="Exc"/>
    <x v="1"/>
    <x v="3"/>
    <n v="4.4550000000000001"/>
    <n v="26.73"/>
    <x v="1"/>
    <x v="1"/>
  </r>
  <r>
    <s v="RJI-71409-490"/>
    <x v="548"/>
    <s v="31613-41626-KX"/>
    <s v="L-M-0.5"/>
    <n v="5"/>
    <x v="721"/>
    <s v="ccrosterlr@gov.uk"/>
    <x v="0"/>
    <s v="Lib"/>
    <x v="0"/>
    <x v="1"/>
    <n v="8.73"/>
    <n v="43.650000000000006"/>
    <x v="3"/>
    <x v="0"/>
  </r>
  <r>
    <s v="UZL-46108-213"/>
    <x v="584"/>
    <s v="75961-20170-RD"/>
    <s v="L-L-1"/>
    <n v="2"/>
    <x v="722"/>
    <s v="gwhiteheadls@hp.com"/>
    <x v="0"/>
    <s v="Lib"/>
    <x v="1"/>
    <x v="0"/>
    <n v="15.85"/>
    <n v="31.7"/>
    <x v="3"/>
    <x v="1"/>
  </r>
  <r>
    <s v="AOX-44467-109"/>
    <x v="64"/>
    <s v="72524-06410-KD"/>
    <s v="A-D-2.5"/>
    <n v="1"/>
    <x v="723"/>
    <s v="hjodrellelt@samsung.com"/>
    <x v="0"/>
    <s v="Ara"/>
    <x v="2"/>
    <x v="2"/>
    <n v="22.884999999999998"/>
    <n v="22.884999999999998"/>
    <x v="2"/>
    <x v="1"/>
  </r>
  <r>
    <s v="TZD-67261-174"/>
    <x v="585"/>
    <s v="01841-48191-NL"/>
    <s v="E-D-2.5"/>
    <n v="1"/>
    <x v="716"/>
    <s v="cjewsterlu@moonfruit.com"/>
    <x v="0"/>
    <s v="Exc"/>
    <x v="2"/>
    <x v="2"/>
    <n v="27.945"/>
    <n v="27.945"/>
    <x v="1"/>
    <x v="0"/>
  </r>
  <r>
    <s v="TBU-64277-625"/>
    <x v="32"/>
    <s v="98918-34330-GY"/>
    <s v="E-M-1"/>
    <n v="6"/>
    <x v="724"/>
    <s v=""/>
    <x v="0"/>
    <s v="Exc"/>
    <x v="0"/>
    <x v="0"/>
    <n v="13.75"/>
    <n v="82.5"/>
    <x v="1"/>
    <x v="0"/>
  </r>
  <r>
    <s v="TYP-85767-944"/>
    <x v="586"/>
    <s v="51497-50894-WU"/>
    <s v="R-M-2.5"/>
    <n v="2"/>
    <x v="725"/>
    <s v="knottramlw@odnoklassniki.ru"/>
    <x v="1"/>
    <s v="Rob"/>
    <x v="0"/>
    <x v="2"/>
    <n v="22.884999999999998"/>
    <n v="45.769999999999996"/>
    <x v="0"/>
    <x v="0"/>
  </r>
  <r>
    <s v="GTT-73214-334"/>
    <x v="535"/>
    <s v="98636-90072-YE"/>
    <s v="A-L-1"/>
    <n v="6"/>
    <x v="726"/>
    <s v="nbuneylx@jugem.jp"/>
    <x v="0"/>
    <s v="Ara"/>
    <x v="1"/>
    <x v="0"/>
    <n v="12.95"/>
    <n v="77.699999999999989"/>
    <x v="2"/>
    <x v="1"/>
  </r>
  <r>
    <s v="WAI-89905-069"/>
    <x v="587"/>
    <s v="47011-57815-HJ"/>
    <s v="A-L-0.5"/>
    <n v="3"/>
    <x v="727"/>
    <s v="smcshealy@photobucket.com"/>
    <x v="0"/>
    <s v="Ara"/>
    <x v="1"/>
    <x v="1"/>
    <n v="7.77"/>
    <n v="23.31"/>
    <x v="2"/>
    <x v="1"/>
  </r>
  <r>
    <s v="OJL-96844-459"/>
    <x v="393"/>
    <s v="61253-98356-VD"/>
    <s v="L-L-0.2"/>
    <n v="5"/>
    <x v="728"/>
    <s v="khuddartlz@about.com"/>
    <x v="0"/>
    <s v="Lib"/>
    <x v="1"/>
    <x v="3"/>
    <n v="4.7549999999999999"/>
    <n v="23.774999999999999"/>
    <x v="3"/>
    <x v="0"/>
  </r>
  <r>
    <s v="VGI-33205-360"/>
    <x v="588"/>
    <s v="96762-10814-DA"/>
    <s v="L-M-0.5"/>
    <n v="6"/>
    <x v="729"/>
    <s v="jgippesm0@cloudflare.com"/>
    <x v="2"/>
    <s v="Lib"/>
    <x v="0"/>
    <x v="1"/>
    <n v="8.73"/>
    <n v="52.38"/>
    <x v="3"/>
    <x v="0"/>
  </r>
  <r>
    <s v="PCA-14081-576"/>
    <x v="15"/>
    <s v="63112-10870-LC"/>
    <s v="R-L-0.2"/>
    <n v="5"/>
    <x v="730"/>
    <s v="lwhittleseem1@e-recht24.de"/>
    <x v="0"/>
    <s v="Rob"/>
    <x v="1"/>
    <x v="3"/>
    <n v="3.5849999999999995"/>
    <n v="17.924999999999997"/>
    <x v="0"/>
    <x v="1"/>
  </r>
  <r>
    <s v="SCS-67069-962"/>
    <x v="507"/>
    <s v="21403-49423-PD"/>
    <s v="A-L-2.5"/>
    <n v="5"/>
    <x v="731"/>
    <s v="gtrengrovem2@elpais.com"/>
    <x v="0"/>
    <s v="Ara"/>
    <x v="1"/>
    <x v="2"/>
    <n v="29.784999999999997"/>
    <n v="148.92499999999998"/>
    <x v="2"/>
    <x v="1"/>
  </r>
  <r>
    <s v="BDM-03174-485"/>
    <x v="533"/>
    <s v="29581-13303-VB"/>
    <s v="R-L-0.5"/>
    <n v="4"/>
    <x v="732"/>
    <s v="wcalderom3@stumbleupon.com"/>
    <x v="0"/>
    <s v="Rob"/>
    <x v="1"/>
    <x v="1"/>
    <n v="7.169999999999999"/>
    <n v="28.679999999999996"/>
    <x v="0"/>
    <x v="1"/>
  </r>
  <r>
    <s v="UJV-32333-364"/>
    <x v="589"/>
    <s v="86110-83695-YS"/>
    <s v="L-L-0.5"/>
    <n v="1"/>
    <x v="733"/>
    <s v=""/>
    <x v="0"/>
    <s v="Lib"/>
    <x v="1"/>
    <x v="1"/>
    <n v="9.51"/>
    <n v="9.51"/>
    <x v="3"/>
    <x v="1"/>
  </r>
  <r>
    <s v="FLI-11493-954"/>
    <x v="590"/>
    <s v="80454-42225-FT"/>
    <s v="A-L-0.5"/>
    <n v="4"/>
    <x v="734"/>
    <s v="jkennicottm5@yahoo.co.jp"/>
    <x v="0"/>
    <s v="Ara"/>
    <x v="1"/>
    <x v="1"/>
    <n v="7.77"/>
    <n v="31.08"/>
    <x v="2"/>
    <x v="1"/>
  </r>
  <r>
    <s v="IWL-13117-537"/>
    <x v="457"/>
    <s v="29129-60664-KO"/>
    <s v="R-D-0.2"/>
    <n v="3"/>
    <x v="735"/>
    <s v="gruggenm6@nymag.com"/>
    <x v="0"/>
    <s v="Rob"/>
    <x v="2"/>
    <x v="3"/>
    <n v="2.6849999999999996"/>
    <n v="8.0549999999999997"/>
    <x v="0"/>
    <x v="0"/>
  </r>
  <r>
    <s v="OAM-76916-748"/>
    <x v="591"/>
    <s v="63025-62939-AN"/>
    <s v="E-D-1"/>
    <n v="3"/>
    <x v="736"/>
    <s v=""/>
    <x v="0"/>
    <s v="Exc"/>
    <x v="2"/>
    <x v="0"/>
    <n v="12.15"/>
    <n v="36.450000000000003"/>
    <x v="1"/>
    <x v="0"/>
  </r>
  <r>
    <s v="UMB-11223-710"/>
    <x v="592"/>
    <s v="49012-12987-QT"/>
    <s v="R-D-0.2"/>
    <n v="6"/>
    <x v="737"/>
    <s v="mfrightm8@harvard.edu"/>
    <x v="1"/>
    <s v="Rob"/>
    <x v="2"/>
    <x v="3"/>
    <n v="2.6849999999999996"/>
    <n v="16.11"/>
    <x v="0"/>
    <x v="1"/>
  </r>
  <r>
    <s v="LXR-09892-726"/>
    <x v="402"/>
    <s v="50924-94200-SQ"/>
    <s v="R-D-2.5"/>
    <n v="2"/>
    <x v="738"/>
    <s v="btartem9@aol.com"/>
    <x v="0"/>
    <s v="Rob"/>
    <x v="2"/>
    <x v="2"/>
    <n v="20.584999999999997"/>
    <n v="41.169999999999995"/>
    <x v="0"/>
    <x v="0"/>
  </r>
  <r>
    <s v="QXX-89943-393"/>
    <x v="593"/>
    <s v="15673-18812-IU"/>
    <s v="R-D-0.2"/>
    <n v="4"/>
    <x v="739"/>
    <s v="ckrzysztofiakma@skyrock.com"/>
    <x v="0"/>
    <s v="Rob"/>
    <x v="2"/>
    <x v="3"/>
    <n v="2.6849999999999996"/>
    <n v="10.739999999999998"/>
    <x v="0"/>
    <x v="1"/>
  </r>
  <r>
    <s v="WVS-57822-366"/>
    <x v="594"/>
    <s v="52151-75971-YY"/>
    <s v="E-M-2.5"/>
    <n v="4"/>
    <x v="740"/>
    <s v="dpenquetmb@diigo.com"/>
    <x v="0"/>
    <s v="Exc"/>
    <x v="0"/>
    <x v="2"/>
    <n v="31.624999999999996"/>
    <n v="126.49999999999999"/>
    <x v="1"/>
    <x v="1"/>
  </r>
  <r>
    <s v="CLJ-23403-689"/>
    <x v="77"/>
    <s v="19413-02045-CG"/>
    <s v="R-L-1"/>
    <n v="2"/>
    <x v="741"/>
    <s v=""/>
    <x v="2"/>
    <s v="Rob"/>
    <x v="1"/>
    <x v="0"/>
    <n v="11.95"/>
    <n v="23.9"/>
    <x v="0"/>
    <x v="1"/>
  </r>
  <r>
    <s v="XNU-83276-288"/>
    <x v="595"/>
    <s v="98185-92775-KT"/>
    <s v="R-M-0.5"/>
    <n v="1"/>
    <x v="742"/>
    <s v=""/>
    <x v="0"/>
    <s v="Rob"/>
    <x v="0"/>
    <x v="1"/>
    <n v="5.97"/>
    <n v="5.97"/>
    <x v="0"/>
    <x v="1"/>
  </r>
  <r>
    <s v="YOG-94666-679"/>
    <x v="596"/>
    <s v="86991-53901-AT"/>
    <s v="L-D-0.2"/>
    <n v="2"/>
    <x v="743"/>
    <s v=""/>
    <x v="2"/>
    <s v="Lib"/>
    <x v="2"/>
    <x v="3"/>
    <n v="3.8849999999999998"/>
    <n v="7.77"/>
    <x v="3"/>
    <x v="0"/>
  </r>
  <r>
    <s v="KHG-33953-115"/>
    <x v="514"/>
    <s v="78226-97287-JI"/>
    <s v="L-D-0.5"/>
    <n v="3"/>
    <x v="744"/>
    <s v="kferrettimf@huffingtonpost.com"/>
    <x v="1"/>
    <s v="Lib"/>
    <x v="2"/>
    <x v="1"/>
    <n v="7.77"/>
    <n v="23.31"/>
    <x v="3"/>
    <x v="1"/>
  </r>
  <r>
    <s v="MHD-95615-696"/>
    <x v="54"/>
    <s v="27930-59250-JT"/>
    <s v="R-L-2.5"/>
    <n v="5"/>
    <x v="745"/>
    <s v=""/>
    <x v="0"/>
    <s v="Rob"/>
    <x v="1"/>
    <x v="2"/>
    <n v="27.484999999999996"/>
    <n v="137.42499999999998"/>
    <x v="0"/>
    <x v="1"/>
  </r>
  <r>
    <s v="HBH-64794-080"/>
    <x v="597"/>
    <s v="40560-18556-YE"/>
    <s v="R-D-0.2"/>
    <n v="3"/>
    <x v="746"/>
    <s v=""/>
    <x v="0"/>
    <s v="Rob"/>
    <x v="2"/>
    <x v="3"/>
    <n v="2.6849999999999996"/>
    <n v="8.0549999999999997"/>
    <x v="0"/>
    <x v="0"/>
  </r>
  <r>
    <s v="CNJ-56058-223"/>
    <x v="105"/>
    <s v="40780-22081-LX"/>
    <s v="L-L-0.5"/>
    <n v="3"/>
    <x v="747"/>
    <s v="abalsdonemi@toplist.cz"/>
    <x v="0"/>
    <s v="Lib"/>
    <x v="1"/>
    <x v="1"/>
    <n v="9.51"/>
    <n v="28.53"/>
    <x v="3"/>
    <x v="1"/>
  </r>
  <r>
    <s v="KHO-27106-786"/>
    <x v="210"/>
    <s v="01603-43789-TN"/>
    <s v="A-M-1"/>
    <n v="6"/>
    <x v="748"/>
    <s v="bromeramj@list-manage.com"/>
    <x v="1"/>
    <s v="Ara"/>
    <x v="0"/>
    <x v="0"/>
    <n v="11.25"/>
    <n v="67.5"/>
    <x v="2"/>
    <x v="0"/>
  </r>
  <r>
    <s v="KHO-27106-786"/>
    <x v="210"/>
    <s v="01603-43789-TN"/>
    <s v="L-D-2.5"/>
    <n v="6"/>
    <x v="748"/>
    <s v="bromeramj@list-manage.com"/>
    <x v="1"/>
    <s v="Lib"/>
    <x v="2"/>
    <x v="2"/>
    <n v="29.784999999999997"/>
    <n v="178.70999999999998"/>
    <x v="3"/>
    <x v="0"/>
  </r>
  <r>
    <s v="YAC-50329-982"/>
    <x v="598"/>
    <s v="75419-92838-TI"/>
    <s v="E-M-2.5"/>
    <n v="1"/>
    <x v="749"/>
    <s v="cbrydeml@tuttocitta.it"/>
    <x v="0"/>
    <s v="Exc"/>
    <x v="0"/>
    <x v="2"/>
    <n v="31.624999999999996"/>
    <n v="31.624999999999996"/>
    <x v="1"/>
    <x v="0"/>
  </r>
  <r>
    <s v="VVL-95291-039"/>
    <x v="360"/>
    <s v="96516-97464-MF"/>
    <s v="E-L-0.2"/>
    <n v="2"/>
    <x v="750"/>
    <s v="senefermm@blog.com"/>
    <x v="0"/>
    <s v="Exc"/>
    <x v="1"/>
    <x v="3"/>
    <n v="4.4550000000000001"/>
    <n v="8.91"/>
    <x v="1"/>
    <x v="1"/>
  </r>
  <r>
    <s v="VUT-20974-364"/>
    <x v="62"/>
    <s v="90285-56295-PO"/>
    <s v="R-M-0.5"/>
    <n v="6"/>
    <x v="751"/>
    <s v="lhaggerstonemn@independent.co.uk"/>
    <x v="0"/>
    <s v="Rob"/>
    <x v="0"/>
    <x v="1"/>
    <n v="5.97"/>
    <n v="35.82"/>
    <x v="0"/>
    <x v="1"/>
  </r>
  <r>
    <s v="SFC-34054-213"/>
    <x v="599"/>
    <s v="08100-71102-HQ"/>
    <s v="L-L-0.5"/>
    <n v="4"/>
    <x v="752"/>
    <s v="mgundrymo@omniture.com"/>
    <x v="1"/>
    <s v="Lib"/>
    <x v="1"/>
    <x v="1"/>
    <n v="9.51"/>
    <n v="38.04"/>
    <x v="3"/>
    <x v="1"/>
  </r>
  <r>
    <s v="UDS-04807-593"/>
    <x v="600"/>
    <s v="84074-28110-OV"/>
    <s v="L-D-0.5"/>
    <n v="2"/>
    <x v="753"/>
    <s v="bwellanmp@cafepress.com"/>
    <x v="0"/>
    <s v="Lib"/>
    <x v="2"/>
    <x v="1"/>
    <n v="7.77"/>
    <n v="15.54"/>
    <x v="3"/>
    <x v="1"/>
  </r>
  <r>
    <s v="FWE-98471-488"/>
    <x v="601"/>
    <s v="27930-59250-JT"/>
    <s v="L-L-1"/>
    <n v="5"/>
    <x v="745"/>
    <s v=""/>
    <x v="0"/>
    <s v="Lib"/>
    <x v="1"/>
    <x v="0"/>
    <n v="15.85"/>
    <n v="79.25"/>
    <x v="3"/>
    <x v="1"/>
  </r>
  <r>
    <s v="RAU-17060-674"/>
    <x v="602"/>
    <s v="12747-63766-EU"/>
    <s v="L-L-0.2"/>
    <n v="1"/>
    <x v="754"/>
    <s v="catchesonmr@xinhuanet.com"/>
    <x v="0"/>
    <s v="Lib"/>
    <x v="1"/>
    <x v="3"/>
    <n v="4.7549999999999999"/>
    <n v="4.7549999999999999"/>
    <x v="3"/>
    <x v="0"/>
  </r>
  <r>
    <s v="AOL-13866-711"/>
    <x v="603"/>
    <s v="83490-88357-LJ"/>
    <s v="E-M-1"/>
    <n v="4"/>
    <x v="755"/>
    <s v="estentonms@google.it"/>
    <x v="0"/>
    <s v="Exc"/>
    <x v="0"/>
    <x v="0"/>
    <n v="13.75"/>
    <n v="55"/>
    <x v="1"/>
    <x v="0"/>
  </r>
  <r>
    <s v="NOA-79645-377"/>
    <x v="604"/>
    <s v="53729-30320-XZ"/>
    <s v="R-D-0.5"/>
    <n v="5"/>
    <x v="756"/>
    <s v="etrippmt@wp.com"/>
    <x v="0"/>
    <s v="Rob"/>
    <x v="2"/>
    <x v="1"/>
    <n v="5.3699999999999992"/>
    <n v="26.849999999999994"/>
    <x v="0"/>
    <x v="1"/>
  </r>
  <r>
    <s v="KMS-49214-806"/>
    <x v="605"/>
    <s v="50384-52703-LA"/>
    <s v="E-L-2.5"/>
    <n v="4"/>
    <x v="757"/>
    <s v="lmacmanusmu@imdb.com"/>
    <x v="0"/>
    <s v="Exc"/>
    <x v="1"/>
    <x v="2"/>
    <n v="34.154999999999994"/>
    <n v="136.61999999999998"/>
    <x v="1"/>
    <x v="1"/>
  </r>
  <r>
    <s v="ABK-08091-531"/>
    <x v="606"/>
    <s v="53864-36201-FG"/>
    <s v="L-L-1"/>
    <n v="3"/>
    <x v="758"/>
    <s v="tbenediktovichmv@ebay.com"/>
    <x v="0"/>
    <s v="Lib"/>
    <x v="1"/>
    <x v="0"/>
    <n v="15.85"/>
    <n v="47.55"/>
    <x v="3"/>
    <x v="0"/>
  </r>
  <r>
    <s v="GPT-67705-953"/>
    <x v="446"/>
    <s v="70631-33225-MZ"/>
    <s v="A-M-0.2"/>
    <n v="5"/>
    <x v="759"/>
    <s v="cbournermw@chronoengine.com"/>
    <x v="0"/>
    <s v="Ara"/>
    <x v="0"/>
    <x v="3"/>
    <n v="3.375"/>
    <n v="16.875"/>
    <x v="2"/>
    <x v="0"/>
  </r>
  <r>
    <s v="JNA-21450-177"/>
    <x v="18"/>
    <s v="54798-14109-HC"/>
    <s v="A-D-1"/>
    <n v="3"/>
    <x v="760"/>
    <s v="oskermen3@hatena.ne.jp"/>
    <x v="0"/>
    <s v="Ara"/>
    <x v="2"/>
    <x v="0"/>
    <n v="9.9499999999999993"/>
    <n v="29.849999999999998"/>
    <x v="2"/>
    <x v="0"/>
  </r>
  <r>
    <s v="MPQ-23421-608"/>
    <x v="180"/>
    <s v="08023-52962-ET"/>
    <s v="E-M-0.5"/>
    <n v="5"/>
    <x v="761"/>
    <s v="kheddanmy@icq.com"/>
    <x v="0"/>
    <s v="Exc"/>
    <x v="0"/>
    <x v="1"/>
    <n v="8.25"/>
    <n v="41.25"/>
    <x v="1"/>
    <x v="0"/>
  </r>
  <r>
    <s v="NLI-63891-565"/>
    <x v="580"/>
    <s v="41899-00283-VK"/>
    <s v="E-M-0.2"/>
    <n v="5"/>
    <x v="762"/>
    <s v="ichartersmz@abc.net.au"/>
    <x v="0"/>
    <s v="Exc"/>
    <x v="0"/>
    <x v="3"/>
    <n v="4.125"/>
    <n v="20.625"/>
    <x v="1"/>
    <x v="1"/>
  </r>
  <r>
    <s v="HHF-36647-854"/>
    <x v="453"/>
    <s v="39011-18412-GR"/>
    <s v="A-D-2.5"/>
    <n v="6"/>
    <x v="763"/>
    <s v="aroubertn0@tmall.com"/>
    <x v="0"/>
    <s v="Ara"/>
    <x v="2"/>
    <x v="2"/>
    <n v="22.884999999999998"/>
    <n v="137.31"/>
    <x v="2"/>
    <x v="0"/>
  </r>
  <r>
    <s v="SBN-16537-046"/>
    <x v="259"/>
    <s v="60255-12579-PZ"/>
    <s v="A-D-0.2"/>
    <n v="1"/>
    <x v="764"/>
    <s v="hmairsn1@so-net.ne.jp"/>
    <x v="0"/>
    <s v="Ara"/>
    <x v="2"/>
    <x v="3"/>
    <n v="2.9849999999999999"/>
    <n v="2.9849999999999999"/>
    <x v="2"/>
    <x v="1"/>
  </r>
  <r>
    <s v="XZD-44484-632"/>
    <x v="607"/>
    <s v="80541-38332-BP"/>
    <s v="E-M-1"/>
    <n v="2"/>
    <x v="765"/>
    <s v="hrainforthn2@blog.com"/>
    <x v="0"/>
    <s v="Exc"/>
    <x v="0"/>
    <x v="0"/>
    <n v="13.75"/>
    <n v="27.5"/>
    <x v="1"/>
    <x v="1"/>
  </r>
  <r>
    <s v="XZD-44484-632"/>
    <x v="607"/>
    <s v="80541-38332-BP"/>
    <s v="A-D-0.2"/>
    <n v="2"/>
    <x v="765"/>
    <s v="hrainforthn2@blog.com"/>
    <x v="0"/>
    <s v="Ara"/>
    <x v="2"/>
    <x v="3"/>
    <n v="2.9849999999999999"/>
    <n v="5.97"/>
    <x v="2"/>
    <x v="1"/>
  </r>
  <r>
    <s v="IKQ-39946-768"/>
    <x v="385"/>
    <s v="72778-50968-UQ"/>
    <s v="R-M-1"/>
    <n v="6"/>
    <x v="766"/>
    <s v="ijespern4@theglobeandmail.com"/>
    <x v="0"/>
    <s v="Rob"/>
    <x v="0"/>
    <x v="0"/>
    <n v="9.9499999999999993"/>
    <n v="59.699999999999996"/>
    <x v="0"/>
    <x v="1"/>
  </r>
  <r>
    <s v="KMB-95211-174"/>
    <x v="608"/>
    <s v="23941-30203-MO"/>
    <s v="R-D-2.5"/>
    <n v="4"/>
    <x v="767"/>
    <s v="ldwerryhousen5@gravatar.com"/>
    <x v="0"/>
    <s v="Rob"/>
    <x v="2"/>
    <x v="2"/>
    <n v="20.584999999999997"/>
    <n v="82.339999999999989"/>
    <x v="0"/>
    <x v="0"/>
  </r>
  <r>
    <s v="QWY-99467-368"/>
    <x v="609"/>
    <s v="96434-50068-DZ"/>
    <s v="A-D-2.5"/>
    <n v="1"/>
    <x v="768"/>
    <s v="nbroomern6@examiner.com"/>
    <x v="0"/>
    <s v="Ara"/>
    <x v="2"/>
    <x v="2"/>
    <n v="22.884999999999998"/>
    <n v="22.884999999999998"/>
    <x v="2"/>
    <x v="1"/>
  </r>
  <r>
    <s v="SRG-76791-614"/>
    <x v="147"/>
    <s v="11729-74102-XB"/>
    <s v="E-L-0.5"/>
    <n v="1"/>
    <x v="769"/>
    <s v="kthoumassonn7@bloglovin.com"/>
    <x v="0"/>
    <s v="Exc"/>
    <x v="1"/>
    <x v="1"/>
    <n v="8.91"/>
    <n v="8.91"/>
    <x v="1"/>
    <x v="0"/>
  </r>
  <r>
    <s v="VSN-94485-621"/>
    <x v="172"/>
    <s v="88116-12604-TE"/>
    <s v="A-D-0.2"/>
    <n v="4"/>
    <x v="770"/>
    <s v="fhabberghamn8@discovery.com"/>
    <x v="0"/>
    <s v="Ara"/>
    <x v="2"/>
    <x v="3"/>
    <n v="2.9849999999999999"/>
    <n v="11.94"/>
    <x v="2"/>
    <x v="1"/>
  </r>
  <r>
    <s v="UFZ-24348-219"/>
    <x v="610"/>
    <s v="27930-59250-JT"/>
    <s v="L-M-2.5"/>
    <n v="3"/>
    <x v="745"/>
    <s v=""/>
    <x v="0"/>
    <s v="Lib"/>
    <x v="0"/>
    <x v="2"/>
    <n v="33.464999999999996"/>
    <n v="100.39499999999998"/>
    <x v="3"/>
    <x v="1"/>
  </r>
  <r>
    <s v="UKS-93055-397"/>
    <x v="611"/>
    <s v="13082-41034-PD"/>
    <s v="A-D-2.5"/>
    <n v="5"/>
    <x v="771"/>
    <s v="ravrashinna@tamu.edu"/>
    <x v="0"/>
    <s v="Ara"/>
    <x v="2"/>
    <x v="2"/>
    <n v="22.884999999999998"/>
    <n v="114.42499999999998"/>
    <x v="2"/>
    <x v="1"/>
  </r>
  <r>
    <s v="AVH-56062-335"/>
    <x v="612"/>
    <s v="18082-74419-QH"/>
    <s v="E-M-0.5"/>
    <n v="5"/>
    <x v="772"/>
    <s v="mdoidgenb@etsy.com"/>
    <x v="0"/>
    <s v="Exc"/>
    <x v="0"/>
    <x v="1"/>
    <n v="8.25"/>
    <n v="41.25"/>
    <x v="1"/>
    <x v="1"/>
  </r>
  <r>
    <s v="HGE-19842-613"/>
    <x v="613"/>
    <s v="49401-45041-ZU"/>
    <s v="R-L-0.5"/>
    <n v="4"/>
    <x v="773"/>
    <s v="jedinboronc@reverbnation.com"/>
    <x v="0"/>
    <s v="Rob"/>
    <x v="1"/>
    <x v="1"/>
    <n v="7.169999999999999"/>
    <n v="28.679999999999996"/>
    <x v="0"/>
    <x v="0"/>
  </r>
  <r>
    <s v="WBA-85905-175"/>
    <x v="611"/>
    <s v="41252-45992-VS"/>
    <s v="L-M-0.2"/>
    <n v="1"/>
    <x v="774"/>
    <s v="ttewelsonnd@cdbaby.com"/>
    <x v="0"/>
    <s v="Lib"/>
    <x v="0"/>
    <x v="3"/>
    <n v="4.3650000000000002"/>
    <n v="4.3650000000000002"/>
    <x v="3"/>
    <x v="1"/>
  </r>
  <r>
    <s v="DZI-35365-596"/>
    <x v="493"/>
    <s v="54798-14109-HC"/>
    <s v="E-M-0.2"/>
    <n v="2"/>
    <x v="760"/>
    <s v="oskermen3@hatena.ne.jp"/>
    <x v="0"/>
    <s v="Exc"/>
    <x v="0"/>
    <x v="3"/>
    <n v="4.125"/>
    <n v="8.25"/>
    <x v="1"/>
    <x v="0"/>
  </r>
  <r>
    <s v="XIR-88982-743"/>
    <x v="614"/>
    <s v="00852-54571-WP"/>
    <s v="E-M-0.2"/>
    <n v="2"/>
    <x v="775"/>
    <s v="ddrewittnf@mapquest.com"/>
    <x v="0"/>
    <s v="Exc"/>
    <x v="0"/>
    <x v="3"/>
    <n v="4.125"/>
    <n v="8.25"/>
    <x v="1"/>
    <x v="0"/>
  </r>
  <r>
    <s v="VUC-72395-865"/>
    <x v="151"/>
    <s v="13321-57602-GK"/>
    <s v="A-D-0.5"/>
    <n v="6"/>
    <x v="776"/>
    <s v="agladhillng@stanford.edu"/>
    <x v="0"/>
    <s v="Ara"/>
    <x v="2"/>
    <x v="1"/>
    <n v="5.97"/>
    <n v="35.82"/>
    <x v="2"/>
    <x v="0"/>
  </r>
  <r>
    <s v="BQJ-44755-910"/>
    <x v="489"/>
    <s v="75006-89922-VW"/>
    <s v="E-D-2.5"/>
    <n v="6"/>
    <x v="777"/>
    <s v="mlorineznh@whitehouse.gov"/>
    <x v="0"/>
    <s v="Exc"/>
    <x v="2"/>
    <x v="2"/>
    <n v="27.945"/>
    <n v="167.67000000000002"/>
    <x v="1"/>
    <x v="1"/>
  </r>
  <r>
    <s v="JKC-64636-831"/>
    <x v="615"/>
    <s v="52098-80103-FD"/>
    <s v="A-M-2.5"/>
    <n v="2"/>
    <x v="778"/>
    <s v=""/>
    <x v="0"/>
    <s v="Ara"/>
    <x v="0"/>
    <x v="2"/>
    <n v="25.874999999999996"/>
    <n v="51.749999999999993"/>
    <x v="2"/>
    <x v="0"/>
  </r>
  <r>
    <s v="ZKI-78561-066"/>
    <x v="616"/>
    <s v="60121-12432-VU"/>
    <s v="A-D-0.2"/>
    <n v="3"/>
    <x v="779"/>
    <s v="mvannj@wikipedia.org"/>
    <x v="0"/>
    <s v="Ara"/>
    <x v="2"/>
    <x v="3"/>
    <n v="2.9849999999999999"/>
    <n v="8.9550000000000001"/>
    <x v="2"/>
    <x v="0"/>
  </r>
  <r>
    <s v="IMP-12563-728"/>
    <x v="578"/>
    <s v="68346-14810-UA"/>
    <s v="E-L-0.5"/>
    <n v="6"/>
    <x v="780"/>
    <s v=""/>
    <x v="0"/>
    <s v="Exc"/>
    <x v="1"/>
    <x v="1"/>
    <n v="8.91"/>
    <n v="53.46"/>
    <x v="1"/>
    <x v="1"/>
  </r>
  <r>
    <s v="MZL-81126-390"/>
    <x v="617"/>
    <s v="48464-99723-HK"/>
    <s v="A-L-0.2"/>
    <n v="6"/>
    <x v="781"/>
    <s v="jethelstonnl@creativecommons.org"/>
    <x v="0"/>
    <s v="Ara"/>
    <x v="1"/>
    <x v="3"/>
    <n v="3.8849999999999998"/>
    <n v="23.31"/>
    <x v="2"/>
    <x v="0"/>
  </r>
  <r>
    <s v="MZL-81126-390"/>
    <x v="617"/>
    <s v="48464-99723-HK"/>
    <s v="A-M-0.2"/>
    <n v="2"/>
    <x v="781"/>
    <s v="jethelstonnl@creativecommons.org"/>
    <x v="0"/>
    <s v="Ara"/>
    <x v="0"/>
    <x v="3"/>
    <n v="3.375"/>
    <n v="6.75"/>
    <x v="2"/>
    <x v="0"/>
  </r>
  <r>
    <s v="TVF-57766-608"/>
    <x v="155"/>
    <s v="88420-46464-XE"/>
    <s v="L-D-0.5"/>
    <n v="1"/>
    <x v="782"/>
    <s v="peberznn@woothemes.com"/>
    <x v="0"/>
    <s v="Lib"/>
    <x v="2"/>
    <x v="1"/>
    <n v="7.77"/>
    <n v="7.77"/>
    <x v="3"/>
    <x v="0"/>
  </r>
  <r>
    <s v="RUX-37995-892"/>
    <x v="461"/>
    <s v="37762-09530-MP"/>
    <s v="L-D-2.5"/>
    <n v="4"/>
    <x v="783"/>
    <s v="bgaishno@altervista.org"/>
    <x v="0"/>
    <s v="Lib"/>
    <x v="2"/>
    <x v="2"/>
    <n v="29.784999999999997"/>
    <n v="119.13999999999999"/>
    <x v="3"/>
    <x v="0"/>
  </r>
  <r>
    <s v="AVK-76526-953"/>
    <x v="87"/>
    <s v="47268-50127-XY"/>
    <s v="A-D-1"/>
    <n v="2"/>
    <x v="784"/>
    <s v="ldantonnp@miitbeian.gov.cn"/>
    <x v="0"/>
    <s v="Ara"/>
    <x v="2"/>
    <x v="0"/>
    <n v="9.9499999999999993"/>
    <n v="19.899999999999999"/>
    <x v="2"/>
    <x v="1"/>
  </r>
  <r>
    <s v="RIU-02231-623"/>
    <x v="618"/>
    <s v="25544-84179-QC"/>
    <s v="R-L-0.5"/>
    <n v="5"/>
    <x v="785"/>
    <s v="smorrallnq@answers.com"/>
    <x v="0"/>
    <s v="Rob"/>
    <x v="1"/>
    <x v="1"/>
    <n v="7.169999999999999"/>
    <n v="35.849999999999994"/>
    <x v="0"/>
    <x v="0"/>
  </r>
  <r>
    <s v="WFK-99317-827"/>
    <x v="619"/>
    <s v="32058-76765-ZL"/>
    <s v="L-D-2.5"/>
    <n v="3"/>
    <x v="786"/>
    <s v="dcrownshawnr@photobucket.com"/>
    <x v="0"/>
    <s v="Lib"/>
    <x v="2"/>
    <x v="2"/>
    <n v="29.784999999999997"/>
    <n v="89.35499999999999"/>
    <x v="3"/>
    <x v="1"/>
  </r>
  <r>
    <s v="SFD-00372-284"/>
    <x v="440"/>
    <s v="54798-14109-HC"/>
    <s v="L-M-0.2"/>
    <n v="2"/>
    <x v="760"/>
    <s v="oskermen3@hatena.ne.jp"/>
    <x v="0"/>
    <s v="Lib"/>
    <x v="0"/>
    <x v="3"/>
    <n v="4.3650000000000002"/>
    <n v="8.73"/>
    <x v="3"/>
    <x v="0"/>
  </r>
  <r>
    <s v="SXC-62166-515"/>
    <x v="489"/>
    <s v="69171-65646-UC"/>
    <s v="R-L-2.5"/>
    <n v="5"/>
    <x v="787"/>
    <s v="jreddochnt@sun.com"/>
    <x v="0"/>
    <s v="Rob"/>
    <x v="1"/>
    <x v="2"/>
    <n v="27.484999999999996"/>
    <n v="137.42499999999998"/>
    <x v="0"/>
    <x v="1"/>
  </r>
  <r>
    <s v="YIE-87008-621"/>
    <x v="620"/>
    <s v="22503-52799-MI"/>
    <s v="L-M-0.5"/>
    <n v="4"/>
    <x v="788"/>
    <s v="stitleynu@whitehouse.gov"/>
    <x v="0"/>
    <s v="Lib"/>
    <x v="0"/>
    <x v="1"/>
    <n v="8.73"/>
    <n v="34.92"/>
    <x v="3"/>
    <x v="1"/>
  </r>
  <r>
    <s v="HRM-94548-288"/>
    <x v="621"/>
    <s v="08934-65581-ZI"/>
    <s v="A-L-2.5"/>
    <n v="6"/>
    <x v="789"/>
    <s v="rsimaonv@simplemachines.org"/>
    <x v="0"/>
    <s v="Ara"/>
    <x v="1"/>
    <x v="2"/>
    <n v="29.784999999999997"/>
    <n v="178.70999999999998"/>
    <x v="2"/>
    <x v="1"/>
  </r>
  <r>
    <s v="UJG-34731-295"/>
    <x v="374"/>
    <s v="15764-22559-ZT"/>
    <s v="A-M-2.5"/>
    <n v="1"/>
    <x v="790"/>
    <s v=""/>
    <x v="0"/>
    <s v="Ara"/>
    <x v="0"/>
    <x v="2"/>
    <n v="25.874999999999996"/>
    <n v="25.874999999999996"/>
    <x v="2"/>
    <x v="1"/>
  </r>
  <r>
    <s v="TWD-70988-853"/>
    <x v="345"/>
    <s v="87519-68847-ZG"/>
    <s v="L-D-1"/>
    <n v="6"/>
    <x v="791"/>
    <s v="nchisholmnx@example.com"/>
    <x v="0"/>
    <s v="Lib"/>
    <x v="2"/>
    <x v="0"/>
    <n v="12.95"/>
    <n v="77.699999999999989"/>
    <x v="3"/>
    <x v="0"/>
  </r>
  <r>
    <s v="CIX-22904-641"/>
    <x v="622"/>
    <s v="78012-56878-UB"/>
    <s v="R-M-1"/>
    <n v="1"/>
    <x v="792"/>
    <s v="goatsny@live.com"/>
    <x v="0"/>
    <s v="Rob"/>
    <x v="0"/>
    <x v="0"/>
    <n v="9.9499999999999993"/>
    <n v="9.9499999999999993"/>
    <x v="0"/>
    <x v="0"/>
  </r>
  <r>
    <s v="DLV-65840-759"/>
    <x v="623"/>
    <s v="77192-72145-RG"/>
    <s v="L-M-1"/>
    <n v="2"/>
    <x v="793"/>
    <s v="mbirkinnz@java.com"/>
    <x v="0"/>
    <s v="Lib"/>
    <x v="0"/>
    <x v="0"/>
    <n v="14.55"/>
    <n v="29.1"/>
    <x v="3"/>
    <x v="0"/>
  </r>
  <r>
    <s v="RXN-55491-201"/>
    <x v="354"/>
    <s v="86071-79238-CX"/>
    <s v="R-L-0.2"/>
    <n v="6"/>
    <x v="794"/>
    <s v="rpysono0@constantcontact.com"/>
    <x v="1"/>
    <s v="Rob"/>
    <x v="1"/>
    <x v="3"/>
    <n v="3.5849999999999995"/>
    <n v="21.509999999999998"/>
    <x v="0"/>
    <x v="1"/>
  </r>
  <r>
    <s v="UHK-63283-868"/>
    <x v="624"/>
    <s v="16809-16936-WF"/>
    <s v="A-M-0.5"/>
    <n v="1"/>
    <x v="795"/>
    <s v="mmacconnechieo9@reuters.com"/>
    <x v="0"/>
    <s v="Ara"/>
    <x v="0"/>
    <x v="1"/>
    <n v="6.75"/>
    <n v="6.75"/>
    <x v="2"/>
    <x v="0"/>
  </r>
  <r>
    <s v="PJC-31401-893"/>
    <x v="561"/>
    <s v="11212-69985-ZJ"/>
    <s v="A-D-0.5"/>
    <n v="3"/>
    <x v="796"/>
    <s v="rtreachero2@usa.gov"/>
    <x v="1"/>
    <s v="Ara"/>
    <x v="2"/>
    <x v="1"/>
    <n v="5.97"/>
    <n v="17.91"/>
    <x v="2"/>
    <x v="1"/>
  </r>
  <r>
    <s v="HHO-79903-185"/>
    <x v="42"/>
    <s v="53893-01719-CL"/>
    <s v="A-L-2.5"/>
    <n v="1"/>
    <x v="797"/>
    <s v="bfattorinio3@quantcast.com"/>
    <x v="1"/>
    <s v="Ara"/>
    <x v="1"/>
    <x v="2"/>
    <n v="29.784999999999997"/>
    <n v="29.784999999999997"/>
    <x v="2"/>
    <x v="0"/>
  </r>
  <r>
    <s v="YWM-07310-594"/>
    <x v="267"/>
    <s v="66028-99867-WJ"/>
    <s v="E-M-0.5"/>
    <n v="5"/>
    <x v="798"/>
    <s v="mpalleskeo4@nyu.edu"/>
    <x v="0"/>
    <s v="Exc"/>
    <x v="0"/>
    <x v="1"/>
    <n v="8.25"/>
    <n v="41.25"/>
    <x v="1"/>
    <x v="0"/>
  </r>
  <r>
    <s v="FHD-94983-982"/>
    <x v="625"/>
    <s v="62839-56723-CH"/>
    <s v="R-M-0.5"/>
    <n v="3"/>
    <x v="799"/>
    <s v=""/>
    <x v="0"/>
    <s v="Rob"/>
    <x v="0"/>
    <x v="1"/>
    <n v="5.97"/>
    <n v="17.91"/>
    <x v="0"/>
    <x v="0"/>
  </r>
  <r>
    <s v="WQK-10857-119"/>
    <x v="616"/>
    <s v="96849-52854-CR"/>
    <s v="E-D-0.5"/>
    <n v="1"/>
    <x v="800"/>
    <s v="fantcliffeo6@amazon.co.jp"/>
    <x v="1"/>
    <s v="Exc"/>
    <x v="2"/>
    <x v="1"/>
    <n v="7.29"/>
    <n v="7.29"/>
    <x v="1"/>
    <x v="0"/>
  </r>
  <r>
    <s v="DXA-50313-073"/>
    <x v="626"/>
    <s v="19755-55847-VW"/>
    <s v="E-L-1"/>
    <n v="2"/>
    <x v="801"/>
    <s v="pmatignono7@harvard.edu"/>
    <x v="2"/>
    <s v="Exc"/>
    <x v="1"/>
    <x v="0"/>
    <n v="14.85"/>
    <n v="29.7"/>
    <x v="1"/>
    <x v="0"/>
  </r>
  <r>
    <s v="ONW-00560-570"/>
    <x v="52"/>
    <s v="32900-82606-BO"/>
    <s v="A-M-1"/>
    <n v="2"/>
    <x v="802"/>
    <s v="cweondo8@theglobeandmail.com"/>
    <x v="0"/>
    <s v="Ara"/>
    <x v="0"/>
    <x v="0"/>
    <n v="11.25"/>
    <n v="22.5"/>
    <x v="2"/>
    <x v="1"/>
  </r>
  <r>
    <s v="BRJ-19414-277"/>
    <x v="622"/>
    <s v="16809-16936-WF"/>
    <s v="R-M-0.2"/>
    <n v="4"/>
    <x v="795"/>
    <s v="mmacconnechieo9@reuters.com"/>
    <x v="0"/>
    <s v="Rob"/>
    <x v="0"/>
    <x v="3"/>
    <n v="2.9849999999999999"/>
    <n v="11.94"/>
    <x v="0"/>
    <x v="0"/>
  </r>
  <r>
    <s v="MIQ-16322-908"/>
    <x v="627"/>
    <s v="20118-28138-QD"/>
    <s v="A-L-1"/>
    <n v="2"/>
    <x v="803"/>
    <s v="jskentelberyoa@paypal.com"/>
    <x v="0"/>
    <s v="Ara"/>
    <x v="1"/>
    <x v="0"/>
    <n v="12.95"/>
    <n v="25.9"/>
    <x v="2"/>
    <x v="1"/>
  </r>
  <r>
    <s v="MVO-39328-830"/>
    <x v="628"/>
    <s v="84057-45461-AH"/>
    <s v="L-M-0.5"/>
    <n v="5"/>
    <x v="804"/>
    <s v="ocomberob@goo.gl"/>
    <x v="1"/>
    <s v="Lib"/>
    <x v="0"/>
    <x v="1"/>
    <n v="8.73"/>
    <n v="43.650000000000006"/>
    <x v="3"/>
    <x v="1"/>
  </r>
  <r>
    <s v="MVO-39328-830"/>
    <x v="628"/>
    <s v="84057-45461-AH"/>
    <s v="A-L-0.5"/>
    <n v="6"/>
    <x v="804"/>
    <s v="ocomberob@goo.gl"/>
    <x v="1"/>
    <s v="Ara"/>
    <x v="1"/>
    <x v="1"/>
    <n v="7.77"/>
    <n v="46.62"/>
    <x v="2"/>
    <x v="1"/>
  </r>
  <r>
    <s v="NTJ-88319-746"/>
    <x v="629"/>
    <s v="90882-88130-KQ"/>
    <s v="L-L-0.5"/>
    <n v="3"/>
    <x v="805"/>
    <s v="ztramelod@netlog.com"/>
    <x v="0"/>
    <s v="Lib"/>
    <x v="1"/>
    <x v="1"/>
    <n v="9.51"/>
    <n v="28.53"/>
    <x v="3"/>
    <x v="1"/>
  </r>
  <r>
    <s v="LCY-24377-948"/>
    <x v="630"/>
    <s v="21617-79890-DD"/>
    <s v="R-L-2.5"/>
    <n v="1"/>
    <x v="806"/>
    <s v=""/>
    <x v="0"/>
    <s v="Rob"/>
    <x v="1"/>
    <x v="2"/>
    <n v="27.484999999999996"/>
    <n v="27.484999999999996"/>
    <x v="0"/>
    <x v="0"/>
  </r>
  <r>
    <s v="FWD-85967-769"/>
    <x v="631"/>
    <s v="20256-54689-LO"/>
    <s v="E-D-0.2"/>
    <n v="3"/>
    <x v="807"/>
    <s v=""/>
    <x v="0"/>
    <s v="Exc"/>
    <x v="2"/>
    <x v="3"/>
    <n v="3.645"/>
    <n v="10.935"/>
    <x v="1"/>
    <x v="1"/>
  </r>
  <r>
    <s v="KTO-53793-109"/>
    <x v="229"/>
    <s v="17572-27091-AA"/>
    <s v="R-L-0.2"/>
    <n v="2"/>
    <x v="808"/>
    <s v="chatfullog@ebay.com"/>
    <x v="0"/>
    <s v="Rob"/>
    <x v="1"/>
    <x v="3"/>
    <n v="3.5849999999999995"/>
    <n v="7.169999999999999"/>
    <x v="0"/>
    <x v="1"/>
  </r>
  <r>
    <s v="OCK-89033-348"/>
    <x v="632"/>
    <s v="82300-88786-UE"/>
    <s v="A-L-0.2"/>
    <n v="6"/>
    <x v="809"/>
    <s v=""/>
    <x v="0"/>
    <s v="Ara"/>
    <x v="1"/>
    <x v="3"/>
    <n v="3.8849999999999998"/>
    <n v="23.31"/>
    <x v="2"/>
    <x v="0"/>
  </r>
  <r>
    <s v="GPZ-36017-366"/>
    <x v="633"/>
    <s v="65732-22589-OW"/>
    <s v="A-D-2.5"/>
    <n v="5"/>
    <x v="810"/>
    <s v="kmarrisonoq@dropbox.com"/>
    <x v="0"/>
    <s v="Ara"/>
    <x v="2"/>
    <x v="2"/>
    <n v="22.884999999999998"/>
    <n v="114.42499999999998"/>
    <x v="2"/>
    <x v="0"/>
  </r>
  <r>
    <s v="BZP-33213-637"/>
    <x v="95"/>
    <s v="77175-09826-SF"/>
    <s v="A-M-2.5"/>
    <n v="3"/>
    <x v="811"/>
    <s v="lagnolooj@pinterest.com"/>
    <x v="0"/>
    <s v="Ara"/>
    <x v="0"/>
    <x v="2"/>
    <n v="25.874999999999996"/>
    <n v="77.624999999999986"/>
    <x v="2"/>
    <x v="0"/>
  </r>
  <r>
    <s v="WFH-21507-708"/>
    <x v="521"/>
    <s v="07237-32539-NB"/>
    <s v="R-D-0.5"/>
    <n v="1"/>
    <x v="812"/>
    <s v="dkiddyok@fda.gov"/>
    <x v="0"/>
    <s v="Rob"/>
    <x v="2"/>
    <x v="1"/>
    <n v="5.3699999999999992"/>
    <n v="5.3699999999999992"/>
    <x v="0"/>
    <x v="0"/>
  </r>
  <r>
    <s v="HST-96923-073"/>
    <x v="76"/>
    <s v="54722-76431-EX"/>
    <s v="R-D-2.5"/>
    <n v="6"/>
    <x v="813"/>
    <s v="hpetroulisol@state.tx.us"/>
    <x v="1"/>
    <s v="Rob"/>
    <x v="2"/>
    <x v="2"/>
    <n v="20.584999999999997"/>
    <n v="123.50999999999999"/>
    <x v="0"/>
    <x v="1"/>
  </r>
  <r>
    <s v="ENN-79947-323"/>
    <x v="634"/>
    <s v="67847-82662-TE"/>
    <s v="L-M-0.5"/>
    <n v="2"/>
    <x v="814"/>
    <s v="mschollom@taobao.com"/>
    <x v="0"/>
    <s v="Lib"/>
    <x v="0"/>
    <x v="1"/>
    <n v="8.73"/>
    <n v="17.46"/>
    <x v="3"/>
    <x v="1"/>
  </r>
  <r>
    <s v="BHA-47429-889"/>
    <x v="635"/>
    <s v="51114-51191-EW"/>
    <s v="E-L-0.2"/>
    <n v="3"/>
    <x v="815"/>
    <s v="kfersonon@g.co"/>
    <x v="0"/>
    <s v="Exc"/>
    <x v="1"/>
    <x v="3"/>
    <n v="4.4550000000000001"/>
    <n v="13.365"/>
    <x v="1"/>
    <x v="1"/>
  </r>
  <r>
    <s v="SZY-63017-318"/>
    <x v="636"/>
    <s v="91809-58808-TV"/>
    <s v="A-L-0.2"/>
    <n v="2"/>
    <x v="816"/>
    <s v="bkellowayoo@omniture.com"/>
    <x v="0"/>
    <s v="Ara"/>
    <x v="1"/>
    <x v="3"/>
    <n v="3.8849999999999998"/>
    <n v="7.77"/>
    <x v="2"/>
    <x v="0"/>
  </r>
  <r>
    <s v="LCU-93317-340"/>
    <x v="637"/>
    <s v="84996-26826-DK"/>
    <s v="R-D-0.2"/>
    <n v="1"/>
    <x v="817"/>
    <s v="soliffeop@yellowbook.com"/>
    <x v="0"/>
    <s v="Rob"/>
    <x v="2"/>
    <x v="3"/>
    <n v="2.6849999999999996"/>
    <n v="2.6849999999999996"/>
    <x v="0"/>
    <x v="0"/>
  </r>
  <r>
    <s v="UOM-71431-481"/>
    <x v="182"/>
    <s v="65732-22589-OW"/>
    <s v="R-D-2.5"/>
    <n v="1"/>
    <x v="810"/>
    <s v="kmarrisonoq@dropbox.com"/>
    <x v="0"/>
    <s v="Rob"/>
    <x v="2"/>
    <x v="2"/>
    <n v="20.584999999999997"/>
    <n v="20.584999999999997"/>
    <x v="0"/>
    <x v="0"/>
  </r>
  <r>
    <s v="PJH-42618-877"/>
    <x v="479"/>
    <s v="93676-95250-XJ"/>
    <s v="A-D-2.5"/>
    <n v="5"/>
    <x v="818"/>
    <s v="cdolohuntyor@dailymail.co.uk"/>
    <x v="0"/>
    <s v="Ara"/>
    <x v="2"/>
    <x v="2"/>
    <n v="22.884999999999998"/>
    <n v="114.42499999999998"/>
    <x v="2"/>
    <x v="0"/>
  </r>
  <r>
    <s v="XED-90333-402"/>
    <x v="638"/>
    <s v="28300-14355-GF"/>
    <s v="E-M-0.2"/>
    <n v="5"/>
    <x v="819"/>
    <s v="pvasilenkoos@addtoany.com"/>
    <x v="2"/>
    <s v="Exc"/>
    <x v="0"/>
    <x v="3"/>
    <n v="4.125"/>
    <n v="20.625"/>
    <x v="1"/>
    <x v="1"/>
  </r>
  <r>
    <s v="IKK-62234-199"/>
    <x v="639"/>
    <s v="91190-84826-IQ"/>
    <s v="L-L-0.5"/>
    <n v="6"/>
    <x v="820"/>
    <s v="rschankelborgot@ameblo.jp"/>
    <x v="0"/>
    <s v="Lib"/>
    <x v="1"/>
    <x v="1"/>
    <n v="9.51"/>
    <n v="57.06"/>
    <x v="3"/>
    <x v="0"/>
  </r>
  <r>
    <s v="KAW-95195-329"/>
    <x v="640"/>
    <s v="34570-99384-AF"/>
    <s v="R-D-2.5"/>
    <n v="4"/>
    <x v="821"/>
    <s v=""/>
    <x v="1"/>
    <s v="Rob"/>
    <x v="2"/>
    <x v="2"/>
    <n v="20.584999999999997"/>
    <n v="82.339999999999989"/>
    <x v="0"/>
    <x v="0"/>
  </r>
  <r>
    <s v="QDO-57268-842"/>
    <x v="612"/>
    <s v="57808-90533-UE"/>
    <s v="E-M-2.5"/>
    <n v="5"/>
    <x v="822"/>
    <s v=""/>
    <x v="0"/>
    <s v="Exc"/>
    <x v="0"/>
    <x v="2"/>
    <n v="31.624999999999996"/>
    <n v="158.12499999999997"/>
    <x v="1"/>
    <x v="1"/>
  </r>
  <r>
    <s v="IIZ-24416-212"/>
    <x v="641"/>
    <s v="76060-30540-LB"/>
    <s v="R-D-0.5"/>
    <n v="6"/>
    <x v="823"/>
    <s v="bcargenow@geocities.jp"/>
    <x v="0"/>
    <s v="Rob"/>
    <x v="2"/>
    <x v="1"/>
    <n v="5.3699999999999992"/>
    <n v="32.22"/>
    <x v="0"/>
    <x v="0"/>
  </r>
  <r>
    <s v="AWP-11469-510"/>
    <x v="36"/>
    <s v="76730-63769-ND"/>
    <s v="E-D-1"/>
    <n v="2"/>
    <x v="824"/>
    <s v="rsticklerox@printfriendly.com"/>
    <x v="2"/>
    <s v="Exc"/>
    <x v="2"/>
    <x v="0"/>
    <n v="12.15"/>
    <n v="24.3"/>
    <x v="1"/>
    <x v="1"/>
  </r>
  <r>
    <s v="KXA-27983-918"/>
    <x v="642"/>
    <s v="96042-27290-EQ"/>
    <s v="R-L-0.5"/>
    <n v="5"/>
    <x v="825"/>
    <s v=""/>
    <x v="0"/>
    <s v="Rob"/>
    <x v="1"/>
    <x v="1"/>
    <n v="7.169999999999999"/>
    <n v="35.849999999999994"/>
    <x v="0"/>
    <x v="1"/>
  </r>
  <r>
    <s v="VKQ-39009-292"/>
    <x v="219"/>
    <s v="57808-90533-UE"/>
    <s v="L-M-1"/>
    <n v="5"/>
    <x v="822"/>
    <s v=""/>
    <x v="0"/>
    <s v="Lib"/>
    <x v="0"/>
    <x v="0"/>
    <n v="14.55"/>
    <n v="72.75"/>
    <x v="3"/>
    <x v="1"/>
  </r>
  <r>
    <s v="PDB-98743-282"/>
    <x v="643"/>
    <s v="51940-02669-OR"/>
    <s v="L-L-1"/>
    <n v="3"/>
    <x v="826"/>
    <s v=""/>
    <x v="1"/>
    <s v="Lib"/>
    <x v="1"/>
    <x v="0"/>
    <n v="15.85"/>
    <n v="47.55"/>
    <x v="3"/>
    <x v="1"/>
  </r>
  <r>
    <s v="SXW-34014-556"/>
    <x v="644"/>
    <s v="99144-98314-GN"/>
    <s v="R-L-0.2"/>
    <n v="1"/>
    <x v="827"/>
    <s v="djevonp1@ibm.com"/>
    <x v="0"/>
    <s v="Rob"/>
    <x v="1"/>
    <x v="3"/>
    <n v="3.5849999999999995"/>
    <n v="3.5849999999999995"/>
    <x v="0"/>
    <x v="0"/>
  </r>
  <r>
    <s v="QOJ-38788-727"/>
    <x v="136"/>
    <s v="16358-63919-CE"/>
    <s v="E-M-2.5"/>
    <n v="5"/>
    <x v="828"/>
    <s v="hrannerp2@omniture.com"/>
    <x v="0"/>
    <s v="Exc"/>
    <x v="0"/>
    <x v="2"/>
    <n v="31.624999999999996"/>
    <n v="158.12499999999997"/>
    <x v="1"/>
    <x v="1"/>
  </r>
  <r>
    <s v="TGF-38649-658"/>
    <x v="645"/>
    <s v="67743-54817-UT"/>
    <s v="L-M-0.5"/>
    <n v="2"/>
    <x v="829"/>
    <s v="bimriep3@addtoany.com"/>
    <x v="0"/>
    <s v="Lib"/>
    <x v="0"/>
    <x v="1"/>
    <n v="8.73"/>
    <n v="17.46"/>
    <x v="3"/>
    <x v="1"/>
  </r>
  <r>
    <s v="EAI-25194-209"/>
    <x v="646"/>
    <s v="44601-51441-BH"/>
    <s v="A-L-2.5"/>
    <n v="5"/>
    <x v="830"/>
    <s v="dsopperp4@eventbrite.com"/>
    <x v="0"/>
    <s v="Ara"/>
    <x v="1"/>
    <x v="2"/>
    <n v="29.784999999999997"/>
    <n v="148.92499999999998"/>
    <x v="2"/>
    <x v="1"/>
  </r>
  <r>
    <s v="IJK-34441-720"/>
    <x v="647"/>
    <s v="97201-58870-WB"/>
    <s v="A-M-0.5"/>
    <n v="6"/>
    <x v="831"/>
    <s v=""/>
    <x v="0"/>
    <s v="Ara"/>
    <x v="0"/>
    <x v="1"/>
    <n v="6.75"/>
    <n v="40.5"/>
    <x v="2"/>
    <x v="0"/>
  </r>
  <r>
    <s v="ZMC-00336-619"/>
    <x v="591"/>
    <s v="19849-12926-QF"/>
    <s v="A-M-0.5"/>
    <n v="4"/>
    <x v="832"/>
    <s v="lledgleyp6@de.vu"/>
    <x v="0"/>
    <s v="Ara"/>
    <x v="0"/>
    <x v="1"/>
    <n v="6.75"/>
    <n v="27"/>
    <x v="2"/>
    <x v="0"/>
  </r>
  <r>
    <s v="UPX-54529-618"/>
    <x v="648"/>
    <s v="40535-56770-UM"/>
    <s v="L-D-1"/>
    <n v="3"/>
    <x v="833"/>
    <s v="tmenaryp7@phoca.cz"/>
    <x v="0"/>
    <s v="Lib"/>
    <x v="2"/>
    <x v="0"/>
    <n v="12.95"/>
    <n v="38.849999999999994"/>
    <x v="3"/>
    <x v="1"/>
  </r>
  <r>
    <s v="DLX-01059-899"/>
    <x v="191"/>
    <s v="74940-09646-MU"/>
    <s v="R-L-1"/>
    <n v="5"/>
    <x v="834"/>
    <s v="gciccottip8@so-net.ne.jp"/>
    <x v="0"/>
    <s v="Rob"/>
    <x v="1"/>
    <x v="0"/>
    <n v="11.95"/>
    <n v="59.75"/>
    <x v="0"/>
    <x v="1"/>
  </r>
  <r>
    <s v="MEK-85120-243"/>
    <x v="649"/>
    <s v="06623-54610-HC"/>
    <s v="R-L-0.2"/>
    <n v="3"/>
    <x v="835"/>
    <s v=""/>
    <x v="0"/>
    <s v="Rob"/>
    <x v="1"/>
    <x v="3"/>
    <n v="3.5849999999999995"/>
    <n v="10.754999999999999"/>
    <x v="0"/>
    <x v="1"/>
  </r>
  <r>
    <s v="NFI-37188-246"/>
    <x v="553"/>
    <s v="89490-75361-AF"/>
    <s v="A-D-2.5"/>
    <n v="4"/>
    <x v="836"/>
    <s v="wjallinpa@pcworld.com"/>
    <x v="0"/>
    <s v="Ara"/>
    <x v="2"/>
    <x v="2"/>
    <n v="22.884999999999998"/>
    <n v="91.539999999999992"/>
    <x v="2"/>
    <x v="1"/>
  </r>
  <r>
    <s v="BXH-62195-013"/>
    <x v="584"/>
    <s v="94526-79230-GZ"/>
    <s v="A-M-1"/>
    <n v="4"/>
    <x v="837"/>
    <s v="mbogeypb@thetimes.co.uk"/>
    <x v="0"/>
    <s v="Ara"/>
    <x v="0"/>
    <x v="0"/>
    <n v="11.25"/>
    <n v="45"/>
    <x v="2"/>
    <x v="0"/>
  </r>
  <r>
    <s v="YLK-78851-470"/>
    <x v="650"/>
    <s v="58559-08254-UY"/>
    <s v="R-M-2.5"/>
    <n v="6"/>
    <x v="838"/>
    <s v=""/>
    <x v="0"/>
    <s v="Rob"/>
    <x v="0"/>
    <x v="2"/>
    <n v="22.884999999999998"/>
    <n v="137.31"/>
    <x v="0"/>
    <x v="0"/>
  </r>
  <r>
    <s v="DXY-76225-633"/>
    <x v="121"/>
    <s v="88574-37083-WX"/>
    <s v="A-M-0.5"/>
    <n v="1"/>
    <x v="839"/>
    <s v="mcobbledickpd@ucsd.edu"/>
    <x v="0"/>
    <s v="Ara"/>
    <x v="0"/>
    <x v="1"/>
    <n v="6.75"/>
    <n v="6.75"/>
    <x v="2"/>
    <x v="1"/>
  </r>
  <r>
    <s v="UHP-24614-199"/>
    <x v="472"/>
    <s v="67953-79896-AC"/>
    <s v="A-M-1"/>
    <n v="4"/>
    <x v="840"/>
    <s v="alewrype@whitehouse.gov"/>
    <x v="0"/>
    <s v="Ara"/>
    <x v="0"/>
    <x v="0"/>
    <n v="11.25"/>
    <n v="45"/>
    <x v="2"/>
    <x v="1"/>
  </r>
  <r>
    <s v="HBY-35655-049"/>
    <x v="594"/>
    <s v="69207-93422-CQ"/>
    <s v="E-D-2.5"/>
    <n v="3"/>
    <x v="841"/>
    <s v="ihesselpf@ox.ac.uk"/>
    <x v="0"/>
    <s v="Exc"/>
    <x v="2"/>
    <x v="2"/>
    <n v="27.945"/>
    <n v="83.835000000000008"/>
    <x v="1"/>
    <x v="0"/>
  </r>
  <r>
    <s v="DCE-22886-861"/>
    <x v="89"/>
    <s v="56060-17602-RG"/>
    <s v="E-D-0.2"/>
    <n v="1"/>
    <x v="842"/>
    <s v=""/>
    <x v="1"/>
    <s v="Exc"/>
    <x v="2"/>
    <x v="3"/>
    <n v="3.645"/>
    <n v="3.645"/>
    <x v="1"/>
    <x v="0"/>
  </r>
  <r>
    <s v="QTG-93823-843"/>
    <x v="651"/>
    <s v="46859-14212-FI"/>
    <s v="A-M-0.5"/>
    <n v="1"/>
    <x v="843"/>
    <s v="csorrellph@amazon.com"/>
    <x v="2"/>
    <s v="Ara"/>
    <x v="0"/>
    <x v="1"/>
    <n v="6.75"/>
    <n v="6.75"/>
    <x v="2"/>
    <x v="1"/>
  </r>
  <r>
    <s v="QTG-93823-843"/>
    <x v="651"/>
    <s v="46859-14212-FI"/>
    <s v="E-D-0.5"/>
    <n v="3"/>
    <x v="843"/>
    <s v="csorrellph@amazon.com"/>
    <x v="2"/>
    <s v="Exc"/>
    <x v="2"/>
    <x v="1"/>
    <n v="7.29"/>
    <n v="21.87"/>
    <x v="1"/>
    <x v="1"/>
  </r>
  <r>
    <s v="WFT-16178-396"/>
    <x v="249"/>
    <s v="33555-01585-RP"/>
    <s v="R-D-0.2"/>
    <n v="5"/>
    <x v="844"/>
    <s v="qheavysidepj@unc.edu"/>
    <x v="0"/>
    <s v="Rob"/>
    <x v="2"/>
    <x v="3"/>
    <n v="2.6849999999999996"/>
    <n v="13.424999999999997"/>
    <x v="0"/>
    <x v="0"/>
  </r>
  <r>
    <s v="ERC-54560-934"/>
    <x v="652"/>
    <s v="11932-85629-CU"/>
    <s v="R-D-2.5"/>
    <n v="6"/>
    <x v="845"/>
    <s v="hreuvenpk@whitehouse.gov"/>
    <x v="0"/>
    <s v="Rob"/>
    <x v="2"/>
    <x v="2"/>
    <n v="20.584999999999997"/>
    <n v="123.50999999999999"/>
    <x v="0"/>
    <x v="1"/>
  </r>
  <r>
    <s v="RUK-78200-416"/>
    <x v="653"/>
    <s v="36192-07175-XC"/>
    <s v="L-D-0.2"/>
    <n v="2"/>
    <x v="846"/>
    <s v="mattwoolpl@nba.com"/>
    <x v="0"/>
    <s v="Lib"/>
    <x v="2"/>
    <x v="3"/>
    <n v="3.8849999999999998"/>
    <n v="7.77"/>
    <x v="3"/>
    <x v="1"/>
  </r>
  <r>
    <s v="KHK-13105-388"/>
    <x v="177"/>
    <s v="46242-54946-ZW"/>
    <s v="A-M-1"/>
    <n v="6"/>
    <x v="847"/>
    <s v=""/>
    <x v="0"/>
    <s v="Ara"/>
    <x v="0"/>
    <x v="0"/>
    <n v="11.25"/>
    <n v="67.5"/>
    <x v="2"/>
    <x v="0"/>
  </r>
  <r>
    <s v="NJR-03699-189"/>
    <x v="22"/>
    <s v="95152-82155-VQ"/>
    <s v="E-D-2.5"/>
    <n v="1"/>
    <x v="848"/>
    <s v="gwynespn@dagondesign.com"/>
    <x v="0"/>
    <s v="Exc"/>
    <x v="2"/>
    <x v="2"/>
    <n v="27.945"/>
    <n v="27.945"/>
    <x v="1"/>
    <x v="1"/>
  </r>
  <r>
    <s v="PJV-20427-019"/>
    <x v="508"/>
    <s v="13404-39127-WQ"/>
    <s v="A-L-2.5"/>
    <n v="3"/>
    <x v="849"/>
    <s v="cmaccourtpo@amazon.com"/>
    <x v="0"/>
    <s v="Ara"/>
    <x v="1"/>
    <x v="2"/>
    <n v="29.784999999999997"/>
    <n v="89.35499999999999"/>
    <x v="2"/>
    <x v="1"/>
  </r>
  <r>
    <s v="UGK-07613-982"/>
    <x v="654"/>
    <s v="57808-90533-UE"/>
    <s v="A-M-0.5"/>
    <n v="3"/>
    <x v="822"/>
    <s v=""/>
    <x v="0"/>
    <s v="Ara"/>
    <x v="0"/>
    <x v="1"/>
    <n v="6.75"/>
    <n v="20.25"/>
    <x v="2"/>
    <x v="1"/>
  </r>
  <r>
    <s v="OLA-68289-577"/>
    <x v="524"/>
    <s v="40226-52317-IO"/>
    <s v="A-M-0.5"/>
    <n v="5"/>
    <x v="850"/>
    <s v="ewilsonepq@eepurl.com"/>
    <x v="0"/>
    <s v="Ara"/>
    <x v="0"/>
    <x v="1"/>
    <n v="6.75"/>
    <n v="33.75"/>
    <x v="2"/>
    <x v="0"/>
  </r>
  <r>
    <s v="TNR-84447-052"/>
    <x v="655"/>
    <s v="34419-18068-AG"/>
    <s v="E-D-2.5"/>
    <n v="4"/>
    <x v="851"/>
    <s v="dduffiepr@time.com"/>
    <x v="0"/>
    <s v="Exc"/>
    <x v="2"/>
    <x v="2"/>
    <n v="27.945"/>
    <n v="111.78"/>
    <x v="1"/>
    <x v="1"/>
  </r>
  <r>
    <s v="FBZ-64200-586"/>
    <x v="523"/>
    <s v="51738-61457-RS"/>
    <s v="E-M-2.5"/>
    <n v="2"/>
    <x v="852"/>
    <s v="mmatiasekps@ucoz.ru"/>
    <x v="0"/>
    <s v="Exc"/>
    <x v="0"/>
    <x v="2"/>
    <n v="31.624999999999996"/>
    <n v="63.249999999999993"/>
    <x v="1"/>
    <x v="0"/>
  </r>
  <r>
    <s v="OBN-66334-505"/>
    <x v="656"/>
    <s v="86757-52367-ON"/>
    <s v="E-L-0.2"/>
    <n v="2"/>
    <x v="853"/>
    <s v="jcamillopt@shinystat.com"/>
    <x v="0"/>
    <s v="Exc"/>
    <x v="1"/>
    <x v="3"/>
    <n v="4.4550000000000001"/>
    <n v="8.91"/>
    <x v="1"/>
    <x v="0"/>
  </r>
  <r>
    <s v="NXM-89323-646"/>
    <x v="657"/>
    <s v="28158-93383-CK"/>
    <s v="E-D-1"/>
    <n v="1"/>
    <x v="854"/>
    <s v="kphilbrickpu@cdc.gov"/>
    <x v="0"/>
    <s v="Exc"/>
    <x v="2"/>
    <x v="0"/>
    <n v="12.15"/>
    <n v="12.15"/>
    <x v="1"/>
    <x v="0"/>
  </r>
  <r>
    <s v="NHI-23264-055"/>
    <x v="658"/>
    <s v="44799-09711-XW"/>
    <s v="A-D-0.5"/>
    <n v="4"/>
    <x v="855"/>
    <s v=""/>
    <x v="0"/>
    <s v="Ara"/>
    <x v="2"/>
    <x v="1"/>
    <n v="5.97"/>
    <n v="23.88"/>
    <x v="2"/>
    <x v="0"/>
  </r>
  <r>
    <s v="EQH-53569-934"/>
    <x v="659"/>
    <s v="53667-91553-LT"/>
    <s v="E-M-1"/>
    <n v="4"/>
    <x v="856"/>
    <s v="bsillispw@istockphoto.com"/>
    <x v="0"/>
    <s v="Exc"/>
    <x v="0"/>
    <x v="0"/>
    <n v="13.75"/>
    <n v="55"/>
    <x v="1"/>
    <x v="1"/>
  </r>
  <r>
    <s v="XKK-06692-189"/>
    <x v="558"/>
    <s v="86579-92122-OC"/>
    <s v="R-D-1"/>
    <n v="3"/>
    <x v="857"/>
    <s v=""/>
    <x v="0"/>
    <s v="Rob"/>
    <x v="2"/>
    <x v="0"/>
    <n v="8.9499999999999993"/>
    <n v="26.849999999999998"/>
    <x v="0"/>
    <x v="0"/>
  </r>
  <r>
    <s v="BYP-16005-016"/>
    <x v="660"/>
    <s v="01474-63436-TP"/>
    <s v="R-M-2.5"/>
    <n v="5"/>
    <x v="858"/>
    <s v="rcuttspy@techcrunch.com"/>
    <x v="0"/>
    <s v="Rob"/>
    <x v="0"/>
    <x v="2"/>
    <n v="22.884999999999998"/>
    <n v="114.42499999999998"/>
    <x v="0"/>
    <x v="1"/>
  </r>
  <r>
    <s v="LWS-13938-905"/>
    <x v="661"/>
    <s v="90533-82440-EE"/>
    <s v="A-M-2.5"/>
    <n v="6"/>
    <x v="859"/>
    <s v="mdelvespz@nature.com"/>
    <x v="0"/>
    <s v="Ara"/>
    <x v="0"/>
    <x v="2"/>
    <n v="25.874999999999996"/>
    <n v="155.24999999999997"/>
    <x v="2"/>
    <x v="0"/>
  </r>
  <r>
    <s v="OLH-95722-362"/>
    <x v="662"/>
    <s v="48553-69225-VX"/>
    <s v="L-D-0.5"/>
    <n v="3"/>
    <x v="860"/>
    <s v="dgrittonq0@nydailynews.com"/>
    <x v="0"/>
    <s v="Lib"/>
    <x v="2"/>
    <x v="1"/>
    <n v="7.77"/>
    <n v="23.31"/>
    <x v="3"/>
    <x v="0"/>
  </r>
  <r>
    <s v="OLH-95722-362"/>
    <x v="662"/>
    <s v="48553-69225-VX"/>
    <s v="R-M-2.5"/>
    <n v="4"/>
    <x v="860"/>
    <s v="dgrittonq0@nydailynews.com"/>
    <x v="0"/>
    <s v="Rob"/>
    <x v="0"/>
    <x v="2"/>
    <n v="22.884999999999998"/>
    <n v="91.539999999999992"/>
    <x v="0"/>
    <x v="0"/>
  </r>
  <r>
    <s v="KCW-50949-318"/>
    <x v="184"/>
    <s v="52374-27313-IV"/>
    <s v="E-L-1"/>
    <n v="5"/>
    <x v="861"/>
    <s v="dgutq2@umich.edu"/>
    <x v="0"/>
    <s v="Exc"/>
    <x v="1"/>
    <x v="0"/>
    <n v="14.85"/>
    <n v="74.25"/>
    <x v="1"/>
    <x v="0"/>
  </r>
  <r>
    <s v="JGZ-16947-591"/>
    <x v="663"/>
    <s v="14264-41252-SL"/>
    <s v="L-L-0.2"/>
    <n v="6"/>
    <x v="862"/>
    <s v="wpummeryq3@topsy.com"/>
    <x v="0"/>
    <s v="Lib"/>
    <x v="1"/>
    <x v="3"/>
    <n v="4.7549999999999999"/>
    <n v="28.53"/>
    <x v="3"/>
    <x v="1"/>
  </r>
  <r>
    <s v="LXS-63326-144"/>
    <x v="334"/>
    <s v="35367-50483-AR"/>
    <s v="R-L-0.5"/>
    <n v="2"/>
    <x v="863"/>
    <s v="gsiudaq4@nytimes.com"/>
    <x v="0"/>
    <s v="Rob"/>
    <x v="1"/>
    <x v="1"/>
    <n v="7.169999999999999"/>
    <n v="14.339999999999998"/>
    <x v="0"/>
    <x v="0"/>
  </r>
  <r>
    <s v="CZG-86544-655"/>
    <x v="664"/>
    <s v="69443-77665-QW"/>
    <s v="A-L-0.5"/>
    <n v="2"/>
    <x v="864"/>
    <s v="hcrowneq5@wufoo.com"/>
    <x v="1"/>
    <s v="Ara"/>
    <x v="1"/>
    <x v="1"/>
    <n v="7.77"/>
    <n v="15.54"/>
    <x v="2"/>
    <x v="0"/>
  </r>
  <r>
    <s v="WFV-88138-247"/>
    <x v="24"/>
    <s v="63411-51758-QC"/>
    <s v="R-L-1"/>
    <n v="3"/>
    <x v="865"/>
    <s v="vpawseyq6@tiny.cc"/>
    <x v="0"/>
    <s v="Rob"/>
    <x v="1"/>
    <x v="0"/>
    <n v="11.95"/>
    <n v="35.849999999999994"/>
    <x v="0"/>
    <x v="1"/>
  </r>
  <r>
    <s v="RFG-28227-288"/>
    <x v="12"/>
    <s v="68605-21835-UF"/>
    <s v="A-L-0.5"/>
    <n v="6"/>
    <x v="866"/>
    <s v="awaterhouseq7@istockphoto.com"/>
    <x v="0"/>
    <s v="Ara"/>
    <x v="1"/>
    <x v="1"/>
    <n v="7.77"/>
    <n v="46.62"/>
    <x v="2"/>
    <x v="1"/>
  </r>
  <r>
    <s v="QAK-77286-758"/>
    <x v="105"/>
    <s v="34786-30419-XY"/>
    <s v="R-L-0.5"/>
    <n v="5"/>
    <x v="867"/>
    <s v="fhaughianq8@1688.com"/>
    <x v="0"/>
    <s v="Rob"/>
    <x v="1"/>
    <x v="1"/>
    <n v="7.169999999999999"/>
    <n v="35.849999999999994"/>
    <x v="0"/>
    <x v="1"/>
  </r>
  <r>
    <s v="CZD-56716-840"/>
    <x v="665"/>
    <s v="15456-29250-RU"/>
    <s v="L-D-2.5"/>
    <n v="4"/>
    <x v="868"/>
    <s v=""/>
    <x v="0"/>
    <s v="Lib"/>
    <x v="2"/>
    <x v="2"/>
    <n v="29.784999999999997"/>
    <n v="119.13999999999999"/>
    <x v="3"/>
    <x v="1"/>
  </r>
  <r>
    <s v="UBI-59229-277"/>
    <x v="44"/>
    <s v="00886-35803-FG"/>
    <s v="L-D-0.5"/>
    <n v="3"/>
    <x v="869"/>
    <s v=""/>
    <x v="0"/>
    <s v="Lib"/>
    <x v="2"/>
    <x v="1"/>
    <n v="7.77"/>
    <n v="23.31"/>
    <x v="3"/>
    <x v="1"/>
  </r>
  <r>
    <s v="WJJ-37489-898"/>
    <x v="171"/>
    <s v="31599-82152-AD"/>
    <s v="A-M-1"/>
    <n v="1"/>
    <x v="870"/>
    <s v="rfaltinqb@topsy.com"/>
    <x v="1"/>
    <s v="Ara"/>
    <x v="0"/>
    <x v="0"/>
    <n v="11.25"/>
    <n v="11.25"/>
    <x v="2"/>
    <x v="1"/>
  </r>
  <r>
    <s v="ORX-57454-917"/>
    <x v="328"/>
    <s v="76209-39601-ZR"/>
    <s v="E-D-2.5"/>
    <n v="3"/>
    <x v="871"/>
    <s v="gcheekeqc@sitemeter.com"/>
    <x v="2"/>
    <s v="Exc"/>
    <x v="2"/>
    <x v="2"/>
    <n v="27.945"/>
    <n v="83.835000000000008"/>
    <x v="1"/>
    <x v="0"/>
  </r>
  <r>
    <s v="GRB-68838-629"/>
    <x v="648"/>
    <s v="15064-65241-HB"/>
    <s v="R-L-2.5"/>
    <n v="4"/>
    <x v="872"/>
    <s v="grattqd@phpbb.com"/>
    <x v="1"/>
    <s v="Rob"/>
    <x v="1"/>
    <x v="2"/>
    <n v="27.484999999999996"/>
    <n v="109.93999999999998"/>
    <x v="0"/>
    <x v="1"/>
  </r>
  <r>
    <s v="SHT-04865-419"/>
    <x v="666"/>
    <s v="69215-90789-DL"/>
    <s v="R-L-0.2"/>
    <n v="4"/>
    <x v="873"/>
    <s v=""/>
    <x v="0"/>
    <s v="Rob"/>
    <x v="1"/>
    <x v="3"/>
    <n v="3.5849999999999995"/>
    <n v="14.339999999999998"/>
    <x v="0"/>
    <x v="0"/>
  </r>
  <r>
    <s v="UQI-28177-865"/>
    <x v="577"/>
    <s v="04317-46176-TB"/>
    <s v="R-L-0.2"/>
    <n v="6"/>
    <x v="874"/>
    <s v="ieberleinqf@hc360.com"/>
    <x v="0"/>
    <s v="Rob"/>
    <x v="1"/>
    <x v="3"/>
    <n v="3.5849999999999995"/>
    <n v="21.509999999999998"/>
    <x v="0"/>
    <x v="1"/>
  </r>
  <r>
    <s v="OIB-13664-879"/>
    <x v="114"/>
    <s v="04713-57765-KR"/>
    <s v="A-M-1"/>
    <n v="2"/>
    <x v="875"/>
    <s v="jdrengqg@uiuc.edu"/>
    <x v="1"/>
    <s v="Ara"/>
    <x v="0"/>
    <x v="0"/>
    <n v="11.25"/>
    <n v="22.5"/>
    <x v="2"/>
    <x v="0"/>
  </r>
  <r>
    <s v="PJS-30996-485"/>
    <x v="4"/>
    <s v="86579-92122-OC"/>
    <s v="A-L-0.2"/>
    <n v="1"/>
    <x v="857"/>
    <s v=""/>
    <x v="0"/>
    <s v="Ara"/>
    <x v="1"/>
    <x v="3"/>
    <n v="3.8849999999999998"/>
    <n v="3.8849999999999998"/>
    <x v="2"/>
    <x v="0"/>
  </r>
  <r>
    <s v="HEL-86709-449"/>
    <x v="667"/>
    <s v="86579-92122-OC"/>
    <s v="E-D-2.5"/>
    <n v="1"/>
    <x v="857"/>
    <s v=""/>
    <x v="0"/>
    <s v="Exc"/>
    <x v="2"/>
    <x v="2"/>
    <n v="27.945"/>
    <n v="27.945"/>
    <x v="1"/>
    <x v="0"/>
  </r>
  <r>
    <s v="NCH-55389-562"/>
    <x v="110"/>
    <s v="86579-92122-OC"/>
    <s v="E-L-2.5"/>
    <n v="5"/>
    <x v="857"/>
    <s v=""/>
    <x v="0"/>
    <s v="Exc"/>
    <x v="1"/>
    <x v="2"/>
    <n v="34.154999999999994"/>
    <n v="170.77499999999998"/>
    <x v="1"/>
    <x v="0"/>
  </r>
  <r>
    <s v="NCH-55389-562"/>
    <x v="110"/>
    <s v="86579-92122-OC"/>
    <s v="R-L-2.5"/>
    <n v="2"/>
    <x v="857"/>
    <s v=""/>
    <x v="0"/>
    <s v="Rob"/>
    <x v="1"/>
    <x v="2"/>
    <n v="27.484999999999996"/>
    <n v="54.969999999999992"/>
    <x v="0"/>
    <x v="0"/>
  </r>
  <r>
    <s v="NCH-55389-562"/>
    <x v="110"/>
    <s v="86579-92122-OC"/>
    <s v="E-L-1"/>
    <n v="1"/>
    <x v="857"/>
    <s v=""/>
    <x v="0"/>
    <s v="Exc"/>
    <x v="1"/>
    <x v="0"/>
    <n v="14.85"/>
    <n v="14.85"/>
    <x v="1"/>
    <x v="0"/>
  </r>
  <r>
    <s v="NCH-55389-562"/>
    <x v="110"/>
    <s v="86579-92122-OC"/>
    <s v="A-L-0.2"/>
    <n v="2"/>
    <x v="857"/>
    <s v=""/>
    <x v="0"/>
    <s v="Ara"/>
    <x v="1"/>
    <x v="3"/>
    <n v="3.8849999999999998"/>
    <n v="7.77"/>
    <x v="2"/>
    <x v="0"/>
  </r>
  <r>
    <s v="GUG-45603-775"/>
    <x v="668"/>
    <s v="40959-32642-DN"/>
    <s v="L-L-0.2"/>
    <n v="5"/>
    <x v="876"/>
    <s v="rstrathernqn@devhub.com"/>
    <x v="0"/>
    <s v="Lib"/>
    <x v="1"/>
    <x v="3"/>
    <n v="4.7549999999999999"/>
    <n v="23.774999999999999"/>
    <x v="3"/>
    <x v="0"/>
  </r>
  <r>
    <s v="KJB-98240-098"/>
    <x v="422"/>
    <s v="77746-08153-PM"/>
    <s v="L-L-1"/>
    <n v="5"/>
    <x v="877"/>
    <s v="cmiguelqo@exblog.jp"/>
    <x v="0"/>
    <s v="Lib"/>
    <x v="1"/>
    <x v="0"/>
    <n v="15.85"/>
    <n v="79.25"/>
    <x v="3"/>
    <x v="0"/>
  </r>
  <r>
    <s v="JMS-48374-462"/>
    <x v="669"/>
    <s v="49667-96708-JL"/>
    <s v="A-D-2.5"/>
    <n v="2"/>
    <x v="878"/>
    <s v=""/>
    <x v="0"/>
    <s v="Ara"/>
    <x v="2"/>
    <x v="2"/>
    <n v="22.884999999999998"/>
    <n v="45.769999999999996"/>
    <x v="2"/>
    <x v="0"/>
  </r>
  <r>
    <s v="YIT-15877-117"/>
    <x v="670"/>
    <s v="24155-79322-EQ"/>
    <s v="R-D-1"/>
    <n v="1"/>
    <x v="879"/>
    <s v="mrocksqq@exblog.jp"/>
    <x v="1"/>
    <s v="Rob"/>
    <x v="2"/>
    <x v="0"/>
    <n v="8.9499999999999993"/>
    <n v="8.9499999999999993"/>
    <x v="0"/>
    <x v="0"/>
  </r>
  <r>
    <s v="YVK-82679-655"/>
    <x v="341"/>
    <s v="95342-88311-SF"/>
    <s v="R-M-0.5"/>
    <n v="4"/>
    <x v="880"/>
    <s v="yburrellsqr@vinaora.com"/>
    <x v="0"/>
    <s v="Rob"/>
    <x v="0"/>
    <x v="1"/>
    <n v="5.97"/>
    <n v="23.88"/>
    <x v="0"/>
    <x v="0"/>
  </r>
  <r>
    <s v="TYH-81940-054"/>
    <x v="671"/>
    <s v="69374-08133-RI"/>
    <s v="E-L-0.2"/>
    <n v="5"/>
    <x v="881"/>
    <s v="cgoodrumqs@goodreads.com"/>
    <x v="0"/>
    <s v="Exc"/>
    <x v="1"/>
    <x v="3"/>
    <n v="4.4550000000000001"/>
    <n v="22.274999999999999"/>
    <x v="1"/>
    <x v="1"/>
  </r>
  <r>
    <s v="HTY-30660-254"/>
    <x v="672"/>
    <s v="83844-95908-RX"/>
    <s v="R-M-1"/>
    <n v="3"/>
    <x v="882"/>
    <s v="jjefferysqt@blog.com"/>
    <x v="0"/>
    <s v="Rob"/>
    <x v="0"/>
    <x v="0"/>
    <n v="9.9499999999999993"/>
    <n v="29.849999999999998"/>
    <x v="0"/>
    <x v="0"/>
  </r>
  <r>
    <s v="GPW-43956-761"/>
    <x v="673"/>
    <s v="09667-09231-YM"/>
    <s v="E-L-0.5"/>
    <n v="6"/>
    <x v="883"/>
    <s v="bwardellqu@adobe.com"/>
    <x v="0"/>
    <s v="Exc"/>
    <x v="1"/>
    <x v="1"/>
    <n v="8.91"/>
    <n v="53.46"/>
    <x v="1"/>
    <x v="0"/>
  </r>
  <r>
    <s v="DWY-56352-412"/>
    <x v="674"/>
    <s v="55427-08059-DF"/>
    <s v="R-D-0.2"/>
    <n v="1"/>
    <x v="884"/>
    <s v="zwalisiakqv@ucsd.edu"/>
    <x v="1"/>
    <s v="Rob"/>
    <x v="2"/>
    <x v="3"/>
    <n v="2.6849999999999996"/>
    <n v="2.6849999999999996"/>
    <x v="0"/>
    <x v="0"/>
  </r>
  <r>
    <s v="PUH-55647-976"/>
    <x v="675"/>
    <s v="06624-54037-BQ"/>
    <s v="R-M-0.2"/>
    <n v="2"/>
    <x v="885"/>
    <s v="wleopoldqw@blogspot.com"/>
    <x v="0"/>
    <s v="Rob"/>
    <x v="0"/>
    <x v="3"/>
    <n v="2.9849999999999999"/>
    <n v="5.97"/>
    <x v="0"/>
    <x v="1"/>
  </r>
  <r>
    <s v="DTB-71371-705"/>
    <x v="539"/>
    <s v="48544-90737-AZ"/>
    <s v="L-D-1"/>
    <n v="1"/>
    <x v="886"/>
    <s v="cshaldersqx@cisco.com"/>
    <x v="0"/>
    <s v="Lib"/>
    <x v="2"/>
    <x v="0"/>
    <n v="12.95"/>
    <n v="12.95"/>
    <x v="3"/>
    <x v="0"/>
  </r>
  <r>
    <s v="ZDC-64769-740"/>
    <x v="676"/>
    <s v="79463-01597-FQ"/>
    <s v="E-M-0.5"/>
    <n v="1"/>
    <x v="887"/>
    <s v=""/>
    <x v="0"/>
    <s v="Exc"/>
    <x v="0"/>
    <x v="1"/>
    <n v="8.25"/>
    <n v="8.25"/>
    <x v="1"/>
    <x v="1"/>
  </r>
  <r>
    <s v="TED-81959-419"/>
    <x v="677"/>
    <s v="27702-50024-XC"/>
    <s v="A-L-2.5"/>
    <n v="5"/>
    <x v="888"/>
    <s v="nfurberqz@jugem.jp"/>
    <x v="0"/>
    <s v="Ara"/>
    <x v="1"/>
    <x v="2"/>
    <n v="29.784999999999997"/>
    <n v="148.92499999999998"/>
    <x v="2"/>
    <x v="1"/>
  </r>
  <r>
    <s v="FDO-25756-141"/>
    <x v="629"/>
    <s v="57360-46846-NS"/>
    <s v="A-L-2.5"/>
    <n v="3"/>
    <x v="889"/>
    <s v=""/>
    <x v="1"/>
    <s v="Ara"/>
    <x v="1"/>
    <x v="2"/>
    <n v="29.784999999999997"/>
    <n v="89.35499999999999"/>
    <x v="2"/>
    <x v="0"/>
  </r>
  <r>
    <s v="HKN-31467-517"/>
    <x v="662"/>
    <s v="84045-66771-SL"/>
    <s v="L-M-1"/>
    <n v="6"/>
    <x v="890"/>
    <s v="ckeaver1@ucoz.com"/>
    <x v="0"/>
    <s v="Lib"/>
    <x v="0"/>
    <x v="0"/>
    <n v="14.55"/>
    <n v="87.300000000000011"/>
    <x v="3"/>
    <x v="1"/>
  </r>
  <r>
    <s v="POF-29666-012"/>
    <x v="102"/>
    <s v="46885-00260-TL"/>
    <s v="R-D-0.5"/>
    <n v="1"/>
    <x v="891"/>
    <s v="sroseboroughr2@virginia.edu"/>
    <x v="0"/>
    <s v="Rob"/>
    <x v="2"/>
    <x v="1"/>
    <n v="5.3699999999999992"/>
    <n v="5.3699999999999992"/>
    <x v="0"/>
    <x v="0"/>
  </r>
  <r>
    <s v="IRX-59256-644"/>
    <x v="678"/>
    <s v="96446-62142-EN"/>
    <s v="A-D-0.2"/>
    <n v="3"/>
    <x v="892"/>
    <s v="ckingwellr3@squarespace.com"/>
    <x v="1"/>
    <s v="Ara"/>
    <x v="2"/>
    <x v="3"/>
    <n v="2.9849999999999999"/>
    <n v="8.9550000000000001"/>
    <x v="2"/>
    <x v="0"/>
  </r>
  <r>
    <s v="LTN-89139-350"/>
    <x v="679"/>
    <s v="07756-71018-GU"/>
    <s v="R-L-2.5"/>
    <n v="5"/>
    <x v="893"/>
    <s v="kcantor4@gmpg.org"/>
    <x v="0"/>
    <s v="Rob"/>
    <x v="1"/>
    <x v="2"/>
    <n v="27.484999999999996"/>
    <n v="137.42499999999998"/>
    <x v="0"/>
    <x v="0"/>
  </r>
  <r>
    <s v="TXF-79780-017"/>
    <x v="112"/>
    <s v="92048-47813-QB"/>
    <s v="R-L-1"/>
    <n v="5"/>
    <x v="894"/>
    <s v="mblakemorer5@nsw.gov.au"/>
    <x v="0"/>
    <s v="Rob"/>
    <x v="1"/>
    <x v="0"/>
    <n v="11.95"/>
    <n v="59.75"/>
    <x v="0"/>
    <x v="1"/>
  </r>
  <r>
    <s v="ALM-80762-974"/>
    <x v="55"/>
    <s v="84045-66771-SL"/>
    <s v="A-L-0.5"/>
    <n v="3"/>
    <x v="890"/>
    <s v="ckeaver1@ucoz.com"/>
    <x v="0"/>
    <s v="Ara"/>
    <x v="1"/>
    <x v="1"/>
    <n v="7.77"/>
    <n v="23.31"/>
    <x v="2"/>
    <x v="1"/>
  </r>
  <r>
    <s v="NXF-15738-707"/>
    <x v="680"/>
    <s v="28699-16256-XV"/>
    <s v="R-D-0.5"/>
    <n v="2"/>
    <x v="895"/>
    <s v=""/>
    <x v="0"/>
    <s v="Rob"/>
    <x v="2"/>
    <x v="1"/>
    <n v="5.3699999999999992"/>
    <n v="10.739999999999998"/>
    <x v="0"/>
    <x v="1"/>
  </r>
  <r>
    <s v="MVV-19034-198"/>
    <x v="94"/>
    <s v="98476-63654-CG"/>
    <s v="E-D-2.5"/>
    <n v="6"/>
    <x v="896"/>
    <s v=""/>
    <x v="0"/>
    <s v="Exc"/>
    <x v="2"/>
    <x v="2"/>
    <n v="27.945"/>
    <n v="167.67000000000002"/>
    <x v="1"/>
    <x v="0"/>
  </r>
  <r>
    <s v="KUX-19632-830"/>
    <x v="160"/>
    <s v="55409-07759-YG"/>
    <s v="E-D-0.2"/>
    <n v="6"/>
    <x v="897"/>
    <s v="cbernardotr9@wix.com"/>
    <x v="0"/>
    <s v="Exc"/>
    <x v="2"/>
    <x v="3"/>
    <n v="3.645"/>
    <n v="21.87"/>
    <x v="1"/>
    <x v="0"/>
  </r>
  <r>
    <s v="SNZ-44595-152"/>
    <x v="681"/>
    <s v="06136-65250-PG"/>
    <s v="R-L-1"/>
    <n v="2"/>
    <x v="898"/>
    <s v="kkemeryra@t.co"/>
    <x v="0"/>
    <s v="Rob"/>
    <x v="1"/>
    <x v="0"/>
    <n v="11.95"/>
    <n v="23.9"/>
    <x v="0"/>
    <x v="0"/>
  </r>
  <r>
    <s v="GQA-37241-629"/>
    <x v="502"/>
    <s v="08405-33165-BS"/>
    <s v="A-M-0.2"/>
    <n v="2"/>
    <x v="899"/>
    <s v="fparlotrb@forbes.com"/>
    <x v="0"/>
    <s v="Ara"/>
    <x v="0"/>
    <x v="3"/>
    <n v="3.375"/>
    <n v="6.75"/>
    <x v="2"/>
    <x v="0"/>
  </r>
  <r>
    <s v="WVV-79948-067"/>
    <x v="682"/>
    <s v="66070-30559-WI"/>
    <s v="E-M-2.5"/>
    <n v="1"/>
    <x v="900"/>
    <s v="rcheakrc@tripadvisor.com"/>
    <x v="1"/>
    <s v="Exc"/>
    <x v="0"/>
    <x v="2"/>
    <n v="31.624999999999996"/>
    <n v="31.624999999999996"/>
    <x v="1"/>
    <x v="0"/>
  </r>
  <r>
    <s v="LHX-81117-166"/>
    <x v="683"/>
    <s v="01282-28364-RZ"/>
    <s v="R-L-1"/>
    <n v="4"/>
    <x v="901"/>
    <s v="kogeneayrd@utexas.edu"/>
    <x v="0"/>
    <s v="Rob"/>
    <x v="1"/>
    <x v="0"/>
    <n v="11.95"/>
    <n v="47.8"/>
    <x v="0"/>
    <x v="1"/>
  </r>
  <r>
    <s v="GCD-75444-320"/>
    <x v="594"/>
    <s v="51277-93873-RP"/>
    <s v="L-M-2.5"/>
    <n v="1"/>
    <x v="902"/>
    <s v="cayrere@symantec.com"/>
    <x v="0"/>
    <s v="Lib"/>
    <x v="0"/>
    <x v="2"/>
    <n v="33.464999999999996"/>
    <n v="33.464999999999996"/>
    <x v="3"/>
    <x v="1"/>
  </r>
  <r>
    <s v="SGA-30059-217"/>
    <x v="389"/>
    <s v="84405-83364-DG"/>
    <s v="A-D-0.5"/>
    <n v="5"/>
    <x v="903"/>
    <s v="lkynetonrf@macromedia.com"/>
    <x v="2"/>
    <s v="Ara"/>
    <x v="2"/>
    <x v="1"/>
    <n v="5.97"/>
    <n v="29.849999999999998"/>
    <x v="2"/>
    <x v="0"/>
  </r>
  <r>
    <s v="GNL-98714-885"/>
    <x v="583"/>
    <s v="83731-53280-YC"/>
    <s v="R-M-1"/>
    <n v="3"/>
    <x v="904"/>
    <s v=""/>
    <x v="2"/>
    <s v="Rob"/>
    <x v="0"/>
    <x v="0"/>
    <n v="9.9499999999999993"/>
    <n v="29.849999999999998"/>
    <x v="0"/>
    <x v="0"/>
  </r>
  <r>
    <s v="OQA-93249-841"/>
    <x v="647"/>
    <s v="03917-13632-KC"/>
    <s v="A-M-2.5"/>
    <n v="6"/>
    <x v="905"/>
    <s v=""/>
    <x v="0"/>
    <s v="Ara"/>
    <x v="0"/>
    <x v="2"/>
    <n v="25.874999999999996"/>
    <n v="155.24999999999997"/>
    <x v="2"/>
    <x v="0"/>
  </r>
  <r>
    <s v="DUV-12075-132"/>
    <x v="366"/>
    <s v="62494-09113-RP"/>
    <s v="E-D-0.2"/>
    <n v="5"/>
    <x v="906"/>
    <s v=""/>
    <x v="0"/>
    <s v="Exc"/>
    <x v="2"/>
    <x v="3"/>
    <n v="3.645"/>
    <n v="18.225000000000001"/>
    <x v="1"/>
    <x v="1"/>
  </r>
  <r>
    <s v="DUV-12075-132"/>
    <x v="366"/>
    <s v="62494-09113-RP"/>
    <s v="L-D-0.5"/>
    <n v="2"/>
    <x v="906"/>
    <s v=""/>
    <x v="0"/>
    <s v="Lib"/>
    <x v="2"/>
    <x v="1"/>
    <n v="7.77"/>
    <n v="15.54"/>
    <x v="3"/>
    <x v="1"/>
  </r>
  <r>
    <s v="KPO-24942-184"/>
    <x v="684"/>
    <s v="70567-65133-CN"/>
    <s v="L-L-2.5"/>
    <n v="3"/>
    <x v="907"/>
    <s v=""/>
    <x v="1"/>
    <s v="Lib"/>
    <x v="1"/>
    <x v="2"/>
    <n v="36.454999999999998"/>
    <n v="109.36499999999999"/>
    <x v="3"/>
    <x v="1"/>
  </r>
  <r>
    <s v="SRJ-79353-838"/>
    <x v="506"/>
    <s v="77869-81373-AY"/>
    <s v="A-L-1"/>
    <n v="6"/>
    <x v="908"/>
    <s v=""/>
    <x v="0"/>
    <s v="Ara"/>
    <x v="1"/>
    <x v="0"/>
    <n v="12.95"/>
    <n v="77.699999999999989"/>
    <x v="2"/>
    <x v="1"/>
  </r>
  <r>
    <s v="XBV-40336-071"/>
    <x v="685"/>
    <s v="38536-98293-JZ"/>
    <s v="A-D-0.2"/>
    <n v="3"/>
    <x v="909"/>
    <s v=""/>
    <x v="1"/>
    <s v="Ara"/>
    <x v="2"/>
    <x v="3"/>
    <n v="2.9849999999999999"/>
    <n v="8.9550000000000001"/>
    <x v="2"/>
    <x v="1"/>
  </r>
  <r>
    <s v="RLM-96511-467"/>
    <x v="191"/>
    <s v="43014-53743-XK"/>
    <s v="R-L-2.5"/>
    <n v="1"/>
    <x v="910"/>
    <s v="jtewelsonrn@samsung.com"/>
    <x v="0"/>
    <s v="Rob"/>
    <x v="1"/>
    <x v="2"/>
    <n v="27.484999999999996"/>
    <n v="27.484999999999996"/>
    <x v="0"/>
    <x v="1"/>
  </r>
  <r>
    <s v="AEZ-13242-456"/>
    <x v="686"/>
    <s v="62494-09113-RP"/>
    <s v="R-M-0.5"/>
    <n v="5"/>
    <x v="906"/>
    <s v=""/>
    <x v="0"/>
    <s v="Rob"/>
    <x v="0"/>
    <x v="1"/>
    <n v="5.97"/>
    <n v="29.849999999999998"/>
    <x v="0"/>
    <x v="1"/>
  </r>
  <r>
    <s v="UME-75640-698"/>
    <x v="687"/>
    <s v="62494-09113-RP"/>
    <s v="A-M-0.5"/>
    <n v="4"/>
    <x v="906"/>
    <s v=""/>
    <x v="0"/>
    <s v="Ara"/>
    <x v="0"/>
    <x v="1"/>
    <n v="6.75"/>
    <n v="27"/>
    <x v="2"/>
    <x v="1"/>
  </r>
  <r>
    <s v="GJC-66474-557"/>
    <x v="629"/>
    <s v="64965-78386-MY"/>
    <s v="A-D-1"/>
    <n v="1"/>
    <x v="911"/>
    <s v="njennyrq@bigcartel.com"/>
    <x v="0"/>
    <s v="Ara"/>
    <x v="2"/>
    <x v="0"/>
    <n v="9.9499999999999993"/>
    <n v="9.9499999999999993"/>
    <x v="2"/>
    <x v="1"/>
  </r>
  <r>
    <s v="IRV-20769-219"/>
    <x v="688"/>
    <s v="77131-58092-GE"/>
    <s v="E-M-0.2"/>
    <n v="3"/>
    <x v="912"/>
    <s v=""/>
    <x v="2"/>
    <s v="Exc"/>
    <x v="0"/>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17F7F4-E893-4F06-A831-B24A36CA850C}" name="TotalSales" cacheId="2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F48" firstHeaderRow="1" firstDataRow="2" firstDataCol="2"/>
  <pivotFields count="17">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4" outline="0" showAll="0" defaultSubtotal="0">
      <items count="4">
        <item x="3"/>
        <item x="1"/>
        <item x="0"/>
        <item x="2"/>
      </items>
    </pivotField>
    <pivotField compact="0" numFmtId="170" outline="0" showAll="0" defaultSubtotal="0"/>
    <pivotField dataField="1" compact="0" numFmtId="170" outline="0" showAll="0" defaultSubtotal="0"/>
    <pivotField axis="axisCol" compact="0" outline="0" showAll="0" defaultSubtotal="0">
      <items count="4">
        <item x="2"/>
        <item x="1"/>
        <item x="3"/>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6"/>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3" count="1" selected="0">
            <x v="0"/>
          </reference>
          <reference field="15" count="1" selected="0">
            <x v="7"/>
          </reference>
          <reference field="16" count="1" selected="0">
            <x v="2"/>
          </reference>
        </references>
      </pivotArea>
    </chartFormat>
    <chartFormat chart="16" format="9" series="1">
      <pivotArea type="data" outline="0" fieldPosition="0">
        <references count="2">
          <reference field="4294967294" count="1" selected="0">
            <x v="0"/>
          </reference>
          <reference field="13" count="1" selected="0">
            <x v="0"/>
          </reference>
        </references>
      </pivotArea>
    </chartFormat>
    <chartFormat chart="16" format="10" series="1">
      <pivotArea type="data" outline="0" fieldPosition="0">
        <references count="2">
          <reference field="4294967294" count="1" selected="0">
            <x v="0"/>
          </reference>
          <reference field="13" count="1" selected="0">
            <x v="1"/>
          </reference>
        </references>
      </pivotArea>
    </chartFormat>
    <chartFormat chart="16" format="11" series="1">
      <pivotArea type="data" outline="0" fieldPosition="0">
        <references count="2">
          <reference field="4294967294" count="1" selected="0">
            <x v="0"/>
          </reference>
          <reference field="13" count="1" selected="0">
            <x v="2"/>
          </reference>
        </references>
      </pivotArea>
    </chartFormat>
    <chartFormat chart="16"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1748E7-72B6-4417-96CB-1F25A4635275}" name="TotalSales" cacheId="2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6" firstHeaderRow="1" firstDataRow="1" firstDataCol="1"/>
  <pivotFields count="17">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4" outline="0" showAll="0" defaultSubtotal="0">
      <items count="4">
        <item x="3"/>
        <item x="1"/>
        <item x="0"/>
        <item x="2"/>
      </items>
    </pivotField>
    <pivotField compact="0" numFmtId="170" outline="0" showAll="0" defaultSubtotal="0"/>
    <pivotField dataField="1" compact="0" numFmtId="170" outline="0" showAll="0" defaultSubtotal="0"/>
    <pivotField compact="0" outline="0" showAll="0" defaultSubtotal="0">
      <items count="4">
        <item x="2"/>
        <item x="1"/>
        <item x="3"/>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chartFormats count="8">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7" count="1" selected="0">
            <x v="2"/>
          </reference>
        </references>
      </pivotArea>
    </chartFormat>
    <chartFormat chart="16" format="2">
      <pivotArea type="data" outline="0" fieldPosition="0">
        <references count="2">
          <reference field="4294967294" count="1" selected="0">
            <x v="0"/>
          </reference>
          <reference field="7" count="1" selected="0">
            <x v="0"/>
          </reference>
        </references>
      </pivotArea>
    </chartFormat>
    <chartFormat chart="16" format="3">
      <pivotArea type="data" outline="0" fieldPosition="0">
        <references count="2">
          <reference field="4294967294" count="1" selected="0">
            <x v="0"/>
          </reference>
          <reference field="7"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7" count="1" selected="0">
            <x v="1"/>
          </reference>
        </references>
      </pivotArea>
    </chartFormat>
    <chartFormat chart="20" format="10">
      <pivotArea type="data" outline="0" fieldPosition="0">
        <references count="2">
          <reference field="4294967294" count="1" selected="0">
            <x v="0"/>
          </reference>
          <reference field="7" count="1" selected="0">
            <x v="0"/>
          </reference>
        </references>
      </pivotArea>
    </chartFormat>
    <chartFormat chart="20"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A039DE-84FD-4AAA-83BE-543CA9E47382}" name="TotalSales" cacheId="2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8" firstHeaderRow="1" firstDataRow="1" firstDataCol="1"/>
  <pivotFields count="17">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4" outline="0" showAll="0" defaultSubtotal="0">
      <items count="4">
        <item x="3"/>
        <item x="1"/>
        <item x="0"/>
        <item x="2"/>
      </items>
    </pivotField>
    <pivotField compact="0" numFmtId="170" outline="0" showAll="0" defaultSubtotal="0"/>
    <pivotField dataField="1" compact="0" numFmtId="170" outline="0" showAll="0" defaultSubtotal="0"/>
    <pivotField compact="0" outline="0" showAll="0" defaultSubtotal="0">
      <items count="4">
        <item x="2"/>
        <item x="1"/>
        <item x="3"/>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657"/>
    </i>
    <i>
      <x v="266"/>
    </i>
    <i>
      <x v="81"/>
    </i>
    <i>
      <x v="787"/>
    </i>
    <i>
      <x v="884"/>
    </i>
  </rowItems>
  <colItems count="1">
    <i/>
  </colItems>
  <dataFields count="1">
    <dataField name="Sum of Sales" fld="12" baseField="0" baseItem="0" numFmtId="3"/>
  </dataFields>
  <chartFormats count="5">
    <chartFormat chart="16"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8A860910-43EE-4AC0-BAA7-1A652958EB12}" sourceName="Roast Type">
  <pivotTables>
    <pivotTable tabId="19" name="TotalSales"/>
    <pivotTable tabId="20" name="TotalSales"/>
    <pivotTable tabId="22" name="TotalSales"/>
  </pivotTables>
  <data>
    <tabular pivotCacheId="128287659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DF505AE-1E57-4BE7-8BD0-6C207947693E}" sourceName="Size">
  <pivotTables>
    <pivotTable tabId="19" name="TotalSales"/>
    <pivotTable tabId="20" name="TotalSales"/>
    <pivotTable tabId="22" name="TotalSales"/>
  </pivotTables>
  <data>
    <tabular pivotCacheId="128287659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D547570-A4DB-4959-8EF7-7D0BC2360E73}" sourceName="Loyalty Card">
  <pivotTables>
    <pivotTable tabId="19" name="TotalSales"/>
    <pivotTable tabId="20" name="TotalSales"/>
    <pivotTable tabId="22" name="TotalSales"/>
  </pivotTables>
  <data>
    <tabular pivotCacheId="128287659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7C8FB8CD-03B9-48F0-AD48-008DFD3EE96C}" cache="Slicer_Roast_Type" caption="Roast Type" columnCount="3" rowHeight="234950"/>
  <slicer name="Size 1" xr10:uid="{F1283BA9-2428-4C26-B94E-ABAD202CEB52}" cache="Slicer_Size" caption="Size" columnCount="2" rowHeight="234950"/>
  <slicer name="Loyalty Card 1" xr10:uid="{497DF5E9-B241-48ED-B165-697E31418A06}"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C9DB17F4-4D8D-4D74-989A-C216DD34446D}" cache="Slicer_Roast_Type" caption="Roast Type" columnCount="3" rowHeight="234950"/>
  <slicer name="Size" xr10:uid="{7B562606-9EB6-48CF-97FB-3C08EEE792F4}" cache="Slicer_Size" caption="Size" columnCount="2" rowHeight="234950"/>
  <slicer name="Loyalty Card" xr10:uid="{51860DB5-0D87-4296-80CD-E7517BCB235D}"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6008E5-897E-4E0C-956C-171991C94C49}" name="Orders" displayName="Orders" ref="A1:O1001" totalsRowShown="0" headerRowDxfId="5">
  <autoFilter ref="A1:O1001" xr:uid="{EB6008E5-897E-4E0C-956C-171991C94C49}"/>
  <tableColumns count="15">
    <tableColumn id="1" xr3:uid="{B3679C65-2FB7-4600-B302-C4F786B8A1FF}" name="Order ID" dataDxfId="15"/>
    <tableColumn id="2" xr3:uid="{5E21DA5A-B1A8-4708-B13D-B0F4FFF595BC}" name="Order Date" dataDxfId="14"/>
    <tableColumn id="3" xr3:uid="{E5F714FA-2512-40DF-A49E-B866531BBF79}" name="Customer ID" dataDxfId="13"/>
    <tableColumn id="4" xr3:uid="{D3316D11-AC70-4568-AFAF-19E29A09064A}" name="Product ID"/>
    <tableColumn id="5" xr3:uid="{B55330B6-90EF-4ECE-971E-2B582EB51C88}" name="Quantity" dataDxfId="12"/>
    <tableColumn id="6" xr3:uid="{524EA82C-21C1-40AB-8D89-B3D035569991}" name="Customer Name" dataDxfId="11">
      <calculatedColumnFormula>_xlfn.XLOOKUP(C2,customers!$A$2:$A$1001,customers!$B$2:$B$1001,"",0)</calculatedColumnFormula>
    </tableColumn>
    <tableColumn id="7" xr3:uid="{2FAB1C2E-44D5-4997-8759-E7ACAD4DF623}" name="Email" dataDxfId="10">
      <calculatedColumnFormula>IF(_xlfn.XLOOKUP(C2,customers!$A$2:$A$1001,customers!$C$2:$C$1001,"",0)=0,"",_xlfn.XLOOKUP(C2,customers!$A$2:$A$1001,customers!$C$2:$C$1001,"",0))</calculatedColumnFormula>
    </tableColumn>
    <tableColumn id="8" xr3:uid="{A9E341D3-92AF-41A5-89A4-907C20EC7F8B}" name="Country" dataDxfId="9">
      <calculatedColumnFormula>_xlfn.XLOOKUP(C2,customers!$A$2:$A$1001,customers!$G$2:$G$1001,"",0)</calculatedColumnFormula>
    </tableColumn>
    <tableColumn id="9" xr3:uid="{19D0FE9A-A516-44D4-A69C-68D745EA666B}" name="Coffee Type">
      <calculatedColumnFormula>INDEX(products!$A$1:$G$49,MATCH(orders!$D2,products!$A$1:$A$49,0),MATCH(orders!I$1,products!$A$1:$G$1,0))</calculatedColumnFormula>
    </tableColumn>
    <tableColumn id="10" xr3:uid="{A207ECF1-F263-43C7-B277-34E7079C14FA}" name="Roast Type"/>
    <tableColumn id="11" xr3:uid="{743BA0B4-7D1F-43A4-A42C-F760A2C6A2FD}" name="Size" dataDxfId="8">
      <calculatedColumnFormula>INDEX(products!$A$1:$G$49,MATCH(orders!$D2,products!$A$1:$A$49,0),MATCH(orders!K$1,products!$A$1:$G$1,0))</calculatedColumnFormula>
    </tableColumn>
    <tableColumn id="12" xr3:uid="{4FC1C340-BBCB-4362-88C0-FAC7E7F2DC1C}" name="Unit Price" dataDxfId="7">
      <calculatedColumnFormula>INDEX(products!$A$1:$G$49,MATCH(orders!$D2,products!$A$1:$A$49,0),MATCH(orders!L$1,products!$A$1:$G$1,0))</calculatedColumnFormula>
    </tableColumn>
    <tableColumn id="13" xr3:uid="{BCF985A7-9574-413C-8DE7-4E580AAC3644}" name="Sales" dataDxfId="6">
      <calculatedColumnFormula>L2*E2</calculatedColumnFormula>
    </tableColumn>
    <tableColumn id="14" xr3:uid="{65884F3C-7C69-4E0D-8C9D-3FEAD2CDA203}" name="Coffee Type - Name">
      <calculatedColumnFormula array="1">_xlfn.IFS(I2="Ara","Arabica",I2="Exc","Excelsa",I2="Lib","Liberica",I2="Rob","Robusta")</calculatedColumnFormula>
    </tableColumn>
    <tableColumn id="15" xr3:uid="{A9ED0D5A-140B-4DAB-9EE6-84970B3B13F0}" name="Loyalty Card" dataDxfId="4">
      <calculatedColumnFormula>_xlfn.XLOOKUP(Orders[[#This Row],[Customer ID]],customers!$A$2:$A$1001,customers!$I$2:$I$1001)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416697E-219C-4576-B89B-C13884D0D241}" sourceName="Order Date">
  <pivotTables>
    <pivotTable tabId="19" name="TotalSales"/>
    <pivotTable tabId="20" name="TotalSales"/>
    <pivotTable tabId="22" name="TotalSales"/>
  </pivotTables>
  <state minimalRefreshVersion="6" lastRefreshVersion="6" pivotCacheId="128287659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220D42B9-9865-4EE8-8705-6B7A2058DA1F}" cache="NativeTimeline_Order_Date" caption="Order Date" level="2" selectionLevel="2" scrollPosition="2019-01-01T00:00:00" style="Coffee Shop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4F0BCB1-C2CA-47AF-85C6-E235C70E729F}" cache="NativeTimeline_Order_Date" caption="Order Date" level="2" selectionLevel="2" scrollPosition="2019-01-01T00:00:00" style="Coffee Shop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4D87-FA3C-408C-8FC4-6688B5FE4FD5}">
  <dimension ref="B1:AA5"/>
  <sheetViews>
    <sheetView showGridLines="0" showRowColHeaders="0" tabSelected="1" zoomScale="70" zoomScaleNormal="70" workbookViewId="0">
      <selection activeCell="B1" sqref="B1:AA11"/>
    </sheetView>
  </sheetViews>
  <sheetFormatPr defaultRowHeight="14.4" x14ac:dyDescent="0.3"/>
  <cols>
    <col min="1" max="1" width="0.5546875" customWidth="1"/>
  </cols>
  <sheetData>
    <row r="1" spans="2:27" ht="14.4" customHeight="1" x14ac:dyDescent="0.3">
      <c r="B1" s="9" t="s">
        <v>6223</v>
      </c>
      <c r="C1" s="9"/>
      <c r="D1" s="9"/>
      <c r="E1" s="9"/>
      <c r="F1" s="9"/>
      <c r="G1" s="9"/>
      <c r="H1" s="9"/>
      <c r="I1" s="9"/>
      <c r="J1" s="9"/>
      <c r="K1" s="9"/>
      <c r="L1" s="9"/>
      <c r="M1" s="9"/>
      <c r="N1" s="9"/>
      <c r="O1" s="9"/>
      <c r="P1" s="9"/>
      <c r="Q1" s="9"/>
      <c r="R1" s="9"/>
      <c r="S1" s="9"/>
      <c r="T1" s="9"/>
      <c r="U1" s="9"/>
      <c r="V1" s="9"/>
      <c r="W1" s="9"/>
      <c r="X1" s="9"/>
      <c r="Y1" s="9"/>
      <c r="Z1" s="9"/>
      <c r="AA1" s="9"/>
    </row>
    <row r="2" spans="2:27" ht="14.4" customHeight="1" x14ac:dyDescent="0.3">
      <c r="B2" s="9"/>
      <c r="C2" s="9"/>
      <c r="D2" s="9"/>
      <c r="E2" s="9"/>
      <c r="F2" s="9"/>
      <c r="G2" s="9"/>
      <c r="H2" s="9"/>
      <c r="I2" s="9"/>
      <c r="J2" s="9"/>
      <c r="K2" s="9"/>
      <c r="L2" s="9"/>
      <c r="M2" s="9"/>
      <c r="N2" s="9"/>
      <c r="O2" s="9"/>
      <c r="P2" s="9"/>
      <c r="Q2" s="9"/>
      <c r="R2" s="9"/>
      <c r="S2" s="9"/>
      <c r="T2" s="9"/>
      <c r="U2" s="9"/>
      <c r="V2" s="9"/>
      <c r="W2" s="9"/>
      <c r="X2" s="9"/>
      <c r="Y2" s="9"/>
      <c r="Z2" s="9"/>
      <c r="AA2" s="9"/>
    </row>
    <row r="3" spans="2:27" ht="14.4" customHeight="1" x14ac:dyDescent="0.3">
      <c r="B3" s="9"/>
      <c r="C3" s="9"/>
      <c r="D3" s="9"/>
      <c r="E3" s="9"/>
      <c r="F3" s="9"/>
      <c r="G3" s="9"/>
      <c r="H3" s="9"/>
      <c r="I3" s="9"/>
      <c r="J3" s="9"/>
      <c r="K3" s="9"/>
      <c r="L3" s="9"/>
      <c r="M3" s="9"/>
      <c r="N3" s="9"/>
      <c r="O3" s="9"/>
      <c r="P3" s="9"/>
      <c r="Q3" s="9"/>
      <c r="R3" s="9"/>
      <c r="S3" s="9"/>
      <c r="T3" s="9"/>
      <c r="U3" s="9"/>
      <c r="V3" s="9"/>
      <c r="W3" s="9"/>
      <c r="X3" s="9"/>
      <c r="Y3" s="9"/>
      <c r="Z3" s="9"/>
      <c r="AA3" s="9"/>
    </row>
    <row r="4" spans="2:27" x14ac:dyDescent="0.3">
      <c r="B4" s="9"/>
      <c r="C4" s="9"/>
      <c r="D4" s="9"/>
      <c r="E4" s="9"/>
      <c r="F4" s="9"/>
      <c r="G4" s="9"/>
      <c r="H4" s="9"/>
      <c r="I4" s="9"/>
      <c r="J4" s="9"/>
      <c r="K4" s="9"/>
      <c r="L4" s="9"/>
      <c r="M4" s="9"/>
      <c r="N4" s="9"/>
      <c r="O4" s="9"/>
      <c r="P4" s="9"/>
      <c r="Q4" s="9"/>
      <c r="R4" s="9"/>
      <c r="S4" s="9"/>
      <c r="T4" s="9"/>
      <c r="U4" s="9"/>
      <c r="V4" s="9"/>
      <c r="W4" s="9"/>
      <c r="X4" s="9"/>
      <c r="Y4" s="9"/>
      <c r="Z4" s="9"/>
      <c r="AA4" s="9"/>
    </row>
    <row r="5" spans="2:27" x14ac:dyDescent="0.3">
      <c r="B5" s="9"/>
      <c r="C5" s="9"/>
      <c r="D5" s="9"/>
      <c r="E5" s="9"/>
      <c r="F5" s="9"/>
      <c r="G5" s="9"/>
      <c r="H5" s="9"/>
      <c r="I5" s="9"/>
      <c r="J5" s="9"/>
      <c r="K5" s="9"/>
      <c r="L5" s="9"/>
      <c r="M5" s="9"/>
      <c r="N5" s="9"/>
      <c r="O5" s="9"/>
      <c r="P5" s="9"/>
      <c r="Q5" s="9"/>
      <c r="R5" s="9"/>
      <c r="S5" s="9"/>
      <c r="T5" s="9"/>
      <c r="U5" s="9"/>
      <c r="V5" s="9"/>
      <c r="W5" s="9"/>
      <c r="X5" s="9"/>
      <c r="Y5" s="9"/>
      <c r="Z5" s="9"/>
      <c r="AA5" s="9"/>
    </row>
  </sheetData>
  <mergeCells count="1">
    <mergeCell ref="B1:AA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C0C4-3513-4CE5-AA7E-DF20C4127E2F}">
  <dimension ref="A3:F48"/>
  <sheetViews>
    <sheetView topLeftCell="A43" zoomScale="70" zoomScaleNormal="70" workbookViewId="0">
      <selection activeCell="AF30" sqref="AF30"/>
    </sheetView>
  </sheetViews>
  <sheetFormatPr defaultRowHeight="14.4" x14ac:dyDescent="0.3"/>
  <cols>
    <col min="1" max="1" width="12.5546875" bestFit="1" customWidth="1"/>
    <col min="2" max="2" width="22.77734375" bestFit="1" customWidth="1"/>
    <col min="3" max="3" width="21.5546875" bestFit="1" customWidth="1"/>
    <col min="4" max="4" width="7.109375" bestFit="1" customWidth="1"/>
    <col min="5" max="5" width="7.77734375" bestFit="1" customWidth="1"/>
    <col min="6" max="6" width="8" bestFit="1" customWidth="1"/>
    <col min="7" max="7" width="10.77734375" bestFit="1" customWidth="1"/>
  </cols>
  <sheetData>
    <row r="3" spans="1:6" x14ac:dyDescent="0.3">
      <c r="A3" s="7" t="s">
        <v>6222</v>
      </c>
      <c r="C3" s="7" t="s">
        <v>6196</v>
      </c>
    </row>
    <row r="4" spans="1:6" x14ac:dyDescent="0.3">
      <c r="A4" s="7" t="s">
        <v>6216</v>
      </c>
      <c r="B4" s="7" t="s">
        <v>6217</v>
      </c>
      <c r="C4" t="s">
        <v>6218</v>
      </c>
      <c r="D4" t="s">
        <v>6219</v>
      </c>
      <c r="E4" t="s">
        <v>6220</v>
      </c>
      <c r="F4" t="s">
        <v>6221</v>
      </c>
    </row>
    <row r="5" spans="1:6" x14ac:dyDescent="0.3">
      <c r="A5" t="s">
        <v>6200</v>
      </c>
      <c r="B5" t="s">
        <v>6204</v>
      </c>
      <c r="C5" s="8">
        <v>186.85499999999999</v>
      </c>
      <c r="D5" s="8">
        <v>305.97000000000003</v>
      </c>
      <c r="E5" s="8">
        <v>213.15999999999997</v>
      </c>
      <c r="F5" s="8">
        <v>123</v>
      </c>
    </row>
    <row r="6" spans="1:6" x14ac:dyDescent="0.3">
      <c r="B6" t="s">
        <v>6205</v>
      </c>
      <c r="C6" s="8">
        <v>251.96499999999997</v>
      </c>
      <c r="D6" s="8">
        <v>129.46</v>
      </c>
      <c r="E6" s="8">
        <v>434.03999999999996</v>
      </c>
      <c r="F6" s="8">
        <v>171.93999999999997</v>
      </c>
    </row>
    <row r="7" spans="1:6" x14ac:dyDescent="0.3">
      <c r="B7" t="s">
        <v>6206</v>
      </c>
      <c r="C7" s="8">
        <v>224.94499999999999</v>
      </c>
      <c r="D7" s="8">
        <v>349.12</v>
      </c>
      <c r="E7" s="8">
        <v>321.04000000000002</v>
      </c>
      <c r="F7" s="8">
        <v>126.035</v>
      </c>
    </row>
    <row r="8" spans="1:6" x14ac:dyDescent="0.3">
      <c r="B8" t="s">
        <v>6207</v>
      </c>
      <c r="C8" s="8">
        <v>307.12</v>
      </c>
      <c r="D8" s="8">
        <v>681.07499999999993</v>
      </c>
      <c r="E8" s="8">
        <v>533.70499999999993</v>
      </c>
      <c r="F8" s="8">
        <v>158.85</v>
      </c>
    </row>
    <row r="9" spans="1:6" x14ac:dyDescent="0.3">
      <c r="B9" t="s">
        <v>6208</v>
      </c>
      <c r="C9" s="8">
        <v>53.664999999999992</v>
      </c>
      <c r="D9" s="8">
        <v>83.025000000000006</v>
      </c>
      <c r="E9" s="8">
        <v>193.83499999999998</v>
      </c>
      <c r="F9" s="8">
        <v>68.039999999999992</v>
      </c>
    </row>
    <row r="10" spans="1:6" x14ac:dyDescent="0.3">
      <c r="B10" t="s">
        <v>6209</v>
      </c>
      <c r="C10" s="8">
        <v>163.01999999999998</v>
      </c>
      <c r="D10" s="8">
        <v>678.3599999999999</v>
      </c>
      <c r="E10" s="8">
        <v>171.04500000000002</v>
      </c>
      <c r="F10" s="8">
        <v>372.255</v>
      </c>
    </row>
    <row r="11" spans="1:6" x14ac:dyDescent="0.3">
      <c r="B11" t="s">
        <v>6210</v>
      </c>
      <c r="C11" s="8">
        <v>345.02</v>
      </c>
      <c r="D11" s="8">
        <v>273.86999999999995</v>
      </c>
      <c r="E11" s="8">
        <v>184.12999999999997</v>
      </c>
      <c r="F11" s="8">
        <v>201.11499999999998</v>
      </c>
    </row>
    <row r="12" spans="1:6" x14ac:dyDescent="0.3">
      <c r="B12" t="s">
        <v>6211</v>
      </c>
      <c r="C12" s="8">
        <v>334.89</v>
      </c>
      <c r="D12" s="8">
        <v>70.95</v>
      </c>
      <c r="E12" s="8">
        <v>134.23000000000002</v>
      </c>
      <c r="F12" s="8">
        <v>166.27499999999998</v>
      </c>
    </row>
    <row r="13" spans="1:6" x14ac:dyDescent="0.3">
      <c r="B13" t="s">
        <v>6212</v>
      </c>
      <c r="C13" s="8">
        <v>178.70999999999998</v>
      </c>
      <c r="D13" s="8">
        <v>166.1</v>
      </c>
      <c r="E13" s="8">
        <v>439.30999999999995</v>
      </c>
      <c r="F13" s="8">
        <v>492.9</v>
      </c>
    </row>
    <row r="14" spans="1:6" x14ac:dyDescent="0.3">
      <c r="B14" t="s">
        <v>6213</v>
      </c>
      <c r="C14" s="8">
        <v>301.98500000000001</v>
      </c>
      <c r="D14" s="8">
        <v>153.76499999999999</v>
      </c>
      <c r="E14" s="8">
        <v>215.55499999999998</v>
      </c>
      <c r="F14" s="8">
        <v>213.66499999999999</v>
      </c>
    </row>
    <row r="15" spans="1:6" x14ac:dyDescent="0.3">
      <c r="B15" t="s">
        <v>6214</v>
      </c>
      <c r="C15" s="8">
        <v>312.83499999999998</v>
      </c>
      <c r="D15" s="8">
        <v>63.249999999999993</v>
      </c>
      <c r="E15" s="8">
        <v>350.89500000000004</v>
      </c>
      <c r="F15" s="8">
        <v>96.405000000000001</v>
      </c>
    </row>
    <row r="16" spans="1:6" x14ac:dyDescent="0.3">
      <c r="B16" t="s">
        <v>6215</v>
      </c>
      <c r="C16" s="8">
        <v>265.62</v>
      </c>
      <c r="D16" s="8">
        <v>526.51499999999987</v>
      </c>
      <c r="E16" s="8">
        <v>187.06</v>
      </c>
      <c r="F16" s="8">
        <v>210.58999999999997</v>
      </c>
    </row>
    <row r="17" spans="1:6" x14ac:dyDescent="0.3">
      <c r="A17" t="s">
        <v>6201</v>
      </c>
      <c r="B17" t="s">
        <v>6204</v>
      </c>
      <c r="C17" s="8">
        <v>47.25</v>
      </c>
      <c r="D17" s="8">
        <v>65.805000000000007</v>
      </c>
      <c r="E17" s="8">
        <v>274.67500000000001</v>
      </c>
      <c r="F17" s="8">
        <v>179.22</v>
      </c>
    </row>
    <row r="18" spans="1:6" x14ac:dyDescent="0.3">
      <c r="B18" t="s">
        <v>6205</v>
      </c>
      <c r="C18" s="8">
        <v>745.44999999999993</v>
      </c>
      <c r="D18" s="8">
        <v>428.88499999999999</v>
      </c>
      <c r="E18" s="8">
        <v>194.17499999999998</v>
      </c>
      <c r="F18" s="8">
        <v>429.82999999999993</v>
      </c>
    </row>
    <row r="19" spans="1:6" x14ac:dyDescent="0.3">
      <c r="B19" t="s">
        <v>6206</v>
      </c>
      <c r="C19" s="8">
        <v>130.47</v>
      </c>
      <c r="D19" s="8">
        <v>271.48500000000001</v>
      </c>
      <c r="E19" s="8">
        <v>281.20499999999998</v>
      </c>
      <c r="F19" s="8">
        <v>231.63000000000002</v>
      </c>
    </row>
    <row r="20" spans="1:6" x14ac:dyDescent="0.3">
      <c r="B20" t="s">
        <v>6207</v>
      </c>
      <c r="C20" s="8">
        <v>27</v>
      </c>
      <c r="D20" s="8">
        <v>347.26</v>
      </c>
      <c r="E20" s="8">
        <v>147.51</v>
      </c>
      <c r="F20" s="8">
        <v>240.04</v>
      </c>
    </row>
    <row r="21" spans="1:6" x14ac:dyDescent="0.3">
      <c r="B21" t="s">
        <v>6208</v>
      </c>
      <c r="C21" s="8">
        <v>255.11499999999995</v>
      </c>
      <c r="D21" s="8">
        <v>541.73</v>
      </c>
      <c r="E21" s="8">
        <v>83.43</v>
      </c>
      <c r="F21" s="8">
        <v>59.079999999999991</v>
      </c>
    </row>
    <row r="22" spans="1:6" x14ac:dyDescent="0.3">
      <c r="B22" t="s">
        <v>6209</v>
      </c>
      <c r="C22" s="8">
        <v>584.78999999999985</v>
      </c>
      <c r="D22" s="8">
        <v>357.42999999999995</v>
      </c>
      <c r="E22" s="8">
        <v>355.34</v>
      </c>
      <c r="F22" s="8">
        <v>140.88</v>
      </c>
    </row>
    <row r="23" spans="1:6" x14ac:dyDescent="0.3">
      <c r="B23" t="s">
        <v>6210</v>
      </c>
      <c r="C23" s="8">
        <v>430.62</v>
      </c>
      <c r="D23" s="8">
        <v>227.42500000000001</v>
      </c>
      <c r="E23" s="8">
        <v>236.315</v>
      </c>
      <c r="F23" s="8">
        <v>414.58499999999992</v>
      </c>
    </row>
    <row r="24" spans="1:6" x14ac:dyDescent="0.3">
      <c r="B24" t="s">
        <v>6211</v>
      </c>
      <c r="C24" s="8">
        <v>22.5</v>
      </c>
      <c r="D24" s="8">
        <v>77.72</v>
      </c>
      <c r="E24" s="8">
        <v>60.5</v>
      </c>
      <c r="F24" s="8">
        <v>139.67999999999998</v>
      </c>
    </row>
    <row r="25" spans="1:6" x14ac:dyDescent="0.3">
      <c r="B25" t="s">
        <v>6212</v>
      </c>
      <c r="C25" s="8">
        <v>126.14999999999999</v>
      </c>
      <c r="D25" s="8">
        <v>195.11</v>
      </c>
      <c r="E25" s="8">
        <v>89.13</v>
      </c>
      <c r="F25" s="8">
        <v>302.65999999999997</v>
      </c>
    </row>
    <row r="26" spans="1:6" x14ac:dyDescent="0.3">
      <c r="B26" t="s">
        <v>6213</v>
      </c>
      <c r="C26" s="8">
        <v>376.03</v>
      </c>
      <c r="D26" s="8">
        <v>523.24</v>
      </c>
      <c r="E26" s="8">
        <v>440.96499999999997</v>
      </c>
      <c r="F26" s="8">
        <v>174.46999999999997</v>
      </c>
    </row>
    <row r="27" spans="1:6" x14ac:dyDescent="0.3">
      <c r="B27" t="s">
        <v>6214</v>
      </c>
      <c r="C27" s="8">
        <v>515.17999999999995</v>
      </c>
      <c r="D27" s="8">
        <v>142.56</v>
      </c>
      <c r="E27" s="8">
        <v>347.03999999999996</v>
      </c>
      <c r="F27" s="8">
        <v>104.08499999999999</v>
      </c>
    </row>
    <row r="28" spans="1:6" x14ac:dyDescent="0.3">
      <c r="B28" t="s">
        <v>6215</v>
      </c>
      <c r="C28" s="8">
        <v>95.859999999999985</v>
      </c>
      <c r="D28" s="8">
        <v>484.76</v>
      </c>
      <c r="E28" s="8">
        <v>94.17</v>
      </c>
      <c r="F28" s="8">
        <v>77.10499999999999</v>
      </c>
    </row>
    <row r="29" spans="1:6" x14ac:dyDescent="0.3">
      <c r="A29" t="s">
        <v>6202</v>
      </c>
      <c r="B29" t="s">
        <v>6204</v>
      </c>
      <c r="C29" s="8">
        <v>258.34500000000003</v>
      </c>
      <c r="D29" s="8">
        <v>139.625</v>
      </c>
      <c r="E29" s="8">
        <v>279.52000000000004</v>
      </c>
      <c r="F29" s="8">
        <v>160.19499999999999</v>
      </c>
    </row>
    <row r="30" spans="1:6" x14ac:dyDescent="0.3">
      <c r="B30" t="s">
        <v>6205</v>
      </c>
      <c r="C30" s="8">
        <v>342.2</v>
      </c>
      <c r="D30" s="8">
        <v>284.24999999999994</v>
      </c>
      <c r="E30" s="8">
        <v>251.83</v>
      </c>
      <c r="F30" s="8">
        <v>80.550000000000011</v>
      </c>
    </row>
    <row r="31" spans="1:6" x14ac:dyDescent="0.3">
      <c r="B31" t="s">
        <v>6206</v>
      </c>
      <c r="C31" s="8">
        <v>418.30499999999989</v>
      </c>
      <c r="D31" s="8">
        <v>468.125</v>
      </c>
      <c r="E31" s="8">
        <v>405.05500000000006</v>
      </c>
      <c r="F31" s="8">
        <v>253.15499999999997</v>
      </c>
    </row>
    <row r="32" spans="1:6" x14ac:dyDescent="0.3">
      <c r="B32" t="s">
        <v>6207</v>
      </c>
      <c r="C32" s="8">
        <v>102.32999999999998</v>
      </c>
      <c r="D32" s="8">
        <v>242.14000000000001</v>
      </c>
      <c r="E32" s="8">
        <v>554.875</v>
      </c>
      <c r="F32" s="8">
        <v>106.23999999999998</v>
      </c>
    </row>
    <row r="33" spans="1:6" x14ac:dyDescent="0.3">
      <c r="B33" t="s">
        <v>6208</v>
      </c>
      <c r="C33" s="8">
        <v>234.71999999999997</v>
      </c>
      <c r="D33" s="8">
        <v>133.08000000000001</v>
      </c>
      <c r="E33" s="8">
        <v>267.2</v>
      </c>
      <c r="F33" s="8">
        <v>272.68999999999994</v>
      </c>
    </row>
    <row r="34" spans="1:6" x14ac:dyDescent="0.3">
      <c r="B34" t="s">
        <v>6209</v>
      </c>
      <c r="C34" s="8">
        <v>430.39</v>
      </c>
      <c r="D34" s="8">
        <v>136.20500000000001</v>
      </c>
      <c r="E34" s="8">
        <v>209.6</v>
      </c>
      <c r="F34" s="8">
        <v>88.334999999999994</v>
      </c>
    </row>
    <row r="35" spans="1:6" x14ac:dyDescent="0.3">
      <c r="B35" t="s">
        <v>6210</v>
      </c>
      <c r="C35" s="8">
        <v>109.005</v>
      </c>
      <c r="D35" s="8">
        <v>393.57499999999999</v>
      </c>
      <c r="E35" s="8">
        <v>61.034999999999997</v>
      </c>
      <c r="F35" s="8">
        <v>199.48999999999998</v>
      </c>
    </row>
    <row r="36" spans="1:6" x14ac:dyDescent="0.3">
      <c r="B36" t="s">
        <v>6211</v>
      </c>
      <c r="C36" s="8">
        <v>287.52499999999998</v>
      </c>
      <c r="D36" s="8">
        <v>288.67</v>
      </c>
      <c r="E36" s="8">
        <v>125.58</v>
      </c>
      <c r="F36" s="8">
        <v>374.13499999999999</v>
      </c>
    </row>
    <row r="37" spans="1:6" x14ac:dyDescent="0.3">
      <c r="B37" t="s">
        <v>6212</v>
      </c>
      <c r="C37" s="8">
        <v>840.92999999999984</v>
      </c>
      <c r="D37" s="8">
        <v>409.875</v>
      </c>
      <c r="E37" s="8">
        <v>171.32999999999998</v>
      </c>
      <c r="F37" s="8">
        <v>221.43999999999997</v>
      </c>
    </row>
    <row r="38" spans="1:6" x14ac:dyDescent="0.3">
      <c r="B38" t="s">
        <v>6213</v>
      </c>
      <c r="C38" s="8">
        <v>299.07</v>
      </c>
      <c r="D38" s="8">
        <v>260.32499999999999</v>
      </c>
      <c r="E38" s="8">
        <v>584.64</v>
      </c>
      <c r="F38" s="8">
        <v>256.36500000000001</v>
      </c>
    </row>
    <row r="39" spans="1:6" x14ac:dyDescent="0.3">
      <c r="B39" t="s">
        <v>6214</v>
      </c>
      <c r="C39" s="8">
        <v>323.32499999999999</v>
      </c>
      <c r="D39" s="8">
        <v>565.57000000000005</v>
      </c>
      <c r="E39" s="8">
        <v>537.80999999999995</v>
      </c>
      <c r="F39" s="8">
        <v>189.47499999999999</v>
      </c>
    </row>
    <row r="40" spans="1:6" x14ac:dyDescent="0.3">
      <c r="B40" t="s">
        <v>6215</v>
      </c>
      <c r="C40" s="8">
        <v>399.48499999999996</v>
      </c>
      <c r="D40" s="8">
        <v>148.19999999999999</v>
      </c>
      <c r="E40" s="8">
        <v>388.21999999999997</v>
      </c>
      <c r="F40" s="8">
        <v>212.07499999999999</v>
      </c>
    </row>
    <row r="41" spans="1:6" x14ac:dyDescent="0.3">
      <c r="A41" t="s">
        <v>6203</v>
      </c>
      <c r="B41" t="s">
        <v>6204</v>
      </c>
      <c r="C41" s="8">
        <v>112.69499999999999</v>
      </c>
      <c r="D41" s="8">
        <v>166.32</v>
      </c>
      <c r="E41" s="8">
        <v>843.71499999999992</v>
      </c>
      <c r="F41" s="8">
        <v>146.685</v>
      </c>
    </row>
    <row r="42" spans="1:6" x14ac:dyDescent="0.3">
      <c r="B42" t="s">
        <v>6205</v>
      </c>
      <c r="C42" s="8">
        <v>114.87999999999998</v>
      </c>
      <c r="D42" s="8">
        <v>133.815</v>
      </c>
      <c r="E42" s="8">
        <v>91.175000000000011</v>
      </c>
      <c r="F42" s="8">
        <v>53.759999999999991</v>
      </c>
    </row>
    <row r="43" spans="1:6" x14ac:dyDescent="0.3">
      <c r="B43" t="s">
        <v>6206</v>
      </c>
      <c r="C43" s="8">
        <v>277.76</v>
      </c>
      <c r="D43" s="8">
        <v>175.41</v>
      </c>
      <c r="E43" s="8">
        <v>462.50999999999993</v>
      </c>
      <c r="F43" s="8">
        <v>399.52499999999998</v>
      </c>
    </row>
    <row r="44" spans="1:6" x14ac:dyDescent="0.3">
      <c r="B44" t="s">
        <v>6207</v>
      </c>
      <c r="C44" s="8">
        <v>197.89499999999998</v>
      </c>
      <c r="D44" s="8">
        <v>289.755</v>
      </c>
      <c r="E44" s="8">
        <v>88.545000000000002</v>
      </c>
      <c r="F44" s="8">
        <v>200.25499999999997</v>
      </c>
    </row>
    <row r="45" spans="1:6" x14ac:dyDescent="0.3">
      <c r="B45" t="s">
        <v>6208</v>
      </c>
      <c r="C45" s="8">
        <v>193.11499999999998</v>
      </c>
      <c r="D45" s="8">
        <v>212.49499999999998</v>
      </c>
      <c r="E45" s="8">
        <v>292.29000000000002</v>
      </c>
      <c r="F45" s="8">
        <v>304.46999999999997</v>
      </c>
    </row>
    <row r="46" spans="1:6" x14ac:dyDescent="0.3">
      <c r="B46" t="s">
        <v>6209</v>
      </c>
      <c r="C46" s="8">
        <v>179.79</v>
      </c>
      <c r="D46" s="8">
        <v>426.2</v>
      </c>
      <c r="E46" s="8">
        <v>170.08999999999997</v>
      </c>
      <c r="F46" s="8">
        <v>379.31</v>
      </c>
    </row>
    <row r="47" spans="1:6" x14ac:dyDescent="0.3">
      <c r="B47" t="s">
        <v>6210</v>
      </c>
      <c r="C47" s="8">
        <v>247.28999999999996</v>
      </c>
      <c r="D47" s="8">
        <v>246.685</v>
      </c>
      <c r="E47" s="8">
        <v>271.05499999999995</v>
      </c>
      <c r="F47" s="8">
        <v>141.69999999999999</v>
      </c>
    </row>
    <row r="48" spans="1:6" x14ac:dyDescent="0.3">
      <c r="B48" t="s">
        <v>6211</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11DF-5D3E-4F9F-9DE1-8F397F1E3FEF}">
  <dimension ref="A3:B6"/>
  <sheetViews>
    <sheetView zoomScale="85" zoomScaleNormal="85" workbookViewId="0">
      <selection activeCell="R17" sqref="R17"/>
    </sheetView>
  </sheetViews>
  <sheetFormatPr defaultRowHeight="14.4" x14ac:dyDescent="0.3"/>
  <cols>
    <col min="1" max="1" width="14.44140625" bestFit="1" customWidth="1"/>
    <col min="2" max="2" width="12.109375" bestFit="1" customWidth="1"/>
    <col min="3" max="3" width="7.21875" bestFit="1" customWidth="1"/>
    <col min="4" max="4" width="7.77734375" bestFit="1" customWidth="1"/>
    <col min="5" max="6" width="8.21875" bestFit="1" customWidth="1"/>
    <col min="7" max="7" width="10.77734375" bestFit="1" customWidth="1"/>
  </cols>
  <sheetData>
    <row r="3" spans="1:2" x14ac:dyDescent="0.3">
      <c r="A3" s="7" t="s">
        <v>7</v>
      </c>
      <c r="B3" t="s">
        <v>6222</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3E719-6CFB-4980-A376-46AD503D16B6}">
  <dimension ref="A3:B8"/>
  <sheetViews>
    <sheetView zoomScale="85" zoomScaleNormal="85" workbookViewId="0">
      <selection activeCell="B5" sqref="B5"/>
    </sheetView>
  </sheetViews>
  <sheetFormatPr defaultRowHeight="14.4" x14ac:dyDescent="0.3"/>
  <cols>
    <col min="1" max="1" width="17.88671875" bestFit="1" customWidth="1"/>
    <col min="2" max="2" width="12.109375" bestFit="1" customWidth="1"/>
    <col min="3" max="3" width="7.21875" bestFit="1" customWidth="1"/>
    <col min="4" max="4" width="7.77734375" bestFit="1" customWidth="1"/>
    <col min="5" max="6" width="8.21875" bestFit="1" customWidth="1"/>
    <col min="7" max="7" width="10.77734375" bestFit="1" customWidth="1"/>
  </cols>
  <sheetData>
    <row r="3" spans="1:2" x14ac:dyDescent="0.3">
      <c r="A3" s="7" t="s">
        <v>4</v>
      </c>
      <c r="B3" t="s">
        <v>6222</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H1" zoomScale="115" zoomScaleNormal="115" workbookViewId="0">
      <selection activeCell="O2" sqref="O2"/>
    </sheetView>
  </sheetViews>
  <sheetFormatPr defaultRowHeight="14.4" x14ac:dyDescent="0.3"/>
  <cols>
    <col min="1" max="1" width="16.5546875" bestFit="1" customWidth="1"/>
    <col min="2" max="2" width="12.109375" style="4" bestFit="1" customWidth="1"/>
    <col min="3" max="3" width="16.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77734375" style="1" customWidth="1"/>
    <col min="12" max="12" width="10.77734375" customWidth="1"/>
    <col min="13" max="13" width="7.77734375" bestFit="1" customWidth="1"/>
    <col min="14" max="14" width="19.21875" customWidth="1"/>
    <col min="15" max="15" width="13.6640625" bestFit="1" customWidth="1"/>
  </cols>
  <sheetData>
    <row r="1" spans="1:15" x14ac:dyDescent="0.3">
      <c r="A1" s="2" t="s">
        <v>0</v>
      </c>
      <c r="B1" s="2" t="s">
        <v>1</v>
      </c>
      <c r="C1" s="2" t="s">
        <v>3</v>
      </c>
      <c r="D1" s="2" t="s">
        <v>11</v>
      </c>
      <c r="E1" s="2" t="s">
        <v>14</v>
      </c>
      <c r="F1" s="2" t="s">
        <v>4</v>
      </c>
      <c r="G1" s="2" t="s">
        <v>2</v>
      </c>
      <c r="H1" s="2" t="s">
        <v>7</v>
      </c>
      <c r="I1" s="2" t="s">
        <v>9</v>
      </c>
      <c r="J1" s="2" t="s">
        <v>10</v>
      </c>
      <c r="K1" s="5" t="s">
        <v>12</v>
      </c>
      <c r="L1" s="2" t="s">
        <v>13</v>
      </c>
      <c r="M1" s="2" t="s">
        <v>15</v>
      </c>
      <c r="N1" s="2" t="s">
        <v>6196</v>
      </c>
      <c r="O1" s="2" t="s">
        <v>6189</v>
      </c>
    </row>
    <row r="2" spans="1:15" x14ac:dyDescent="0.3">
      <c r="A2" s="2" t="s">
        <v>490</v>
      </c>
      <c r="B2" s="3">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
        <v>6197</v>
      </c>
      <c r="K2" s="1">
        <f>INDEX(products!$A$1:$G$49,MATCH(orders!$D2,products!$A$1:$A$49,0),MATCH(orders!K$1,products!$A$1:$G$1,0))</f>
        <v>1</v>
      </c>
      <c r="L2" s="6">
        <f>INDEX(products!$A$1:$G$49,MATCH(orders!$D2,products!$A$1:$A$49,0),MATCH(orders!L$1,products!$A$1:$G$1,0))</f>
        <v>9.9499999999999993</v>
      </c>
      <c r="M2" s="6">
        <f>L2*E2</f>
        <v>19.899999999999999</v>
      </c>
      <c r="N2" t="str" cm="1">
        <f t="array" ref="N2">_xlfn.IFS(I2="Ara","Arabica",I2="Exc","Excelsa",I2="Lib","Liberica",I2="Rob","Robusta")</f>
        <v>Robusta</v>
      </c>
      <c r="O2" t="str">
        <f>_xlfn.XLOOKUP(Orders[[#This Row],[Customer ID]],customers!$A$2:$A$1001,customers!$I$2:$I$1001)</f>
        <v>Yes</v>
      </c>
    </row>
    <row r="3" spans="1:15" x14ac:dyDescent="0.3">
      <c r="A3" s="2" t="s">
        <v>490</v>
      </c>
      <c r="B3" s="3">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
        <v>6197</v>
      </c>
      <c r="K3" s="1">
        <f>INDEX(products!$A$1:$G$49,MATCH(orders!$D3,products!$A$1:$A$49,0),MATCH(orders!K$1,products!$A$1:$G$1,0))</f>
        <v>0.5</v>
      </c>
      <c r="L3" s="6">
        <f>INDEX(products!$A$1:$G$49,MATCH(orders!$D3,products!$A$1:$A$49,0),MATCH(orders!L$1,products!$A$1:$G$1,0))</f>
        <v>8.25</v>
      </c>
      <c r="M3" s="6">
        <f t="shared" ref="M3:M66" si="0">L3*E3</f>
        <v>41.25</v>
      </c>
      <c r="N3" t="str" cm="1">
        <f t="array" ref="N3">_xlfn.IFS(I3="Ara","Arabica",I3="Exc","Excelsa",I3="Lib","Liberica",I3="Rob","Robusta")</f>
        <v>Excelsa</v>
      </c>
      <c r="O3" t="str">
        <f>_xlfn.XLOOKUP(Orders[[#This Row],[Customer ID]],customers!$A$2:$A$1001,customers!$I$2:$I$1001)</f>
        <v>Yes</v>
      </c>
    </row>
    <row r="4" spans="1:15" x14ac:dyDescent="0.3">
      <c r="A4" s="2" t="s">
        <v>501</v>
      </c>
      <c r="B4" s="3">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
        <v>6198</v>
      </c>
      <c r="K4" s="1">
        <f>INDEX(products!$A$1:$G$49,MATCH(orders!$D4,products!$A$1:$A$49,0),MATCH(orders!K$1,products!$A$1:$G$1,0))</f>
        <v>1</v>
      </c>
      <c r="L4" s="6">
        <f>INDEX(products!$A$1:$G$49,MATCH(orders!$D4,products!$A$1:$A$49,0),MATCH(orders!L$1,products!$A$1:$G$1,0))</f>
        <v>12.95</v>
      </c>
      <c r="M4" s="6">
        <f t="shared" si="0"/>
        <v>12.95</v>
      </c>
      <c r="N4" t="str" cm="1">
        <f t="array" ref="N4">_xlfn.IFS(I4="Ara","Arabica",I4="Exc","Excelsa",I4="Lib","Liberica",I4="Rob","Robusta")</f>
        <v>Arabica</v>
      </c>
      <c r="O4" t="str">
        <f>_xlfn.XLOOKUP(Orders[[#This Row],[Customer ID]],customers!$A$2:$A$1001,customers!$I$2:$I$1001)</f>
        <v>Yes</v>
      </c>
    </row>
    <row r="5" spans="1:15" x14ac:dyDescent="0.3">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
        <v>6197</v>
      </c>
      <c r="K5" s="1">
        <f>INDEX(products!$A$1:$G$49,MATCH(orders!$D5,products!$A$1:$A$49,0),MATCH(orders!K$1,products!$A$1:$G$1,0))</f>
        <v>1</v>
      </c>
      <c r="L5" s="6">
        <f>INDEX(products!$A$1:$G$49,MATCH(orders!$D5,products!$A$1:$A$49,0),MATCH(orders!L$1,products!$A$1:$G$1,0))</f>
        <v>13.75</v>
      </c>
      <c r="M5" s="6">
        <f t="shared" si="0"/>
        <v>27.5</v>
      </c>
      <c r="N5" t="str" cm="1">
        <f t="array" ref="N5">_xlfn.IFS(I5="Ara","Arabica",I5="Exc","Excelsa",I5="Lib","Liberica",I5="Rob","Robusta")</f>
        <v>Excelsa</v>
      </c>
      <c r="O5" t="str">
        <f>_xlfn.XLOOKUP(Orders[[#This Row],[Customer ID]],customers!$A$2:$A$1001,customers!$I$2:$I$1001)</f>
        <v>No</v>
      </c>
    </row>
    <row r="6" spans="1:15" x14ac:dyDescent="0.3">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
        <v>6198</v>
      </c>
      <c r="K6" s="1">
        <f>INDEX(products!$A$1:$G$49,MATCH(orders!$D6,products!$A$1:$A$49,0),MATCH(orders!K$1,products!$A$1:$G$1,0))</f>
        <v>2.5</v>
      </c>
      <c r="L6" s="6">
        <f>INDEX(products!$A$1:$G$49,MATCH(orders!$D6,products!$A$1:$A$49,0),MATCH(orders!L$1,products!$A$1:$G$1,0))</f>
        <v>27.484999999999996</v>
      </c>
      <c r="M6" s="6">
        <f t="shared" si="0"/>
        <v>54.969999999999992</v>
      </c>
      <c r="N6" t="str" cm="1">
        <f t="array" ref="N6">_xlfn.IFS(I6="Ara","Arabica",I6="Exc","Excelsa",I6="Lib","Liberica",I6="Rob","Robusta")</f>
        <v>Robusta</v>
      </c>
      <c r="O6" t="str">
        <f>_xlfn.XLOOKUP(Orders[[#This Row],[Customer ID]],customers!$A$2:$A$1001,customers!$I$2:$I$1001)</f>
        <v>No</v>
      </c>
    </row>
    <row r="7" spans="1:15" x14ac:dyDescent="0.3">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
        <v>6199</v>
      </c>
      <c r="K7" s="1">
        <f>INDEX(products!$A$1:$G$49,MATCH(orders!$D7,products!$A$1:$A$49,0),MATCH(orders!K$1,products!$A$1:$G$1,0))</f>
        <v>1</v>
      </c>
      <c r="L7" s="6">
        <f>INDEX(products!$A$1:$G$49,MATCH(orders!$D7,products!$A$1:$A$49,0),MATCH(orders!L$1,products!$A$1:$G$1,0))</f>
        <v>12.95</v>
      </c>
      <c r="M7" s="6">
        <f t="shared" si="0"/>
        <v>38.849999999999994</v>
      </c>
      <c r="N7" t="str" cm="1">
        <f t="array" ref="N7">_xlfn.IFS(I7="Ara","Arabica",I7="Exc","Excelsa",I7="Lib","Liberica",I7="Rob","Robusta")</f>
        <v>Liberica</v>
      </c>
      <c r="O7" t="str">
        <f>_xlfn.XLOOKUP(Orders[[#This Row],[Customer ID]],customers!$A$2:$A$1001,customers!$I$2:$I$1001)</f>
        <v>No</v>
      </c>
    </row>
    <row r="8" spans="1:15" x14ac:dyDescent="0.3">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
        <v>6199</v>
      </c>
      <c r="K8" s="1">
        <f>INDEX(products!$A$1:$G$49,MATCH(orders!$D8,products!$A$1:$A$49,0),MATCH(orders!K$1,products!$A$1:$G$1,0))</f>
        <v>0.5</v>
      </c>
      <c r="L8" s="6">
        <f>INDEX(products!$A$1:$G$49,MATCH(orders!$D8,products!$A$1:$A$49,0),MATCH(orders!L$1,products!$A$1:$G$1,0))</f>
        <v>7.29</v>
      </c>
      <c r="M8" s="6">
        <f t="shared" si="0"/>
        <v>21.87</v>
      </c>
      <c r="N8" t="str" cm="1">
        <f t="array" ref="N8">_xlfn.IFS(I8="Ara","Arabica",I8="Exc","Excelsa",I8="Lib","Liberica",I8="Rob","Robusta")</f>
        <v>Excelsa</v>
      </c>
      <c r="O8" t="str">
        <f>_xlfn.XLOOKUP(Orders[[#This Row],[Customer ID]],customers!$A$2:$A$1001,customers!$I$2:$I$1001)</f>
        <v>Yes</v>
      </c>
    </row>
    <row r="9" spans="1:15" x14ac:dyDescent="0.3">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
        <v>6198</v>
      </c>
      <c r="K9" s="1">
        <f>INDEX(products!$A$1:$G$49,MATCH(orders!$D9,products!$A$1:$A$49,0),MATCH(orders!K$1,products!$A$1:$G$1,0))</f>
        <v>0.2</v>
      </c>
      <c r="L9" s="6">
        <f>INDEX(products!$A$1:$G$49,MATCH(orders!$D9,products!$A$1:$A$49,0),MATCH(orders!L$1,products!$A$1:$G$1,0))</f>
        <v>4.7549999999999999</v>
      </c>
      <c r="M9" s="6">
        <f t="shared" si="0"/>
        <v>4.7549999999999999</v>
      </c>
      <c r="N9" t="str" cm="1">
        <f t="array" ref="N9">_xlfn.IFS(I9="Ara","Arabica",I9="Exc","Excelsa",I9="Lib","Liberica",I9="Rob","Robusta")</f>
        <v>Liberica</v>
      </c>
      <c r="O9" t="str">
        <f>_xlfn.XLOOKUP(Orders[[#This Row],[Customer ID]],customers!$A$2:$A$1001,customers!$I$2:$I$1001)</f>
        <v>Yes</v>
      </c>
    </row>
    <row r="10" spans="1:15" x14ac:dyDescent="0.3">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
        <v>6197</v>
      </c>
      <c r="K10" s="1">
        <f>INDEX(products!$A$1:$G$49,MATCH(orders!$D10,products!$A$1:$A$49,0),MATCH(orders!K$1,products!$A$1:$G$1,0))</f>
        <v>0.5</v>
      </c>
      <c r="L10" s="6">
        <f>INDEX(products!$A$1:$G$49,MATCH(orders!$D10,products!$A$1:$A$49,0),MATCH(orders!L$1,products!$A$1:$G$1,0))</f>
        <v>5.97</v>
      </c>
      <c r="M10" s="6">
        <f t="shared" si="0"/>
        <v>17.91</v>
      </c>
      <c r="N10" t="str" cm="1">
        <f t="array" ref="N10">_xlfn.IFS(I10="Ara","Arabica",I10="Exc","Excelsa",I10="Lib","Liberica",I10="Rob","Robusta")</f>
        <v>Robusta</v>
      </c>
      <c r="O10" t="str">
        <f>_xlfn.XLOOKUP(Orders[[#This Row],[Customer ID]],customers!$A$2:$A$1001,customers!$I$2:$I$1001)</f>
        <v>No</v>
      </c>
    </row>
    <row r="11" spans="1:15" x14ac:dyDescent="0.3">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
        <v>6197</v>
      </c>
      <c r="K11" s="1">
        <f>INDEX(products!$A$1:$G$49,MATCH(orders!$D11,products!$A$1:$A$49,0),MATCH(orders!K$1,products!$A$1:$G$1,0))</f>
        <v>0.5</v>
      </c>
      <c r="L11" s="6">
        <f>INDEX(products!$A$1:$G$49,MATCH(orders!$D11,products!$A$1:$A$49,0),MATCH(orders!L$1,products!$A$1:$G$1,0))</f>
        <v>5.97</v>
      </c>
      <c r="M11" s="6">
        <f t="shared" si="0"/>
        <v>5.97</v>
      </c>
      <c r="N11" t="str" cm="1">
        <f t="array" ref="N11">_xlfn.IFS(I11="Ara","Arabica",I11="Exc","Excelsa",I11="Lib","Liberica",I11="Rob","Robusta")</f>
        <v>Robusta</v>
      </c>
      <c r="O11" t="str">
        <f>_xlfn.XLOOKUP(Orders[[#This Row],[Customer ID]],customers!$A$2:$A$1001,customers!$I$2:$I$1001)</f>
        <v>No</v>
      </c>
    </row>
    <row r="12" spans="1:15" x14ac:dyDescent="0.3">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
        <v>6199</v>
      </c>
      <c r="K12" s="1">
        <f>INDEX(products!$A$1:$G$49,MATCH(orders!$D12,products!$A$1:$A$49,0),MATCH(orders!K$1,products!$A$1:$G$1,0))</f>
        <v>1</v>
      </c>
      <c r="L12" s="6">
        <f>INDEX(products!$A$1:$G$49,MATCH(orders!$D12,products!$A$1:$A$49,0),MATCH(orders!L$1,products!$A$1:$G$1,0))</f>
        <v>9.9499999999999993</v>
      </c>
      <c r="M12" s="6">
        <f t="shared" si="0"/>
        <v>39.799999999999997</v>
      </c>
      <c r="N12" t="str" cm="1">
        <f t="array" ref="N12">_xlfn.IFS(I12="Ara","Arabica",I12="Exc","Excelsa",I12="Lib","Liberica",I12="Rob","Robusta")</f>
        <v>Arabica</v>
      </c>
      <c r="O12" t="str">
        <f>_xlfn.XLOOKUP(Orders[[#This Row],[Customer ID]],customers!$A$2:$A$1001,customers!$I$2:$I$1001)</f>
        <v>No</v>
      </c>
    </row>
    <row r="13" spans="1:15" x14ac:dyDescent="0.3">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
        <v>6198</v>
      </c>
      <c r="K13" s="1">
        <f>INDEX(products!$A$1:$G$49,MATCH(orders!$D13,products!$A$1:$A$49,0),MATCH(orders!K$1,products!$A$1:$G$1,0))</f>
        <v>2.5</v>
      </c>
      <c r="L13" s="6">
        <f>INDEX(products!$A$1:$G$49,MATCH(orders!$D13,products!$A$1:$A$49,0),MATCH(orders!L$1,products!$A$1:$G$1,0))</f>
        <v>34.154999999999994</v>
      </c>
      <c r="M13" s="6">
        <f t="shared" si="0"/>
        <v>170.77499999999998</v>
      </c>
      <c r="N13" t="str" cm="1">
        <f t="array" ref="N13">_xlfn.IFS(I13="Ara","Arabica",I13="Exc","Excelsa",I13="Lib","Liberica",I13="Rob","Robusta")</f>
        <v>Excelsa</v>
      </c>
      <c r="O13" t="str">
        <f>_xlfn.XLOOKUP(Orders[[#This Row],[Customer ID]],customers!$A$2:$A$1001,customers!$I$2:$I$1001)</f>
        <v>Yes</v>
      </c>
    </row>
    <row r="14" spans="1:15" x14ac:dyDescent="0.3">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
        <v>6197</v>
      </c>
      <c r="K14" s="1">
        <f>INDEX(products!$A$1:$G$49,MATCH(orders!$D14,products!$A$1:$A$49,0),MATCH(orders!K$1,products!$A$1:$G$1,0))</f>
        <v>1</v>
      </c>
      <c r="L14" s="6">
        <f>INDEX(products!$A$1:$G$49,MATCH(orders!$D14,products!$A$1:$A$49,0),MATCH(orders!L$1,products!$A$1:$G$1,0))</f>
        <v>9.9499999999999993</v>
      </c>
      <c r="M14" s="6">
        <f t="shared" si="0"/>
        <v>49.75</v>
      </c>
      <c r="N14" t="str" cm="1">
        <f t="array" ref="N14">_xlfn.IFS(I14="Ara","Arabica",I14="Exc","Excelsa",I14="Lib","Liberica",I14="Rob","Robusta")</f>
        <v>Robusta</v>
      </c>
      <c r="O14" t="str">
        <f>_xlfn.XLOOKUP(Orders[[#This Row],[Customer ID]],customers!$A$2:$A$1001,customers!$I$2:$I$1001)</f>
        <v>No</v>
      </c>
    </row>
    <row r="15" spans="1:15" x14ac:dyDescent="0.3">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
        <v>6199</v>
      </c>
      <c r="K15" s="1">
        <f>INDEX(products!$A$1:$G$49,MATCH(orders!$D15,products!$A$1:$A$49,0),MATCH(orders!K$1,products!$A$1:$G$1,0))</f>
        <v>2.5</v>
      </c>
      <c r="L15" s="6">
        <f>INDEX(products!$A$1:$G$49,MATCH(orders!$D15,products!$A$1:$A$49,0),MATCH(orders!L$1,products!$A$1:$G$1,0))</f>
        <v>20.584999999999997</v>
      </c>
      <c r="M15" s="6">
        <f t="shared" si="0"/>
        <v>41.169999999999995</v>
      </c>
      <c r="N15" t="str" cm="1">
        <f t="array" ref="N15">_xlfn.IFS(I15="Ara","Arabica",I15="Exc","Excelsa",I15="Lib","Liberica",I15="Rob","Robusta")</f>
        <v>Robusta</v>
      </c>
      <c r="O15" t="str">
        <f>_xlfn.XLOOKUP(Orders[[#This Row],[Customer ID]],customers!$A$2:$A$1001,customers!$I$2:$I$1001)</f>
        <v>No</v>
      </c>
    </row>
    <row r="16" spans="1:15" x14ac:dyDescent="0.3">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
        <v>6199</v>
      </c>
      <c r="K16" s="1">
        <f>INDEX(products!$A$1:$G$49,MATCH(orders!$D16,products!$A$1:$A$49,0),MATCH(orders!K$1,products!$A$1:$G$1,0))</f>
        <v>0.2</v>
      </c>
      <c r="L16" s="6">
        <f>INDEX(products!$A$1:$G$49,MATCH(orders!$D16,products!$A$1:$A$49,0),MATCH(orders!L$1,products!$A$1:$G$1,0))</f>
        <v>3.8849999999999998</v>
      </c>
      <c r="M16" s="6">
        <f t="shared" si="0"/>
        <v>11.654999999999999</v>
      </c>
      <c r="N16" t="str" cm="1">
        <f t="array" ref="N16">_xlfn.IFS(I16="Ara","Arabica",I16="Exc","Excelsa",I16="Lib","Liberica",I16="Rob","Robusta")</f>
        <v>Liberica</v>
      </c>
      <c r="O16" t="str">
        <f>_xlfn.XLOOKUP(Orders[[#This Row],[Customer ID]],customers!$A$2:$A$1001,customers!$I$2:$I$1001)</f>
        <v>Yes</v>
      </c>
    </row>
    <row r="17" spans="1:15" x14ac:dyDescent="0.3">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
        <v>6197</v>
      </c>
      <c r="K17" s="1">
        <f>INDEX(products!$A$1:$G$49,MATCH(orders!$D17,products!$A$1:$A$49,0),MATCH(orders!K$1,products!$A$1:$G$1,0))</f>
        <v>2.5</v>
      </c>
      <c r="L17" s="6">
        <f>INDEX(products!$A$1:$G$49,MATCH(orders!$D17,products!$A$1:$A$49,0),MATCH(orders!L$1,products!$A$1:$G$1,0))</f>
        <v>22.884999999999998</v>
      </c>
      <c r="M17" s="6">
        <f t="shared" si="0"/>
        <v>114.42499999999998</v>
      </c>
      <c r="N17" t="str" cm="1">
        <f t="array" ref="N17">_xlfn.IFS(I17="Ara","Arabica",I17="Exc","Excelsa",I17="Lib","Liberica",I17="Rob","Robusta")</f>
        <v>Robusta</v>
      </c>
      <c r="O17" t="str">
        <f>_xlfn.XLOOKUP(Orders[[#This Row],[Customer ID]],customers!$A$2:$A$1001,customers!$I$2:$I$1001)</f>
        <v>No</v>
      </c>
    </row>
    <row r="18" spans="1:15" x14ac:dyDescent="0.3">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
        <v>6197</v>
      </c>
      <c r="K18" s="1">
        <f>INDEX(products!$A$1:$G$49,MATCH(orders!$D18,products!$A$1:$A$49,0),MATCH(orders!K$1,products!$A$1:$G$1,0))</f>
        <v>0.2</v>
      </c>
      <c r="L18" s="6">
        <f>INDEX(products!$A$1:$G$49,MATCH(orders!$D18,products!$A$1:$A$49,0),MATCH(orders!L$1,products!$A$1:$G$1,0))</f>
        <v>3.375</v>
      </c>
      <c r="M18" s="6">
        <f t="shared" si="0"/>
        <v>20.25</v>
      </c>
      <c r="N18" t="str" cm="1">
        <f t="array" ref="N18">_xlfn.IFS(I18="Ara","Arabica",I18="Exc","Excelsa",I18="Lib","Liberica",I18="Rob","Robusta")</f>
        <v>Arabica</v>
      </c>
      <c r="O18" t="str">
        <f>_xlfn.XLOOKUP(Orders[[#This Row],[Customer ID]],customers!$A$2:$A$1001,customers!$I$2:$I$1001)</f>
        <v>No</v>
      </c>
    </row>
    <row r="19" spans="1:15" x14ac:dyDescent="0.3">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
        <v>6198</v>
      </c>
      <c r="K19" s="1">
        <f>INDEX(products!$A$1:$G$49,MATCH(orders!$D19,products!$A$1:$A$49,0),MATCH(orders!K$1,products!$A$1:$G$1,0))</f>
        <v>1</v>
      </c>
      <c r="L19" s="6">
        <f>INDEX(products!$A$1:$G$49,MATCH(orders!$D19,products!$A$1:$A$49,0),MATCH(orders!L$1,products!$A$1:$G$1,0))</f>
        <v>12.95</v>
      </c>
      <c r="M19" s="6">
        <f t="shared" si="0"/>
        <v>77.699999999999989</v>
      </c>
      <c r="N19" t="str" cm="1">
        <f t="array" ref="N19">_xlfn.IFS(I19="Ara","Arabica",I19="Exc","Excelsa",I19="Lib","Liberica",I19="Rob","Robusta")</f>
        <v>Arabica</v>
      </c>
      <c r="O19" t="str">
        <f>_xlfn.XLOOKUP(Orders[[#This Row],[Customer ID]],customers!$A$2:$A$1001,customers!$I$2:$I$1001)</f>
        <v>No</v>
      </c>
    </row>
    <row r="20" spans="1:15" x14ac:dyDescent="0.3">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
        <v>6199</v>
      </c>
      <c r="K20" s="1">
        <f>INDEX(products!$A$1:$G$49,MATCH(orders!$D20,products!$A$1:$A$49,0),MATCH(orders!K$1,products!$A$1:$G$1,0))</f>
        <v>2.5</v>
      </c>
      <c r="L20" s="6">
        <f>INDEX(products!$A$1:$G$49,MATCH(orders!$D20,products!$A$1:$A$49,0),MATCH(orders!L$1,products!$A$1:$G$1,0))</f>
        <v>20.584999999999997</v>
      </c>
      <c r="M20" s="6">
        <f t="shared" si="0"/>
        <v>82.339999999999989</v>
      </c>
      <c r="N20" t="str" cm="1">
        <f t="array" ref="N20">_xlfn.IFS(I20="Ara","Arabica",I20="Exc","Excelsa",I20="Lib","Liberica",I20="Rob","Robusta")</f>
        <v>Robusta</v>
      </c>
      <c r="O20" t="str">
        <f>_xlfn.XLOOKUP(Orders[[#This Row],[Customer ID]],customers!$A$2:$A$1001,customers!$I$2:$I$1001)</f>
        <v>Yes</v>
      </c>
    </row>
    <row r="21" spans="1:15" x14ac:dyDescent="0.3">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
        <v>6197</v>
      </c>
      <c r="K21" s="1">
        <f>INDEX(products!$A$1:$G$49,MATCH(orders!$D21,products!$A$1:$A$49,0),MATCH(orders!K$1,products!$A$1:$G$1,0))</f>
        <v>0.2</v>
      </c>
      <c r="L21" s="6">
        <f>INDEX(products!$A$1:$G$49,MATCH(orders!$D21,products!$A$1:$A$49,0),MATCH(orders!L$1,products!$A$1:$G$1,0))</f>
        <v>3.375</v>
      </c>
      <c r="M21" s="6">
        <f t="shared" si="0"/>
        <v>16.875</v>
      </c>
      <c r="N21" t="str" cm="1">
        <f t="array" ref="N21">_xlfn.IFS(I21="Ara","Arabica",I21="Exc","Excelsa",I21="Lib","Liberica",I21="Rob","Robusta")</f>
        <v>Arabica</v>
      </c>
      <c r="O21" t="str">
        <f>_xlfn.XLOOKUP(Orders[[#This Row],[Customer ID]],customers!$A$2:$A$1001,customers!$I$2:$I$1001)</f>
        <v>Yes</v>
      </c>
    </row>
    <row r="22" spans="1:15" x14ac:dyDescent="0.3">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
        <v>6199</v>
      </c>
      <c r="K22" s="1">
        <f>INDEX(products!$A$1:$G$49,MATCH(orders!$D22,products!$A$1:$A$49,0),MATCH(orders!K$1,products!$A$1:$G$1,0))</f>
        <v>0.2</v>
      </c>
      <c r="L22" s="6">
        <f>INDEX(products!$A$1:$G$49,MATCH(orders!$D22,products!$A$1:$A$49,0),MATCH(orders!L$1,products!$A$1:$G$1,0))</f>
        <v>3.645</v>
      </c>
      <c r="M22" s="6">
        <f t="shared" si="0"/>
        <v>14.58</v>
      </c>
      <c r="N22" t="str" cm="1">
        <f t="array" ref="N22">_xlfn.IFS(I22="Ara","Arabica",I22="Exc","Excelsa",I22="Lib","Liberica",I22="Rob","Robusta")</f>
        <v>Excelsa</v>
      </c>
      <c r="O22" t="str">
        <f>_xlfn.XLOOKUP(Orders[[#This Row],[Customer ID]],customers!$A$2:$A$1001,customers!$I$2:$I$1001)</f>
        <v>Yes</v>
      </c>
    </row>
    <row r="23" spans="1:15" x14ac:dyDescent="0.3">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
        <v>6199</v>
      </c>
      <c r="K23" s="1">
        <f>INDEX(products!$A$1:$G$49,MATCH(orders!$D23,products!$A$1:$A$49,0),MATCH(orders!K$1,products!$A$1:$G$1,0))</f>
        <v>0.2</v>
      </c>
      <c r="L23" s="6">
        <f>INDEX(products!$A$1:$G$49,MATCH(orders!$D23,products!$A$1:$A$49,0),MATCH(orders!L$1,products!$A$1:$G$1,0))</f>
        <v>2.9849999999999999</v>
      </c>
      <c r="M23" s="6">
        <f t="shared" si="0"/>
        <v>17.91</v>
      </c>
      <c r="N23" t="str" cm="1">
        <f t="array" ref="N23">_xlfn.IFS(I23="Ara","Arabica",I23="Exc","Excelsa",I23="Lib","Liberica",I23="Rob","Robusta")</f>
        <v>Arabica</v>
      </c>
      <c r="O23" t="str">
        <f>_xlfn.XLOOKUP(Orders[[#This Row],[Customer ID]],customers!$A$2:$A$1001,customers!$I$2:$I$1001)</f>
        <v>No</v>
      </c>
    </row>
    <row r="24" spans="1:15" x14ac:dyDescent="0.3">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
        <v>6197</v>
      </c>
      <c r="K24" s="1">
        <f>INDEX(products!$A$1:$G$49,MATCH(orders!$D24,products!$A$1:$A$49,0),MATCH(orders!K$1,products!$A$1:$G$1,0))</f>
        <v>2.5</v>
      </c>
      <c r="L24" s="6">
        <f>INDEX(products!$A$1:$G$49,MATCH(orders!$D24,products!$A$1:$A$49,0),MATCH(orders!L$1,products!$A$1:$G$1,0))</f>
        <v>22.884999999999998</v>
      </c>
      <c r="M24" s="6">
        <f t="shared" si="0"/>
        <v>91.539999999999992</v>
      </c>
      <c r="N24" t="str" cm="1">
        <f t="array" ref="N24">_xlfn.IFS(I24="Ara","Arabica",I24="Exc","Excelsa",I24="Lib","Liberica",I24="Rob","Robusta")</f>
        <v>Robusta</v>
      </c>
      <c r="O24" t="str">
        <f>_xlfn.XLOOKUP(Orders[[#This Row],[Customer ID]],customers!$A$2:$A$1001,customers!$I$2:$I$1001)</f>
        <v>Yes</v>
      </c>
    </row>
    <row r="25" spans="1:15" x14ac:dyDescent="0.3">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
        <v>6199</v>
      </c>
      <c r="K25" s="1">
        <f>INDEX(products!$A$1:$G$49,MATCH(orders!$D25,products!$A$1:$A$49,0),MATCH(orders!K$1,products!$A$1:$G$1,0))</f>
        <v>0.2</v>
      </c>
      <c r="L25" s="6">
        <f>INDEX(products!$A$1:$G$49,MATCH(orders!$D25,products!$A$1:$A$49,0),MATCH(orders!L$1,products!$A$1:$G$1,0))</f>
        <v>2.9849999999999999</v>
      </c>
      <c r="M25" s="6">
        <f t="shared" si="0"/>
        <v>11.94</v>
      </c>
      <c r="N25" t="str" cm="1">
        <f t="array" ref="N25">_xlfn.IFS(I25="Ara","Arabica",I25="Exc","Excelsa",I25="Lib","Liberica",I25="Rob","Robusta")</f>
        <v>Arabica</v>
      </c>
      <c r="O25" t="str">
        <f>_xlfn.XLOOKUP(Orders[[#This Row],[Customer ID]],customers!$A$2:$A$1001,customers!$I$2:$I$1001)</f>
        <v>Yes</v>
      </c>
    </row>
    <row r="26" spans="1:15" x14ac:dyDescent="0.3">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
        <v>6197</v>
      </c>
      <c r="K26" s="1">
        <f>INDEX(products!$A$1:$G$49,MATCH(orders!$D26,products!$A$1:$A$49,0),MATCH(orders!K$1,products!$A$1:$G$1,0))</f>
        <v>1</v>
      </c>
      <c r="L26" s="6">
        <f>INDEX(products!$A$1:$G$49,MATCH(orders!$D26,products!$A$1:$A$49,0),MATCH(orders!L$1,products!$A$1:$G$1,0))</f>
        <v>11.25</v>
      </c>
      <c r="M26" s="6">
        <f t="shared" si="0"/>
        <v>11.25</v>
      </c>
      <c r="N26" t="str" cm="1">
        <f t="array" ref="N26">_xlfn.IFS(I26="Ara","Arabica",I26="Exc","Excelsa",I26="Lib","Liberica",I26="Rob","Robusta")</f>
        <v>Arabica</v>
      </c>
      <c r="O26" t="str">
        <f>_xlfn.XLOOKUP(Orders[[#This Row],[Customer ID]],customers!$A$2:$A$1001,customers!$I$2:$I$1001)</f>
        <v>No</v>
      </c>
    </row>
    <row r="27" spans="1:15" x14ac:dyDescent="0.3">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
        <v>6197</v>
      </c>
      <c r="K27" s="1">
        <f>INDEX(products!$A$1:$G$49,MATCH(orders!$D27,products!$A$1:$A$49,0),MATCH(orders!K$1,products!$A$1:$G$1,0))</f>
        <v>0.2</v>
      </c>
      <c r="L27" s="6">
        <f>INDEX(products!$A$1:$G$49,MATCH(orders!$D27,products!$A$1:$A$49,0),MATCH(orders!L$1,products!$A$1:$G$1,0))</f>
        <v>4.125</v>
      </c>
      <c r="M27" s="6">
        <f t="shared" si="0"/>
        <v>12.375</v>
      </c>
      <c r="N27" t="str" cm="1">
        <f t="array" ref="N27">_xlfn.IFS(I27="Ara","Arabica",I27="Exc","Excelsa",I27="Lib","Liberica",I27="Rob","Robusta")</f>
        <v>Excelsa</v>
      </c>
      <c r="O27" t="str">
        <f>_xlfn.XLOOKUP(Orders[[#This Row],[Customer ID]],customers!$A$2:$A$1001,customers!$I$2:$I$1001)</f>
        <v>Yes</v>
      </c>
    </row>
    <row r="28" spans="1:15" x14ac:dyDescent="0.3">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
        <v>6197</v>
      </c>
      <c r="K28" s="1">
        <f>INDEX(products!$A$1:$G$49,MATCH(orders!$D28,products!$A$1:$A$49,0),MATCH(orders!K$1,products!$A$1:$G$1,0))</f>
        <v>0.5</v>
      </c>
      <c r="L28" s="6">
        <f>INDEX(products!$A$1:$G$49,MATCH(orders!$D28,products!$A$1:$A$49,0),MATCH(orders!L$1,products!$A$1:$G$1,0))</f>
        <v>6.75</v>
      </c>
      <c r="M28" s="6">
        <f t="shared" si="0"/>
        <v>27</v>
      </c>
      <c r="N28" t="str" cm="1">
        <f t="array" ref="N28">_xlfn.IFS(I28="Ara","Arabica",I28="Exc","Excelsa",I28="Lib","Liberica",I28="Rob","Robusta")</f>
        <v>Arabica</v>
      </c>
      <c r="O28" t="str">
        <f>_xlfn.XLOOKUP(Orders[[#This Row],[Customer ID]],customers!$A$2:$A$1001,customers!$I$2:$I$1001)</f>
        <v>Yes</v>
      </c>
    </row>
    <row r="29" spans="1:15" x14ac:dyDescent="0.3">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
        <v>6197</v>
      </c>
      <c r="K29" s="1">
        <f>INDEX(products!$A$1:$G$49,MATCH(orders!$D29,products!$A$1:$A$49,0),MATCH(orders!K$1,products!$A$1:$G$1,0))</f>
        <v>0.2</v>
      </c>
      <c r="L29" s="6">
        <f>INDEX(products!$A$1:$G$49,MATCH(orders!$D29,products!$A$1:$A$49,0),MATCH(orders!L$1,products!$A$1:$G$1,0))</f>
        <v>3.375</v>
      </c>
      <c r="M29" s="6">
        <f t="shared" si="0"/>
        <v>16.875</v>
      </c>
      <c r="N29" t="str" cm="1">
        <f t="array" ref="N29">_xlfn.IFS(I29="Ara","Arabica",I29="Exc","Excelsa",I29="Lib","Liberica",I29="Rob","Robusta")</f>
        <v>Arabica</v>
      </c>
      <c r="O29" t="str">
        <f>_xlfn.XLOOKUP(Orders[[#This Row],[Customer ID]],customers!$A$2:$A$1001,customers!$I$2:$I$1001)</f>
        <v>No</v>
      </c>
    </row>
    <row r="30" spans="1:15" x14ac:dyDescent="0.3">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
        <v>6199</v>
      </c>
      <c r="K30" s="1">
        <f>INDEX(products!$A$1:$G$49,MATCH(orders!$D30,products!$A$1:$A$49,0),MATCH(orders!K$1,products!$A$1:$G$1,0))</f>
        <v>0.5</v>
      </c>
      <c r="L30" s="6">
        <f>INDEX(products!$A$1:$G$49,MATCH(orders!$D30,products!$A$1:$A$49,0),MATCH(orders!L$1,products!$A$1:$G$1,0))</f>
        <v>5.97</v>
      </c>
      <c r="M30" s="6">
        <f t="shared" si="0"/>
        <v>17.91</v>
      </c>
      <c r="N30" t="str" cm="1">
        <f t="array" ref="N30">_xlfn.IFS(I30="Ara","Arabica",I30="Exc","Excelsa",I30="Lib","Liberica",I30="Rob","Robusta")</f>
        <v>Arabica</v>
      </c>
      <c r="O30" t="str">
        <f>_xlfn.XLOOKUP(Orders[[#This Row],[Customer ID]],customers!$A$2:$A$1001,customers!$I$2:$I$1001)</f>
        <v>No</v>
      </c>
    </row>
    <row r="31" spans="1:15" x14ac:dyDescent="0.3">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
        <v>6199</v>
      </c>
      <c r="K31" s="1">
        <f>INDEX(products!$A$1:$G$49,MATCH(orders!$D31,products!$A$1:$A$49,0),MATCH(orders!K$1,products!$A$1:$G$1,0))</f>
        <v>1</v>
      </c>
      <c r="L31" s="6">
        <f>INDEX(products!$A$1:$G$49,MATCH(orders!$D31,products!$A$1:$A$49,0),MATCH(orders!L$1,products!$A$1:$G$1,0))</f>
        <v>9.9499999999999993</v>
      </c>
      <c r="M31" s="6">
        <f t="shared" si="0"/>
        <v>39.799999999999997</v>
      </c>
      <c r="N31" t="str" cm="1">
        <f t="array" ref="N31">_xlfn.IFS(I31="Ara","Arabica",I31="Exc","Excelsa",I31="Lib","Liberica",I31="Rob","Robusta")</f>
        <v>Arabica</v>
      </c>
      <c r="O31" t="str">
        <f>_xlfn.XLOOKUP(Orders[[#This Row],[Customer ID]],customers!$A$2:$A$1001,customers!$I$2:$I$1001)</f>
        <v>Yes</v>
      </c>
    </row>
    <row r="32" spans="1:15" x14ac:dyDescent="0.3">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
        <v>6197</v>
      </c>
      <c r="K32" s="1">
        <f>INDEX(products!$A$1:$G$49,MATCH(orders!$D32,products!$A$1:$A$49,0),MATCH(orders!K$1,products!$A$1:$G$1,0))</f>
        <v>0.2</v>
      </c>
      <c r="L32" s="6">
        <f>INDEX(products!$A$1:$G$49,MATCH(orders!$D32,products!$A$1:$A$49,0),MATCH(orders!L$1,products!$A$1:$G$1,0))</f>
        <v>4.3650000000000002</v>
      </c>
      <c r="M32" s="6">
        <f t="shared" si="0"/>
        <v>21.825000000000003</v>
      </c>
      <c r="N32" t="str" cm="1">
        <f t="array" ref="N32">_xlfn.IFS(I32="Ara","Arabica",I32="Exc","Excelsa",I32="Lib","Liberica",I32="Rob","Robusta")</f>
        <v>Liberica</v>
      </c>
      <c r="O32" t="str">
        <f>_xlfn.XLOOKUP(Orders[[#This Row],[Customer ID]],customers!$A$2:$A$1001,customers!$I$2:$I$1001)</f>
        <v>No</v>
      </c>
    </row>
    <row r="33" spans="1:15" x14ac:dyDescent="0.3">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
        <v>6199</v>
      </c>
      <c r="K33" s="1">
        <f>INDEX(products!$A$1:$G$49,MATCH(orders!$D33,products!$A$1:$A$49,0),MATCH(orders!K$1,products!$A$1:$G$1,0))</f>
        <v>0.5</v>
      </c>
      <c r="L33" s="6">
        <f>INDEX(products!$A$1:$G$49,MATCH(orders!$D33,products!$A$1:$A$49,0),MATCH(orders!L$1,products!$A$1:$G$1,0))</f>
        <v>5.97</v>
      </c>
      <c r="M33" s="6">
        <f t="shared" si="0"/>
        <v>35.82</v>
      </c>
      <c r="N33" t="str" cm="1">
        <f t="array" ref="N33">_xlfn.IFS(I33="Ara","Arabica",I33="Exc","Excelsa",I33="Lib","Liberica",I33="Rob","Robusta")</f>
        <v>Arabica</v>
      </c>
      <c r="O33" t="str">
        <f>_xlfn.XLOOKUP(Orders[[#This Row],[Customer ID]],customers!$A$2:$A$1001,customers!$I$2:$I$1001)</f>
        <v>No</v>
      </c>
    </row>
    <row r="34" spans="1:15" x14ac:dyDescent="0.3">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
        <v>6197</v>
      </c>
      <c r="K34" s="1">
        <f>INDEX(products!$A$1:$G$49,MATCH(orders!$D34,products!$A$1:$A$49,0),MATCH(orders!K$1,products!$A$1:$G$1,0))</f>
        <v>0.5</v>
      </c>
      <c r="L34" s="6">
        <f>INDEX(products!$A$1:$G$49,MATCH(orders!$D34,products!$A$1:$A$49,0),MATCH(orders!L$1,products!$A$1:$G$1,0))</f>
        <v>8.73</v>
      </c>
      <c r="M34" s="6">
        <f t="shared" si="0"/>
        <v>52.38</v>
      </c>
      <c r="N34" t="str" cm="1">
        <f t="array" ref="N34">_xlfn.IFS(I34="Ara","Arabica",I34="Exc","Excelsa",I34="Lib","Liberica",I34="Rob","Robusta")</f>
        <v>Liberica</v>
      </c>
      <c r="O34" t="str">
        <f>_xlfn.XLOOKUP(Orders[[#This Row],[Customer ID]],customers!$A$2:$A$1001,customers!$I$2:$I$1001)</f>
        <v>No</v>
      </c>
    </row>
    <row r="35" spans="1:15" x14ac:dyDescent="0.3">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
        <v>6198</v>
      </c>
      <c r="K35" s="1">
        <f>INDEX(products!$A$1:$G$49,MATCH(orders!$D35,products!$A$1:$A$49,0),MATCH(orders!K$1,products!$A$1:$G$1,0))</f>
        <v>0.2</v>
      </c>
      <c r="L35" s="6">
        <f>INDEX(products!$A$1:$G$49,MATCH(orders!$D35,products!$A$1:$A$49,0),MATCH(orders!L$1,products!$A$1:$G$1,0))</f>
        <v>4.7549999999999999</v>
      </c>
      <c r="M35" s="6">
        <f t="shared" si="0"/>
        <v>23.774999999999999</v>
      </c>
      <c r="N35" t="str" cm="1">
        <f t="array" ref="N35">_xlfn.IFS(I35="Ara","Arabica",I35="Exc","Excelsa",I35="Lib","Liberica",I35="Rob","Robusta")</f>
        <v>Liberica</v>
      </c>
      <c r="O35" t="str">
        <f>_xlfn.XLOOKUP(Orders[[#This Row],[Customer ID]],customers!$A$2:$A$1001,customers!$I$2:$I$1001)</f>
        <v>No</v>
      </c>
    </row>
    <row r="36" spans="1:15" x14ac:dyDescent="0.3">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
        <v>6198</v>
      </c>
      <c r="K36" s="1">
        <f>INDEX(products!$A$1:$G$49,MATCH(orders!$D36,products!$A$1:$A$49,0),MATCH(orders!K$1,products!$A$1:$G$1,0))</f>
        <v>0.5</v>
      </c>
      <c r="L36" s="6">
        <f>INDEX(products!$A$1:$G$49,MATCH(orders!$D36,products!$A$1:$A$49,0),MATCH(orders!L$1,products!$A$1:$G$1,0))</f>
        <v>9.51</v>
      </c>
      <c r="M36" s="6">
        <f t="shared" si="0"/>
        <v>57.06</v>
      </c>
      <c r="N36" t="str" cm="1">
        <f t="array" ref="N36">_xlfn.IFS(I36="Ara","Arabica",I36="Exc","Excelsa",I36="Lib","Liberica",I36="Rob","Robusta")</f>
        <v>Liberica</v>
      </c>
      <c r="O36" t="str">
        <f>_xlfn.XLOOKUP(Orders[[#This Row],[Customer ID]],customers!$A$2:$A$1001,customers!$I$2:$I$1001)</f>
        <v>Yes</v>
      </c>
    </row>
    <row r="37" spans="1:15" x14ac:dyDescent="0.3">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
        <v>6199</v>
      </c>
      <c r="K37" s="1">
        <f>INDEX(products!$A$1:$G$49,MATCH(orders!$D37,products!$A$1:$A$49,0),MATCH(orders!K$1,products!$A$1:$G$1,0))</f>
        <v>0.5</v>
      </c>
      <c r="L37" s="6">
        <f>INDEX(products!$A$1:$G$49,MATCH(orders!$D37,products!$A$1:$A$49,0),MATCH(orders!L$1,products!$A$1:$G$1,0))</f>
        <v>5.97</v>
      </c>
      <c r="M37" s="6">
        <f t="shared" si="0"/>
        <v>35.82</v>
      </c>
      <c r="N37" t="str" cm="1">
        <f t="array" ref="N37">_xlfn.IFS(I37="Ara","Arabica",I37="Exc","Excelsa",I37="Lib","Liberica",I37="Rob","Robusta")</f>
        <v>Arabica</v>
      </c>
      <c r="O37" t="str">
        <f>_xlfn.XLOOKUP(Orders[[#This Row],[Customer ID]],customers!$A$2:$A$1001,customers!$I$2:$I$1001)</f>
        <v>No</v>
      </c>
    </row>
    <row r="38" spans="1:15" x14ac:dyDescent="0.3">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
        <v>6197</v>
      </c>
      <c r="K38" s="1">
        <f>INDEX(products!$A$1:$G$49,MATCH(orders!$D38,products!$A$1:$A$49,0),MATCH(orders!K$1,products!$A$1:$G$1,0))</f>
        <v>0.2</v>
      </c>
      <c r="L38" s="6">
        <f>INDEX(products!$A$1:$G$49,MATCH(orders!$D38,products!$A$1:$A$49,0),MATCH(orders!L$1,products!$A$1:$G$1,0))</f>
        <v>4.3650000000000002</v>
      </c>
      <c r="M38" s="6">
        <f t="shared" si="0"/>
        <v>8.73</v>
      </c>
      <c r="N38" t="str" cm="1">
        <f t="array" ref="N38">_xlfn.IFS(I38="Ara","Arabica",I38="Exc","Excelsa",I38="Lib","Liberica",I38="Rob","Robusta")</f>
        <v>Liberica</v>
      </c>
      <c r="O38" t="str">
        <f>_xlfn.XLOOKUP(Orders[[#This Row],[Customer ID]],customers!$A$2:$A$1001,customers!$I$2:$I$1001)</f>
        <v>No</v>
      </c>
    </row>
    <row r="39" spans="1:15" x14ac:dyDescent="0.3">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
        <v>6198</v>
      </c>
      <c r="K39" s="1">
        <f>INDEX(products!$A$1:$G$49,MATCH(orders!$D39,products!$A$1:$A$49,0),MATCH(orders!K$1,products!$A$1:$G$1,0))</f>
        <v>0.5</v>
      </c>
      <c r="L39" s="6">
        <f>INDEX(products!$A$1:$G$49,MATCH(orders!$D39,products!$A$1:$A$49,0),MATCH(orders!L$1,products!$A$1:$G$1,0))</f>
        <v>9.51</v>
      </c>
      <c r="M39" s="6">
        <f t="shared" si="0"/>
        <v>28.53</v>
      </c>
      <c r="N39" t="str" cm="1">
        <f t="array" ref="N39">_xlfn.IFS(I39="Ara","Arabica",I39="Exc","Excelsa",I39="Lib","Liberica",I39="Rob","Robusta")</f>
        <v>Liberica</v>
      </c>
      <c r="O39" t="str">
        <f>_xlfn.XLOOKUP(Orders[[#This Row],[Customer ID]],customers!$A$2:$A$1001,customers!$I$2:$I$1001)</f>
        <v>No</v>
      </c>
    </row>
    <row r="40" spans="1:15" x14ac:dyDescent="0.3">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
        <v>6197</v>
      </c>
      <c r="K40" s="1">
        <f>INDEX(products!$A$1:$G$49,MATCH(orders!$D40,products!$A$1:$A$49,0),MATCH(orders!K$1,products!$A$1:$G$1,0))</f>
        <v>2.5</v>
      </c>
      <c r="L40" s="6">
        <f>INDEX(products!$A$1:$G$49,MATCH(orders!$D40,products!$A$1:$A$49,0),MATCH(orders!L$1,products!$A$1:$G$1,0))</f>
        <v>22.884999999999998</v>
      </c>
      <c r="M40" s="6">
        <f t="shared" si="0"/>
        <v>114.42499999999998</v>
      </c>
      <c r="N40" t="str" cm="1">
        <f t="array" ref="N40">_xlfn.IFS(I40="Ara","Arabica",I40="Exc","Excelsa",I40="Lib","Liberica",I40="Rob","Robusta")</f>
        <v>Robusta</v>
      </c>
      <c r="O40" t="str">
        <f>_xlfn.XLOOKUP(Orders[[#This Row],[Customer ID]],customers!$A$2:$A$1001,customers!$I$2:$I$1001)</f>
        <v>No</v>
      </c>
    </row>
    <row r="41" spans="1:15" x14ac:dyDescent="0.3">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
        <v>6197</v>
      </c>
      <c r="K41" s="1">
        <f>INDEX(products!$A$1:$G$49,MATCH(orders!$D41,products!$A$1:$A$49,0),MATCH(orders!K$1,products!$A$1:$G$1,0))</f>
        <v>1</v>
      </c>
      <c r="L41" s="6">
        <f>INDEX(products!$A$1:$G$49,MATCH(orders!$D41,products!$A$1:$A$49,0),MATCH(orders!L$1,products!$A$1:$G$1,0))</f>
        <v>9.9499999999999993</v>
      </c>
      <c r="M41" s="6">
        <f t="shared" si="0"/>
        <v>59.699999999999996</v>
      </c>
      <c r="N41" t="str" cm="1">
        <f t="array" ref="N41">_xlfn.IFS(I41="Ara","Arabica",I41="Exc","Excelsa",I41="Lib","Liberica",I41="Rob","Robusta")</f>
        <v>Robusta</v>
      </c>
      <c r="O41" t="str">
        <f>_xlfn.XLOOKUP(Orders[[#This Row],[Customer ID]],customers!$A$2:$A$1001,customers!$I$2:$I$1001)</f>
        <v>Yes</v>
      </c>
    </row>
    <row r="42" spans="1:15" x14ac:dyDescent="0.3">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
        <v>6197</v>
      </c>
      <c r="K42" s="1">
        <f>INDEX(products!$A$1:$G$49,MATCH(orders!$D42,products!$A$1:$A$49,0),MATCH(orders!K$1,products!$A$1:$G$1,0))</f>
        <v>1</v>
      </c>
      <c r="L42" s="6">
        <f>INDEX(products!$A$1:$G$49,MATCH(orders!$D42,products!$A$1:$A$49,0),MATCH(orders!L$1,products!$A$1:$G$1,0))</f>
        <v>14.55</v>
      </c>
      <c r="M42" s="6">
        <f t="shared" si="0"/>
        <v>43.650000000000006</v>
      </c>
      <c r="N42" t="str" cm="1">
        <f t="array" ref="N42">_xlfn.IFS(I42="Ara","Arabica",I42="Exc","Excelsa",I42="Lib","Liberica",I42="Rob","Robusta")</f>
        <v>Liberica</v>
      </c>
      <c r="O42" t="str">
        <f>_xlfn.XLOOKUP(Orders[[#This Row],[Customer ID]],customers!$A$2:$A$1001,customers!$I$2:$I$1001)</f>
        <v>No</v>
      </c>
    </row>
    <row r="43" spans="1:15" x14ac:dyDescent="0.3">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
        <v>6199</v>
      </c>
      <c r="K43" s="1">
        <f>INDEX(products!$A$1:$G$49,MATCH(orders!$D43,products!$A$1:$A$49,0),MATCH(orders!K$1,products!$A$1:$G$1,0))</f>
        <v>0.2</v>
      </c>
      <c r="L43" s="6">
        <f>INDEX(products!$A$1:$G$49,MATCH(orders!$D43,products!$A$1:$A$49,0),MATCH(orders!L$1,products!$A$1:$G$1,0))</f>
        <v>3.645</v>
      </c>
      <c r="M43" s="6">
        <f t="shared" si="0"/>
        <v>7.29</v>
      </c>
      <c r="N43" t="str" cm="1">
        <f t="array" ref="N43">_xlfn.IFS(I43="Ara","Arabica",I43="Exc","Excelsa",I43="Lib","Liberica",I43="Rob","Robusta")</f>
        <v>Excelsa</v>
      </c>
      <c r="O43" t="str">
        <f>_xlfn.XLOOKUP(Orders[[#This Row],[Customer ID]],customers!$A$2:$A$1001,customers!$I$2:$I$1001)</f>
        <v>Yes</v>
      </c>
    </row>
    <row r="44" spans="1:15" x14ac:dyDescent="0.3">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
        <v>6199</v>
      </c>
      <c r="K44" s="1">
        <f>INDEX(products!$A$1:$G$49,MATCH(orders!$D44,products!$A$1:$A$49,0),MATCH(orders!K$1,products!$A$1:$G$1,0))</f>
        <v>0.2</v>
      </c>
      <c r="L44" s="6">
        <f>INDEX(products!$A$1:$G$49,MATCH(orders!$D44,products!$A$1:$A$49,0),MATCH(orders!L$1,products!$A$1:$G$1,0))</f>
        <v>2.6849999999999996</v>
      </c>
      <c r="M44" s="6">
        <f t="shared" si="0"/>
        <v>8.0549999999999997</v>
      </c>
      <c r="N44" t="str" cm="1">
        <f t="array" ref="N44">_xlfn.IFS(I44="Ara","Arabica",I44="Exc","Excelsa",I44="Lib","Liberica",I44="Rob","Robusta")</f>
        <v>Robusta</v>
      </c>
      <c r="O44" t="str">
        <f>_xlfn.XLOOKUP(Orders[[#This Row],[Customer ID]],customers!$A$2:$A$1001,customers!$I$2:$I$1001)</f>
        <v>Yes</v>
      </c>
    </row>
    <row r="45" spans="1:15" x14ac:dyDescent="0.3">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
        <v>6198</v>
      </c>
      <c r="K45" s="1">
        <f>INDEX(products!$A$1:$G$49,MATCH(orders!$D45,products!$A$1:$A$49,0),MATCH(orders!K$1,products!$A$1:$G$1,0))</f>
        <v>2.5</v>
      </c>
      <c r="L45" s="6">
        <f>INDEX(products!$A$1:$G$49,MATCH(orders!$D45,products!$A$1:$A$49,0),MATCH(orders!L$1,products!$A$1:$G$1,0))</f>
        <v>36.454999999999998</v>
      </c>
      <c r="M45" s="6">
        <f t="shared" si="0"/>
        <v>72.91</v>
      </c>
      <c r="N45" t="str" cm="1">
        <f t="array" ref="N45">_xlfn.IFS(I45="Ara","Arabica",I45="Exc","Excelsa",I45="Lib","Liberica",I45="Rob","Robusta")</f>
        <v>Liberica</v>
      </c>
      <c r="O45" t="str">
        <f>_xlfn.XLOOKUP(Orders[[#This Row],[Customer ID]],customers!$A$2:$A$1001,customers!$I$2:$I$1001)</f>
        <v>No</v>
      </c>
    </row>
    <row r="46" spans="1:15" x14ac:dyDescent="0.3">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
        <v>6197</v>
      </c>
      <c r="K46" s="1">
        <f>INDEX(products!$A$1:$G$49,MATCH(orders!$D46,products!$A$1:$A$49,0),MATCH(orders!K$1,products!$A$1:$G$1,0))</f>
        <v>0.5</v>
      </c>
      <c r="L46" s="6">
        <f>INDEX(products!$A$1:$G$49,MATCH(orders!$D46,products!$A$1:$A$49,0),MATCH(orders!L$1,products!$A$1:$G$1,0))</f>
        <v>8.25</v>
      </c>
      <c r="M46" s="6">
        <f t="shared" si="0"/>
        <v>16.5</v>
      </c>
      <c r="N46" t="str" cm="1">
        <f t="array" ref="N46">_xlfn.IFS(I46="Ara","Arabica",I46="Exc","Excelsa",I46="Lib","Liberica",I46="Rob","Robusta")</f>
        <v>Excelsa</v>
      </c>
      <c r="O46" t="str">
        <f>_xlfn.XLOOKUP(Orders[[#This Row],[Customer ID]],customers!$A$2:$A$1001,customers!$I$2:$I$1001)</f>
        <v>Yes</v>
      </c>
    </row>
    <row r="47" spans="1:15" x14ac:dyDescent="0.3">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
        <v>6199</v>
      </c>
      <c r="K47" s="1">
        <f>INDEX(products!$A$1:$G$49,MATCH(orders!$D47,products!$A$1:$A$49,0),MATCH(orders!K$1,products!$A$1:$G$1,0))</f>
        <v>2.5</v>
      </c>
      <c r="L47" s="6">
        <f>INDEX(products!$A$1:$G$49,MATCH(orders!$D47,products!$A$1:$A$49,0),MATCH(orders!L$1,products!$A$1:$G$1,0))</f>
        <v>29.784999999999997</v>
      </c>
      <c r="M47" s="6">
        <f t="shared" si="0"/>
        <v>178.70999999999998</v>
      </c>
      <c r="N47" t="str" cm="1">
        <f t="array" ref="N47">_xlfn.IFS(I47="Ara","Arabica",I47="Exc","Excelsa",I47="Lib","Liberica",I47="Rob","Robusta")</f>
        <v>Liberica</v>
      </c>
      <c r="O47" t="str">
        <f>_xlfn.XLOOKUP(Orders[[#This Row],[Customer ID]],customers!$A$2:$A$1001,customers!$I$2:$I$1001)</f>
        <v>No</v>
      </c>
    </row>
    <row r="48" spans="1:15" x14ac:dyDescent="0.3">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
        <v>6197</v>
      </c>
      <c r="K48" s="1">
        <f>INDEX(products!$A$1:$G$49,MATCH(orders!$D48,products!$A$1:$A$49,0),MATCH(orders!K$1,products!$A$1:$G$1,0))</f>
        <v>2.5</v>
      </c>
      <c r="L48" s="6">
        <f>INDEX(products!$A$1:$G$49,MATCH(orders!$D48,products!$A$1:$A$49,0),MATCH(orders!L$1,products!$A$1:$G$1,0))</f>
        <v>31.624999999999996</v>
      </c>
      <c r="M48" s="6">
        <f t="shared" si="0"/>
        <v>63.249999999999993</v>
      </c>
      <c r="N48" t="str" cm="1">
        <f t="array" ref="N48">_xlfn.IFS(I48="Ara","Arabica",I48="Exc","Excelsa",I48="Lib","Liberica",I48="Rob","Robusta")</f>
        <v>Excelsa</v>
      </c>
      <c r="O48" t="str">
        <f>_xlfn.XLOOKUP(Orders[[#This Row],[Customer ID]],customers!$A$2:$A$1001,customers!$I$2:$I$1001)</f>
        <v>Yes</v>
      </c>
    </row>
    <row r="49" spans="1:15" x14ac:dyDescent="0.3">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
        <v>6198</v>
      </c>
      <c r="K49" s="1">
        <f>INDEX(products!$A$1:$G$49,MATCH(orders!$D49,products!$A$1:$A$49,0),MATCH(orders!K$1,products!$A$1:$G$1,0))</f>
        <v>0.2</v>
      </c>
      <c r="L49" s="6">
        <f>INDEX(products!$A$1:$G$49,MATCH(orders!$D49,products!$A$1:$A$49,0),MATCH(orders!L$1,products!$A$1:$G$1,0))</f>
        <v>3.8849999999999998</v>
      </c>
      <c r="M49" s="6">
        <f t="shared" si="0"/>
        <v>7.77</v>
      </c>
      <c r="N49" t="str" cm="1">
        <f t="array" ref="N49">_xlfn.IFS(I49="Ara","Arabica",I49="Exc","Excelsa",I49="Lib","Liberica",I49="Rob","Robusta")</f>
        <v>Arabica</v>
      </c>
      <c r="O49" t="str">
        <f>_xlfn.XLOOKUP(Orders[[#This Row],[Customer ID]],customers!$A$2:$A$1001,customers!$I$2:$I$1001)</f>
        <v>Yes</v>
      </c>
    </row>
    <row r="50" spans="1:15" x14ac:dyDescent="0.3">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
        <v>6199</v>
      </c>
      <c r="K50" s="1">
        <f>INDEX(products!$A$1:$G$49,MATCH(orders!$D50,products!$A$1:$A$49,0),MATCH(orders!K$1,products!$A$1:$G$1,0))</f>
        <v>2.5</v>
      </c>
      <c r="L50" s="6">
        <f>INDEX(products!$A$1:$G$49,MATCH(orders!$D50,products!$A$1:$A$49,0),MATCH(orders!L$1,products!$A$1:$G$1,0))</f>
        <v>22.884999999999998</v>
      </c>
      <c r="M50" s="6">
        <f t="shared" si="0"/>
        <v>91.539999999999992</v>
      </c>
      <c r="N50" t="str" cm="1">
        <f t="array" ref="N50">_xlfn.IFS(I50="Ara","Arabica",I50="Exc","Excelsa",I50="Lib","Liberica",I50="Rob","Robusta")</f>
        <v>Arabica</v>
      </c>
      <c r="O50" t="str">
        <f>_xlfn.XLOOKUP(Orders[[#This Row],[Customer ID]],customers!$A$2:$A$1001,customers!$I$2:$I$1001)</f>
        <v>No</v>
      </c>
    </row>
    <row r="51" spans="1:15" x14ac:dyDescent="0.3">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
        <v>6198</v>
      </c>
      <c r="K51" s="1">
        <f>INDEX(products!$A$1:$G$49,MATCH(orders!$D51,products!$A$1:$A$49,0),MATCH(orders!K$1,products!$A$1:$G$1,0))</f>
        <v>1</v>
      </c>
      <c r="L51" s="6">
        <f>INDEX(products!$A$1:$G$49,MATCH(orders!$D51,products!$A$1:$A$49,0),MATCH(orders!L$1,products!$A$1:$G$1,0))</f>
        <v>12.95</v>
      </c>
      <c r="M51" s="6">
        <f t="shared" si="0"/>
        <v>38.849999999999994</v>
      </c>
      <c r="N51" t="str" cm="1">
        <f t="array" ref="N51">_xlfn.IFS(I51="Ara","Arabica",I51="Exc","Excelsa",I51="Lib","Liberica",I51="Rob","Robusta")</f>
        <v>Arabica</v>
      </c>
      <c r="O51" t="str">
        <f>_xlfn.XLOOKUP(Orders[[#This Row],[Customer ID]],customers!$A$2:$A$1001,customers!$I$2:$I$1001)</f>
        <v>No</v>
      </c>
    </row>
    <row r="52" spans="1:15" x14ac:dyDescent="0.3">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
        <v>6199</v>
      </c>
      <c r="K52" s="1">
        <f>INDEX(products!$A$1:$G$49,MATCH(orders!$D52,products!$A$1:$A$49,0),MATCH(orders!K$1,products!$A$1:$G$1,0))</f>
        <v>0.5</v>
      </c>
      <c r="L52" s="6">
        <f>INDEX(products!$A$1:$G$49,MATCH(orders!$D52,products!$A$1:$A$49,0),MATCH(orders!L$1,products!$A$1:$G$1,0))</f>
        <v>7.77</v>
      </c>
      <c r="M52" s="6">
        <f t="shared" si="0"/>
        <v>15.54</v>
      </c>
      <c r="N52" t="str" cm="1">
        <f t="array" ref="N52">_xlfn.IFS(I52="Ara","Arabica",I52="Exc","Excelsa",I52="Lib","Liberica",I52="Rob","Robusta")</f>
        <v>Liberica</v>
      </c>
      <c r="O52" t="str">
        <f>_xlfn.XLOOKUP(Orders[[#This Row],[Customer ID]],customers!$A$2:$A$1001,customers!$I$2:$I$1001)</f>
        <v>No</v>
      </c>
    </row>
    <row r="53" spans="1:15" x14ac:dyDescent="0.3">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
        <v>6198</v>
      </c>
      <c r="K53" s="1">
        <f>INDEX(products!$A$1:$G$49,MATCH(orders!$D53,products!$A$1:$A$49,0),MATCH(orders!K$1,products!$A$1:$G$1,0))</f>
        <v>2.5</v>
      </c>
      <c r="L53" s="6">
        <f>INDEX(products!$A$1:$G$49,MATCH(orders!$D53,products!$A$1:$A$49,0),MATCH(orders!L$1,products!$A$1:$G$1,0))</f>
        <v>36.454999999999998</v>
      </c>
      <c r="M53" s="6">
        <f t="shared" si="0"/>
        <v>145.82</v>
      </c>
      <c r="N53" t="str" cm="1">
        <f t="array" ref="N53">_xlfn.IFS(I53="Ara","Arabica",I53="Exc","Excelsa",I53="Lib","Liberica",I53="Rob","Robusta")</f>
        <v>Liberica</v>
      </c>
      <c r="O53" t="str">
        <f>_xlfn.XLOOKUP(Orders[[#This Row],[Customer ID]],customers!$A$2:$A$1001,customers!$I$2:$I$1001)</f>
        <v>Yes</v>
      </c>
    </row>
    <row r="54" spans="1:15" x14ac:dyDescent="0.3">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
        <v>6197</v>
      </c>
      <c r="K54" s="1">
        <f>INDEX(products!$A$1:$G$49,MATCH(orders!$D54,products!$A$1:$A$49,0),MATCH(orders!K$1,products!$A$1:$G$1,0))</f>
        <v>0.5</v>
      </c>
      <c r="L54" s="6">
        <f>INDEX(products!$A$1:$G$49,MATCH(orders!$D54,products!$A$1:$A$49,0),MATCH(orders!L$1,products!$A$1:$G$1,0))</f>
        <v>5.97</v>
      </c>
      <c r="M54" s="6">
        <f t="shared" si="0"/>
        <v>29.849999999999998</v>
      </c>
      <c r="N54" t="str" cm="1">
        <f t="array" ref="N54">_xlfn.IFS(I54="Ara","Arabica",I54="Exc","Excelsa",I54="Lib","Liberica",I54="Rob","Robusta")</f>
        <v>Robusta</v>
      </c>
      <c r="O54" t="str">
        <f>_xlfn.XLOOKUP(Orders[[#This Row],[Customer ID]],customers!$A$2:$A$1001,customers!$I$2:$I$1001)</f>
        <v>No</v>
      </c>
    </row>
    <row r="55" spans="1:15" x14ac:dyDescent="0.3">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
        <v>6198</v>
      </c>
      <c r="K55" s="1">
        <f>INDEX(products!$A$1:$G$49,MATCH(orders!$D55,products!$A$1:$A$49,0),MATCH(orders!K$1,products!$A$1:$G$1,0))</f>
        <v>2.5</v>
      </c>
      <c r="L55" s="6">
        <f>INDEX(products!$A$1:$G$49,MATCH(orders!$D55,products!$A$1:$A$49,0),MATCH(orders!L$1,products!$A$1:$G$1,0))</f>
        <v>36.454999999999998</v>
      </c>
      <c r="M55" s="6">
        <f t="shared" si="0"/>
        <v>72.91</v>
      </c>
      <c r="N55" t="str" cm="1">
        <f t="array" ref="N55">_xlfn.IFS(I55="Ara","Arabica",I55="Exc","Excelsa",I55="Lib","Liberica",I55="Rob","Robusta")</f>
        <v>Liberica</v>
      </c>
      <c r="O55" t="str">
        <f>_xlfn.XLOOKUP(Orders[[#This Row],[Customer ID]],customers!$A$2:$A$1001,customers!$I$2:$I$1001)</f>
        <v>No</v>
      </c>
    </row>
    <row r="56" spans="1:15" x14ac:dyDescent="0.3">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
        <v>6197</v>
      </c>
      <c r="K56" s="1">
        <f>INDEX(products!$A$1:$G$49,MATCH(orders!$D56,products!$A$1:$A$49,0),MATCH(orders!K$1,products!$A$1:$G$1,0))</f>
        <v>1</v>
      </c>
      <c r="L56" s="6">
        <f>INDEX(products!$A$1:$G$49,MATCH(orders!$D56,products!$A$1:$A$49,0),MATCH(orders!L$1,products!$A$1:$G$1,0))</f>
        <v>14.55</v>
      </c>
      <c r="M56" s="6">
        <f t="shared" si="0"/>
        <v>72.75</v>
      </c>
      <c r="N56" t="str" cm="1">
        <f t="array" ref="N56">_xlfn.IFS(I56="Ara","Arabica",I56="Exc","Excelsa",I56="Lib","Liberica",I56="Rob","Robusta")</f>
        <v>Liberica</v>
      </c>
      <c r="O56" t="str">
        <f>_xlfn.XLOOKUP(Orders[[#This Row],[Customer ID]],customers!$A$2:$A$1001,customers!$I$2:$I$1001)</f>
        <v>No</v>
      </c>
    </row>
    <row r="57" spans="1:15" x14ac:dyDescent="0.3">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
        <v>6198</v>
      </c>
      <c r="K57" s="1">
        <f>INDEX(products!$A$1:$G$49,MATCH(orders!$D57,products!$A$1:$A$49,0),MATCH(orders!K$1,products!$A$1:$G$1,0))</f>
        <v>1</v>
      </c>
      <c r="L57" s="6">
        <f>INDEX(products!$A$1:$G$49,MATCH(orders!$D57,products!$A$1:$A$49,0),MATCH(orders!L$1,products!$A$1:$G$1,0))</f>
        <v>15.85</v>
      </c>
      <c r="M57" s="6">
        <f t="shared" si="0"/>
        <v>47.55</v>
      </c>
      <c r="N57" t="str" cm="1">
        <f t="array" ref="N57">_xlfn.IFS(I57="Ara","Arabica",I57="Exc","Excelsa",I57="Lib","Liberica",I57="Rob","Robusta")</f>
        <v>Liberica</v>
      </c>
      <c r="O57" t="str">
        <f>_xlfn.XLOOKUP(Orders[[#This Row],[Customer ID]],customers!$A$2:$A$1001,customers!$I$2:$I$1001)</f>
        <v>No</v>
      </c>
    </row>
    <row r="58" spans="1:15" x14ac:dyDescent="0.3">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
        <v>6199</v>
      </c>
      <c r="K58" s="1">
        <f>INDEX(products!$A$1:$G$49,MATCH(orders!$D58,products!$A$1:$A$49,0),MATCH(orders!K$1,products!$A$1:$G$1,0))</f>
        <v>0.2</v>
      </c>
      <c r="L58" s="6">
        <f>INDEX(products!$A$1:$G$49,MATCH(orders!$D58,products!$A$1:$A$49,0),MATCH(orders!L$1,products!$A$1:$G$1,0))</f>
        <v>3.645</v>
      </c>
      <c r="M58" s="6">
        <f t="shared" si="0"/>
        <v>10.935</v>
      </c>
      <c r="N58" t="str" cm="1">
        <f t="array" ref="N58">_xlfn.IFS(I58="Ara","Arabica",I58="Exc","Excelsa",I58="Lib","Liberica",I58="Rob","Robusta")</f>
        <v>Excelsa</v>
      </c>
      <c r="O58" t="str">
        <f>_xlfn.XLOOKUP(Orders[[#This Row],[Customer ID]],customers!$A$2:$A$1001,customers!$I$2:$I$1001)</f>
        <v>Yes</v>
      </c>
    </row>
    <row r="59" spans="1:15" x14ac:dyDescent="0.3">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
        <v>6198</v>
      </c>
      <c r="K59" s="1">
        <f>INDEX(products!$A$1:$G$49,MATCH(orders!$D59,products!$A$1:$A$49,0),MATCH(orders!K$1,products!$A$1:$G$1,0))</f>
        <v>1</v>
      </c>
      <c r="L59" s="6">
        <f>INDEX(products!$A$1:$G$49,MATCH(orders!$D59,products!$A$1:$A$49,0),MATCH(orders!L$1,products!$A$1:$G$1,0))</f>
        <v>14.85</v>
      </c>
      <c r="M59" s="6">
        <f t="shared" si="0"/>
        <v>59.4</v>
      </c>
      <c r="N59" t="str" cm="1">
        <f t="array" ref="N59">_xlfn.IFS(I59="Ara","Arabica",I59="Exc","Excelsa",I59="Lib","Liberica",I59="Rob","Robusta")</f>
        <v>Excelsa</v>
      </c>
      <c r="O59" t="str">
        <f>_xlfn.XLOOKUP(Orders[[#This Row],[Customer ID]],customers!$A$2:$A$1001,customers!$I$2:$I$1001)</f>
        <v>No</v>
      </c>
    </row>
    <row r="60" spans="1:15" x14ac:dyDescent="0.3">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
        <v>6199</v>
      </c>
      <c r="K60" s="1">
        <f>INDEX(products!$A$1:$G$49,MATCH(orders!$D60,products!$A$1:$A$49,0),MATCH(orders!K$1,products!$A$1:$G$1,0))</f>
        <v>2.5</v>
      </c>
      <c r="L60" s="6">
        <f>INDEX(products!$A$1:$G$49,MATCH(orders!$D60,products!$A$1:$A$49,0),MATCH(orders!L$1,products!$A$1:$G$1,0))</f>
        <v>29.784999999999997</v>
      </c>
      <c r="M60" s="6">
        <f t="shared" si="0"/>
        <v>89.35499999999999</v>
      </c>
      <c r="N60" t="str" cm="1">
        <f t="array" ref="N60">_xlfn.IFS(I60="Ara","Arabica",I60="Exc","Excelsa",I60="Lib","Liberica",I60="Rob","Robusta")</f>
        <v>Liberica</v>
      </c>
      <c r="O60" t="str">
        <f>_xlfn.XLOOKUP(Orders[[#This Row],[Customer ID]],customers!$A$2:$A$1001,customers!$I$2:$I$1001)</f>
        <v>Yes</v>
      </c>
    </row>
    <row r="61" spans="1:15" x14ac:dyDescent="0.3">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
        <v>6197</v>
      </c>
      <c r="K61" s="1">
        <f>INDEX(products!$A$1:$G$49,MATCH(orders!$D61,products!$A$1:$A$49,0),MATCH(orders!K$1,products!$A$1:$G$1,0))</f>
        <v>0.5</v>
      </c>
      <c r="L61" s="6">
        <f>INDEX(products!$A$1:$G$49,MATCH(orders!$D61,products!$A$1:$A$49,0),MATCH(orders!L$1,products!$A$1:$G$1,0))</f>
        <v>8.73</v>
      </c>
      <c r="M61" s="6">
        <f t="shared" si="0"/>
        <v>26.19</v>
      </c>
      <c r="N61" t="str" cm="1">
        <f t="array" ref="N61">_xlfn.IFS(I61="Ara","Arabica",I61="Exc","Excelsa",I61="Lib","Liberica",I61="Rob","Robusta")</f>
        <v>Liberica</v>
      </c>
      <c r="O61" t="str">
        <f>_xlfn.XLOOKUP(Orders[[#This Row],[Customer ID]],customers!$A$2:$A$1001,customers!$I$2:$I$1001)</f>
        <v>Yes</v>
      </c>
    </row>
    <row r="62" spans="1:15" x14ac:dyDescent="0.3">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
        <v>6199</v>
      </c>
      <c r="K62" s="1">
        <f>INDEX(products!$A$1:$G$49,MATCH(orders!$D62,products!$A$1:$A$49,0),MATCH(orders!K$1,products!$A$1:$G$1,0))</f>
        <v>2.5</v>
      </c>
      <c r="L62" s="6">
        <f>INDEX(products!$A$1:$G$49,MATCH(orders!$D62,products!$A$1:$A$49,0),MATCH(orders!L$1,products!$A$1:$G$1,0))</f>
        <v>22.884999999999998</v>
      </c>
      <c r="M62" s="6">
        <f t="shared" si="0"/>
        <v>114.42499999999998</v>
      </c>
      <c r="N62" t="str" cm="1">
        <f t="array" ref="N62">_xlfn.IFS(I62="Ara","Arabica",I62="Exc","Excelsa",I62="Lib","Liberica",I62="Rob","Robusta")</f>
        <v>Arabica</v>
      </c>
      <c r="O62" t="str">
        <f>_xlfn.XLOOKUP(Orders[[#This Row],[Customer ID]],customers!$A$2:$A$1001,customers!$I$2:$I$1001)</f>
        <v>No</v>
      </c>
    </row>
    <row r="63" spans="1:15" x14ac:dyDescent="0.3">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
        <v>6199</v>
      </c>
      <c r="K63" s="1">
        <f>INDEX(products!$A$1:$G$49,MATCH(orders!$D63,products!$A$1:$A$49,0),MATCH(orders!K$1,products!$A$1:$G$1,0))</f>
        <v>0.5</v>
      </c>
      <c r="L63" s="6">
        <f>INDEX(products!$A$1:$G$49,MATCH(orders!$D63,products!$A$1:$A$49,0),MATCH(orders!L$1,products!$A$1:$G$1,0))</f>
        <v>5.3699999999999992</v>
      </c>
      <c r="M63" s="6">
        <f t="shared" si="0"/>
        <v>26.849999999999994</v>
      </c>
      <c r="N63" t="str" cm="1">
        <f t="array" ref="N63">_xlfn.IFS(I63="Ara","Arabica",I63="Exc","Excelsa",I63="Lib","Liberica",I63="Rob","Robusta")</f>
        <v>Robusta</v>
      </c>
      <c r="O63" t="str">
        <f>_xlfn.XLOOKUP(Orders[[#This Row],[Customer ID]],customers!$A$2:$A$1001,customers!$I$2:$I$1001)</f>
        <v>Yes</v>
      </c>
    </row>
    <row r="64" spans="1:15" x14ac:dyDescent="0.3">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
        <v>6198</v>
      </c>
      <c r="K64" s="1">
        <f>INDEX(products!$A$1:$G$49,MATCH(orders!$D64,products!$A$1:$A$49,0),MATCH(orders!K$1,products!$A$1:$G$1,0))</f>
        <v>0.2</v>
      </c>
      <c r="L64" s="6">
        <f>INDEX(products!$A$1:$G$49,MATCH(orders!$D64,products!$A$1:$A$49,0),MATCH(orders!L$1,products!$A$1:$G$1,0))</f>
        <v>4.7549999999999999</v>
      </c>
      <c r="M64" s="6">
        <f t="shared" si="0"/>
        <v>23.774999999999999</v>
      </c>
      <c r="N64" t="str" cm="1">
        <f t="array" ref="N64">_xlfn.IFS(I64="Ara","Arabica",I64="Exc","Excelsa",I64="Lib","Liberica",I64="Rob","Robusta")</f>
        <v>Liberica</v>
      </c>
      <c r="O64" t="str">
        <f>_xlfn.XLOOKUP(Orders[[#This Row],[Customer ID]],customers!$A$2:$A$1001,customers!$I$2:$I$1001)</f>
        <v>Yes</v>
      </c>
    </row>
    <row r="65" spans="1:15" x14ac:dyDescent="0.3">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
        <v>6197</v>
      </c>
      <c r="K65" s="1">
        <f>INDEX(products!$A$1:$G$49,MATCH(orders!$D65,products!$A$1:$A$49,0),MATCH(orders!K$1,products!$A$1:$G$1,0))</f>
        <v>0.5</v>
      </c>
      <c r="L65" s="6">
        <f>INDEX(products!$A$1:$G$49,MATCH(orders!$D65,products!$A$1:$A$49,0),MATCH(orders!L$1,products!$A$1:$G$1,0))</f>
        <v>6.75</v>
      </c>
      <c r="M65" s="6">
        <f t="shared" si="0"/>
        <v>6.75</v>
      </c>
      <c r="N65" t="str" cm="1">
        <f t="array" ref="N65">_xlfn.IFS(I65="Ara","Arabica",I65="Exc","Excelsa",I65="Lib","Liberica",I65="Rob","Robusta")</f>
        <v>Arabica</v>
      </c>
      <c r="O65" t="str">
        <f>_xlfn.XLOOKUP(Orders[[#This Row],[Customer ID]],customers!$A$2:$A$1001,customers!$I$2:$I$1001)</f>
        <v>No</v>
      </c>
    </row>
    <row r="66" spans="1:15" x14ac:dyDescent="0.3">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
        <v>6197</v>
      </c>
      <c r="K66" s="1">
        <f>INDEX(products!$A$1:$G$49,MATCH(orders!$D66,products!$A$1:$A$49,0),MATCH(orders!K$1,products!$A$1:$G$1,0))</f>
        <v>0.5</v>
      </c>
      <c r="L66" s="6">
        <f>INDEX(products!$A$1:$G$49,MATCH(orders!$D66,products!$A$1:$A$49,0),MATCH(orders!L$1,products!$A$1:$G$1,0))</f>
        <v>5.97</v>
      </c>
      <c r="M66" s="6">
        <f t="shared" si="0"/>
        <v>35.82</v>
      </c>
      <c r="N66" t="str" cm="1">
        <f t="array" ref="N66">_xlfn.IFS(I66="Ara","Arabica",I66="Exc","Excelsa",I66="Lib","Liberica",I66="Rob","Robusta")</f>
        <v>Robusta</v>
      </c>
      <c r="O66" t="str">
        <f>_xlfn.XLOOKUP(Orders[[#This Row],[Customer ID]],customers!$A$2:$A$1001,customers!$I$2:$I$1001)</f>
        <v>Yes</v>
      </c>
    </row>
    <row r="67" spans="1:15" x14ac:dyDescent="0.3">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
        <v>6199</v>
      </c>
      <c r="K67" s="1">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_xlfn.IFS(I67="Ara","Arabica",I67="Exc","Excelsa",I67="Lib","Liberica",I67="Rob","Robusta")</f>
        <v>Robusta</v>
      </c>
      <c r="O67" t="str">
        <f>_xlfn.XLOOKUP(Orders[[#This Row],[Customer ID]],customers!$A$2:$A$1001,customers!$I$2:$I$1001)</f>
        <v>Yes</v>
      </c>
    </row>
    <row r="68" spans="1:15" x14ac:dyDescent="0.3">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
        <v>6198</v>
      </c>
      <c r="K68" s="1">
        <f>INDEX(products!$A$1:$G$49,MATCH(orders!$D68,products!$A$1:$A$49,0),MATCH(orders!K$1,products!$A$1:$G$1,0))</f>
        <v>0.5</v>
      </c>
      <c r="L68" s="6">
        <f>INDEX(products!$A$1:$G$49,MATCH(orders!$D68,products!$A$1:$A$49,0),MATCH(orders!L$1,products!$A$1:$G$1,0))</f>
        <v>7.169999999999999</v>
      </c>
      <c r="M68" s="6">
        <f t="shared" si="1"/>
        <v>7.169999999999999</v>
      </c>
      <c r="N68" t="str" cm="1">
        <f t="array" ref="N68">_xlfn.IFS(I68="Ara","Arabica",I68="Exc","Excelsa",I68="Lib","Liberica",I68="Rob","Robusta")</f>
        <v>Robusta</v>
      </c>
      <c r="O68" t="str">
        <f>_xlfn.XLOOKUP(Orders[[#This Row],[Customer ID]],customers!$A$2:$A$1001,customers!$I$2:$I$1001)</f>
        <v>Yes</v>
      </c>
    </row>
    <row r="69" spans="1:15" x14ac:dyDescent="0.3">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
        <v>6198</v>
      </c>
      <c r="K69" s="1">
        <f>INDEX(products!$A$1:$G$49,MATCH(orders!$D69,products!$A$1:$A$49,0),MATCH(orders!K$1,products!$A$1:$G$1,0))</f>
        <v>0.2</v>
      </c>
      <c r="L69" s="6">
        <f>INDEX(products!$A$1:$G$49,MATCH(orders!$D69,products!$A$1:$A$49,0),MATCH(orders!L$1,products!$A$1:$G$1,0))</f>
        <v>4.7549999999999999</v>
      </c>
      <c r="M69" s="6">
        <f t="shared" si="1"/>
        <v>9.51</v>
      </c>
      <c r="N69" t="str" cm="1">
        <f t="array" ref="N69">_xlfn.IFS(I69="Ara","Arabica",I69="Exc","Excelsa",I69="Lib","Liberica",I69="Rob","Robusta")</f>
        <v>Liberica</v>
      </c>
      <c r="O69" t="str">
        <f>_xlfn.XLOOKUP(Orders[[#This Row],[Customer ID]],customers!$A$2:$A$1001,customers!$I$2:$I$1001)</f>
        <v>No</v>
      </c>
    </row>
    <row r="70" spans="1:15" x14ac:dyDescent="0.3">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
        <v>6197</v>
      </c>
      <c r="K70" s="1">
        <f>INDEX(products!$A$1:$G$49,MATCH(orders!$D70,products!$A$1:$A$49,0),MATCH(orders!K$1,products!$A$1:$G$1,0))</f>
        <v>0.2</v>
      </c>
      <c r="L70" s="6">
        <f>INDEX(products!$A$1:$G$49,MATCH(orders!$D70,products!$A$1:$A$49,0),MATCH(orders!L$1,products!$A$1:$G$1,0))</f>
        <v>2.9849999999999999</v>
      </c>
      <c r="M70" s="6">
        <f t="shared" si="1"/>
        <v>2.9849999999999999</v>
      </c>
      <c r="N70" t="str" cm="1">
        <f t="array" ref="N70">_xlfn.IFS(I70="Ara","Arabica",I70="Exc","Excelsa",I70="Lib","Liberica",I70="Rob","Robusta")</f>
        <v>Robusta</v>
      </c>
      <c r="O70" t="str">
        <f>_xlfn.XLOOKUP(Orders[[#This Row],[Customer ID]],customers!$A$2:$A$1001,customers!$I$2:$I$1001)</f>
        <v>No</v>
      </c>
    </row>
    <row r="71" spans="1:15" x14ac:dyDescent="0.3">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
        <v>6197</v>
      </c>
      <c r="K71" s="1">
        <f>INDEX(products!$A$1:$G$49,MATCH(orders!$D71,products!$A$1:$A$49,0),MATCH(orders!K$1,products!$A$1:$G$1,0))</f>
        <v>1</v>
      </c>
      <c r="L71" s="6">
        <f>INDEX(products!$A$1:$G$49,MATCH(orders!$D71,products!$A$1:$A$49,0),MATCH(orders!L$1,products!$A$1:$G$1,0))</f>
        <v>9.9499999999999993</v>
      </c>
      <c r="M71" s="6">
        <f t="shared" si="1"/>
        <v>59.699999999999996</v>
      </c>
      <c r="N71" t="str" cm="1">
        <f t="array" ref="N71">_xlfn.IFS(I71="Ara","Arabica",I71="Exc","Excelsa",I71="Lib","Liberica",I71="Rob","Robusta")</f>
        <v>Robusta</v>
      </c>
      <c r="O71" t="str">
        <f>_xlfn.XLOOKUP(Orders[[#This Row],[Customer ID]],customers!$A$2:$A$1001,customers!$I$2:$I$1001)</f>
        <v>Yes</v>
      </c>
    </row>
    <row r="72" spans="1:15" x14ac:dyDescent="0.3">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
        <v>6198</v>
      </c>
      <c r="K72" s="1">
        <f>INDEX(products!$A$1:$G$49,MATCH(orders!$D72,products!$A$1:$A$49,0),MATCH(orders!K$1,products!$A$1:$G$1,0))</f>
        <v>2.5</v>
      </c>
      <c r="L72" s="6">
        <f>INDEX(products!$A$1:$G$49,MATCH(orders!$D72,products!$A$1:$A$49,0),MATCH(orders!L$1,products!$A$1:$G$1,0))</f>
        <v>34.154999999999994</v>
      </c>
      <c r="M72" s="6">
        <f t="shared" si="1"/>
        <v>136.61999999999998</v>
      </c>
      <c r="N72" t="str" cm="1">
        <f t="array" ref="N72">_xlfn.IFS(I72="Ara","Arabica",I72="Exc","Excelsa",I72="Lib","Liberica",I72="Rob","Robusta")</f>
        <v>Excelsa</v>
      </c>
      <c r="O72" t="str">
        <f>_xlfn.XLOOKUP(Orders[[#This Row],[Customer ID]],customers!$A$2:$A$1001,customers!$I$2:$I$1001)</f>
        <v>No</v>
      </c>
    </row>
    <row r="73" spans="1:15" x14ac:dyDescent="0.3">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
        <v>6198</v>
      </c>
      <c r="K73" s="1">
        <f>INDEX(products!$A$1:$G$49,MATCH(orders!$D73,products!$A$1:$A$49,0),MATCH(orders!K$1,products!$A$1:$G$1,0))</f>
        <v>0.2</v>
      </c>
      <c r="L73" s="6">
        <f>INDEX(products!$A$1:$G$49,MATCH(orders!$D73,products!$A$1:$A$49,0),MATCH(orders!L$1,products!$A$1:$G$1,0))</f>
        <v>4.7549999999999999</v>
      </c>
      <c r="M73" s="6">
        <f t="shared" si="1"/>
        <v>9.51</v>
      </c>
      <c r="N73" t="str" cm="1">
        <f t="array" ref="N73">_xlfn.IFS(I73="Ara","Arabica",I73="Exc","Excelsa",I73="Lib","Liberica",I73="Rob","Robusta")</f>
        <v>Liberica</v>
      </c>
      <c r="O73" t="str">
        <f>_xlfn.XLOOKUP(Orders[[#This Row],[Customer ID]],customers!$A$2:$A$1001,customers!$I$2:$I$1001)</f>
        <v>No</v>
      </c>
    </row>
    <row r="74" spans="1:15" x14ac:dyDescent="0.3">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
        <v>6197</v>
      </c>
      <c r="K74" s="1">
        <f>INDEX(products!$A$1:$G$49,MATCH(orders!$D74,products!$A$1:$A$49,0),MATCH(orders!K$1,products!$A$1:$G$1,0))</f>
        <v>2.5</v>
      </c>
      <c r="L74" s="6">
        <f>INDEX(products!$A$1:$G$49,MATCH(orders!$D74,products!$A$1:$A$49,0),MATCH(orders!L$1,products!$A$1:$G$1,0))</f>
        <v>25.874999999999996</v>
      </c>
      <c r="M74" s="6">
        <f t="shared" si="1"/>
        <v>77.624999999999986</v>
      </c>
      <c r="N74" t="str" cm="1">
        <f t="array" ref="N74">_xlfn.IFS(I74="Ara","Arabica",I74="Exc","Excelsa",I74="Lib","Liberica",I74="Rob","Robusta")</f>
        <v>Arabica</v>
      </c>
      <c r="O74" t="str">
        <f>_xlfn.XLOOKUP(Orders[[#This Row],[Customer ID]],customers!$A$2:$A$1001,customers!$I$2:$I$1001)</f>
        <v>No</v>
      </c>
    </row>
    <row r="75" spans="1:15" x14ac:dyDescent="0.3">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
        <v>6197</v>
      </c>
      <c r="K75" s="1">
        <f>INDEX(products!$A$1:$G$49,MATCH(orders!$D75,products!$A$1:$A$49,0),MATCH(orders!K$1,products!$A$1:$G$1,0))</f>
        <v>0.2</v>
      </c>
      <c r="L75" s="6">
        <f>INDEX(products!$A$1:$G$49,MATCH(orders!$D75,products!$A$1:$A$49,0),MATCH(orders!L$1,products!$A$1:$G$1,0))</f>
        <v>4.3650000000000002</v>
      </c>
      <c r="M75" s="6">
        <f t="shared" si="1"/>
        <v>21.825000000000003</v>
      </c>
      <c r="N75" t="str" cm="1">
        <f t="array" ref="N75">_xlfn.IFS(I75="Ara","Arabica",I75="Exc","Excelsa",I75="Lib","Liberica",I75="Rob","Robusta")</f>
        <v>Liberica</v>
      </c>
      <c r="O75" t="str">
        <f>_xlfn.XLOOKUP(Orders[[#This Row],[Customer ID]],customers!$A$2:$A$1001,customers!$I$2:$I$1001)</f>
        <v>Yes</v>
      </c>
    </row>
    <row r="76" spans="1:15" x14ac:dyDescent="0.3">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
        <v>6198</v>
      </c>
      <c r="K76" s="1">
        <f>INDEX(products!$A$1:$G$49,MATCH(orders!$D76,products!$A$1:$A$49,0),MATCH(orders!K$1,products!$A$1:$G$1,0))</f>
        <v>0.5</v>
      </c>
      <c r="L76" s="6">
        <f>INDEX(products!$A$1:$G$49,MATCH(orders!$D76,products!$A$1:$A$49,0),MATCH(orders!L$1,products!$A$1:$G$1,0))</f>
        <v>8.91</v>
      </c>
      <c r="M76" s="6">
        <f t="shared" si="1"/>
        <v>17.82</v>
      </c>
      <c r="N76" t="str" cm="1">
        <f t="array" ref="N76">_xlfn.IFS(I76="Ara","Arabica",I76="Exc","Excelsa",I76="Lib","Liberica",I76="Rob","Robusta")</f>
        <v>Excelsa</v>
      </c>
      <c r="O76" t="str">
        <f>_xlfn.XLOOKUP(Orders[[#This Row],[Customer ID]],customers!$A$2:$A$1001,customers!$I$2:$I$1001)</f>
        <v>Yes</v>
      </c>
    </row>
    <row r="77" spans="1:15" x14ac:dyDescent="0.3">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
        <v>6199</v>
      </c>
      <c r="K77" s="1">
        <f>INDEX(products!$A$1:$G$49,MATCH(orders!$D77,products!$A$1:$A$49,0),MATCH(orders!K$1,products!$A$1:$G$1,0))</f>
        <v>1</v>
      </c>
      <c r="L77" s="6">
        <f>INDEX(products!$A$1:$G$49,MATCH(orders!$D77,products!$A$1:$A$49,0),MATCH(orders!L$1,products!$A$1:$G$1,0))</f>
        <v>8.9499999999999993</v>
      </c>
      <c r="M77" s="6">
        <f t="shared" si="1"/>
        <v>53.699999999999996</v>
      </c>
      <c r="N77" t="str" cm="1">
        <f t="array" ref="N77">_xlfn.IFS(I77="Ara","Arabica",I77="Exc","Excelsa",I77="Lib","Liberica",I77="Rob","Robusta")</f>
        <v>Robusta</v>
      </c>
      <c r="O77" t="str">
        <f>_xlfn.XLOOKUP(Orders[[#This Row],[Customer ID]],customers!$A$2:$A$1001,customers!$I$2:$I$1001)</f>
        <v>Yes</v>
      </c>
    </row>
    <row r="78" spans="1:15" x14ac:dyDescent="0.3">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
        <v>6198</v>
      </c>
      <c r="K78" s="1">
        <f>INDEX(products!$A$1:$G$49,MATCH(orders!$D78,products!$A$1:$A$49,0),MATCH(orders!K$1,products!$A$1:$G$1,0))</f>
        <v>0.2</v>
      </c>
      <c r="L78" s="6">
        <f>INDEX(products!$A$1:$G$49,MATCH(orders!$D78,products!$A$1:$A$49,0),MATCH(orders!L$1,products!$A$1:$G$1,0))</f>
        <v>3.5849999999999995</v>
      </c>
      <c r="M78" s="6">
        <f t="shared" si="1"/>
        <v>3.5849999999999995</v>
      </c>
      <c r="N78" t="str" cm="1">
        <f t="array" ref="N78">_xlfn.IFS(I78="Ara","Arabica",I78="Exc","Excelsa",I78="Lib","Liberica",I78="Rob","Robusta")</f>
        <v>Robusta</v>
      </c>
      <c r="O78" t="str">
        <f>_xlfn.XLOOKUP(Orders[[#This Row],[Customer ID]],customers!$A$2:$A$1001,customers!$I$2:$I$1001)</f>
        <v>Yes</v>
      </c>
    </row>
    <row r="79" spans="1:15" x14ac:dyDescent="0.3">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
        <v>6199</v>
      </c>
      <c r="K79" s="1">
        <f>INDEX(products!$A$1:$G$49,MATCH(orders!$D79,products!$A$1:$A$49,0),MATCH(orders!K$1,products!$A$1:$G$1,0))</f>
        <v>0.2</v>
      </c>
      <c r="L79" s="6">
        <f>INDEX(products!$A$1:$G$49,MATCH(orders!$D79,products!$A$1:$A$49,0),MATCH(orders!L$1,products!$A$1:$G$1,0))</f>
        <v>3.645</v>
      </c>
      <c r="M79" s="6">
        <f t="shared" si="1"/>
        <v>7.29</v>
      </c>
      <c r="N79" t="str" cm="1">
        <f t="array" ref="N79">_xlfn.IFS(I79="Ara","Arabica",I79="Exc","Excelsa",I79="Lib","Liberica",I79="Rob","Robusta")</f>
        <v>Excelsa</v>
      </c>
      <c r="O79" t="str">
        <f>_xlfn.XLOOKUP(Orders[[#This Row],[Customer ID]],customers!$A$2:$A$1001,customers!$I$2:$I$1001)</f>
        <v>No</v>
      </c>
    </row>
    <row r="80" spans="1:15" x14ac:dyDescent="0.3">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
        <v>6197</v>
      </c>
      <c r="K80" s="1">
        <f>INDEX(products!$A$1:$G$49,MATCH(orders!$D80,products!$A$1:$A$49,0),MATCH(orders!K$1,products!$A$1:$G$1,0))</f>
        <v>0.5</v>
      </c>
      <c r="L80" s="6">
        <f>INDEX(products!$A$1:$G$49,MATCH(orders!$D80,products!$A$1:$A$49,0),MATCH(orders!L$1,products!$A$1:$G$1,0))</f>
        <v>6.75</v>
      </c>
      <c r="M80" s="6">
        <f t="shared" si="1"/>
        <v>40.5</v>
      </c>
      <c r="N80" t="str" cm="1">
        <f t="array" ref="N80">_xlfn.IFS(I80="Ara","Arabica",I80="Exc","Excelsa",I80="Lib","Liberica",I80="Rob","Robusta")</f>
        <v>Arabica</v>
      </c>
      <c r="O80" t="str">
        <f>_xlfn.XLOOKUP(Orders[[#This Row],[Customer ID]],customers!$A$2:$A$1001,customers!$I$2:$I$1001)</f>
        <v>Yes</v>
      </c>
    </row>
    <row r="81" spans="1:15" x14ac:dyDescent="0.3">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
        <v>6198</v>
      </c>
      <c r="K81" s="1">
        <f>INDEX(products!$A$1:$G$49,MATCH(orders!$D81,products!$A$1:$A$49,0),MATCH(orders!K$1,products!$A$1:$G$1,0))</f>
        <v>1</v>
      </c>
      <c r="L81" s="6">
        <f>INDEX(products!$A$1:$G$49,MATCH(orders!$D81,products!$A$1:$A$49,0),MATCH(orders!L$1,products!$A$1:$G$1,0))</f>
        <v>11.95</v>
      </c>
      <c r="M81" s="6">
        <f t="shared" si="1"/>
        <v>47.8</v>
      </c>
      <c r="N81" t="str" cm="1">
        <f t="array" ref="N81">_xlfn.IFS(I81="Ara","Arabica",I81="Exc","Excelsa",I81="Lib","Liberica",I81="Rob","Robusta")</f>
        <v>Robusta</v>
      </c>
      <c r="O81" t="str">
        <f>_xlfn.XLOOKUP(Orders[[#This Row],[Customer ID]],customers!$A$2:$A$1001,customers!$I$2:$I$1001)</f>
        <v>No</v>
      </c>
    </row>
    <row r="82" spans="1:15" x14ac:dyDescent="0.3">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
        <v>6198</v>
      </c>
      <c r="K82" s="1">
        <f>INDEX(products!$A$1:$G$49,MATCH(orders!$D82,products!$A$1:$A$49,0),MATCH(orders!K$1,products!$A$1:$G$1,0))</f>
        <v>0.5</v>
      </c>
      <c r="L82" s="6">
        <f>INDEX(products!$A$1:$G$49,MATCH(orders!$D82,products!$A$1:$A$49,0),MATCH(orders!L$1,products!$A$1:$G$1,0))</f>
        <v>7.77</v>
      </c>
      <c r="M82" s="6">
        <f t="shared" si="1"/>
        <v>38.849999999999994</v>
      </c>
      <c r="N82" t="str" cm="1">
        <f t="array" ref="N82">_xlfn.IFS(I82="Ara","Arabica",I82="Exc","Excelsa",I82="Lib","Liberica",I82="Rob","Robusta")</f>
        <v>Arabica</v>
      </c>
      <c r="O82" t="str">
        <f>_xlfn.XLOOKUP(Orders[[#This Row],[Customer ID]],customers!$A$2:$A$1001,customers!$I$2:$I$1001)</f>
        <v>Yes</v>
      </c>
    </row>
    <row r="83" spans="1:15" x14ac:dyDescent="0.3">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
        <v>6198</v>
      </c>
      <c r="K83" s="1">
        <f>INDEX(products!$A$1:$G$49,MATCH(orders!$D83,products!$A$1:$A$49,0),MATCH(orders!K$1,products!$A$1:$G$1,0))</f>
        <v>2.5</v>
      </c>
      <c r="L83" s="6">
        <f>INDEX(products!$A$1:$G$49,MATCH(orders!$D83,products!$A$1:$A$49,0),MATCH(orders!L$1,products!$A$1:$G$1,0))</f>
        <v>36.454999999999998</v>
      </c>
      <c r="M83" s="6">
        <f t="shared" si="1"/>
        <v>109.36499999999999</v>
      </c>
      <c r="N83" t="str" cm="1">
        <f t="array" ref="N83">_xlfn.IFS(I83="Ara","Arabica",I83="Exc","Excelsa",I83="Lib","Liberica",I83="Rob","Robusta")</f>
        <v>Liberica</v>
      </c>
      <c r="O83" t="str">
        <f>_xlfn.XLOOKUP(Orders[[#This Row],[Customer ID]],customers!$A$2:$A$1001,customers!$I$2:$I$1001)</f>
        <v>Yes</v>
      </c>
    </row>
    <row r="84" spans="1:15" x14ac:dyDescent="0.3">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
        <v>6197</v>
      </c>
      <c r="K84" s="1">
        <f>INDEX(products!$A$1:$G$49,MATCH(orders!$D84,products!$A$1:$A$49,0),MATCH(orders!K$1,products!$A$1:$G$1,0))</f>
        <v>2.5</v>
      </c>
      <c r="L84" s="6">
        <f>INDEX(products!$A$1:$G$49,MATCH(orders!$D84,products!$A$1:$A$49,0),MATCH(orders!L$1,products!$A$1:$G$1,0))</f>
        <v>33.464999999999996</v>
      </c>
      <c r="M84" s="6">
        <f t="shared" si="1"/>
        <v>100.39499999999998</v>
      </c>
      <c r="N84" t="str" cm="1">
        <f t="array" ref="N84">_xlfn.IFS(I84="Ara","Arabica",I84="Exc","Excelsa",I84="Lib","Liberica",I84="Rob","Robusta")</f>
        <v>Liberica</v>
      </c>
      <c r="O84" t="str">
        <f>_xlfn.XLOOKUP(Orders[[#This Row],[Customer ID]],customers!$A$2:$A$1001,customers!$I$2:$I$1001)</f>
        <v>Yes</v>
      </c>
    </row>
    <row r="85" spans="1:15" x14ac:dyDescent="0.3">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
        <v>6199</v>
      </c>
      <c r="K85" s="1">
        <f>INDEX(products!$A$1:$G$49,MATCH(orders!$D85,products!$A$1:$A$49,0),MATCH(orders!K$1,products!$A$1:$G$1,0))</f>
        <v>2.5</v>
      </c>
      <c r="L85" s="6">
        <f>INDEX(products!$A$1:$G$49,MATCH(orders!$D85,products!$A$1:$A$49,0),MATCH(orders!L$1,products!$A$1:$G$1,0))</f>
        <v>20.584999999999997</v>
      </c>
      <c r="M85" s="6">
        <f t="shared" si="1"/>
        <v>82.339999999999989</v>
      </c>
      <c r="N85" t="str" cm="1">
        <f t="array" ref="N85">_xlfn.IFS(I85="Ara","Arabica",I85="Exc","Excelsa",I85="Lib","Liberica",I85="Rob","Robusta")</f>
        <v>Robusta</v>
      </c>
      <c r="O85" t="str">
        <f>_xlfn.XLOOKUP(Orders[[#This Row],[Customer ID]],customers!$A$2:$A$1001,customers!$I$2:$I$1001)</f>
        <v>Yes</v>
      </c>
    </row>
    <row r="86" spans="1:15" x14ac:dyDescent="0.3">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
        <v>6198</v>
      </c>
      <c r="K86" s="1">
        <f>INDEX(products!$A$1:$G$49,MATCH(orders!$D86,products!$A$1:$A$49,0),MATCH(orders!K$1,products!$A$1:$G$1,0))</f>
        <v>0.5</v>
      </c>
      <c r="L86" s="6">
        <f>INDEX(products!$A$1:$G$49,MATCH(orders!$D86,products!$A$1:$A$49,0),MATCH(orders!L$1,products!$A$1:$G$1,0))</f>
        <v>9.51</v>
      </c>
      <c r="M86" s="6">
        <f t="shared" si="1"/>
        <v>9.51</v>
      </c>
      <c r="N86" t="str" cm="1">
        <f t="array" ref="N86">_xlfn.IFS(I86="Ara","Arabica",I86="Exc","Excelsa",I86="Lib","Liberica",I86="Rob","Robusta")</f>
        <v>Liberica</v>
      </c>
      <c r="O86" t="str">
        <f>_xlfn.XLOOKUP(Orders[[#This Row],[Customer ID]],customers!$A$2:$A$1001,customers!$I$2:$I$1001)</f>
        <v>No</v>
      </c>
    </row>
    <row r="87" spans="1:15" x14ac:dyDescent="0.3">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
        <v>6198</v>
      </c>
      <c r="K87" s="1">
        <f>INDEX(products!$A$1:$G$49,MATCH(orders!$D87,products!$A$1:$A$49,0),MATCH(orders!K$1,products!$A$1:$G$1,0))</f>
        <v>2.5</v>
      </c>
      <c r="L87" s="6">
        <f>INDEX(products!$A$1:$G$49,MATCH(orders!$D87,products!$A$1:$A$49,0),MATCH(orders!L$1,products!$A$1:$G$1,0))</f>
        <v>29.784999999999997</v>
      </c>
      <c r="M87" s="6">
        <f t="shared" si="1"/>
        <v>89.35499999999999</v>
      </c>
      <c r="N87" t="str" cm="1">
        <f t="array" ref="N87">_xlfn.IFS(I87="Ara","Arabica",I87="Exc","Excelsa",I87="Lib","Liberica",I87="Rob","Robusta")</f>
        <v>Arabica</v>
      </c>
      <c r="O87" t="str">
        <f>_xlfn.XLOOKUP(Orders[[#This Row],[Customer ID]],customers!$A$2:$A$1001,customers!$I$2:$I$1001)</f>
        <v>No</v>
      </c>
    </row>
    <row r="88" spans="1:15" x14ac:dyDescent="0.3">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
        <v>6199</v>
      </c>
      <c r="K88" s="1">
        <f>INDEX(products!$A$1:$G$49,MATCH(orders!$D88,products!$A$1:$A$49,0),MATCH(orders!K$1,products!$A$1:$G$1,0))</f>
        <v>0.2</v>
      </c>
      <c r="L88" s="6">
        <f>INDEX(products!$A$1:$G$49,MATCH(orders!$D88,products!$A$1:$A$49,0),MATCH(orders!L$1,products!$A$1:$G$1,0))</f>
        <v>2.9849999999999999</v>
      </c>
      <c r="M88" s="6">
        <f t="shared" si="1"/>
        <v>11.94</v>
      </c>
      <c r="N88" t="str" cm="1">
        <f t="array" ref="N88">_xlfn.IFS(I88="Ara","Arabica",I88="Exc","Excelsa",I88="Lib","Liberica",I88="Rob","Robusta")</f>
        <v>Arabica</v>
      </c>
      <c r="O88" t="str">
        <f>_xlfn.XLOOKUP(Orders[[#This Row],[Customer ID]],customers!$A$2:$A$1001,customers!$I$2:$I$1001)</f>
        <v>No</v>
      </c>
    </row>
    <row r="89" spans="1:15" x14ac:dyDescent="0.3">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
        <v>6197</v>
      </c>
      <c r="K89" s="1">
        <f>INDEX(products!$A$1:$G$49,MATCH(orders!$D89,products!$A$1:$A$49,0),MATCH(orders!K$1,products!$A$1:$G$1,0))</f>
        <v>1</v>
      </c>
      <c r="L89" s="6">
        <f>INDEX(products!$A$1:$G$49,MATCH(orders!$D89,products!$A$1:$A$49,0),MATCH(orders!L$1,products!$A$1:$G$1,0))</f>
        <v>11.25</v>
      </c>
      <c r="M89" s="6">
        <f t="shared" si="1"/>
        <v>33.75</v>
      </c>
      <c r="N89" t="str" cm="1">
        <f t="array" ref="N89">_xlfn.IFS(I89="Ara","Arabica",I89="Exc","Excelsa",I89="Lib","Liberica",I89="Rob","Robusta")</f>
        <v>Arabica</v>
      </c>
      <c r="O89" t="str">
        <f>_xlfn.XLOOKUP(Orders[[#This Row],[Customer ID]],customers!$A$2:$A$1001,customers!$I$2:$I$1001)</f>
        <v>No</v>
      </c>
    </row>
    <row r="90" spans="1:15" x14ac:dyDescent="0.3">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
        <v>6198</v>
      </c>
      <c r="K90" s="1">
        <f>INDEX(products!$A$1:$G$49,MATCH(orders!$D90,products!$A$1:$A$49,0),MATCH(orders!K$1,products!$A$1:$G$1,0))</f>
        <v>1</v>
      </c>
      <c r="L90" s="6">
        <f>INDEX(products!$A$1:$G$49,MATCH(orders!$D90,products!$A$1:$A$49,0),MATCH(orders!L$1,products!$A$1:$G$1,0))</f>
        <v>11.95</v>
      </c>
      <c r="M90" s="6">
        <f t="shared" si="1"/>
        <v>35.849999999999994</v>
      </c>
      <c r="N90" t="str" cm="1">
        <f t="array" ref="N90">_xlfn.IFS(I90="Ara","Arabica",I90="Exc","Excelsa",I90="Lib","Liberica",I90="Rob","Robusta")</f>
        <v>Robusta</v>
      </c>
      <c r="O90" t="str">
        <f>_xlfn.XLOOKUP(Orders[[#This Row],[Customer ID]],customers!$A$2:$A$1001,customers!$I$2:$I$1001)</f>
        <v>No</v>
      </c>
    </row>
    <row r="91" spans="1:15" x14ac:dyDescent="0.3">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
        <v>6198</v>
      </c>
      <c r="K91" s="1">
        <f>INDEX(products!$A$1:$G$49,MATCH(orders!$D91,products!$A$1:$A$49,0),MATCH(orders!K$1,products!$A$1:$G$1,0))</f>
        <v>1</v>
      </c>
      <c r="L91" s="6">
        <f>INDEX(products!$A$1:$G$49,MATCH(orders!$D91,products!$A$1:$A$49,0),MATCH(orders!L$1,products!$A$1:$G$1,0))</f>
        <v>12.95</v>
      </c>
      <c r="M91" s="6">
        <f t="shared" si="1"/>
        <v>77.699999999999989</v>
      </c>
      <c r="N91" t="str" cm="1">
        <f t="array" ref="N91">_xlfn.IFS(I91="Ara","Arabica",I91="Exc","Excelsa",I91="Lib","Liberica",I91="Rob","Robusta")</f>
        <v>Arabica</v>
      </c>
      <c r="O91" t="str">
        <f>_xlfn.XLOOKUP(Orders[[#This Row],[Customer ID]],customers!$A$2:$A$1001,customers!$I$2:$I$1001)</f>
        <v>No</v>
      </c>
    </row>
    <row r="92" spans="1:15" x14ac:dyDescent="0.3">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
        <v>6198</v>
      </c>
      <c r="K92" s="1">
        <f>INDEX(products!$A$1:$G$49,MATCH(orders!$D92,products!$A$1:$A$49,0),MATCH(orders!K$1,products!$A$1:$G$1,0))</f>
        <v>1</v>
      </c>
      <c r="L92" s="6">
        <f>INDEX(products!$A$1:$G$49,MATCH(orders!$D92,products!$A$1:$A$49,0),MATCH(orders!L$1,products!$A$1:$G$1,0))</f>
        <v>12.95</v>
      </c>
      <c r="M92" s="6">
        <f t="shared" si="1"/>
        <v>51.8</v>
      </c>
      <c r="N92" t="str" cm="1">
        <f t="array" ref="N92">_xlfn.IFS(I92="Ara","Arabica",I92="Exc","Excelsa",I92="Lib","Liberica",I92="Rob","Robusta")</f>
        <v>Arabica</v>
      </c>
      <c r="O92" t="str">
        <f>_xlfn.XLOOKUP(Orders[[#This Row],[Customer ID]],customers!$A$2:$A$1001,customers!$I$2:$I$1001)</f>
        <v>Yes</v>
      </c>
    </row>
    <row r="93" spans="1:15" x14ac:dyDescent="0.3">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
        <v>6197</v>
      </c>
      <c r="K93" s="1">
        <f>INDEX(products!$A$1:$G$49,MATCH(orders!$D93,products!$A$1:$A$49,0),MATCH(orders!K$1,products!$A$1:$G$1,0))</f>
        <v>2.5</v>
      </c>
      <c r="L93" s="6">
        <f>INDEX(products!$A$1:$G$49,MATCH(orders!$D93,products!$A$1:$A$49,0),MATCH(orders!L$1,products!$A$1:$G$1,0))</f>
        <v>25.874999999999996</v>
      </c>
      <c r="M93" s="6">
        <f t="shared" si="1"/>
        <v>103.49999999999999</v>
      </c>
      <c r="N93" t="str" cm="1">
        <f t="array" ref="N93">_xlfn.IFS(I93="Ara","Arabica",I93="Exc","Excelsa",I93="Lib","Liberica",I93="Rob","Robusta")</f>
        <v>Arabica</v>
      </c>
      <c r="O93" t="str">
        <f>_xlfn.XLOOKUP(Orders[[#This Row],[Customer ID]],customers!$A$2:$A$1001,customers!$I$2:$I$1001)</f>
        <v>No</v>
      </c>
    </row>
    <row r="94" spans="1:15" x14ac:dyDescent="0.3">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
        <v>6198</v>
      </c>
      <c r="K94" s="1">
        <f>INDEX(products!$A$1:$G$49,MATCH(orders!$D94,products!$A$1:$A$49,0),MATCH(orders!K$1,products!$A$1:$G$1,0))</f>
        <v>1</v>
      </c>
      <c r="L94" s="6">
        <f>INDEX(products!$A$1:$G$49,MATCH(orders!$D94,products!$A$1:$A$49,0),MATCH(orders!L$1,products!$A$1:$G$1,0))</f>
        <v>14.85</v>
      </c>
      <c r="M94" s="6">
        <f t="shared" si="1"/>
        <v>44.55</v>
      </c>
      <c r="N94" t="str" cm="1">
        <f t="array" ref="N94">_xlfn.IFS(I94="Ara","Arabica",I94="Exc","Excelsa",I94="Lib","Liberica",I94="Rob","Robusta")</f>
        <v>Excelsa</v>
      </c>
      <c r="O94" t="str">
        <f>_xlfn.XLOOKUP(Orders[[#This Row],[Customer ID]],customers!$A$2:$A$1001,customers!$I$2:$I$1001)</f>
        <v>Yes</v>
      </c>
    </row>
    <row r="95" spans="1:15" x14ac:dyDescent="0.3">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
        <v>6198</v>
      </c>
      <c r="K95" s="1">
        <f>INDEX(products!$A$1:$G$49,MATCH(orders!$D95,products!$A$1:$A$49,0),MATCH(orders!K$1,products!$A$1:$G$1,0))</f>
        <v>0.5</v>
      </c>
      <c r="L95" s="6">
        <f>INDEX(products!$A$1:$G$49,MATCH(orders!$D95,products!$A$1:$A$49,0),MATCH(orders!L$1,products!$A$1:$G$1,0))</f>
        <v>8.91</v>
      </c>
      <c r="M95" s="6">
        <f t="shared" si="1"/>
        <v>35.64</v>
      </c>
      <c r="N95" t="str" cm="1">
        <f t="array" ref="N95">_xlfn.IFS(I95="Ara","Arabica",I95="Exc","Excelsa",I95="Lib","Liberica",I95="Rob","Robusta")</f>
        <v>Excelsa</v>
      </c>
      <c r="O95" t="str">
        <f>_xlfn.XLOOKUP(Orders[[#This Row],[Customer ID]],customers!$A$2:$A$1001,customers!$I$2:$I$1001)</f>
        <v>Yes</v>
      </c>
    </row>
    <row r="96" spans="1:15" x14ac:dyDescent="0.3">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
        <v>6199</v>
      </c>
      <c r="K96" s="1">
        <f>INDEX(products!$A$1:$G$49,MATCH(orders!$D96,products!$A$1:$A$49,0),MATCH(orders!K$1,products!$A$1:$G$1,0))</f>
        <v>0.2</v>
      </c>
      <c r="L96" s="6">
        <f>INDEX(products!$A$1:$G$49,MATCH(orders!$D96,products!$A$1:$A$49,0),MATCH(orders!L$1,products!$A$1:$G$1,0))</f>
        <v>2.9849999999999999</v>
      </c>
      <c r="M96" s="6">
        <f t="shared" si="1"/>
        <v>17.91</v>
      </c>
      <c r="N96" t="str" cm="1">
        <f t="array" ref="N96">_xlfn.IFS(I96="Ara","Arabica",I96="Exc","Excelsa",I96="Lib","Liberica",I96="Rob","Robusta")</f>
        <v>Arabica</v>
      </c>
      <c r="O96" t="str">
        <f>_xlfn.XLOOKUP(Orders[[#This Row],[Customer ID]],customers!$A$2:$A$1001,customers!$I$2:$I$1001)</f>
        <v>Yes</v>
      </c>
    </row>
    <row r="97" spans="1:15" x14ac:dyDescent="0.3">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
        <v>6197</v>
      </c>
      <c r="K97" s="1">
        <f>INDEX(products!$A$1:$G$49,MATCH(orders!$D97,products!$A$1:$A$49,0),MATCH(orders!K$1,products!$A$1:$G$1,0))</f>
        <v>2.5</v>
      </c>
      <c r="L97" s="6">
        <f>INDEX(products!$A$1:$G$49,MATCH(orders!$D97,products!$A$1:$A$49,0),MATCH(orders!L$1,products!$A$1:$G$1,0))</f>
        <v>25.874999999999996</v>
      </c>
      <c r="M97" s="6">
        <f t="shared" si="1"/>
        <v>155.24999999999997</v>
      </c>
      <c r="N97" t="str" cm="1">
        <f t="array" ref="N97">_xlfn.IFS(I97="Ara","Arabica",I97="Exc","Excelsa",I97="Lib","Liberica",I97="Rob","Robusta")</f>
        <v>Arabica</v>
      </c>
      <c r="O97" t="str">
        <f>_xlfn.XLOOKUP(Orders[[#This Row],[Customer ID]],customers!$A$2:$A$1001,customers!$I$2:$I$1001)</f>
        <v>No</v>
      </c>
    </row>
    <row r="98" spans="1:15" x14ac:dyDescent="0.3">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
        <v>6199</v>
      </c>
      <c r="K98" s="1">
        <f>INDEX(products!$A$1:$G$49,MATCH(orders!$D98,products!$A$1:$A$49,0),MATCH(orders!K$1,products!$A$1:$G$1,0))</f>
        <v>0.2</v>
      </c>
      <c r="L98" s="6">
        <f>INDEX(products!$A$1:$G$49,MATCH(orders!$D98,products!$A$1:$A$49,0),MATCH(orders!L$1,products!$A$1:$G$1,0))</f>
        <v>2.9849999999999999</v>
      </c>
      <c r="M98" s="6">
        <f t="shared" si="1"/>
        <v>5.97</v>
      </c>
      <c r="N98" t="str" cm="1">
        <f t="array" ref="N98">_xlfn.IFS(I98="Ara","Arabica",I98="Exc","Excelsa",I98="Lib","Liberica",I98="Rob","Robusta")</f>
        <v>Arabica</v>
      </c>
      <c r="O98" t="str">
        <f>_xlfn.XLOOKUP(Orders[[#This Row],[Customer ID]],customers!$A$2:$A$1001,customers!$I$2:$I$1001)</f>
        <v>No</v>
      </c>
    </row>
    <row r="99" spans="1:15" x14ac:dyDescent="0.3">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
        <v>6197</v>
      </c>
      <c r="K99" s="1">
        <f>INDEX(products!$A$1:$G$49,MATCH(orders!$D99,products!$A$1:$A$49,0),MATCH(orders!K$1,products!$A$1:$G$1,0))</f>
        <v>0.5</v>
      </c>
      <c r="L99" s="6">
        <f>INDEX(products!$A$1:$G$49,MATCH(orders!$D99,products!$A$1:$A$49,0),MATCH(orders!L$1,products!$A$1:$G$1,0))</f>
        <v>6.75</v>
      </c>
      <c r="M99" s="6">
        <f t="shared" si="1"/>
        <v>13.5</v>
      </c>
      <c r="N99" t="str" cm="1">
        <f t="array" ref="N99">_xlfn.IFS(I99="Ara","Arabica",I99="Exc","Excelsa",I99="Lib","Liberica",I99="Rob","Robusta")</f>
        <v>Arabica</v>
      </c>
      <c r="O99" t="str">
        <f>_xlfn.XLOOKUP(Orders[[#This Row],[Customer ID]],customers!$A$2:$A$1001,customers!$I$2:$I$1001)</f>
        <v>No</v>
      </c>
    </row>
    <row r="100" spans="1:15" x14ac:dyDescent="0.3">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
        <v>6199</v>
      </c>
      <c r="K100" s="1">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_xlfn.IFS(I100="Ara","Arabica",I100="Exc","Excelsa",I100="Lib","Liberica",I100="Rob","Robusta")</f>
        <v>Arabica</v>
      </c>
      <c r="O100" t="str">
        <f>_xlfn.XLOOKUP(Orders[[#This Row],[Customer ID]],customers!$A$2:$A$1001,customers!$I$2:$I$1001)</f>
        <v>No</v>
      </c>
    </row>
    <row r="101" spans="1:15" x14ac:dyDescent="0.3">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
        <v>6197</v>
      </c>
      <c r="K101" s="1">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_xlfn.IFS(I101="Ara","Arabica",I101="Exc","Excelsa",I101="Lib","Liberica",I101="Rob","Robusta")</f>
        <v>Liberica</v>
      </c>
      <c r="O101" t="str">
        <f>_xlfn.XLOOKUP(Orders[[#This Row],[Customer ID]],customers!$A$2:$A$1001,customers!$I$2:$I$1001)</f>
        <v>Yes</v>
      </c>
    </row>
    <row r="102" spans="1:15" x14ac:dyDescent="0.3">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
        <v>6198</v>
      </c>
      <c r="K102" s="1">
        <f>INDEX(products!$A$1:$G$49,MATCH(orders!$D102,products!$A$1:$A$49,0),MATCH(orders!K$1,products!$A$1:$G$1,0))</f>
        <v>0.2</v>
      </c>
      <c r="L102" s="6">
        <f>INDEX(products!$A$1:$G$49,MATCH(orders!$D102,products!$A$1:$A$49,0),MATCH(orders!L$1,products!$A$1:$G$1,0))</f>
        <v>3.8849999999999998</v>
      </c>
      <c r="M102" s="6">
        <f t="shared" si="1"/>
        <v>7.77</v>
      </c>
      <c r="N102" t="str" cm="1">
        <f t="array" ref="N102">_xlfn.IFS(I102="Ara","Arabica",I102="Exc","Excelsa",I102="Lib","Liberica",I102="Rob","Robusta")</f>
        <v>Arabica</v>
      </c>
      <c r="O102" t="str">
        <f>_xlfn.XLOOKUP(Orders[[#This Row],[Customer ID]],customers!$A$2:$A$1001,customers!$I$2:$I$1001)</f>
        <v>Yes</v>
      </c>
    </row>
    <row r="103" spans="1:15" x14ac:dyDescent="0.3">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
        <v>6199</v>
      </c>
      <c r="K103" s="1">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_xlfn.IFS(I103="Ara","Arabica",I103="Exc","Excelsa",I103="Lib","Liberica",I103="Rob","Robusta")</f>
        <v>Liberica</v>
      </c>
      <c r="O103" t="str">
        <f>_xlfn.XLOOKUP(Orders[[#This Row],[Customer ID]],customers!$A$2:$A$1001,customers!$I$2:$I$1001)</f>
        <v>Yes</v>
      </c>
    </row>
    <row r="104" spans="1:15" x14ac:dyDescent="0.3">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
        <v>6199</v>
      </c>
      <c r="K104" s="1">
        <f>INDEX(products!$A$1:$G$49,MATCH(orders!$D104,products!$A$1:$A$49,0),MATCH(orders!K$1,products!$A$1:$G$1,0))</f>
        <v>1</v>
      </c>
      <c r="L104" s="6">
        <f>INDEX(products!$A$1:$G$49,MATCH(orders!$D104,products!$A$1:$A$49,0),MATCH(orders!L$1,products!$A$1:$G$1,0))</f>
        <v>12.95</v>
      </c>
      <c r="M104" s="6">
        <f t="shared" si="1"/>
        <v>38.849999999999994</v>
      </c>
      <c r="N104" t="str" cm="1">
        <f t="array" ref="N104">_xlfn.IFS(I104="Ara","Arabica",I104="Exc","Excelsa",I104="Lib","Liberica",I104="Rob","Robusta")</f>
        <v>Liberica</v>
      </c>
      <c r="O104" t="str">
        <f>_xlfn.XLOOKUP(Orders[[#This Row],[Customer ID]],customers!$A$2:$A$1001,customers!$I$2:$I$1001)</f>
        <v>Yes</v>
      </c>
    </row>
    <row r="105" spans="1:15" x14ac:dyDescent="0.3">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
        <v>6197</v>
      </c>
      <c r="K105" s="1">
        <f>INDEX(products!$A$1:$G$49,MATCH(orders!$D105,products!$A$1:$A$49,0),MATCH(orders!K$1,products!$A$1:$G$1,0))</f>
        <v>0.2</v>
      </c>
      <c r="L105" s="6">
        <f>INDEX(products!$A$1:$G$49,MATCH(orders!$D105,products!$A$1:$A$49,0),MATCH(orders!L$1,products!$A$1:$G$1,0))</f>
        <v>2.9849999999999999</v>
      </c>
      <c r="M105" s="6">
        <f t="shared" si="1"/>
        <v>11.94</v>
      </c>
      <c r="N105" t="str" cm="1">
        <f t="array" ref="N105">_xlfn.IFS(I105="Ara","Arabica",I105="Exc","Excelsa",I105="Lib","Liberica",I105="Rob","Robusta")</f>
        <v>Robusta</v>
      </c>
      <c r="O105" t="str">
        <f>_xlfn.XLOOKUP(Orders[[#This Row],[Customer ID]],customers!$A$2:$A$1001,customers!$I$2:$I$1001)</f>
        <v>No</v>
      </c>
    </row>
    <row r="106" spans="1:15" x14ac:dyDescent="0.3">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
        <v>6197</v>
      </c>
      <c r="K106" s="1">
        <f>INDEX(products!$A$1:$G$49,MATCH(orders!$D106,products!$A$1:$A$49,0),MATCH(orders!K$1,products!$A$1:$G$1,0))</f>
        <v>1</v>
      </c>
      <c r="L106" s="6">
        <f>INDEX(products!$A$1:$G$49,MATCH(orders!$D106,products!$A$1:$A$49,0),MATCH(orders!L$1,products!$A$1:$G$1,0))</f>
        <v>14.55</v>
      </c>
      <c r="M106" s="6">
        <f t="shared" si="1"/>
        <v>87.300000000000011</v>
      </c>
      <c r="N106" t="str" cm="1">
        <f t="array" ref="N106">_xlfn.IFS(I106="Ara","Arabica",I106="Exc","Excelsa",I106="Lib","Liberica",I106="Rob","Robusta")</f>
        <v>Liberica</v>
      </c>
      <c r="O106" t="str">
        <f>_xlfn.XLOOKUP(Orders[[#This Row],[Customer ID]],customers!$A$2:$A$1001,customers!$I$2:$I$1001)</f>
        <v>No</v>
      </c>
    </row>
    <row r="107" spans="1:15" x14ac:dyDescent="0.3">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
        <v>6197</v>
      </c>
      <c r="K107" s="1">
        <f>INDEX(products!$A$1:$G$49,MATCH(orders!$D107,products!$A$1:$A$49,0),MATCH(orders!K$1,products!$A$1:$G$1,0))</f>
        <v>0.5</v>
      </c>
      <c r="L107" s="6">
        <f>INDEX(products!$A$1:$G$49,MATCH(orders!$D107,products!$A$1:$A$49,0),MATCH(orders!L$1,products!$A$1:$G$1,0))</f>
        <v>6.75</v>
      </c>
      <c r="M107" s="6">
        <f t="shared" si="1"/>
        <v>40.5</v>
      </c>
      <c r="N107" t="str" cm="1">
        <f t="array" ref="N107">_xlfn.IFS(I107="Ara","Arabica",I107="Exc","Excelsa",I107="Lib","Liberica",I107="Rob","Robusta")</f>
        <v>Arabica</v>
      </c>
      <c r="O107" t="str">
        <f>_xlfn.XLOOKUP(Orders[[#This Row],[Customer ID]],customers!$A$2:$A$1001,customers!$I$2:$I$1001)</f>
        <v>Yes</v>
      </c>
    </row>
    <row r="108" spans="1:15" x14ac:dyDescent="0.3">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
        <v>6199</v>
      </c>
      <c r="K108" s="1">
        <f>INDEX(products!$A$1:$G$49,MATCH(orders!$D108,products!$A$1:$A$49,0),MATCH(orders!K$1,products!$A$1:$G$1,0))</f>
        <v>1</v>
      </c>
      <c r="L108" s="6">
        <f>INDEX(products!$A$1:$G$49,MATCH(orders!$D108,products!$A$1:$A$49,0),MATCH(orders!L$1,products!$A$1:$G$1,0))</f>
        <v>12.15</v>
      </c>
      <c r="M108" s="6">
        <f t="shared" si="1"/>
        <v>24.3</v>
      </c>
      <c r="N108" t="str" cm="1">
        <f t="array" ref="N108">_xlfn.IFS(I108="Ara","Arabica",I108="Exc","Excelsa",I108="Lib","Liberica",I108="Rob","Robusta")</f>
        <v>Excelsa</v>
      </c>
      <c r="O108" t="str">
        <f>_xlfn.XLOOKUP(Orders[[#This Row],[Customer ID]],customers!$A$2:$A$1001,customers!$I$2:$I$1001)</f>
        <v>No</v>
      </c>
    </row>
    <row r="109" spans="1:15" x14ac:dyDescent="0.3">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
        <v>6197</v>
      </c>
      <c r="K109" s="1">
        <f>INDEX(products!$A$1:$G$49,MATCH(orders!$D109,products!$A$1:$A$49,0),MATCH(orders!K$1,products!$A$1:$G$1,0))</f>
        <v>0.5</v>
      </c>
      <c r="L109" s="6">
        <f>INDEX(products!$A$1:$G$49,MATCH(orders!$D109,products!$A$1:$A$49,0),MATCH(orders!L$1,products!$A$1:$G$1,0))</f>
        <v>5.97</v>
      </c>
      <c r="M109" s="6">
        <f t="shared" si="1"/>
        <v>17.91</v>
      </c>
      <c r="N109" t="str" cm="1">
        <f t="array" ref="N109">_xlfn.IFS(I109="Ara","Arabica",I109="Exc","Excelsa",I109="Lib","Liberica",I109="Rob","Robusta")</f>
        <v>Robusta</v>
      </c>
      <c r="O109" t="str">
        <f>_xlfn.XLOOKUP(Orders[[#This Row],[Customer ID]],customers!$A$2:$A$1001,customers!$I$2:$I$1001)</f>
        <v>Yes</v>
      </c>
    </row>
    <row r="110" spans="1:15" x14ac:dyDescent="0.3">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
        <v>6197</v>
      </c>
      <c r="K110" s="1">
        <f>INDEX(products!$A$1:$G$49,MATCH(orders!$D110,products!$A$1:$A$49,0),MATCH(orders!K$1,products!$A$1:$G$1,0))</f>
        <v>0.5</v>
      </c>
      <c r="L110" s="6">
        <f>INDEX(products!$A$1:$G$49,MATCH(orders!$D110,products!$A$1:$A$49,0),MATCH(orders!L$1,products!$A$1:$G$1,0))</f>
        <v>6.75</v>
      </c>
      <c r="M110" s="6">
        <f t="shared" si="1"/>
        <v>27</v>
      </c>
      <c r="N110" t="str" cm="1">
        <f t="array" ref="N110">_xlfn.IFS(I110="Ara","Arabica",I110="Exc","Excelsa",I110="Lib","Liberica",I110="Rob","Robusta")</f>
        <v>Arabica</v>
      </c>
      <c r="O110" t="str">
        <f>_xlfn.XLOOKUP(Orders[[#This Row],[Customer ID]],customers!$A$2:$A$1001,customers!$I$2:$I$1001)</f>
        <v>No</v>
      </c>
    </row>
    <row r="111" spans="1:15" x14ac:dyDescent="0.3">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
        <v>6199</v>
      </c>
      <c r="K111" s="1">
        <f>INDEX(products!$A$1:$G$49,MATCH(orders!$D111,products!$A$1:$A$49,0),MATCH(orders!K$1,products!$A$1:$G$1,0))</f>
        <v>0.5</v>
      </c>
      <c r="L111" s="6">
        <f>INDEX(products!$A$1:$G$49,MATCH(orders!$D111,products!$A$1:$A$49,0),MATCH(orders!L$1,products!$A$1:$G$1,0))</f>
        <v>7.77</v>
      </c>
      <c r="M111" s="6">
        <f t="shared" si="1"/>
        <v>7.77</v>
      </c>
      <c r="N111" t="str" cm="1">
        <f t="array" ref="N111">_xlfn.IFS(I111="Ara","Arabica",I111="Exc","Excelsa",I111="Lib","Liberica",I111="Rob","Robusta")</f>
        <v>Liberica</v>
      </c>
      <c r="O111" t="str">
        <f>_xlfn.XLOOKUP(Orders[[#This Row],[Customer ID]],customers!$A$2:$A$1001,customers!$I$2:$I$1001)</f>
        <v>Yes</v>
      </c>
    </row>
    <row r="112" spans="1:15" x14ac:dyDescent="0.3">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
        <v>6198</v>
      </c>
      <c r="K112" s="1">
        <f>INDEX(products!$A$1:$G$49,MATCH(orders!$D112,products!$A$1:$A$49,0),MATCH(orders!K$1,products!$A$1:$G$1,0))</f>
        <v>0.2</v>
      </c>
      <c r="L112" s="6">
        <f>INDEX(products!$A$1:$G$49,MATCH(orders!$D112,products!$A$1:$A$49,0),MATCH(orders!L$1,products!$A$1:$G$1,0))</f>
        <v>4.4550000000000001</v>
      </c>
      <c r="M112" s="6">
        <f t="shared" si="1"/>
        <v>13.365</v>
      </c>
      <c r="N112" t="str" cm="1">
        <f t="array" ref="N112">_xlfn.IFS(I112="Ara","Arabica",I112="Exc","Excelsa",I112="Lib","Liberica",I112="Rob","Robusta")</f>
        <v>Excelsa</v>
      </c>
      <c r="O112" t="str">
        <f>_xlfn.XLOOKUP(Orders[[#This Row],[Customer ID]],customers!$A$2:$A$1001,customers!$I$2:$I$1001)</f>
        <v>Yes</v>
      </c>
    </row>
    <row r="113" spans="1:15" x14ac:dyDescent="0.3">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
        <v>6199</v>
      </c>
      <c r="K113" s="1">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_xlfn.IFS(I113="Ara","Arabica",I113="Exc","Excelsa",I113="Lib","Liberica",I113="Rob","Robusta")</f>
        <v>Robusta</v>
      </c>
      <c r="O113" t="str">
        <f>_xlfn.XLOOKUP(Orders[[#This Row],[Customer ID]],customers!$A$2:$A$1001,customers!$I$2:$I$1001)</f>
        <v>No</v>
      </c>
    </row>
    <row r="114" spans="1:15" x14ac:dyDescent="0.3">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
        <v>6197</v>
      </c>
      <c r="K114" s="1">
        <f>INDEX(products!$A$1:$G$49,MATCH(orders!$D114,products!$A$1:$A$49,0),MATCH(orders!K$1,products!$A$1:$G$1,0))</f>
        <v>1</v>
      </c>
      <c r="L114" s="6">
        <f>INDEX(products!$A$1:$G$49,MATCH(orders!$D114,products!$A$1:$A$49,0),MATCH(orders!L$1,products!$A$1:$G$1,0))</f>
        <v>11.25</v>
      </c>
      <c r="M114" s="6">
        <f t="shared" si="1"/>
        <v>11.25</v>
      </c>
      <c r="N114" t="str" cm="1">
        <f t="array" ref="N114">_xlfn.IFS(I114="Ara","Arabica",I114="Exc","Excelsa",I114="Lib","Liberica",I114="Rob","Robusta")</f>
        <v>Arabica</v>
      </c>
      <c r="O114" t="str">
        <f>_xlfn.XLOOKUP(Orders[[#This Row],[Customer ID]],customers!$A$2:$A$1001,customers!$I$2:$I$1001)</f>
        <v>No</v>
      </c>
    </row>
    <row r="115" spans="1:15" x14ac:dyDescent="0.3">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
        <v>6197</v>
      </c>
      <c r="K115" s="1">
        <f>INDEX(products!$A$1:$G$49,MATCH(orders!$D115,products!$A$1:$A$49,0),MATCH(orders!K$1,products!$A$1:$G$1,0))</f>
        <v>1</v>
      </c>
      <c r="L115" s="6">
        <f>INDEX(products!$A$1:$G$49,MATCH(orders!$D115,products!$A$1:$A$49,0),MATCH(orders!L$1,products!$A$1:$G$1,0))</f>
        <v>14.55</v>
      </c>
      <c r="M115" s="6">
        <f t="shared" si="1"/>
        <v>14.55</v>
      </c>
      <c r="N115" t="str" cm="1">
        <f t="array" ref="N115">_xlfn.IFS(I115="Ara","Arabica",I115="Exc","Excelsa",I115="Lib","Liberica",I115="Rob","Robusta")</f>
        <v>Liberica</v>
      </c>
      <c r="O115" t="str">
        <f>_xlfn.XLOOKUP(Orders[[#This Row],[Customer ID]],customers!$A$2:$A$1001,customers!$I$2:$I$1001)</f>
        <v>No</v>
      </c>
    </row>
    <row r="116" spans="1:15" x14ac:dyDescent="0.3">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
        <v>6198</v>
      </c>
      <c r="K116" s="1">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_xlfn.IFS(I116="Ara","Arabica",I116="Exc","Excelsa",I116="Lib","Liberica",I116="Rob","Robusta")</f>
        <v>Robusta</v>
      </c>
      <c r="O116" t="str">
        <f>_xlfn.XLOOKUP(Orders[[#This Row],[Customer ID]],customers!$A$2:$A$1001,customers!$I$2:$I$1001)</f>
        <v>No</v>
      </c>
    </row>
    <row r="117" spans="1:15" x14ac:dyDescent="0.3">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
        <v>6198</v>
      </c>
      <c r="K117" s="1">
        <f>INDEX(products!$A$1:$G$49,MATCH(orders!$D117,products!$A$1:$A$49,0),MATCH(orders!K$1,products!$A$1:$G$1,0))</f>
        <v>1</v>
      </c>
      <c r="L117" s="6">
        <f>INDEX(products!$A$1:$G$49,MATCH(orders!$D117,products!$A$1:$A$49,0),MATCH(orders!L$1,products!$A$1:$G$1,0))</f>
        <v>15.85</v>
      </c>
      <c r="M117" s="6">
        <f t="shared" si="1"/>
        <v>15.85</v>
      </c>
      <c r="N117" t="str" cm="1">
        <f t="array" ref="N117">_xlfn.IFS(I117="Ara","Arabica",I117="Exc","Excelsa",I117="Lib","Liberica",I117="Rob","Robusta")</f>
        <v>Liberica</v>
      </c>
      <c r="O117" t="str">
        <f>_xlfn.XLOOKUP(Orders[[#This Row],[Customer ID]],customers!$A$2:$A$1001,customers!$I$2:$I$1001)</f>
        <v>No</v>
      </c>
    </row>
    <row r="118" spans="1:15" x14ac:dyDescent="0.3">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
        <v>6198</v>
      </c>
      <c r="K118" s="1">
        <f>INDEX(products!$A$1:$G$49,MATCH(orders!$D118,products!$A$1:$A$49,0),MATCH(orders!K$1,products!$A$1:$G$1,0))</f>
        <v>0.2</v>
      </c>
      <c r="L118" s="6">
        <f>INDEX(products!$A$1:$G$49,MATCH(orders!$D118,products!$A$1:$A$49,0),MATCH(orders!L$1,products!$A$1:$G$1,0))</f>
        <v>4.7549999999999999</v>
      </c>
      <c r="M118" s="6">
        <f t="shared" si="1"/>
        <v>19.02</v>
      </c>
      <c r="N118" t="str" cm="1">
        <f t="array" ref="N118">_xlfn.IFS(I118="Ara","Arabica",I118="Exc","Excelsa",I118="Lib","Liberica",I118="Rob","Robusta")</f>
        <v>Liberica</v>
      </c>
      <c r="O118" t="str">
        <f>_xlfn.XLOOKUP(Orders[[#This Row],[Customer ID]],customers!$A$2:$A$1001,customers!$I$2:$I$1001)</f>
        <v>Yes</v>
      </c>
    </row>
    <row r="119" spans="1:15" x14ac:dyDescent="0.3">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
        <v>6198</v>
      </c>
      <c r="K119" s="1">
        <f>INDEX(products!$A$1:$G$49,MATCH(orders!$D119,products!$A$1:$A$49,0),MATCH(orders!K$1,products!$A$1:$G$1,0))</f>
        <v>0.5</v>
      </c>
      <c r="L119" s="6">
        <f>INDEX(products!$A$1:$G$49,MATCH(orders!$D119,products!$A$1:$A$49,0),MATCH(orders!L$1,products!$A$1:$G$1,0))</f>
        <v>9.51</v>
      </c>
      <c r="M119" s="6">
        <f t="shared" si="1"/>
        <v>38.04</v>
      </c>
      <c r="N119" t="str" cm="1">
        <f t="array" ref="N119">_xlfn.IFS(I119="Ara","Arabica",I119="Exc","Excelsa",I119="Lib","Liberica",I119="Rob","Robusta")</f>
        <v>Liberica</v>
      </c>
      <c r="O119" t="str">
        <f>_xlfn.XLOOKUP(Orders[[#This Row],[Customer ID]],customers!$A$2:$A$1001,customers!$I$2:$I$1001)</f>
        <v>No</v>
      </c>
    </row>
    <row r="120" spans="1:15" x14ac:dyDescent="0.3">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
        <v>6199</v>
      </c>
      <c r="K120" s="1">
        <f>INDEX(products!$A$1:$G$49,MATCH(orders!$D120,products!$A$1:$A$49,0),MATCH(orders!K$1,products!$A$1:$G$1,0))</f>
        <v>0.5</v>
      </c>
      <c r="L120" s="6">
        <f>INDEX(products!$A$1:$G$49,MATCH(orders!$D120,products!$A$1:$A$49,0),MATCH(orders!L$1,products!$A$1:$G$1,0))</f>
        <v>7.29</v>
      </c>
      <c r="M120" s="6">
        <f t="shared" si="1"/>
        <v>21.87</v>
      </c>
      <c r="N120" t="str" cm="1">
        <f t="array" ref="N120">_xlfn.IFS(I120="Ara","Arabica",I120="Exc","Excelsa",I120="Lib","Liberica",I120="Rob","Robusta")</f>
        <v>Excelsa</v>
      </c>
      <c r="O120" t="str">
        <f>_xlfn.XLOOKUP(Orders[[#This Row],[Customer ID]],customers!$A$2:$A$1001,customers!$I$2:$I$1001)</f>
        <v>Yes</v>
      </c>
    </row>
    <row r="121" spans="1:15" x14ac:dyDescent="0.3">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
        <v>6197</v>
      </c>
      <c r="K121" s="1">
        <f>INDEX(products!$A$1:$G$49,MATCH(orders!$D121,products!$A$1:$A$49,0),MATCH(orders!K$1,products!$A$1:$G$1,0))</f>
        <v>0.2</v>
      </c>
      <c r="L121" s="6">
        <f>INDEX(products!$A$1:$G$49,MATCH(orders!$D121,products!$A$1:$A$49,0),MATCH(orders!L$1,products!$A$1:$G$1,0))</f>
        <v>4.125</v>
      </c>
      <c r="M121" s="6">
        <f t="shared" si="1"/>
        <v>4.125</v>
      </c>
      <c r="N121" t="str" cm="1">
        <f t="array" ref="N121">_xlfn.IFS(I121="Ara","Arabica",I121="Exc","Excelsa",I121="Lib","Liberica",I121="Rob","Robusta")</f>
        <v>Excelsa</v>
      </c>
      <c r="O121" t="str">
        <f>_xlfn.XLOOKUP(Orders[[#This Row],[Customer ID]],customers!$A$2:$A$1001,customers!$I$2:$I$1001)</f>
        <v>No</v>
      </c>
    </row>
    <row r="122" spans="1:15" x14ac:dyDescent="0.3">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
        <v>6198</v>
      </c>
      <c r="K122" s="1">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_xlfn.IFS(I122="Ara","Arabica",I122="Exc","Excelsa",I122="Lib","Liberica",I122="Rob","Robusta")</f>
        <v>Arabica</v>
      </c>
      <c r="O122" t="str">
        <f>_xlfn.XLOOKUP(Orders[[#This Row],[Customer ID]],customers!$A$2:$A$1001,customers!$I$2:$I$1001)</f>
        <v>No</v>
      </c>
    </row>
    <row r="123" spans="1:15" x14ac:dyDescent="0.3">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
        <v>6197</v>
      </c>
      <c r="K123" s="1">
        <f>INDEX(products!$A$1:$G$49,MATCH(orders!$D123,products!$A$1:$A$49,0),MATCH(orders!K$1,products!$A$1:$G$1,0))</f>
        <v>1</v>
      </c>
      <c r="L123" s="6">
        <f>INDEX(products!$A$1:$G$49,MATCH(orders!$D123,products!$A$1:$A$49,0),MATCH(orders!L$1,products!$A$1:$G$1,0))</f>
        <v>13.75</v>
      </c>
      <c r="M123" s="6">
        <f t="shared" si="1"/>
        <v>68.75</v>
      </c>
      <c r="N123" t="str" cm="1">
        <f t="array" ref="N123">_xlfn.IFS(I123="Ara","Arabica",I123="Exc","Excelsa",I123="Lib","Liberica",I123="Rob","Robusta")</f>
        <v>Excelsa</v>
      </c>
      <c r="O123" t="str">
        <f>_xlfn.XLOOKUP(Orders[[#This Row],[Customer ID]],customers!$A$2:$A$1001,customers!$I$2:$I$1001)</f>
        <v>No</v>
      </c>
    </row>
    <row r="124" spans="1:15" x14ac:dyDescent="0.3">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
        <v>6199</v>
      </c>
      <c r="K124" s="1">
        <f>INDEX(products!$A$1:$G$49,MATCH(orders!$D124,products!$A$1:$A$49,0),MATCH(orders!K$1,products!$A$1:$G$1,0))</f>
        <v>0.5</v>
      </c>
      <c r="L124" s="6">
        <f>INDEX(products!$A$1:$G$49,MATCH(orders!$D124,products!$A$1:$A$49,0),MATCH(orders!L$1,products!$A$1:$G$1,0))</f>
        <v>5.97</v>
      </c>
      <c r="M124" s="6">
        <f t="shared" si="1"/>
        <v>23.88</v>
      </c>
      <c r="N124" t="str" cm="1">
        <f t="array" ref="N124">_xlfn.IFS(I124="Ara","Arabica",I124="Exc","Excelsa",I124="Lib","Liberica",I124="Rob","Robusta")</f>
        <v>Arabica</v>
      </c>
      <c r="O124" t="str">
        <f>_xlfn.XLOOKUP(Orders[[#This Row],[Customer ID]],customers!$A$2:$A$1001,customers!$I$2:$I$1001)</f>
        <v>Yes</v>
      </c>
    </row>
    <row r="125" spans="1:15" x14ac:dyDescent="0.3">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
        <v>6198</v>
      </c>
      <c r="K125" s="1">
        <f>INDEX(products!$A$1:$G$49,MATCH(orders!$D125,products!$A$1:$A$49,0),MATCH(orders!K$1,products!$A$1:$G$1,0))</f>
        <v>2.5</v>
      </c>
      <c r="L125" s="6">
        <f>INDEX(products!$A$1:$G$49,MATCH(orders!$D125,products!$A$1:$A$49,0),MATCH(orders!L$1,products!$A$1:$G$1,0))</f>
        <v>36.454999999999998</v>
      </c>
      <c r="M125" s="6">
        <f t="shared" si="1"/>
        <v>145.82</v>
      </c>
      <c r="N125" t="str" cm="1">
        <f t="array" ref="N125">_xlfn.IFS(I125="Ara","Arabica",I125="Exc","Excelsa",I125="Lib","Liberica",I125="Rob","Robusta")</f>
        <v>Liberica</v>
      </c>
      <c r="O125" t="str">
        <f>_xlfn.XLOOKUP(Orders[[#This Row],[Customer ID]],customers!$A$2:$A$1001,customers!$I$2:$I$1001)</f>
        <v>No</v>
      </c>
    </row>
    <row r="126" spans="1:15" x14ac:dyDescent="0.3">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
        <v>6197</v>
      </c>
      <c r="K126" s="1">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_xlfn.IFS(I126="Ara","Arabica",I126="Exc","Excelsa",I126="Lib","Liberica",I126="Rob","Robusta")</f>
        <v>Liberica</v>
      </c>
      <c r="O126" t="str">
        <f>_xlfn.XLOOKUP(Orders[[#This Row],[Customer ID]],customers!$A$2:$A$1001,customers!$I$2:$I$1001)</f>
        <v>Yes</v>
      </c>
    </row>
    <row r="127" spans="1:15" x14ac:dyDescent="0.3">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
        <v>6197</v>
      </c>
      <c r="K127" s="1">
        <f>INDEX(products!$A$1:$G$49,MATCH(orders!$D127,products!$A$1:$A$49,0),MATCH(orders!K$1,products!$A$1:$G$1,0))</f>
        <v>0.5</v>
      </c>
      <c r="L127" s="6">
        <f>INDEX(products!$A$1:$G$49,MATCH(orders!$D127,products!$A$1:$A$49,0),MATCH(orders!L$1,products!$A$1:$G$1,0))</f>
        <v>8.73</v>
      </c>
      <c r="M127" s="6">
        <f t="shared" si="1"/>
        <v>26.19</v>
      </c>
      <c r="N127" t="str" cm="1">
        <f t="array" ref="N127">_xlfn.IFS(I127="Ara","Arabica",I127="Exc","Excelsa",I127="Lib","Liberica",I127="Rob","Robusta")</f>
        <v>Liberica</v>
      </c>
      <c r="O127" t="str">
        <f>_xlfn.XLOOKUP(Orders[[#This Row],[Customer ID]],customers!$A$2:$A$1001,customers!$I$2:$I$1001)</f>
        <v>Yes</v>
      </c>
    </row>
    <row r="128" spans="1:15" x14ac:dyDescent="0.3">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
        <v>6197</v>
      </c>
      <c r="K128" s="1">
        <f>INDEX(products!$A$1:$G$49,MATCH(orders!$D128,products!$A$1:$A$49,0),MATCH(orders!K$1,products!$A$1:$G$1,0))</f>
        <v>1</v>
      </c>
      <c r="L128" s="6">
        <f>INDEX(products!$A$1:$G$49,MATCH(orders!$D128,products!$A$1:$A$49,0),MATCH(orders!L$1,products!$A$1:$G$1,0))</f>
        <v>11.25</v>
      </c>
      <c r="M128" s="6">
        <f t="shared" si="1"/>
        <v>11.25</v>
      </c>
      <c r="N128" t="str" cm="1">
        <f t="array" ref="N128">_xlfn.IFS(I128="Ara","Arabica",I128="Exc","Excelsa",I128="Lib","Liberica",I128="Rob","Robusta")</f>
        <v>Arabica</v>
      </c>
      <c r="O128" t="str">
        <f>_xlfn.XLOOKUP(Orders[[#This Row],[Customer ID]],customers!$A$2:$A$1001,customers!$I$2:$I$1001)</f>
        <v>No</v>
      </c>
    </row>
    <row r="129" spans="1:15" x14ac:dyDescent="0.3">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
        <v>6199</v>
      </c>
      <c r="K129" s="1">
        <f>INDEX(products!$A$1:$G$49,MATCH(orders!$D129,products!$A$1:$A$49,0),MATCH(orders!K$1,products!$A$1:$G$1,0))</f>
        <v>1</v>
      </c>
      <c r="L129" s="6">
        <f>INDEX(products!$A$1:$G$49,MATCH(orders!$D129,products!$A$1:$A$49,0),MATCH(orders!L$1,products!$A$1:$G$1,0))</f>
        <v>12.95</v>
      </c>
      <c r="M129" s="6">
        <f t="shared" si="1"/>
        <v>77.699999999999989</v>
      </c>
      <c r="N129" t="str" cm="1">
        <f t="array" ref="N129">_xlfn.IFS(I129="Ara","Arabica",I129="Exc","Excelsa",I129="Lib","Liberica",I129="Rob","Robusta")</f>
        <v>Liberica</v>
      </c>
      <c r="O129" t="str">
        <f>_xlfn.XLOOKUP(Orders[[#This Row],[Customer ID]],customers!$A$2:$A$1001,customers!$I$2:$I$1001)</f>
        <v>No</v>
      </c>
    </row>
    <row r="130" spans="1:15" x14ac:dyDescent="0.3">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
        <v>6197</v>
      </c>
      <c r="K130" s="1">
        <f>INDEX(products!$A$1:$G$49,MATCH(orders!$D130,products!$A$1:$A$49,0),MATCH(orders!K$1,products!$A$1:$G$1,0))</f>
        <v>0.5</v>
      </c>
      <c r="L130" s="6">
        <f>INDEX(products!$A$1:$G$49,MATCH(orders!$D130,products!$A$1:$A$49,0),MATCH(orders!L$1,products!$A$1:$G$1,0))</f>
        <v>6.75</v>
      </c>
      <c r="M130" s="6">
        <f t="shared" si="1"/>
        <v>6.75</v>
      </c>
      <c r="N130" t="str" cm="1">
        <f t="array" ref="N130">_xlfn.IFS(I130="Ara","Arabica",I130="Exc","Excelsa",I130="Lib","Liberica",I130="Rob","Robusta")</f>
        <v>Arabica</v>
      </c>
      <c r="O130" t="str">
        <f>_xlfn.XLOOKUP(Orders[[#This Row],[Customer ID]],customers!$A$2:$A$1001,customers!$I$2:$I$1001)</f>
        <v>No</v>
      </c>
    </row>
    <row r="131" spans="1:15" x14ac:dyDescent="0.3">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
        <v>6199</v>
      </c>
      <c r="K131" s="1">
        <f>INDEX(products!$A$1:$G$49,MATCH(orders!$D131,products!$A$1:$A$49,0),MATCH(orders!K$1,products!$A$1:$G$1,0))</f>
        <v>1</v>
      </c>
      <c r="L131" s="6">
        <f>INDEX(products!$A$1:$G$49,MATCH(orders!$D131,products!$A$1:$A$49,0),MATCH(orders!L$1,products!$A$1:$G$1,0))</f>
        <v>12.15</v>
      </c>
      <c r="M131" s="6">
        <f t="shared" ref="M131:M194" si="2">L131*E131</f>
        <v>12.15</v>
      </c>
      <c r="N131" t="str" cm="1">
        <f t="array" ref="N131">_xlfn.IFS(I131="Ara","Arabica",I131="Exc","Excelsa",I131="Lib","Liberica",I131="Rob","Robusta")</f>
        <v>Excelsa</v>
      </c>
      <c r="O131" t="str">
        <f>_xlfn.XLOOKUP(Orders[[#This Row],[Customer ID]],customers!$A$2:$A$1001,customers!$I$2:$I$1001)</f>
        <v>Yes</v>
      </c>
    </row>
    <row r="132" spans="1:15" x14ac:dyDescent="0.3">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
        <v>6198</v>
      </c>
      <c r="K132" s="1">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_xlfn.IFS(I132="Ara","Arabica",I132="Exc","Excelsa",I132="Lib","Liberica",I132="Rob","Robusta")</f>
        <v>Arabica</v>
      </c>
      <c r="O132" t="str">
        <f>_xlfn.XLOOKUP(Orders[[#This Row],[Customer ID]],customers!$A$2:$A$1001,customers!$I$2:$I$1001)</f>
        <v>Yes</v>
      </c>
    </row>
    <row r="133" spans="1:15" x14ac:dyDescent="0.3">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
        <v>6199</v>
      </c>
      <c r="K133" s="1">
        <f>INDEX(products!$A$1:$G$49,MATCH(orders!$D133,products!$A$1:$A$49,0),MATCH(orders!K$1,products!$A$1:$G$1,0))</f>
        <v>0.5</v>
      </c>
      <c r="L133" s="6">
        <f>INDEX(products!$A$1:$G$49,MATCH(orders!$D133,products!$A$1:$A$49,0),MATCH(orders!L$1,products!$A$1:$G$1,0))</f>
        <v>7.29</v>
      </c>
      <c r="M133" s="6">
        <f t="shared" si="2"/>
        <v>14.58</v>
      </c>
      <c r="N133" t="str" cm="1">
        <f t="array" ref="N133">_xlfn.IFS(I133="Ara","Arabica",I133="Exc","Excelsa",I133="Lib","Liberica",I133="Rob","Robusta")</f>
        <v>Excelsa</v>
      </c>
      <c r="O133" t="str">
        <f>_xlfn.XLOOKUP(Orders[[#This Row],[Customer ID]],customers!$A$2:$A$1001,customers!$I$2:$I$1001)</f>
        <v>Yes</v>
      </c>
    </row>
    <row r="134" spans="1:15" x14ac:dyDescent="0.3">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
        <v>6198</v>
      </c>
      <c r="K134" s="1">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_xlfn.IFS(I134="Ara","Arabica",I134="Exc","Excelsa",I134="Lib","Liberica",I134="Rob","Robusta")</f>
        <v>Arabica</v>
      </c>
      <c r="O134" t="str">
        <f>_xlfn.XLOOKUP(Orders[[#This Row],[Customer ID]],customers!$A$2:$A$1001,customers!$I$2:$I$1001)</f>
        <v>Yes</v>
      </c>
    </row>
    <row r="135" spans="1:15" x14ac:dyDescent="0.3">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
        <v>6199</v>
      </c>
      <c r="K135" s="1">
        <f>INDEX(products!$A$1:$G$49,MATCH(orders!$D135,products!$A$1:$A$49,0),MATCH(orders!K$1,products!$A$1:$G$1,0))</f>
        <v>1</v>
      </c>
      <c r="L135" s="6">
        <f>INDEX(products!$A$1:$G$49,MATCH(orders!$D135,products!$A$1:$A$49,0),MATCH(orders!L$1,products!$A$1:$G$1,0))</f>
        <v>12.95</v>
      </c>
      <c r="M135" s="6">
        <f t="shared" si="2"/>
        <v>12.95</v>
      </c>
      <c r="N135" t="str" cm="1">
        <f t="array" ref="N135">_xlfn.IFS(I135="Ara","Arabica",I135="Exc","Excelsa",I135="Lib","Liberica",I135="Rob","Robusta")</f>
        <v>Liberica</v>
      </c>
      <c r="O135" t="str">
        <f>_xlfn.XLOOKUP(Orders[[#This Row],[Customer ID]],customers!$A$2:$A$1001,customers!$I$2:$I$1001)</f>
        <v>No</v>
      </c>
    </row>
    <row r="136" spans="1:15" x14ac:dyDescent="0.3">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
        <v>6197</v>
      </c>
      <c r="K136" s="1">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_xlfn.IFS(I136="Ara","Arabica",I136="Exc","Excelsa",I136="Lib","Liberica",I136="Rob","Robusta")</f>
        <v>Excelsa</v>
      </c>
      <c r="O136" t="str">
        <f>_xlfn.XLOOKUP(Orders[[#This Row],[Customer ID]],customers!$A$2:$A$1001,customers!$I$2:$I$1001)</f>
        <v>Yes</v>
      </c>
    </row>
    <row r="137" spans="1:15" x14ac:dyDescent="0.3">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
        <v>6198</v>
      </c>
      <c r="K137" s="1">
        <f>INDEX(products!$A$1:$G$49,MATCH(orders!$D137,products!$A$1:$A$49,0),MATCH(orders!K$1,products!$A$1:$G$1,0))</f>
        <v>0.5</v>
      </c>
      <c r="L137" s="6">
        <f>INDEX(products!$A$1:$G$49,MATCH(orders!$D137,products!$A$1:$A$49,0),MATCH(orders!L$1,products!$A$1:$G$1,0))</f>
        <v>7.77</v>
      </c>
      <c r="M137" s="6">
        <f t="shared" si="2"/>
        <v>38.849999999999994</v>
      </c>
      <c r="N137" t="str" cm="1">
        <f t="array" ref="N137">_xlfn.IFS(I137="Ara","Arabica",I137="Exc","Excelsa",I137="Lib","Liberica",I137="Rob","Robusta")</f>
        <v>Arabica</v>
      </c>
      <c r="O137" t="str">
        <f>_xlfn.XLOOKUP(Orders[[#This Row],[Customer ID]],customers!$A$2:$A$1001,customers!$I$2:$I$1001)</f>
        <v>Yes</v>
      </c>
    </row>
    <row r="138" spans="1:15" x14ac:dyDescent="0.3">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
        <v>6199</v>
      </c>
      <c r="K138" s="1">
        <f>INDEX(products!$A$1:$G$49,MATCH(orders!$D138,products!$A$1:$A$49,0),MATCH(orders!K$1,products!$A$1:$G$1,0))</f>
        <v>0.2</v>
      </c>
      <c r="L138" s="6">
        <f>INDEX(products!$A$1:$G$49,MATCH(orders!$D138,products!$A$1:$A$49,0),MATCH(orders!L$1,products!$A$1:$G$1,0))</f>
        <v>2.9849999999999999</v>
      </c>
      <c r="M138" s="6">
        <f t="shared" si="2"/>
        <v>11.94</v>
      </c>
      <c r="N138" t="str" cm="1">
        <f t="array" ref="N138">_xlfn.IFS(I138="Ara","Arabica",I138="Exc","Excelsa",I138="Lib","Liberica",I138="Rob","Robusta")</f>
        <v>Arabica</v>
      </c>
      <c r="O138" t="str">
        <f>_xlfn.XLOOKUP(Orders[[#This Row],[Customer ID]],customers!$A$2:$A$1001,customers!$I$2:$I$1001)</f>
        <v>No</v>
      </c>
    </row>
    <row r="139" spans="1:15" x14ac:dyDescent="0.3">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
        <v>6198</v>
      </c>
      <c r="K139" s="1">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_xlfn.IFS(I139="Ara","Arabica",I139="Exc","Excelsa",I139="Lib","Liberica",I139="Rob","Robusta")</f>
        <v>Excelsa</v>
      </c>
      <c r="O139" t="str">
        <f>_xlfn.XLOOKUP(Orders[[#This Row],[Customer ID]],customers!$A$2:$A$1001,customers!$I$2:$I$1001)</f>
        <v>No</v>
      </c>
    </row>
    <row r="140" spans="1:15" x14ac:dyDescent="0.3">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
        <v>6199</v>
      </c>
      <c r="K140" s="1">
        <f>INDEX(products!$A$1:$G$49,MATCH(orders!$D140,products!$A$1:$A$49,0),MATCH(orders!K$1,products!$A$1:$G$1,0))</f>
        <v>1</v>
      </c>
      <c r="L140" s="6">
        <f>INDEX(products!$A$1:$G$49,MATCH(orders!$D140,products!$A$1:$A$49,0),MATCH(orders!L$1,products!$A$1:$G$1,0))</f>
        <v>12.15</v>
      </c>
      <c r="M140" s="6">
        <f t="shared" si="2"/>
        <v>48.6</v>
      </c>
      <c r="N140" t="str" cm="1">
        <f t="array" ref="N140">_xlfn.IFS(I140="Ara","Arabica",I140="Exc","Excelsa",I140="Lib","Liberica",I140="Rob","Robusta")</f>
        <v>Excelsa</v>
      </c>
      <c r="O140" t="str">
        <f>_xlfn.XLOOKUP(Orders[[#This Row],[Customer ID]],customers!$A$2:$A$1001,customers!$I$2:$I$1001)</f>
        <v>No</v>
      </c>
    </row>
    <row r="141" spans="1:15" x14ac:dyDescent="0.3">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
        <v>6199</v>
      </c>
      <c r="K141" s="1">
        <f>INDEX(products!$A$1:$G$49,MATCH(orders!$D141,products!$A$1:$A$49,0),MATCH(orders!K$1,products!$A$1:$G$1,0))</f>
        <v>1</v>
      </c>
      <c r="L141" s="6">
        <f>INDEX(products!$A$1:$G$49,MATCH(orders!$D141,products!$A$1:$A$49,0),MATCH(orders!L$1,products!$A$1:$G$1,0))</f>
        <v>12.95</v>
      </c>
      <c r="M141" s="6">
        <f t="shared" si="2"/>
        <v>77.699999999999989</v>
      </c>
      <c r="N141" t="str" cm="1">
        <f t="array" ref="N141">_xlfn.IFS(I141="Ara","Arabica",I141="Exc","Excelsa",I141="Lib","Liberica",I141="Rob","Robusta")</f>
        <v>Liberica</v>
      </c>
      <c r="O141" t="str">
        <f>_xlfn.XLOOKUP(Orders[[#This Row],[Customer ID]],customers!$A$2:$A$1001,customers!$I$2:$I$1001)</f>
        <v>Yes</v>
      </c>
    </row>
    <row r="142" spans="1:15" x14ac:dyDescent="0.3">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
        <v>6199</v>
      </c>
      <c r="K142" s="1">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_xlfn.IFS(I142="Ara","Arabica",I142="Exc","Excelsa",I142="Lib","Liberica",I142="Rob","Robusta")</f>
        <v>Liberica</v>
      </c>
      <c r="O142" t="str">
        <f>_xlfn.XLOOKUP(Orders[[#This Row],[Customer ID]],customers!$A$2:$A$1001,customers!$I$2:$I$1001)</f>
        <v>Yes</v>
      </c>
    </row>
    <row r="143" spans="1:15" x14ac:dyDescent="0.3">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
        <v>6198</v>
      </c>
      <c r="K143" s="1">
        <f>INDEX(products!$A$1:$G$49,MATCH(orders!$D143,products!$A$1:$A$49,0),MATCH(orders!K$1,products!$A$1:$G$1,0))</f>
        <v>0.2</v>
      </c>
      <c r="L143" s="6">
        <f>INDEX(products!$A$1:$G$49,MATCH(orders!$D143,products!$A$1:$A$49,0),MATCH(orders!L$1,products!$A$1:$G$1,0))</f>
        <v>3.8849999999999998</v>
      </c>
      <c r="M143" s="6">
        <f t="shared" si="2"/>
        <v>15.54</v>
      </c>
      <c r="N143" t="str" cm="1">
        <f t="array" ref="N143">_xlfn.IFS(I143="Ara","Arabica",I143="Exc","Excelsa",I143="Lib","Liberica",I143="Rob","Robusta")</f>
        <v>Arabica</v>
      </c>
      <c r="O143" t="str">
        <f>_xlfn.XLOOKUP(Orders[[#This Row],[Customer ID]],customers!$A$2:$A$1001,customers!$I$2:$I$1001)</f>
        <v>Yes</v>
      </c>
    </row>
    <row r="144" spans="1:15" x14ac:dyDescent="0.3">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
        <v>6198</v>
      </c>
      <c r="K144" s="1">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_xlfn.IFS(I144="Ara","Arabica",I144="Exc","Excelsa",I144="Lib","Liberica",I144="Rob","Robusta")</f>
        <v>Excelsa</v>
      </c>
      <c r="O144" t="str">
        <f>_xlfn.XLOOKUP(Orders[[#This Row],[Customer ID]],customers!$A$2:$A$1001,customers!$I$2:$I$1001)</f>
        <v>Yes</v>
      </c>
    </row>
    <row r="145" spans="1:15" x14ac:dyDescent="0.3">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
        <v>6197</v>
      </c>
      <c r="K145" s="1">
        <f>INDEX(products!$A$1:$G$49,MATCH(orders!$D145,products!$A$1:$A$49,0),MATCH(orders!K$1,products!$A$1:$G$1,0))</f>
        <v>0.5</v>
      </c>
      <c r="L145" s="6">
        <f>INDEX(products!$A$1:$G$49,MATCH(orders!$D145,products!$A$1:$A$49,0),MATCH(orders!L$1,products!$A$1:$G$1,0))</f>
        <v>8.73</v>
      </c>
      <c r="M145" s="6">
        <f t="shared" si="2"/>
        <v>17.46</v>
      </c>
      <c r="N145" t="str" cm="1">
        <f t="array" ref="N145">_xlfn.IFS(I145="Ara","Arabica",I145="Exc","Excelsa",I145="Lib","Liberica",I145="Rob","Robusta")</f>
        <v>Liberica</v>
      </c>
      <c r="O145" t="str">
        <f>_xlfn.XLOOKUP(Orders[[#This Row],[Customer ID]],customers!$A$2:$A$1001,customers!$I$2:$I$1001)</f>
        <v>No</v>
      </c>
    </row>
    <row r="146" spans="1:15" x14ac:dyDescent="0.3">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
        <v>6198</v>
      </c>
      <c r="K146" s="1">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_xlfn.IFS(I146="Ara","Arabica",I146="Exc","Excelsa",I146="Lib","Liberica",I146="Rob","Robusta")</f>
        <v>Excelsa</v>
      </c>
      <c r="O146" t="str">
        <f>_xlfn.XLOOKUP(Orders[[#This Row],[Customer ID]],customers!$A$2:$A$1001,customers!$I$2:$I$1001)</f>
        <v>Yes</v>
      </c>
    </row>
    <row r="147" spans="1:15" x14ac:dyDescent="0.3">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
        <v>6197</v>
      </c>
      <c r="K147" s="1">
        <f>INDEX(products!$A$1:$G$49,MATCH(orders!$D147,products!$A$1:$A$49,0),MATCH(orders!K$1,products!$A$1:$G$1,0))</f>
        <v>0.2</v>
      </c>
      <c r="L147" s="6">
        <f>INDEX(products!$A$1:$G$49,MATCH(orders!$D147,products!$A$1:$A$49,0),MATCH(orders!L$1,products!$A$1:$G$1,0))</f>
        <v>4.3650000000000002</v>
      </c>
      <c r="M147" s="6">
        <f t="shared" si="2"/>
        <v>17.46</v>
      </c>
      <c r="N147" t="str" cm="1">
        <f t="array" ref="N147">_xlfn.IFS(I147="Ara","Arabica",I147="Exc","Excelsa",I147="Lib","Liberica",I147="Rob","Robusta")</f>
        <v>Liberica</v>
      </c>
      <c r="O147" t="str">
        <f>_xlfn.XLOOKUP(Orders[[#This Row],[Customer ID]],customers!$A$2:$A$1001,customers!$I$2:$I$1001)</f>
        <v>No</v>
      </c>
    </row>
    <row r="148" spans="1:15" x14ac:dyDescent="0.3">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
        <v>6197</v>
      </c>
      <c r="K148" s="1">
        <f>INDEX(products!$A$1:$G$49,MATCH(orders!$D148,products!$A$1:$A$49,0),MATCH(orders!K$1,products!$A$1:$G$1,0))</f>
        <v>1</v>
      </c>
      <c r="L148" s="6">
        <f>INDEX(products!$A$1:$G$49,MATCH(orders!$D148,products!$A$1:$A$49,0),MATCH(orders!L$1,products!$A$1:$G$1,0))</f>
        <v>14.55</v>
      </c>
      <c r="M148" s="6">
        <f t="shared" si="2"/>
        <v>43.650000000000006</v>
      </c>
      <c r="N148" t="str" cm="1">
        <f t="array" ref="N148">_xlfn.IFS(I148="Ara","Arabica",I148="Exc","Excelsa",I148="Lib","Liberica",I148="Rob","Robusta")</f>
        <v>Liberica</v>
      </c>
      <c r="O148" t="str">
        <f>_xlfn.XLOOKUP(Orders[[#This Row],[Customer ID]],customers!$A$2:$A$1001,customers!$I$2:$I$1001)</f>
        <v>No</v>
      </c>
    </row>
    <row r="149" spans="1:15" x14ac:dyDescent="0.3">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
        <v>6197</v>
      </c>
      <c r="K149" s="1">
        <f>INDEX(products!$A$1:$G$49,MATCH(orders!$D149,products!$A$1:$A$49,0),MATCH(orders!K$1,products!$A$1:$G$1,0))</f>
        <v>1</v>
      </c>
      <c r="L149" s="6">
        <f>INDEX(products!$A$1:$G$49,MATCH(orders!$D149,products!$A$1:$A$49,0),MATCH(orders!L$1,products!$A$1:$G$1,0))</f>
        <v>13.75</v>
      </c>
      <c r="M149" s="6">
        <f t="shared" si="2"/>
        <v>27.5</v>
      </c>
      <c r="N149" t="str" cm="1">
        <f t="array" ref="N149">_xlfn.IFS(I149="Ara","Arabica",I149="Exc","Excelsa",I149="Lib","Liberica",I149="Rob","Robusta")</f>
        <v>Excelsa</v>
      </c>
      <c r="O149" t="str">
        <f>_xlfn.XLOOKUP(Orders[[#This Row],[Customer ID]],customers!$A$2:$A$1001,customers!$I$2:$I$1001)</f>
        <v>No</v>
      </c>
    </row>
    <row r="150" spans="1:15" x14ac:dyDescent="0.3">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
        <v>6199</v>
      </c>
      <c r="K150" s="1">
        <f>INDEX(products!$A$1:$G$49,MATCH(orders!$D150,products!$A$1:$A$49,0),MATCH(orders!K$1,products!$A$1:$G$1,0))</f>
        <v>0.2</v>
      </c>
      <c r="L150" s="6">
        <f>INDEX(products!$A$1:$G$49,MATCH(orders!$D150,products!$A$1:$A$49,0),MATCH(orders!L$1,products!$A$1:$G$1,0))</f>
        <v>3.645</v>
      </c>
      <c r="M150" s="6">
        <f t="shared" si="2"/>
        <v>18.225000000000001</v>
      </c>
      <c r="N150" t="str" cm="1">
        <f t="array" ref="N150">_xlfn.IFS(I150="Ara","Arabica",I150="Exc","Excelsa",I150="Lib","Liberica",I150="Rob","Robusta")</f>
        <v>Excelsa</v>
      </c>
      <c r="O150" t="str">
        <f>_xlfn.XLOOKUP(Orders[[#This Row],[Customer ID]],customers!$A$2:$A$1001,customers!$I$2:$I$1001)</f>
        <v>Yes</v>
      </c>
    </row>
    <row r="151" spans="1:15" x14ac:dyDescent="0.3">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
        <v>6197</v>
      </c>
      <c r="K151" s="1">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_xlfn.IFS(I151="Ara","Arabica",I151="Exc","Excelsa",I151="Lib","Liberica",I151="Rob","Robusta")</f>
        <v>Arabica</v>
      </c>
      <c r="O151" t="str">
        <f>_xlfn.XLOOKUP(Orders[[#This Row],[Customer ID]],customers!$A$2:$A$1001,customers!$I$2:$I$1001)</f>
        <v>Yes</v>
      </c>
    </row>
    <row r="152" spans="1:15" x14ac:dyDescent="0.3">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
        <v>6199</v>
      </c>
      <c r="K152" s="1">
        <f>INDEX(products!$A$1:$G$49,MATCH(orders!$D152,products!$A$1:$A$49,0),MATCH(orders!K$1,products!$A$1:$G$1,0))</f>
        <v>1</v>
      </c>
      <c r="L152" s="6">
        <f>INDEX(products!$A$1:$G$49,MATCH(orders!$D152,products!$A$1:$A$49,0),MATCH(orders!L$1,products!$A$1:$G$1,0))</f>
        <v>12.95</v>
      </c>
      <c r="M152" s="6">
        <f t="shared" si="2"/>
        <v>12.95</v>
      </c>
      <c r="N152" t="str" cm="1">
        <f t="array" ref="N152">_xlfn.IFS(I152="Ara","Arabica",I152="Exc","Excelsa",I152="Lib","Liberica",I152="Rob","Robusta")</f>
        <v>Liberica</v>
      </c>
      <c r="O152" t="str">
        <f>_xlfn.XLOOKUP(Orders[[#This Row],[Customer ID]],customers!$A$2:$A$1001,customers!$I$2:$I$1001)</f>
        <v>Yes</v>
      </c>
    </row>
    <row r="153" spans="1:15" x14ac:dyDescent="0.3">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
        <v>6197</v>
      </c>
      <c r="K153" s="1">
        <f>INDEX(products!$A$1:$G$49,MATCH(orders!$D153,products!$A$1:$A$49,0),MATCH(orders!K$1,products!$A$1:$G$1,0))</f>
        <v>1</v>
      </c>
      <c r="L153" s="6">
        <f>INDEX(products!$A$1:$G$49,MATCH(orders!$D153,products!$A$1:$A$49,0),MATCH(orders!L$1,products!$A$1:$G$1,0))</f>
        <v>11.25</v>
      </c>
      <c r="M153" s="6">
        <f t="shared" si="2"/>
        <v>33.75</v>
      </c>
      <c r="N153" t="str" cm="1">
        <f t="array" ref="N153">_xlfn.IFS(I153="Ara","Arabica",I153="Exc","Excelsa",I153="Lib","Liberica",I153="Rob","Robusta")</f>
        <v>Arabica</v>
      </c>
      <c r="O153" t="str">
        <f>_xlfn.XLOOKUP(Orders[[#This Row],[Customer ID]],customers!$A$2:$A$1001,customers!$I$2:$I$1001)</f>
        <v>Yes</v>
      </c>
    </row>
    <row r="154" spans="1:15" x14ac:dyDescent="0.3">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
        <v>6197</v>
      </c>
      <c r="K154" s="1">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_xlfn.IFS(I154="Ara","Arabica",I154="Exc","Excelsa",I154="Lib","Liberica",I154="Rob","Robusta")</f>
        <v>Robusta</v>
      </c>
      <c r="O154" t="str">
        <f>_xlfn.XLOOKUP(Orders[[#This Row],[Customer ID]],customers!$A$2:$A$1001,customers!$I$2:$I$1001)</f>
        <v>Yes</v>
      </c>
    </row>
    <row r="155" spans="1:15" x14ac:dyDescent="0.3">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
        <v>6199</v>
      </c>
      <c r="K155" s="1">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_xlfn.IFS(I155="Ara","Arabica",I155="Exc","Excelsa",I155="Lib","Liberica",I155="Rob","Robusta")</f>
        <v>Robusta</v>
      </c>
      <c r="O155" t="str">
        <f>_xlfn.XLOOKUP(Orders[[#This Row],[Customer ID]],customers!$A$2:$A$1001,customers!$I$2:$I$1001)</f>
        <v>No</v>
      </c>
    </row>
    <row r="156" spans="1:15" x14ac:dyDescent="0.3">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
        <v>6199</v>
      </c>
      <c r="K156" s="1">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_xlfn.IFS(I156="Ara","Arabica",I156="Exc","Excelsa",I156="Lib","Liberica",I156="Rob","Robusta")</f>
        <v>Arabica</v>
      </c>
      <c r="O156" t="str">
        <f>_xlfn.XLOOKUP(Orders[[#This Row],[Customer ID]],customers!$A$2:$A$1001,customers!$I$2:$I$1001)</f>
        <v>No</v>
      </c>
    </row>
    <row r="157" spans="1:15" x14ac:dyDescent="0.3">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
        <v>6197</v>
      </c>
      <c r="K157" s="1">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_xlfn.IFS(I157="Ara","Arabica",I157="Exc","Excelsa",I157="Lib","Liberica",I157="Rob","Robusta")</f>
        <v>Arabica</v>
      </c>
      <c r="O157" t="str">
        <f>_xlfn.XLOOKUP(Orders[[#This Row],[Customer ID]],customers!$A$2:$A$1001,customers!$I$2:$I$1001)</f>
        <v>Yes</v>
      </c>
    </row>
    <row r="158" spans="1:15" x14ac:dyDescent="0.3">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
        <v>6197</v>
      </c>
      <c r="K158" s="1">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_xlfn.IFS(I158="Ara","Arabica",I158="Exc","Excelsa",I158="Lib","Liberica",I158="Rob","Robusta")</f>
        <v>Arabica</v>
      </c>
      <c r="O158" t="str">
        <f>_xlfn.XLOOKUP(Orders[[#This Row],[Customer ID]],customers!$A$2:$A$1001,customers!$I$2:$I$1001)</f>
        <v>Yes</v>
      </c>
    </row>
    <row r="159" spans="1:15" x14ac:dyDescent="0.3">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
        <v>6199</v>
      </c>
      <c r="K159" s="1">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_xlfn.IFS(I159="Ara","Arabica",I159="Exc","Excelsa",I159="Lib","Liberica",I159="Rob","Robusta")</f>
        <v>Robusta</v>
      </c>
      <c r="O159" t="str">
        <f>_xlfn.XLOOKUP(Orders[[#This Row],[Customer ID]],customers!$A$2:$A$1001,customers!$I$2:$I$1001)</f>
        <v>No</v>
      </c>
    </row>
    <row r="160" spans="1:15" x14ac:dyDescent="0.3">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
        <v>6199</v>
      </c>
      <c r="K160" s="1">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_xlfn.IFS(I160="Ara","Arabica",I160="Exc","Excelsa",I160="Lib","Liberica",I160="Rob","Robusta")</f>
        <v>Robusta</v>
      </c>
      <c r="O160" t="str">
        <f>_xlfn.XLOOKUP(Orders[[#This Row],[Customer ID]],customers!$A$2:$A$1001,customers!$I$2:$I$1001)</f>
        <v>Yes</v>
      </c>
    </row>
    <row r="161" spans="1:15" x14ac:dyDescent="0.3">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
        <v>6198</v>
      </c>
      <c r="K161" s="1">
        <f>INDEX(products!$A$1:$G$49,MATCH(orders!$D161,products!$A$1:$A$49,0),MATCH(orders!K$1,products!$A$1:$G$1,0))</f>
        <v>2.5</v>
      </c>
      <c r="L161" s="6">
        <f>INDEX(products!$A$1:$G$49,MATCH(orders!$D161,products!$A$1:$A$49,0),MATCH(orders!L$1,products!$A$1:$G$1,0))</f>
        <v>36.454999999999998</v>
      </c>
      <c r="M161" s="6">
        <f t="shared" si="2"/>
        <v>218.73</v>
      </c>
      <c r="N161" t="str" cm="1">
        <f t="array" ref="N161">_xlfn.IFS(I161="Ara","Arabica",I161="Exc","Excelsa",I161="Lib","Liberica",I161="Rob","Robusta")</f>
        <v>Liberica</v>
      </c>
      <c r="O161" t="str">
        <f>_xlfn.XLOOKUP(Orders[[#This Row],[Customer ID]],customers!$A$2:$A$1001,customers!$I$2:$I$1001)</f>
        <v>No</v>
      </c>
    </row>
    <row r="162" spans="1:15" x14ac:dyDescent="0.3">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
        <v>6197</v>
      </c>
      <c r="K162" s="1">
        <f>INDEX(products!$A$1:$G$49,MATCH(orders!$D162,products!$A$1:$A$49,0),MATCH(orders!K$1,products!$A$1:$G$1,0))</f>
        <v>0.5</v>
      </c>
      <c r="L162" s="6">
        <f>INDEX(products!$A$1:$G$49,MATCH(orders!$D162,products!$A$1:$A$49,0),MATCH(orders!L$1,products!$A$1:$G$1,0))</f>
        <v>8.25</v>
      </c>
      <c r="M162" s="6">
        <f t="shared" si="2"/>
        <v>33</v>
      </c>
      <c r="N162" t="str" cm="1">
        <f t="array" ref="N162">_xlfn.IFS(I162="Ara","Arabica",I162="Exc","Excelsa",I162="Lib","Liberica",I162="Rob","Robusta")</f>
        <v>Excelsa</v>
      </c>
      <c r="O162" t="str">
        <f>_xlfn.XLOOKUP(Orders[[#This Row],[Customer ID]],customers!$A$2:$A$1001,customers!$I$2:$I$1001)</f>
        <v>No</v>
      </c>
    </row>
    <row r="163" spans="1:15" x14ac:dyDescent="0.3">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
        <v>6198</v>
      </c>
      <c r="K163" s="1">
        <f>INDEX(products!$A$1:$G$49,MATCH(orders!$D163,products!$A$1:$A$49,0),MATCH(orders!K$1,products!$A$1:$G$1,0))</f>
        <v>0.5</v>
      </c>
      <c r="L163" s="6">
        <f>INDEX(products!$A$1:$G$49,MATCH(orders!$D163,products!$A$1:$A$49,0),MATCH(orders!L$1,products!$A$1:$G$1,0))</f>
        <v>7.77</v>
      </c>
      <c r="M163" s="6">
        <f t="shared" si="2"/>
        <v>23.31</v>
      </c>
      <c r="N163" t="str" cm="1">
        <f t="array" ref="N163">_xlfn.IFS(I163="Ara","Arabica",I163="Exc","Excelsa",I163="Lib","Liberica",I163="Rob","Robusta")</f>
        <v>Arabica</v>
      </c>
      <c r="O163" t="str">
        <f>_xlfn.XLOOKUP(Orders[[#This Row],[Customer ID]],customers!$A$2:$A$1001,customers!$I$2:$I$1001)</f>
        <v>No</v>
      </c>
    </row>
    <row r="164" spans="1:15" x14ac:dyDescent="0.3">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
        <v>6199</v>
      </c>
      <c r="K164" s="1">
        <f>INDEX(products!$A$1:$G$49,MATCH(orders!$D164,products!$A$1:$A$49,0),MATCH(orders!K$1,products!$A$1:$G$1,0))</f>
        <v>0.5</v>
      </c>
      <c r="L164" s="6">
        <f>INDEX(products!$A$1:$G$49,MATCH(orders!$D164,products!$A$1:$A$49,0),MATCH(orders!L$1,products!$A$1:$G$1,0))</f>
        <v>7.29</v>
      </c>
      <c r="M164" s="6">
        <f t="shared" si="2"/>
        <v>21.87</v>
      </c>
      <c r="N164" t="str" cm="1">
        <f t="array" ref="N164">_xlfn.IFS(I164="Ara","Arabica",I164="Exc","Excelsa",I164="Lib","Liberica",I164="Rob","Robusta")</f>
        <v>Excelsa</v>
      </c>
      <c r="O164" t="str">
        <f>_xlfn.XLOOKUP(Orders[[#This Row],[Customer ID]],customers!$A$2:$A$1001,customers!$I$2:$I$1001)</f>
        <v>Yes</v>
      </c>
    </row>
    <row r="165" spans="1:15" x14ac:dyDescent="0.3">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
        <v>6199</v>
      </c>
      <c r="K165" s="1">
        <f>INDEX(products!$A$1:$G$49,MATCH(orders!$D165,products!$A$1:$A$49,0),MATCH(orders!K$1,products!$A$1:$G$1,0))</f>
        <v>0.2</v>
      </c>
      <c r="L165" s="6">
        <f>INDEX(products!$A$1:$G$49,MATCH(orders!$D165,products!$A$1:$A$49,0),MATCH(orders!L$1,products!$A$1:$G$1,0))</f>
        <v>2.6849999999999996</v>
      </c>
      <c r="M165" s="6">
        <f t="shared" si="2"/>
        <v>16.11</v>
      </c>
      <c r="N165" t="str" cm="1">
        <f t="array" ref="N165">_xlfn.IFS(I165="Ara","Arabica",I165="Exc","Excelsa",I165="Lib","Liberica",I165="Rob","Robusta")</f>
        <v>Robusta</v>
      </c>
      <c r="O165" t="str">
        <f>_xlfn.XLOOKUP(Orders[[#This Row],[Customer ID]],customers!$A$2:$A$1001,customers!$I$2:$I$1001)</f>
        <v>No</v>
      </c>
    </row>
    <row r="166" spans="1:15" x14ac:dyDescent="0.3">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
        <v>6199</v>
      </c>
      <c r="K166" s="1">
        <f>INDEX(products!$A$1:$G$49,MATCH(orders!$D166,products!$A$1:$A$49,0),MATCH(orders!K$1,products!$A$1:$G$1,0))</f>
        <v>0.5</v>
      </c>
      <c r="L166" s="6">
        <f>INDEX(products!$A$1:$G$49,MATCH(orders!$D166,products!$A$1:$A$49,0),MATCH(orders!L$1,products!$A$1:$G$1,0))</f>
        <v>7.29</v>
      </c>
      <c r="M166" s="6">
        <f t="shared" si="2"/>
        <v>29.16</v>
      </c>
      <c r="N166" t="str" cm="1">
        <f t="array" ref="N166">_xlfn.IFS(I166="Ara","Arabica",I166="Exc","Excelsa",I166="Lib","Liberica",I166="Rob","Robusta")</f>
        <v>Excelsa</v>
      </c>
      <c r="O166" t="str">
        <f>_xlfn.XLOOKUP(Orders[[#This Row],[Customer ID]],customers!$A$2:$A$1001,customers!$I$2:$I$1001)</f>
        <v>No</v>
      </c>
    </row>
    <row r="167" spans="1:15" x14ac:dyDescent="0.3">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
        <v>6199</v>
      </c>
      <c r="K167" s="1">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_xlfn.IFS(I167="Ara","Arabica",I167="Exc","Excelsa",I167="Lib","Liberica",I167="Rob","Robusta")</f>
        <v>Robusta</v>
      </c>
      <c r="O167" t="str">
        <f>_xlfn.XLOOKUP(Orders[[#This Row],[Customer ID]],customers!$A$2:$A$1001,customers!$I$2:$I$1001)</f>
        <v>Yes</v>
      </c>
    </row>
    <row r="168" spans="1:15" x14ac:dyDescent="0.3">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
        <v>6199</v>
      </c>
      <c r="K168" s="1">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_xlfn.IFS(I168="Ara","Arabica",I168="Exc","Excelsa",I168="Lib","Liberica",I168="Rob","Robusta")</f>
        <v>Robusta</v>
      </c>
      <c r="O168" t="str">
        <f>_xlfn.XLOOKUP(Orders[[#This Row],[Customer ID]],customers!$A$2:$A$1001,customers!$I$2:$I$1001)</f>
        <v>Yes</v>
      </c>
    </row>
    <row r="169" spans="1:15" x14ac:dyDescent="0.3">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
        <v>6197</v>
      </c>
      <c r="K169" s="1">
        <f>INDEX(products!$A$1:$G$49,MATCH(orders!$D169,products!$A$1:$A$49,0),MATCH(orders!K$1,products!$A$1:$G$1,0))</f>
        <v>0.5</v>
      </c>
      <c r="L169" s="6">
        <f>INDEX(products!$A$1:$G$49,MATCH(orders!$D169,products!$A$1:$A$49,0),MATCH(orders!L$1,products!$A$1:$G$1,0))</f>
        <v>8.25</v>
      </c>
      <c r="M169" s="6">
        <f t="shared" si="2"/>
        <v>41.25</v>
      </c>
      <c r="N169" t="str" cm="1">
        <f t="array" ref="N169">_xlfn.IFS(I169="Ara","Arabica",I169="Exc","Excelsa",I169="Lib","Liberica",I169="Rob","Robusta")</f>
        <v>Excelsa</v>
      </c>
      <c r="O169" t="str">
        <f>_xlfn.XLOOKUP(Orders[[#This Row],[Customer ID]],customers!$A$2:$A$1001,customers!$I$2:$I$1001)</f>
        <v>Yes</v>
      </c>
    </row>
    <row r="170" spans="1:15" x14ac:dyDescent="0.3">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
        <v>6197</v>
      </c>
      <c r="K170" s="1">
        <f>INDEX(products!$A$1:$G$49,MATCH(orders!$D170,products!$A$1:$A$49,0),MATCH(orders!K$1,products!$A$1:$G$1,0))</f>
        <v>0.5</v>
      </c>
      <c r="L170" s="6">
        <f>INDEX(products!$A$1:$G$49,MATCH(orders!$D170,products!$A$1:$A$49,0),MATCH(orders!L$1,products!$A$1:$G$1,0))</f>
        <v>6.75</v>
      </c>
      <c r="M170" s="6">
        <f t="shared" si="2"/>
        <v>40.5</v>
      </c>
      <c r="N170" t="str" cm="1">
        <f t="array" ref="N170">_xlfn.IFS(I170="Ara","Arabica",I170="Exc","Excelsa",I170="Lib","Liberica",I170="Rob","Robusta")</f>
        <v>Arabica</v>
      </c>
      <c r="O170" t="str">
        <f>_xlfn.XLOOKUP(Orders[[#This Row],[Customer ID]],customers!$A$2:$A$1001,customers!$I$2:$I$1001)</f>
        <v>No</v>
      </c>
    </row>
    <row r="171" spans="1:15" x14ac:dyDescent="0.3">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
        <v>6199</v>
      </c>
      <c r="K171" s="1">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_xlfn.IFS(I171="Ara","Arabica",I171="Exc","Excelsa",I171="Lib","Liberica",I171="Rob","Robusta")</f>
        <v>Robusta</v>
      </c>
      <c r="O171" t="str">
        <f>_xlfn.XLOOKUP(Orders[[#This Row],[Customer ID]],customers!$A$2:$A$1001,customers!$I$2:$I$1001)</f>
        <v>No</v>
      </c>
    </row>
    <row r="172" spans="1:15" x14ac:dyDescent="0.3">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
        <v>6198</v>
      </c>
      <c r="K172" s="1">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_xlfn.IFS(I172="Ara","Arabica",I172="Exc","Excelsa",I172="Lib","Liberica",I172="Rob","Robusta")</f>
        <v>Excelsa</v>
      </c>
      <c r="O172" t="str">
        <f>_xlfn.XLOOKUP(Orders[[#This Row],[Customer ID]],customers!$A$2:$A$1001,customers!$I$2:$I$1001)</f>
        <v>No</v>
      </c>
    </row>
    <row r="173" spans="1:15" x14ac:dyDescent="0.3">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
        <v>6197</v>
      </c>
      <c r="K173" s="1">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_xlfn.IFS(I173="Ara","Arabica",I173="Exc","Excelsa",I173="Lib","Liberica",I173="Rob","Robusta")</f>
        <v>Excelsa</v>
      </c>
      <c r="O173" t="str">
        <f>_xlfn.XLOOKUP(Orders[[#This Row],[Customer ID]],customers!$A$2:$A$1001,customers!$I$2:$I$1001)</f>
        <v>Yes</v>
      </c>
    </row>
    <row r="174" spans="1:15" x14ac:dyDescent="0.3">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
        <v>6199</v>
      </c>
      <c r="K174" s="1">
        <f>INDEX(products!$A$1:$G$49,MATCH(orders!$D174,products!$A$1:$A$49,0),MATCH(orders!K$1,products!$A$1:$G$1,0))</f>
        <v>0.5</v>
      </c>
      <c r="L174" s="6">
        <f>INDEX(products!$A$1:$G$49,MATCH(orders!$D174,products!$A$1:$A$49,0),MATCH(orders!L$1,products!$A$1:$G$1,0))</f>
        <v>7.29</v>
      </c>
      <c r="M174" s="6">
        <f t="shared" si="2"/>
        <v>21.87</v>
      </c>
      <c r="N174" t="str" cm="1">
        <f t="array" ref="N174">_xlfn.IFS(I174="Ara","Arabica",I174="Exc","Excelsa",I174="Lib","Liberica",I174="Rob","Robusta")</f>
        <v>Excelsa</v>
      </c>
      <c r="O174" t="str">
        <f>_xlfn.XLOOKUP(Orders[[#This Row],[Customer ID]],customers!$A$2:$A$1001,customers!$I$2:$I$1001)</f>
        <v>No</v>
      </c>
    </row>
    <row r="175" spans="1:15" x14ac:dyDescent="0.3">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
        <v>6197</v>
      </c>
      <c r="K175" s="1">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_xlfn.IFS(I175="Ara","Arabica",I175="Exc","Excelsa",I175="Lib","Liberica",I175="Rob","Robusta")</f>
        <v>Robusta</v>
      </c>
      <c r="O175" t="str">
        <f>_xlfn.XLOOKUP(Orders[[#This Row],[Customer ID]],customers!$A$2:$A$1001,customers!$I$2:$I$1001)</f>
        <v>No</v>
      </c>
    </row>
    <row r="176" spans="1:15" x14ac:dyDescent="0.3">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
        <v>6198</v>
      </c>
      <c r="K176" s="1">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_xlfn.IFS(I176="Ara","Arabica",I176="Exc","Excelsa",I176="Lib","Liberica",I176="Rob","Robusta")</f>
        <v>Excelsa</v>
      </c>
      <c r="O176" t="str">
        <f>_xlfn.XLOOKUP(Orders[[#This Row],[Customer ID]],customers!$A$2:$A$1001,customers!$I$2:$I$1001)</f>
        <v>Yes</v>
      </c>
    </row>
    <row r="177" spans="1:15" x14ac:dyDescent="0.3">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
        <v>6197</v>
      </c>
      <c r="K177" s="1">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_xlfn.IFS(I177="Ara","Arabica",I177="Exc","Excelsa",I177="Lib","Liberica",I177="Rob","Robusta")</f>
        <v>Excelsa</v>
      </c>
      <c r="O177" t="str">
        <f>_xlfn.XLOOKUP(Orders[[#This Row],[Customer ID]],customers!$A$2:$A$1001,customers!$I$2:$I$1001)</f>
        <v>Yes</v>
      </c>
    </row>
    <row r="178" spans="1:15" x14ac:dyDescent="0.3">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
        <v>6198</v>
      </c>
      <c r="K178" s="1">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_xlfn.IFS(I178="Ara","Arabica",I178="Exc","Excelsa",I178="Lib","Liberica",I178="Rob","Robusta")</f>
        <v>Excelsa</v>
      </c>
      <c r="O178" t="str">
        <f>_xlfn.XLOOKUP(Orders[[#This Row],[Customer ID]],customers!$A$2:$A$1001,customers!$I$2:$I$1001)</f>
        <v>Yes</v>
      </c>
    </row>
    <row r="179" spans="1:15" x14ac:dyDescent="0.3">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
        <v>6198</v>
      </c>
      <c r="K179" s="1">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_xlfn.IFS(I179="Ara","Arabica",I179="Exc","Excelsa",I179="Lib","Liberica",I179="Rob","Robusta")</f>
        <v>Robusta</v>
      </c>
      <c r="O179" t="str">
        <f>_xlfn.XLOOKUP(Orders[[#This Row],[Customer ID]],customers!$A$2:$A$1001,customers!$I$2:$I$1001)</f>
        <v>Yes</v>
      </c>
    </row>
    <row r="180" spans="1:15" x14ac:dyDescent="0.3">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
        <v>6198</v>
      </c>
      <c r="K180" s="1">
        <f>INDEX(products!$A$1:$G$49,MATCH(orders!$D180,products!$A$1:$A$49,0),MATCH(orders!K$1,products!$A$1:$G$1,0))</f>
        <v>1</v>
      </c>
      <c r="L180" s="6">
        <f>INDEX(products!$A$1:$G$49,MATCH(orders!$D180,products!$A$1:$A$49,0),MATCH(orders!L$1,products!$A$1:$G$1,0))</f>
        <v>12.95</v>
      </c>
      <c r="M180" s="6">
        <f t="shared" si="2"/>
        <v>25.9</v>
      </c>
      <c r="N180" t="str" cm="1">
        <f t="array" ref="N180">_xlfn.IFS(I180="Ara","Arabica",I180="Exc","Excelsa",I180="Lib","Liberica",I180="Rob","Robusta")</f>
        <v>Arabica</v>
      </c>
      <c r="O180" t="str">
        <f>_xlfn.XLOOKUP(Orders[[#This Row],[Customer ID]],customers!$A$2:$A$1001,customers!$I$2:$I$1001)</f>
        <v>No</v>
      </c>
    </row>
    <row r="181" spans="1:15" x14ac:dyDescent="0.3">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
        <v>6199</v>
      </c>
      <c r="K181" s="1">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_xlfn.IFS(I181="Ara","Arabica",I181="Exc","Excelsa",I181="Lib","Liberica",I181="Rob","Robusta")</f>
        <v>Arabica</v>
      </c>
      <c r="O181" t="str">
        <f>_xlfn.XLOOKUP(Orders[[#This Row],[Customer ID]],customers!$A$2:$A$1001,customers!$I$2:$I$1001)</f>
        <v>No</v>
      </c>
    </row>
    <row r="182" spans="1:15" x14ac:dyDescent="0.3">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
        <v>6198</v>
      </c>
      <c r="K182" s="1">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_xlfn.IFS(I182="Ara","Arabica",I182="Exc","Excelsa",I182="Lib","Liberica",I182="Rob","Robusta")</f>
        <v>Excelsa</v>
      </c>
      <c r="O182" t="str">
        <f>_xlfn.XLOOKUP(Orders[[#This Row],[Customer ID]],customers!$A$2:$A$1001,customers!$I$2:$I$1001)</f>
        <v>No</v>
      </c>
    </row>
    <row r="183" spans="1:15" x14ac:dyDescent="0.3">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
        <v>6199</v>
      </c>
      <c r="K183" s="1">
        <f>INDEX(products!$A$1:$G$49,MATCH(orders!$D183,products!$A$1:$A$49,0),MATCH(orders!K$1,products!$A$1:$G$1,0))</f>
        <v>0.5</v>
      </c>
      <c r="L183" s="6">
        <f>INDEX(products!$A$1:$G$49,MATCH(orders!$D183,products!$A$1:$A$49,0),MATCH(orders!L$1,products!$A$1:$G$1,0))</f>
        <v>5.97</v>
      </c>
      <c r="M183" s="6">
        <f t="shared" si="2"/>
        <v>29.849999999999998</v>
      </c>
      <c r="N183" t="str" cm="1">
        <f t="array" ref="N183">_xlfn.IFS(I183="Ara","Arabica",I183="Exc","Excelsa",I183="Lib","Liberica",I183="Rob","Robusta")</f>
        <v>Arabica</v>
      </c>
      <c r="O183" t="str">
        <f>_xlfn.XLOOKUP(Orders[[#This Row],[Customer ID]],customers!$A$2:$A$1001,customers!$I$2:$I$1001)</f>
        <v>No</v>
      </c>
    </row>
    <row r="184" spans="1:15" x14ac:dyDescent="0.3">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
        <v>6199</v>
      </c>
      <c r="K184" s="1">
        <f>INDEX(products!$A$1:$G$49,MATCH(orders!$D184,products!$A$1:$A$49,0),MATCH(orders!K$1,products!$A$1:$G$1,0))</f>
        <v>0.5</v>
      </c>
      <c r="L184" s="6">
        <f>INDEX(products!$A$1:$G$49,MATCH(orders!$D184,products!$A$1:$A$49,0),MATCH(orders!L$1,products!$A$1:$G$1,0))</f>
        <v>5.3699999999999992</v>
      </c>
      <c r="M184" s="6">
        <f t="shared" si="2"/>
        <v>32.22</v>
      </c>
      <c r="N184" t="str" cm="1">
        <f t="array" ref="N184">_xlfn.IFS(I184="Ara","Arabica",I184="Exc","Excelsa",I184="Lib","Liberica",I184="Rob","Robusta")</f>
        <v>Robusta</v>
      </c>
      <c r="O184" t="str">
        <f>_xlfn.XLOOKUP(Orders[[#This Row],[Customer ID]],customers!$A$2:$A$1001,customers!$I$2:$I$1001)</f>
        <v>No</v>
      </c>
    </row>
    <row r="185" spans="1:15" x14ac:dyDescent="0.3">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
        <v>6197</v>
      </c>
      <c r="K185" s="1">
        <f>INDEX(products!$A$1:$G$49,MATCH(orders!$D185,products!$A$1:$A$49,0),MATCH(orders!K$1,products!$A$1:$G$1,0))</f>
        <v>0.2</v>
      </c>
      <c r="L185" s="6">
        <f>INDEX(products!$A$1:$G$49,MATCH(orders!$D185,products!$A$1:$A$49,0),MATCH(orders!L$1,products!$A$1:$G$1,0))</f>
        <v>4.125</v>
      </c>
      <c r="M185" s="6">
        <f t="shared" si="2"/>
        <v>8.25</v>
      </c>
      <c r="N185" t="str" cm="1">
        <f t="array" ref="N185">_xlfn.IFS(I185="Ara","Arabica",I185="Exc","Excelsa",I185="Lib","Liberica",I185="Rob","Robusta")</f>
        <v>Excelsa</v>
      </c>
      <c r="O185" t="str">
        <f>_xlfn.XLOOKUP(Orders[[#This Row],[Customer ID]],customers!$A$2:$A$1001,customers!$I$2:$I$1001)</f>
        <v>No</v>
      </c>
    </row>
    <row r="186" spans="1:15" x14ac:dyDescent="0.3">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
        <v>6198</v>
      </c>
      <c r="K186" s="1">
        <f>INDEX(products!$A$1:$G$49,MATCH(orders!$D186,products!$A$1:$A$49,0),MATCH(orders!K$1,products!$A$1:$G$1,0))</f>
        <v>0.5</v>
      </c>
      <c r="L186" s="6">
        <f>INDEX(products!$A$1:$G$49,MATCH(orders!$D186,products!$A$1:$A$49,0),MATCH(orders!L$1,products!$A$1:$G$1,0))</f>
        <v>7.77</v>
      </c>
      <c r="M186" s="6">
        <f t="shared" si="2"/>
        <v>31.08</v>
      </c>
      <c r="N186" t="str" cm="1">
        <f t="array" ref="N186">_xlfn.IFS(I186="Ara","Arabica",I186="Exc","Excelsa",I186="Lib","Liberica",I186="Rob","Robusta")</f>
        <v>Arabica</v>
      </c>
      <c r="O186" t="str">
        <f>_xlfn.XLOOKUP(Orders[[#This Row],[Customer ID]],customers!$A$2:$A$1001,customers!$I$2:$I$1001)</f>
        <v>No</v>
      </c>
    </row>
    <row r="187" spans="1:15" x14ac:dyDescent="0.3">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
        <v>6199</v>
      </c>
      <c r="K187" s="1">
        <f>INDEX(products!$A$1:$G$49,MATCH(orders!$D187,products!$A$1:$A$49,0),MATCH(orders!K$1,products!$A$1:$G$1,0))</f>
        <v>0.5</v>
      </c>
      <c r="L187" s="6">
        <f>INDEX(products!$A$1:$G$49,MATCH(orders!$D187,products!$A$1:$A$49,0),MATCH(orders!L$1,products!$A$1:$G$1,0))</f>
        <v>7.29</v>
      </c>
      <c r="M187" s="6">
        <f t="shared" si="2"/>
        <v>36.450000000000003</v>
      </c>
      <c r="N187" t="str" cm="1">
        <f t="array" ref="N187">_xlfn.IFS(I187="Ara","Arabica",I187="Exc","Excelsa",I187="Lib","Liberica",I187="Rob","Robusta")</f>
        <v>Excelsa</v>
      </c>
      <c r="O187" t="str">
        <f>_xlfn.XLOOKUP(Orders[[#This Row],[Customer ID]],customers!$A$2:$A$1001,customers!$I$2:$I$1001)</f>
        <v>Yes</v>
      </c>
    </row>
    <row r="188" spans="1:15" x14ac:dyDescent="0.3">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
        <v>6197</v>
      </c>
      <c r="K188" s="1">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_xlfn.IFS(I188="Ara","Arabica",I188="Exc","Excelsa",I188="Lib","Liberica",I188="Rob","Robusta")</f>
        <v>Robusta</v>
      </c>
      <c r="O188" t="str">
        <f>_xlfn.XLOOKUP(Orders[[#This Row],[Customer ID]],customers!$A$2:$A$1001,customers!$I$2:$I$1001)</f>
        <v>No</v>
      </c>
    </row>
    <row r="189" spans="1:15" x14ac:dyDescent="0.3">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
        <v>6197</v>
      </c>
      <c r="K189" s="1">
        <f>INDEX(products!$A$1:$G$49,MATCH(orders!$D189,products!$A$1:$A$49,0),MATCH(orders!K$1,products!$A$1:$G$1,0))</f>
        <v>0.5</v>
      </c>
      <c r="L189" s="6">
        <f>INDEX(products!$A$1:$G$49,MATCH(orders!$D189,products!$A$1:$A$49,0),MATCH(orders!L$1,products!$A$1:$G$1,0))</f>
        <v>8.73</v>
      </c>
      <c r="M189" s="6">
        <f t="shared" si="2"/>
        <v>43.650000000000006</v>
      </c>
      <c r="N189" t="str" cm="1">
        <f t="array" ref="N189">_xlfn.IFS(I189="Ara","Arabica",I189="Exc","Excelsa",I189="Lib","Liberica",I189="Rob","Robusta")</f>
        <v>Liberica</v>
      </c>
      <c r="O189" t="str">
        <f>_xlfn.XLOOKUP(Orders[[#This Row],[Customer ID]],customers!$A$2:$A$1001,customers!$I$2:$I$1001)</f>
        <v>Yes</v>
      </c>
    </row>
    <row r="190" spans="1:15" x14ac:dyDescent="0.3">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
        <v>6198</v>
      </c>
      <c r="K190" s="1">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_xlfn.IFS(I190="Ara","Arabica",I190="Exc","Excelsa",I190="Lib","Liberica",I190="Rob","Robusta")</f>
        <v>Excelsa</v>
      </c>
      <c r="O190" t="str">
        <f>_xlfn.XLOOKUP(Orders[[#This Row],[Customer ID]],customers!$A$2:$A$1001,customers!$I$2:$I$1001)</f>
        <v>Yes</v>
      </c>
    </row>
    <row r="191" spans="1:15" x14ac:dyDescent="0.3">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
        <v>6197</v>
      </c>
      <c r="K191" s="1">
        <f>INDEX(products!$A$1:$G$49,MATCH(orders!$D191,products!$A$1:$A$49,0),MATCH(orders!K$1,products!$A$1:$G$1,0))</f>
        <v>1</v>
      </c>
      <c r="L191" s="6">
        <f>INDEX(products!$A$1:$G$49,MATCH(orders!$D191,products!$A$1:$A$49,0),MATCH(orders!L$1,products!$A$1:$G$1,0))</f>
        <v>14.55</v>
      </c>
      <c r="M191" s="6">
        <f t="shared" si="2"/>
        <v>43.650000000000006</v>
      </c>
      <c r="N191" t="str" cm="1">
        <f t="array" ref="N191">_xlfn.IFS(I191="Ara","Arabica",I191="Exc","Excelsa",I191="Lib","Liberica",I191="Rob","Robusta")</f>
        <v>Liberica</v>
      </c>
      <c r="O191" t="str">
        <f>_xlfn.XLOOKUP(Orders[[#This Row],[Customer ID]],customers!$A$2:$A$1001,customers!$I$2:$I$1001)</f>
        <v>Yes</v>
      </c>
    </row>
    <row r="192" spans="1:15" x14ac:dyDescent="0.3">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
        <v>6197</v>
      </c>
      <c r="K192" s="1">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_xlfn.IFS(I192="Ara","Arabica",I192="Exc","Excelsa",I192="Lib","Liberica",I192="Rob","Robusta")</f>
        <v>Liberica</v>
      </c>
      <c r="O192" t="str">
        <f>_xlfn.XLOOKUP(Orders[[#This Row],[Customer ID]],customers!$A$2:$A$1001,customers!$I$2:$I$1001)</f>
        <v>Yes</v>
      </c>
    </row>
    <row r="193" spans="1:15" x14ac:dyDescent="0.3">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
        <v>6199</v>
      </c>
      <c r="K193" s="1">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_xlfn.IFS(I193="Ara","Arabica",I193="Exc","Excelsa",I193="Lib","Liberica",I193="Rob","Robusta")</f>
        <v>Liberica</v>
      </c>
      <c r="O193" t="str">
        <f>_xlfn.XLOOKUP(Orders[[#This Row],[Customer ID]],customers!$A$2:$A$1001,customers!$I$2:$I$1001)</f>
        <v>Yes</v>
      </c>
    </row>
    <row r="194" spans="1:15" x14ac:dyDescent="0.3">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
        <v>6199</v>
      </c>
      <c r="K194" s="1">
        <f>INDEX(products!$A$1:$G$49,MATCH(orders!$D194,products!$A$1:$A$49,0),MATCH(orders!K$1,products!$A$1:$G$1,0))</f>
        <v>1</v>
      </c>
      <c r="L194" s="6">
        <f>INDEX(products!$A$1:$G$49,MATCH(orders!$D194,products!$A$1:$A$49,0),MATCH(orders!L$1,products!$A$1:$G$1,0))</f>
        <v>12.15</v>
      </c>
      <c r="M194" s="6">
        <f t="shared" si="2"/>
        <v>72.900000000000006</v>
      </c>
      <c r="N194" t="str" cm="1">
        <f t="array" ref="N194">_xlfn.IFS(I194="Ara","Arabica",I194="Exc","Excelsa",I194="Lib","Liberica",I194="Rob","Robusta")</f>
        <v>Excelsa</v>
      </c>
      <c r="O194" t="str">
        <f>_xlfn.XLOOKUP(Orders[[#This Row],[Customer ID]],customers!$A$2:$A$1001,customers!$I$2:$I$1001)</f>
        <v>Yes</v>
      </c>
    </row>
    <row r="195" spans="1:15" x14ac:dyDescent="0.3">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
        <v>6198</v>
      </c>
      <c r="K195" s="1">
        <f>INDEX(products!$A$1:$G$49,MATCH(orders!$D195,products!$A$1:$A$49,0),MATCH(orders!K$1,products!$A$1:$G$1,0))</f>
        <v>1</v>
      </c>
      <c r="L195" s="6">
        <f>INDEX(products!$A$1:$G$49,MATCH(orders!$D195,products!$A$1:$A$49,0),MATCH(orders!L$1,products!$A$1:$G$1,0))</f>
        <v>14.85</v>
      </c>
      <c r="M195" s="6">
        <f t="shared" ref="M195:M258" si="3">L195*E195</f>
        <v>44.55</v>
      </c>
      <c r="N195" t="str" cm="1">
        <f t="array" ref="N195">_xlfn.IFS(I195="Ara","Arabica",I195="Exc","Excelsa",I195="Lib","Liberica",I195="Rob","Robusta")</f>
        <v>Excelsa</v>
      </c>
      <c r="O195" t="str">
        <f>_xlfn.XLOOKUP(Orders[[#This Row],[Customer ID]],customers!$A$2:$A$1001,customers!$I$2:$I$1001)</f>
        <v>No</v>
      </c>
    </row>
    <row r="196" spans="1:15" x14ac:dyDescent="0.3">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
        <v>6199</v>
      </c>
      <c r="K196" s="1">
        <f>INDEX(products!$A$1:$G$49,MATCH(orders!$D196,products!$A$1:$A$49,0),MATCH(orders!K$1,products!$A$1:$G$1,0))</f>
        <v>0.5</v>
      </c>
      <c r="L196" s="6">
        <f>INDEX(products!$A$1:$G$49,MATCH(orders!$D196,products!$A$1:$A$49,0),MATCH(orders!L$1,products!$A$1:$G$1,0))</f>
        <v>7.29</v>
      </c>
      <c r="M196" s="6">
        <f t="shared" si="3"/>
        <v>36.450000000000003</v>
      </c>
      <c r="N196" t="str" cm="1">
        <f t="array" ref="N196">_xlfn.IFS(I196="Ara","Arabica",I196="Exc","Excelsa",I196="Lib","Liberica",I196="Rob","Robusta")</f>
        <v>Excelsa</v>
      </c>
      <c r="O196" t="str">
        <f>_xlfn.XLOOKUP(Orders[[#This Row],[Customer ID]],customers!$A$2:$A$1001,customers!$I$2:$I$1001)</f>
        <v>No</v>
      </c>
    </row>
    <row r="197" spans="1:15" x14ac:dyDescent="0.3">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
        <v>6198</v>
      </c>
      <c r="K197" s="1">
        <f>INDEX(products!$A$1:$G$49,MATCH(orders!$D197,products!$A$1:$A$49,0),MATCH(orders!K$1,products!$A$1:$G$1,0))</f>
        <v>1</v>
      </c>
      <c r="L197" s="6">
        <f>INDEX(products!$A$1:$G$49,MATCH(orders!$D197,products!$A$1:$A$49,0),MATCH(orders!L$1,products!$A$1:$G$1,0))</f>
        <v>12.95</v>
      </c>
      <c r="M197" s="6">
        <f t="shared" si="3"/>
        <v>38.849999999999994</v>
      </c>
      <c r="N197" t="str" cm="1">
        <f t="array" ref="N197">_xlfn.IFS(I197="Ara","Arabica",I197="Exc","Excelsa",I197="Lib","Liberica",I197="Rob","Robusta")</f>
        <v>Arabica</v>
      </c>
      <c r="O197" t="str">
        <f>_xlfn.XLOOKUP(Orders[[#This Row],[Customer ID]],customers!$A$2:$A$1001,customers!$I$2:$I$1001)</f>
        <v>No</v>
      </c>
    </row>
    <row r="198" spans="1:15" x14ac:dyDescent="0.3">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
        <v>6198</v>
      </c>
      <c r="K198" s="1">
        <f>INDEX(products!$A$1:$G$49,MATCH(orders!$D198,products!$A$1:$A$49,0),MATCH(orders!K$1,products!$A$1:$G$1,0))</f>
        <v>0.5</v>
      </c>
      <c r="L198" s="6">
        <f>INDEX(products!$A$1:$G$49,MATCH(orders!$D198,products!$A$1:$A$49,0),MATCH(orders!L$1,products!$A$1:$G$1,0))</f>
        <v>8.91</v>
      </c>
      <c r="M198" s="6">
        <f t="shared" si="3"/>
        <v>53.46</v>
      </c>
      <c r="N198" t="str" cm="1">
        <f t="array" ref="N198">_xlfn.IFS(I198="Ara","Arabica",I198="Exc","Excelsa",I198="Lib","Liberica",I198="Rob","Robusta")</f>
        <v>Excelsa</v>
      </c>
      <c r="O198" t="str">
        <f>_xlfn.XLOOKUP(Orders[[#This Row],[Customer ID]],customers!$A$2:$A$1001,customers!$I$2:$I$1001)</f>
        <v>No</v>
      </c>
    </row>
    <row r="199" spans="1:15" x14ac:dyDescent="0.3">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
        <v>6199</v>
      </c>
      <c r="K199" s="1">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_xlfn.IFS(I199="Ara","Arabica",I199="Exc","Excelsa",I199="Lib","Liberica",I199="Rob","Robusta")</f>
        <v>Liberica</v>
      </c>
      <c r="O199" t="str">
        <f>_xlfn.XLOOKUP(Orders[[#This Row],[Customer ID]],customers!$A$2:$A$1001,customers!$I$2:$I$1001)</f>
        <v>No</v>
      </c>
    </row>
    <row r="200" spans="1:15" x14ac:dyDescent="0.3">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
        <v>6199</v>
      </c>
      <c r="K200" s="1">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_xlfn.IFS(I200="Ara","Arabica",I200="Exc","Excelsa",I200="Lib","Liberica",I200="Rob","Robusta")</f>
        <v>Liberica</v>
      </c>
      <c r="O200" t="str">
        <f>_xlfn.XLOOKUP(Orders[[#This Row],[Customer ID]],customers!$A$2:$A$1001,customers!$I$2:$I$1001)</f>
        <v>No</v>
      </c>
    </row>
    <row r="201" spans="1:15" x14ac:dyDescent="0.3">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
        <v>6198</v>
      </c>
      <c r="K201" s="1">
        <f>INDEX(products!$A$1:$G$49,MATCH(orders!$D201,products!$A$1:$A$49,0),MATCH(orders!K$1,products!$A$1:$G$1,0))</f>
        <v>0.5</v>
      </c>
      <c r="L201" s="6">
        <f>INDEX(products!$A$1:$G$49,MATCH(orders!$D201,products!$A$1:$A$49,0),MATCH(orders!L$1,products!$A$1:$G$1,0))</f>
        <v>9.51</v>
      </c>
      <c r="M201" s="6">
        <f t="shared" si="3"/>
        <v>38.04</v>
      </c>
      <c r="N201" t="str" cm="1">
        <f t="array" ref="N201">_xlfn.IFS(I201="Ara","Arabica",I201="Exc","Excelsa",I201="Lib","Liberica",I201="Rob","Robusta")</f>
        <v>Liberica</v>
      </c>
      <c r="O201" t="str">
        <f>_xlfn.XLOOKUP(Orders[[#This Row],[Customer ID]],customers!$A$2:$A$1001,customers!$I$2:$I$1001)</f>
        <v>No</v>
      </c>
    </row>
    <row r="202" spans="1:15" x14ac:dyDescent="0.3">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
        <v>6197</v>
      </c>
      <c r="K202" s="1">
        <f>INDEX(products!$A$1:$G$49,MATCH(orders!$D202,products!$A$1:$A$49,0),MATCH(orders!K$1,products!$A$1:$G$1,0))</f>
        <v>1</v>
      </c>
      <c r="L202" s="6">
        <f>INDEX(products!$A$1:$G$49,MATCH(orders!$D202,products!$A$1:$A$49,0),MATCH(orders!L$1,products!$A$1:$G$1,0))</f>
        <v>13.75</v>
      </c>
      <c r="M202" s="6">
        <f t="shared" si="3"/>
        <v>41.25</v>
      </c>
      <c r="N202" t="str" cm="1">
        <f t="array" ref="N202">_xlfn.IFS(I202="Ara","Arabica",I202="Exc","Excelsa",I202="Lib","Liberica",I202="Rob","Robusta")</f>
        <v>Excelsa</v>
      </c>
      <c r="O202" t="str">
        <f>_xlfn.XLOOKUP(Orders[[#This Row],[Customer ID]],customers!$A$2:$A$1001,customers!$I$2:$I$1001)</f>
        <v>No</v>
      </c>
    </row>
    <row r="203" spans="1:15" x14ac:dyDescent="0.3">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
        <v>6198</v>
      </c>
      <c r="K203" s="1">
        <f>INDEX(products!$A$1:$G$49,MATCH(orders!$D203,products!$A$1:$A$49,0),MATCH(orders!K$1,products!$A$1:$G$1,0))</f>
        <v>0.5</v>
      </c>
      <c r="L203" s="6">
        <f>INDEX(products!$A$1:$G$49,MATCH(orders!$D203,products!$A$1:$A$49,0),MATCH(orders!L$1,products!$A$1:$G$1,0))</f>
        <v>9.51</v>
      </c>
      <c r="M203" s="6">
        <f t="shared" si="3"/>
        <v>57.06</v>
      </c>
      <c r="N203" t="str" cm="1">
        <f t="array" ref="N203">_xlfn.IFS(I203="Ara","Arabica",I203="Exc","Excelsa",I203="Lib","Liberica",I203="Rob","Robusta")</f>
        <v>Liberica</v>
      </c>
      <c r="O203" t="str">
        <f>_xlfn.XLOOKUP(Orders[[#This Row],[Customer ID]],customers!$A$2:$A$1001,customers!$I$2:$I$1001)</f>
        <v>No</v>
      </c>
    </row>
    <row r="204" spans="1:15" x14ac:dyDescent="0.3">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
        <v>6199</v>
      </c>
      <c r="K204" s="1">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_xlfn.IFS(I204="Ara","Arabica",I204="Exc","Excelsa",I204="Lib","Liberica",I204="Rob","Robusta")</f>
        <v>Liberica</v>
      </c>
      <c r="O204" t="str">
        <f>_xlfn.XLOOKUP(Orders[[#This Row],[Customer ID]],customers!$A$2:$A$1001,customers!$I$2:$I$1001)</f>
        <v>Yes</v>
      </c>
    </row>
    <row r="205" spans="1:15" x14ac:dyDescent="0.3">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
        <v>6198</v>
      </c>
      <c r="K205" s="1">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_xlfn.IFS(I205="Ara","Arabica",I205="Exc","Excelsa",I205="Lib","Liberica",I205="Rob","Robusta")</f>
        <v>Liberica</v>
      </c>
      <c r="O205" t="str">
        <f>_xlfn.XLOOKUP(Orders[[#This Row],[Customer ID]],customers!$A$2:$A$1001,customers!$I$2:$I$1001)</f>
        <v>No</v>
      </c>
    </row>
    <row r="206" spans="1:15" x14ac:dyDescent="0.3">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
        <v>6197</v>
      </c>
      <c r="K206" s="1">
        <f>INDEX(products!$A$1:$G$49,MATCH(orders!$D206,products!$A$1:$A$49,0),MATCH(orders!K$1,products!$A$1:$G$1,0))</f>
        <v>1</v>
      </c>
      <c r="L206" s="6">
        <f>INDEX(products!$A$1:$G$49,MATCH(orders!$D206,products!$A$1:$A$49,0),MATCH(orders!L$1,products!$A$1:$G$1,0))</f>
        <v>13.75</v>
      </c>
      <c r="M206" s="6">
        <f t="shared" si="3"/>
        <v>82.5</v>
      </c>
      <c r="N206" t="str" cm="1">
        <f t="array" ref="N206">_xlfn.IFS(I206="Ara","Arabica",I206="Exc","Excelsa",I206="Lib","Liberica",I206="Rob","Robusta")</f>
        <v>Excelsa</v>
      </c>
      <c r="O206" t="str">
        <f>_xlfn.XLOOKUP(Orders[[#This Row],[Customer ID]],customers!$A$2:$A$1001,customers!$I$2:$I$1001)</f>
        <v>No</v>
      </c>
    </row>
    <row r="207" spans="1:15" x14ac:dyDescent="0.3">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
        <v>6199</v>
      </c>
      <c r="K207" s="1">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_xlfn.IFS(I207="Ara","Arabica",I207="Exc","Excelsa",I207="Lib","Liberica",I207="Rob","Robusta")</f>
        <v>Robusta</v>
      </c>
      <c r="O207" t="str">
        <f>_xlfn.XLOOKUP(Orders[[#This Row],[Customer ID]],customers!$A$2:$A$1001,customers!$I$2:$I$1001)</f>
        <v>Yes</v>
      </c>
    </row>
    <row r="208" spans="1:15" x14ac:dyDescent="0.3">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
        <v>6197</v>
      </c>
      <c r="K208" s="1">
        <f>INDEX(products!$A$1:$G$49,MATCH(orders!$D208,products!$A$1:$A$49,0),MATCH(orders!K$1,products!$A$1:$G$1,0))</f>
        <v>1</v>
      </c>
      <c r="L208" s="6">
        <f>INDEX(products!$A$1:$G$49,MATCH(orders!$D208,products!$A$1:$A$49,0),MATCH(orders!L$1,products!$A$1:$G$1,0))</f>
        <v>11.25</v>
      </c>
      <c r="M208" s="6">
        <f t="shared" si="3"/>
        <v>22.5</v>
      </c>
      <c r="N208" t="str" cm="1">
        <f t="array" ref="N208">_xlfn.IFS(I208="Ara","Arabica",I208="Exc","Excelsa",I208="Lib","Liberica",I208="Rob","Robusta")</f>
        <v>Arabica</v>
      </c>
      <c r="O208" t="str">
        <f>_xlfn.XLOOKUP(Orders[[#This Row],[Customer ID]],customers!$A$2:$A$1001,customers!$I$2:$I$1001)</f>
        <v>No</v>
      </c>
    </row>
    <row r="209" spans="1:15" x14ac:dyDescent="0.3">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
        <v>6197</v>
      </c>
      <c r="K209" s="1">
        <f>INDEX(products!$A$1:$G$49,MATCH(orders!$D209,products!$A$1:$A$49,0),MATCH(orders!K$1,products!$A$1:$G$1,0))</f>
        <v>0.5</v>
      </c>
      <c r="L209" s="6">
        <f>INDEX(products!$A$1:$G$49,MATCH(orders!$D209,products!$A$1:$A$49,0),MATCH(orders!L$1,products!$A$1:$G$1,0))</f>
        <v>6.75</v>
      </c>
      <c r="M209" s="6">
        <f t="shared" si="3"/>
        <v>40.5</v>
      </c>
      <c r="N209" t="str" cm="1">
        <f t="array" ref="N209">_xlfn.IFS(I209="Ara","Arabica",I209="Exc","Excelsa",I209="Lib","Liberica",I209="Rob","Robusta")</f>
        <v>Arabica</v>
      </c>
      <c r="O209" t="str">
        <f>_xlfn.XLOOKUP(Orders[[#This Row],[Customer ID]],customers!$A$2:$A$1001,customers!$I$2:$I$1001)</f>
        <v>Yes</v>
      </c>
    </row>
    <row r="210" spans="1:15" x14ac:dyDescent="0.3">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
        <v>6199</v>
      </c>
      <c r="K210" s="1">
        <f>INDEX(products!$A$1:$G$49,MATCH(orders!$D210,products!$A$1:$A$49,0),MATCH(orders!K$1,products!$A$1:$G$1,0))</f>
        <v>0.5</v>
      </c>
      <c r="L210" s="6">
        <f>INDEX(products!$A$1:$G$49,MATCH(orders!$D210,products!$A$1:$A$49,0),MATCH(orders!L$1,products!$A$1:$G$1,0))</f>
        <v>7.29</v>
      </c>
      <c r="M210" s="6">
        <f t="shared" si="3"/>
        <v>29.16</v>
      </c>
      <c r="N210" t="str" cm="1">
        <f t="array" ref="N210">_xlfn.IFS(I210="Ara","Arabica",I210="Exc","Excelsa",I210="Lib","Liberica",I210="Rob","Robusta")</f>
        <v>Excelsa</v>
      </c>
      <c r="O210" t="str">
        <f>_xlfn.XLOOKUP(Orders[[#This Row],[Customer ID]],customers!$A$2:$A$1001,customers!$I$2:$I$1001)</f>
        <v>Yes</v>
      </c>
    </row>
    <row r="211" spans="1:15" x14ac:dyDescent="0.3">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
        <v>6197</v>
      </c>
      <c r="K211" s="1">
        <f>INDEX(products!$A$1:$G$49,MATCH(orders!$D211,products!$A$1:$A$49,0),MATCH(orders!K$1,products!$A$1:$G$1,0))</f>
        <v>0.5</v>
      </c>
      <c r="L211" s="6">
        <f>INDEX(products!$A$1:$G$49,MATCH(orders!$D211,products!$A$1:$A$49,0),MATCH(orders!L$1,products!$A$1:$G$1,0))</f>
        <v>6.75</v>
      </c>
      <c r="M211" s="6">
        <f t="shared" si="3"/>
        <v>6.75</v>
      </c>
      <c r="N211" t="str" cm="1">
        <f t="array" ref="N211">_xlfn.IFS(I211="Ara","Arabica",I211="Exc","Excelsa",I211="Lib","Liberica",I211="Rob","Robusta")</f>
        <v>Arabica</v>
      </c>
      <c r="O211" t="str">
        <f>_xlfn.XLOOKUP(Orders[[#This Row],[Customer ID]],customers!$A$2:$A$1001,customers!$I$2:$I$1001)</f>
        <v>No</v>
      </c>
    </row>
    <row r="212" spans="1:15" x14ac:dyDescent="0.3">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
        <v>6199</v>
      </c>
      <c r="K212" s="1">
        <f>INDEX(products!$A$1:$G$49,MATCH(orders!$D212,products!$A$1:$A$49,0),MATCH(orders!K$1,products!$A$1:$G$1,0))</f>
        <v>1</v>
      </c>
      <c r="L212" s="6">
        <f>INDEX(products!$A$1:$G$49,MATCH(orders!$D212,products!$A$1:$A$49,0),MATCH(orders!L$1,products!$A$1:$G$1,0))</f>
        <v>12.95</v>
      </c>
      <c r="M212" s="6">
        <f t="shared" si="3"/>
        <v>51.8</v>
      </c>
      <c r="N212" t="str" cm="1">
        <f t="array" ref="N212">_xlfn.IFS(I212="Ara","Arabica",I212="Exc","Excelsa",I212="Lib","Liberica",I212="Rob","Robusta")</f>
        <v>Liberica</v>
      </c>
      <c r="O212" t="str">
        <f>_xlfn.XLOOKUP(Orders[[#This Row],[Customer ID]],customers!$A$2:$A$1001,customers!$I$2:$I$1001)</f>
        <v>Yes</v>
      </c>
    </row>
    <row r="213" spans="1:15" x14ac:dyDescent="0.3">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
        <v>6198</v>
      </c>
      <c r="K213" s="1">
        <f>INDEX(products!$A$1:$G$49,MATCH(orders!$D213,products!$A$1:$A$49,0),MATCH(orders!K$1,products!$A$1:$G$1,0))</f>
        <v>0.5</v>
      </c>
      <c r="L213" s="6">
        <f>INDEX(products!$A$1:$G$49,MATCH(orders!$D213,products!$A$1:$A$49,0),MATCH(orders!L$1,products!$A$1:$G$1,0))</f>
        <v>8.91</v>
      </c>
      <c r="M213" s="6">
        <f t="shared" si="3"/>
        <v>53.46</v>
      </c>
      <c r="N213" t="str" cm="1">
        <f t="array" ref="N213">_xlfn.IFS(I213="Ara","Arabica",I213="Exc","Excelsa",I213="Lib","Liberica",I213="Rob","Robusta")</f>
        <v>Excelsa</v>
      </c>
      <c r="O213" t="str">
        <f>_xlfn.XLOOKUP(Orders[[#This Row],[Customer ID]],customers!$A$2:$A$1001,customers!$I$2:$I$1001)</f>
        <v>No</v>
      </c>
    </row>
    <row r="214" spans="1:15" x14ac:dyDescent="0.3">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
        <v>6199</v>
      </c>
      <c r="K214" s="1">
        <f>INDEX(products!$A$1:$G$49,MATCH(orders!$D214,products!$A$1:$A$49,0),MATCH(orders!K$1,products!$A$1:$G$1,0))</f>
        <v>0.2</v>
      </c>
      <c r="L214" s="6">
        <f>INDEX(products!$A$1:$G$49,MATCH(orders!$D214,products!$A$1:$A$49,0),MATCH(orders!L$1,products!$A$1:$G$1,0))</f>
        <v>3.645</v>
      </c>
      <c r="M214" s="6">
        <f t="shared" si="3"/>
        <v>14.58</v>
      </c>
      <c r="N214" t="str" cm="1">
        <f t="array" ref="N214">_xlfn.IFS(I214="Ara","Arabica",I214="Exc","Excelsa",I214="Lib","Liberica",I214="Rob","Robusta")</f>
        <v>Excelsa</v>
      </c>
      <c r="O214" t="str">
        <f>_xlfn.XLOOKUP(Orders[[#This Row],[Customer ID]],customers!$A$2:$A$1001,customers!$I$2:$I$1001)</f>
        <v>Yes</v>
      </c>
    </row>
    <row r="215" spans="1:15" x14ac:dyDescent="0.3">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
        <v>6199</v>
      </c>
      <c r="K215" s="1">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_xlfn.IFS(I215="Ara","Arabica",I215="Exc","Excelsa",I215="Lib","Liberica",I215="Rob","Robusta")</f>
        <v>Robusta</v>
      </c>
      <c r="O215" t="str">
        <f>_xlfn.XLOOKUP(Orders[[#This Row],[Customer ID]],customers!$A$2:$A$1001,customers!$I$2:$I$1001)</f>
        <v>No</v>
      </c>
    </row>
    <row r="216" spans="1:15" x14ac:dyDescent="0.3">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
        <v>6198</v>
      </c>
      <c r="K216" s="1">
        <f>INDEX(products!$A$1:$G$49,MATCH(orders!$D216,products!$A$1:$A$49,0),MATCH(orders!K$1,products!$A$1:$G$1,0))</f>
        <v>1</v>
      </c>
      <c r="L216" s="6">
        <f>INDEX(products!$A$1:$G$49,MATCH(orders!$D216,products!$A$1:$A$49,0),MATCH(orders!L$1,products!$A$1:$G$1,0))</f>
        <v>15.85</v>
      </c>
      <c r="M216" s="6">
        <f t="shared" si="3"/>
        <v>31.7</v>
      </c>
      <c r="N216" t="str" cm="1">
        <f t="array" ref="N216">_xlfn.IFS(I216="Ara","Arabica",I216="Exc","Excelsa",I216="Lib","Liberica",I216="Rob","Robusta")</f>
        <v>Liberica</v>
      </c>
      <c r="O216" t="str">
        <f>_xlfn.XLOOKUP(Orders[[#This Row],[Customer ID]],customers!$A$2:$A$1001,customers!$I$2:$I$1001)</f>
        <v>No</v>
      </c>
    </row>
    <row r="217" spans="1:15" x14ac:dyDescent="0.3">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
        <v>6199</v>
      </c>
      <c r="K217" s="1">
        <f>INDEX(products!$A$1:$G$49,MATCH(orders!$D217,products!$A$1:$A$49,0),MATCH(orders!K$1,products!$A$1:$G$1,0))</f>
        <v>0.2</v>
      </c>
      <c r="L217" s="6">
        <f>INDEX(products!$A$1:$G$49,MATCH(orders!$D217,products!$A$1:$A$49,0),MATCH(orders!L$1,products!$A$1:$G$1,0))</f>
        <v>3.8849999999999998</v>
      </c>
      <c r="M217" s="6">
        <f t="shared" si="3"/>
        <v>23.31</v>
      </c>
      <c r="N217" t="str" cm="1">
        <f t="array" ref="N217">_xlfn.IFS(I217="Ara","Arabica",I217="Exc","Excelsa",I217="Lib","Liberica",I217="Rob","Robusta")</f>
        <v>Liberica</v>
      </c>
      <c r="O217" t="str">
        <f>_xlfn.XLOOKUP(Orders[[#This Row],[Customer ID]],customers!$A$2:$A$1001,customers!$I$2:$I$1001)</f>
        <v>No</v>
      </c>
    </row>
    <row r="218" spans="1:15" x14ac:dyDescent="0.3">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
        <v>6197</v>
      </c>
      <c r="K218" s="1">
        <f>INDEX(products!$A$1:$G$49,MATCH(orders!$D218,products!$A$1:$A$49,0),MATCH(orders!K$1,products!$A$1:$G$1,0))</f>
        <v>1</v>
      </c>
      <c r="L218" s="6">
        <f>INDEX(products!$A$1:$G$49,MATCH(orders!$D218,products!$A$1:$A$49,0),MATCH(orders!L$1,products!$A$1:$G$1,0))</f>
        <v>14.55</v>
      </c>
      <c r="M218" s="6">
        <f t="shared" si="3"/>
        <v>58.2</v>
      </c>
      <c r="N218" t="str" cm="1">
        <f t="array" ref="N218">_xlfn.IFS(I218="Ara","Arabica",I218="Exc","Excelsa",I218="Lib","Liberica",I218="Rob","Robusta")</f>
        <v>Liberica</v>
      </c>
      <c r="O218" t="str">
        <f>_xlfn.XLOOKUP(Orders[[#This Row],[Customer ID]],customers!$A$2:$A$1001,customers!$I$2:$I$1001)</f>
        <v>Yes</v>
      </c>
    </row>
    <row r="219" spans="1:15" x14ac:dyDescent="0.3">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
        <v>6198</v>
      </c>
      <c r="K219" s="1">
        <f>INDEX(products!$A$1:$G$49,MATCH(orders!$D219,products!$A$1:$A$49,0),MATCH(orders!K$1,products!$A$1:$G$1,0))</f>
        <v>0.5</v>
      </c>
      <c r="L219" s="6">
        <f>INDEX(products!$A$1:$G$49,MATCH(orders!$D219,products!$A$1:$A$49,0),MATCH(orders!L$1,products!$A$1:$G$1,0))</f>
        <v>8.91</v>
      </c>
      <c r="M219" s="6">
        <f t="shared" si="3"/>
        <v>35.64</v>
      </c>
      <c r="N219" t="str" cm="1">
        <f t="array" ref="N219">_xlfn.IFS(I219="Ara","Arabica",I219="Exc","Excelsa",I219="Lib","Liberica",I219="Rob","Robusta")</f>
        <v>Excelsa</v>
      </c>
      <c r="O219" t="str">
        <f>_xlfn.XLOOKUP(Orders[[#This Row],[Customer ID]],customers!$A$2:$A$1001,customers!$I$2:$I$1001)</f>
        <v>No</v>
      </c>
    </row>
    <row r="220" spans="1:15" x14ac:dyDescent="0.3">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
        <v>6197</v>
      </c>
      <c r="K220" s="1">
        <f>INDEX(products!$A$1:$G$49,MATCH(orders!$D220,products!$A$1:$A$49,0),MATCH(orders!K$1,products!$A$1:$G$1,0))</f>
        <v>1</v>
      </c>
      <c r="L220" s="6">
        <f>INDEX(products!$A$1:$G$49,MATCH(orders!$D220,products!$A$1:$A$49,0),MATCH(orders!L$1,products!$A$1:$G$1,0))</f>
        <v>11.25</v>
      </c>
      <c r="M220" s="6">
        <f t="shared" si="3"/>
        <v>56.25</v>
      </c>
      <c r="N220" t="str" cm="1">
        <f t="array" ref="N220">_xlfn.IFS(I220="Ara","Arabica",I220="Exc","Excelsa",I220="Lib","Liberica",I220="Rob","Robusta")</f>
        <v>Arabica</v>
      </c>
      <c r="O220" t="str">
        <f>_xlfn.XLOOKUP(Orders[[#This Row],[Customer ID]],customers!$A$2:$A$1001,customers!$I$2:$I$1001)</f>
        <v>Yes</v>
      </c>
    </row>
    <row r="221" spans="1:15" x14ac:dyDescent="0.3">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
        <v>6198</v>
      </c>
      <c r="K221" s="1">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_xlfn.IFS(I221="Ara","Arabica",I221="Exc","Excelsa",I221="Lib","Liberica",I221="Rob","Robusta")</f>
        <v>Robusta</v>
      </c>
      <c r="O221" t="str">
        <f>_xlfn.XLOOKUP(Orders[[#This Row],[Customer ID]],customers!$A$2:$A$1001,customers!$I$2:$I$1001)</f>
        <v>No</v>
      </c>
    </row>
    <row r="222" spans="1:15" x14ac:dyDescent="0.3">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
        <v>6197</v>
      </c>
      <c r="K222" s="1">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_xlfn.IFS(I222="Ara","Arabica",I222="Exc","Excelsa",I222="Lib","Liberica",I222="Rob","Robusta")</f>
        <v>Robusta</v>
      </c>
      <c r="O222" t="str">
        <f>_xlfn.XLOOKUP(Orders[[#This Row],[Customer ID]],customers!$A$2:$A$1001,customers!$I$2:$I$1001)</f>
        <v>No</v>
      </c>
    </row>
    <row r="223" spans="1:15" x14ac:dyDescent="0.3">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
        <v>6198</v>
      </c>
      <c r="K223" s="1">
        <f>INDEX(products!$A$1:$G$49,MATCH(orders!$D223,products!$A$1:$A$49,0),MATCH(orders!K$1,products!$A$1:$G$1,0))</f>
        <v>1</v>
      </c>
      <c r="L223" s="6">
        <f>INDEX(products!$A$1:$G$49,MATCH(orders!$D223,products!$A$1:$A$49,0),MATCH(orders!L$1,products!$A$1:$G$1,0))</f>
        <v>12.95</v>
      </c>
      <c r="M223" s="6">
        <f t="shared" si="3"/>
        <v>77.699999999999989</v>
      </c>
      <c r="N223" t="str" cm="1">
        <f t="array" ref="N223">_xlfn.IFS(I223="Ara","Arabica",I223="Exc","Excelsa",I223="Lib","Liberica",I223="Rob","Robusta")</f>
        <v>Arabica</v>
      </c>
      <c r="O223" t="str">
        <f>_xlfn.XLOOKUP(Orders[[#This Row],[Customer ID]],customers!$A$2:$A$1001,customers!$I$2:$I$1001)</f>
        <v>Yes</v>
      </c>
    </row>
    <row r="224" spans="1:15" x14ac:dyDescent="0.3">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
        <v>6199</v>
      </c>
      <c r="K224" s="1">
        <f>INDEX(products!$A$1:$G$49,MATCH(orders!$D224,products!$A$1:$A$49,0),MATCH(orders!K$1,products!$A$1:$G$1,0))</f>
        <v>0.5</v>
      </c>
      <c r="L224" s="6">
        <f>INDEX(products!$A$1:$G$49,MATCH(orders!$D224,products!$A$1:$A$49,0),MATCH(orders!L$1,products!$A$1:$G$1,0))</f>
        <v>7.77</v>
      </c>
      <c r="M224" s="6">
        <f t="shared" si="3"/>
        <v>23.31</v>
      </c>
      <c r="N224" t="str" cm="1">
        <f t="array" ref="N224">_xlfn.IFS(I224="Ara","Arabica",I224="Exc","Excelsa",I224="Lib","Liberica",I224="Rob","Robusta")</f>
        <v>Liberica</v>
      </c>
      <c r="O224" t="str">
        <f>_xlfn.XLOOKUP(Orders[[#This Row],[Customer ID]],customers!$A$2:$A$1001,customers!$I$2:$I$1001)</f>
        <v>No</v>
      </c>
    </row>
    <row r="225" spans="1:15" x14ac:dyDescent="0.3">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
        <v>6198</v>
      </c>
      <c r="K225" s="1">
        <f>INDEX(products!$A$1:$G$49,MATCH(orders!$D225,products!$A$1:$A$49,0),MATCH(orders!K$1,products!$A$1:$G$1,0))</f>
        <v>1</v>
      </c>
      <c r="L225" s="6">
        <f>INDEX(products!$A$1:$G$49,MATCH(orders!$D225,products!$A$1:$A$49,0),MATCH(orders!L$1,products!$A$1:$G$1,0))</f>
        <v>14.85</v>
      </c>
      <c r="M225" s="6">
        <f t="shared" si="3"/>
        <v>59.4</v>
      </c>
      <c r="N225" t="str" cm="1">
        <f t="array" ref="N225">_xlfn.IFS(I225="Ara","Arabica",I225="Exc","Excelsa",I225="Lib","Liberica",I225="Rob","Robusta")</f>
        <v>Excelsa</v>
      </c>
      <c r="O225" t="str">
        <f>_xlfn.XLOOKUP(Orders[[#This Row],[Customer ID]],customers!$A$2:$A$1001,customers!$I$2:$I$1001)</f>
        <v>Yes</v>
      </c>
    </row>
    <row r="226" spans="1:15" x14ac:dyDescent="0.3">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
        <v>6199</v>
      </c>
      <c r="K226" s="1">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_xlfn.IFS(I226="Ara","Arabica",I226="Exc","Excelsa",I226="Lib","Liberica",I226="Rob","Robusta")</f>
        <v>Liberica</v>
      </c>
      <c r="O226" t="str">
        <f>_xlfn.XLOOKUP(Orders[[#This Row],[Customer ID]],customers!$A$2:$A$1001,customers!$I$2:$I$1001)</f>
        <v>Yes</v>
      </c>
    </row>
    <row r="227" spans="1:15" x14ac:dyDescent="0.3">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
        <v>6198</v>
      </c>
      <c r="K227" s="1">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_xlfn.IFS(I227="Ara","Arabica",I227="Exc","Excelsa",I227="Lib","Liberica",I227="Rob","Robusta")</f>
        <v>Robusta</v>
      </c>
      <c r="O227" t="str">
        <f>_xlfn.XLOOKUP(Orders[[#This Row],[Customer ID]],customers!$A$2:$A$1001,customers!$I$2:$I$1001)</f>
        <v>No</v>
      </c>
    </row>
    <row r="228" spans="1:15" x14ac:dyDescent="0.3">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
        <v>6197</v>
      </c>
      <c r="K228" s="1">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_xlfn.IFS(I228="Ara","Arabica",I228="Exc","Excelsa",I228="Lib","Liberica",I228="Rob","Robusta")</f>
        <v>Arabica</v>
      </c>
      <c r="O228" t="str">
        <f>_xlfn.XLOOKUP(Orders[[#This Row],[Customer ID]],customers!$A$2:$A$1001,customers!$I$2:$I$1001)</f>
        <v>No</v>
      </c>
    </row>
    <row r="229" spans="1:15" x14ac:dyDescent="0.3">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
        <v>6199</v>
      </c>
      <c r="K229" s="1">
        <f>INDEX(products!$A$1:$G$49,MATCH(orders!$D229,products!$A$1:$A$49,0),MATCH(orders!K$1,products!$A$1:$G$1,0))</f>
        <v>0.2</v>
      </c>
      <c r="L229" s="6">
        <f>INDEX(products!$A$1:$G$49,MATCH(orders!$D229,products!$A$1:$A$49,0),MATCH(orders!L$1,products!$A$1:$G$1,0))</f>
        <v>2.6849999999999996</v>
      </c>
      <c r="M229" s="6">
        <f t="shared" si="3"/>
        <v>16.11</v>
      </c>
      <c r="N229" t="str" cm="1">
        <f t="array" ref="N229">_xlfn.IFS(I229="Ara","Arabica",I229="Exc","Excelsa",I229="Lib","Liberica",I229="Rob","Robusta")</f>
        <v>Robusta</v>
      </c>
      <c r="O229" t="str">
        <f>_xlfn.XLOOKUP(Orders[[#This Row],[Customer ID]],customers!$A$2:$A$1001,customers!$I$2:$I$1001)</f>
        <v>Yes</v>
      </c>
    </row>
    <row r="230" spans="1:15" x14ac:dyDescent="0.3">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
        <v>6198</v>
      </c>
      <c r="K230" s="1">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_xlfn.IFS(I230="Ara","Arabica",I230="Exc","Excelsa",I230="Lib","Liberica",I230="Rob","Robusta")</f>
        <v>Robusta</v>
      </c>
      <c r="O230" t="str">
        <f>_xlfn.XLOOKUP(Orders[[#This Row],[Customer ID]],customers!$A$2:$A$1001,customers!$I$2:$I$1001)</f>
        <v>No</v>
      </c>
    </row>
    <row r="231" spans="1:15" x14ac:dyDescent="0.3">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
        <v>6197</v>
      </c>
      <c r="K231" s="1">
        <f>INDEX(products!$A$1:$G$49,MATCH(orders!$D231,products!$A$1:$A$49,0),MATCH(orders!K$1,products!$A$1:$G$1,0))</f>
        <v>0.2</v>
      </c>
      <c r="L231" s="6">
        <f>INDEX(products!$A$1:$G$49,MATCH(orders!$D231,products!$A$1:$A$49,0),MATCH(orders!L$1,products!$A$1:$G$1,0))</f>
        <v>4.3650000000000002</v>
      </c>
      <c r="M231" s="6">
        <f t="shared" si="3"/>
        <v>8.73</v>
      </c>
      <c r="N231" t="str" cm="1">
        <f t="array" ref="N231">_xlfn.IFS(I231="Ara","Arabica",I231="Exc","Excelsa",I231="Lib","Liberica",I231="Rob","Robusta")</f>
        <v>Liberica</v>
      </c>
      <c r="O231" t="str">
        <f>_xlfn.XLOOKUP(Orders[[#This Row],[Customer ID]],customers!$A$2:$A$1001,customers!$I$2:$I$1001)</f>
        <v>No</v>
      </c>
    </row>
    <row r="232" spans="1:15" x14ac:dyDescent="0.3">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
        <v>6197</v>
      </c>
      <c r="K232" s="1">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_xlfn.IFS(I232="Ara","Arabica",I232="Exc","Excelsa",I232="Lib","Liberica",I232="Rob","Robusta")</f>
        <v>Arabica</v>
      </c>
      <c r="O232" t="str">
        <f>_xlfn.XLOOKUP(Orders[[#This Row],[Customer ID]],customers!$A$2:$A$1001,customers!$I$2:$I$1001)</f>
        <v>No</v>
      </c>
    </row>
    <row r="233" spans="1:15" x14ac:dyDescent="0.3">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
        <v>6197</v>
      </c>
      <c r="K233" s="1">
        <f>INDEX(products!$A$1:$G$49,MATCH(orders!$D233,products!$A$1:$A$49,0),MATCH(orders!K$1,products!$A$1:$G$1,0))</f>
        <v>0.2</v>
      </c>
      <c r="L233" s="6">
        <f>INDEX(products!$A$1:$G$49,MATCH(orders!$D233,products!$A$1:$A$49,0),MATCH(orders!L$1,products!$A$1:$G$1,0))</f>
        <v>4.3650000000000002</v>
      </c>
      <c r="M233" s="6">
        <f t="shared" si="3"/>
        <v>8.73</v>
      </c>
      <c r="N233" t="str" cm="1">
        <f t="array" ref="N233">_xlfn.IFS(I233="Ara","Arabica",I233="Exc","Excelsa",I233="Lib","Liberica",I233="Rob","Robusta")</f>
        <v>Liberica</v>
      </c>
      <c r="O233" t="str">
        <f>_xlfn.XLOOKUP(Orders[[#This Row],[Customer ID]],customers!$A$2:$A$1001,customers!$I$2:$I$1001)</f>
        <v>Yes</v>
      </c>
    </row>
    <row r="234" spans="1:15" x14ac:dyDescent="0.3">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
        <v>6198</v>
      </c>
      <c r="K234" s="1">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_xlfn.IFS(I234="Ara","Arabica",I234="Exc","Excelsa",I234="Lib","Liberica",I234="Rob","Robusta")</f>
        <v>Liberica</v>
      </c>
      <c r="O234" t="str">
        <f>_xlfn.XLOOKUP(Orders[[#This Row],[Customer ID]],customers!$A$2:$A$1001,customers!$I$2:$I$1001)</f>
        <v>No</v>
      </c>
    </row>
    <row r="235" spans="1:15" x14ac:dyDescent="0.3">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
        <v>6197</v>
      </c>
      <c r="K235" s="1">
        <f>INDEX(products!$A$1:$G$49,MATCH(orders!$D235,products!$A$1:$A$49,0),MATCH(orders!K$1,products!$A$1:$G$1,0))</f>
        <v>0.2</v>
      </c>
      <c r="L235" s="6">
        <f>INDEX(products!$A$1:$G$49,MATCH(orders!$D235,products!$A$1:$A$49,0),MATCH(orders!L$1,products!$A$1:$G$1,0))</f>
        <v>4.125</v>
      </c>
      <c r="M235" s="6">
        <f t="shared" si="3"/>
        <v>20.625</v>
      </c>
      <c r="N235" t="str" cm="1">
        <f t="array" ref="N235">_xlfn.IFS(I235="Ara","Arabica",I235="Exc","Excelsa",I235="Lib","Liberica",I235="Rob","Robusta")</f>
        <v>Excelsa</v>
      </c>
      <c r="O235" t="str">
        <f>_xlfn.XLOOKUP(Orders[[#This Row],[Customer ID]],customers!$A$2:$A$1001,customers!$I$2:$I$1001)</f>
        <v>No</v>
      </c>
    </row>
    <row r="236" spans="1:15" x14ac:dyDescent="0.3">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
        <v>6198</v>
      </c>
      <c r="K236" s="1">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_xlfn.IFS(I236="Ara","Arabica",I236="Exc","Excelsa",I236="Lib","Liberica",I236="Rob","Robusta")</f>
        <v>Liberica</v>
      </c>
      <c r="O236" t="str">
        <f>_xlfn.XLOOKUP(Orders[[#This Row],[Customer ID]],customers!$A$2:$A$1001,customers!$I$2:$I$1001)</f>
        <v>No</v>
      </c>
    </row>
    <row r="237" spans="1:15" x14ac:dyDescent="0.3">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
        <v>6198</v>
      </c>
      <c r="K237" s="1">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_xlfn.IFS(I237="Ara","Arabica",I237="Exc","Excelsa",I237="Lib","Liberica",I237="Rob","Robusta")</f>
        <v>Liberica</v>
      </c>
      <c r="O237" t="str">
        <f>_xlfn.XLOOKUP(Orders[[#This Row],[Customer ID]],customers!$A$2:$A$1001,customers!$I$2:$I$1001)</f>
        <v>No</v>
      </c>
    </row>
    <row r="238" spans="1:15" x14ac:dyDescent="0.3">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
        <v>6199</v>
      </c>
      <c r="K238" s="1">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_xlfn.IFS(I238="Ara","Arabica",I238="Exc","Excelsa",I238="Lib","Liberica",I238="Rob","Robusta")</f>
        <v>Liberica</v>
      </c>
      <c r="O238" t="str">
        <f>_xlfn.XLOOKUP(Orders[[#This Row],[Customer ID]],customers!$A$2:$A$1001,customers!$I$2:$I$1001)</f>
        <v>No</v>
      </c>
    </row>
    <row r="239" spans="1:15" x14ac:dyDescent="0.3">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
        <v>6198</v>
      </c>
      <c r="K239" s="1">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_xlfn.IFS(I239="Ara","Arabica",I239="Exc","Excelsa",I239="Lib","Liberica",I239="Rob","Robusta")</f>
        <v>Robusta</v>
      </c>
      <c r="O239" t="str">
        <f>_xlfn.XLOOKUP(Orders[[#This Row],[Customer ID]],customers!$A$2:$A$1001,customers!$I$2:$I$1001)</f>
        <v>Yes</v>
      </c>
    </row>
    <row r="240" spans="1:15" x14ac:dyDescent="0.3">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
        <v>6197</v>
      </c>
      <c r="K240" s="1">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_xlfn.IFS(I240="Ara","Arabica",I240="Exc","Excelsa",I240="Lib","Liberica",I240="Rob","Robusta")</f>
        <v>Robusta</v>
      </c>
      <c r="O240" t="str">
        <f>_xlfn.XLOOKUP(Orders[[#This Row],[Customer ID]],customers!$A$2:$A$1001,customers!$I$2:$I$1001)</f>
        <v>Yes</v>
      </c>
    </row>
    <row r="241" spans="1:15" x14ac:dyDescent="0.3">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
        <v>6198</v>
      </c>
      <c r="K241" s="1">
        <f>INDEX(products!$A$1:$G$49,MATCH(orders!$D241,products!$A$1:$A$49,0),MATCH(orders!K$1,products!$A$1:$G$1,0))</f>
        <v>1</v>
      </c>
      <c r="L241" s="6">
        <f>INDEX(products!$A$1:$G$49,MATCH(orders!$D241,products!$A$1:$A$49,0),MATCH(orders!L$1,products!$A$1:$G$1,0))</f>
        <v>14.85</v>
      </c>
      <c r="M241" s="6">
        <f t="shared" si="3"/>
        <v>59.4</v>
      </c>
      <c r="N241" t="str" cm="1">
        <f t="array" ref="N241">_xlfn.IFS(I241="Ara","Arabica",I241="Exc","Excelsa",I241="Lib","Liberica",I241="Rob","Robusta")</f>
        <v>Excelsa</v>
      </c>
      <c r="O241" t="str">
        <f>_xlfn.XLOOKUP(Orders[[#This Row],[Customer ID]],customers!$A$2:$A$1001,customers!$I$2:$I$1001)</f>
        <v>No</v>
      </c>
    </row>
    <row r="242" spans="1:15" x14ac:dyDescent="0.3">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
        <v>6197</v>
      </c>
      <c r="K242" s="1">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_xlfn.IFS(I242="Ara","Arabica",I242="Exc","Excelsa",I242="Lib","Liberica",I242="Rob","Robusta")</f>
        <v>Arabica</v>
      </c>
      <c r="O242" t="str">
        <f>_xlfn.XLOOKUP(Orders[[#This Row],[Customer ID]],customers!$A$2:$A$1001,customers!$I$2:$I$1001)</f>
        <v>Yes</v>
      </c>
    </row>
    <row r="243" spans="1:15" x14ac:dyDescent="0.3">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
        <v>6197</v>
      </c>
      <c r="K243" s="1">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_xlfn.IFS(I243="Ara","Arabica",I243="Exc","Excelsa",I243="Lib","Liberica",I243="Rob","Robusta")</f>
        <v>Robusta</v>
      </c>
      <c r="O243" t="str">
        <f>_xlfn.XLOOKUP(Orders[[#This Row],[Customer ID]],customers!$A$2:$A$1001,customers!$I$2:$I$1001)</f>
        <v>No</v>
      </c>
    </row>
    <row r="244" spans="1:15" x14ac:dyDescent="0.3">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
        <v>6199</v>
      </c>
      <c r="K244" s="1">
        <f>INDEX(products!$A$1:$G$49,MATCH(orders!$D244,products!$A$1:$A$49,0),MATCH(orders!K$1,products!$A$1:$G$1,0))</f>
        <v>1</v>
      </c>
      <c r="L244" s="6">
        <f>INDEX(products!$A$1:$G$49,MATCH(orders!$D244,products!$A$1:$A$49,0),MATCH(orders!L$1,products!$A$1:$G$1,0))</f>
        <v>12.15</v>
      </c>
      <c r="M244" s="6">
        <f t="shared" si="3"/>
        <v>36.450000000000003</v>
      </c>
      <c r="N244" t="str" cm="1">
        <f t="array" ref="N244">_xlfn.IFS(I244="Ara","Arabica",I244="Exc","Excelsa",I244="Lib","Liberica",I244="Rob","Robusta")</f>
        <v>Excelsa</v>
      </c>
      <c r="O244" t="str">
        <f>_xlfn.XLOOKUP(Orders[[#This Row],[Customer ID]],customers!$A$2:$A$1001,customers!$I$2:$I$1001)</f>
        <v>Yes</v>
      </c>
    </row>
    <row r="245" spans="1:15" x14ac:dyDescent="0.3">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
        <v>6199</v>
      </c>
      <c r="K245" s="1">
        <f>INDEX(products!$A$1:$G$49,MATCH(orders!$D245,products!$A$1:$A$49,0),MATCH(orders!K$1,products!$A$1:$G$1,0))</f>
        <v>0.5</v>
      </c>
      <c r="L245" s="6">
        <f>INDEX(products!$A$1:$G$49,MATCH(orders!$D245,products!$A$1:$A$49,0),MATCH(orders!L$1,products!$A$1:$G$1,0))</f>
        <v>7.29</v>
      </c>
      <c r="M245" s="6">
        <f t="shared" si="3"/>
        <v>29.16</v>
      </c>
      <c r="N245" t="str" cm="1">
        <f t="array" ref="N245">_xlfn.IFS(I245="Ara","Arabica",I245="Exc","Excelsa",I245="Lib","Liberica",I245="Rob","Robusta")</f>
        <v>Excelsa</v>
      </c>
      <c r="O245" t="str">
        <f>_xlfn.XLOOKUP(Orders[[#This Row],[Customer ID]],customers!$A$2:$A$1001,customers!$I$2:$I$1001)</f>
        <v>Yes</v>
      </c>
    </row>
    <row r="246" spans="1:15" x14ac:dyDescent="0.3">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
        <v>6197</v>
      </c>
      <c r="K246" s="1">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_xlfn.IFS(I246="Ara","Arabica",I246="Exc","Excelsa",I246="Lib","Liberica",I246="Rob","Robusta")</f>
        <v>Liberica</v>
      </c>
      <c r="O246" t="str">
        <f>_xlfn.XLOOKUP(Orders[[#This Row],[Customer ID]],customers!$A$2:$A$1001,customers!$I$2:$I$1001)</f>
        <v>No</v>
      </c>
    </row>
    <row r="247" spans="1:15" x14ac:dyDescent="0.3">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
        <v>6198</v>
      </c>
      <c r="K247" s="1">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_xlfn.IFS(I247="Ara","Arabica",I247="Exc","Excelsa",I247="Lib","Liberica",I247="Rob","Robusta")</f>
        <v>Liberica</v>
      </c>
      <c r="O247" t="str">
        <f>_xlfn.XLOOKUP(Orders[[#This Row],[Customer ID]],customers!$A$2:$A$1001,customers!$I$2:$I$1001)</f>
        <v>Yes</v>
      </c>
    </row>
    <row r="248" spans="1:15" x14ac:dyDescent="0.3">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
        <v>6199</v>
      </c>
      <c r="K248" s="1">
        <f>INDEX(products!$A$1:$G$49,MATCH(orders!$D248,products!$A$1:$A$49,0),MATCH(orders!K$1,products!$A$1:$G$1,0))</f>
        <v>1</v>
      </c>
      <c r="L248" s="6">
        <f>INDEX(products!$A$1:$G$49,MATCH(orders!$D248,products!$A$1:$A$49,0),MATCH(orders!L$1,products!$A$1:$G$1,0))</f>
        <v>12.95</v>
      </c>
      <c r="M248" s="6">
        <f t="shared" si="3"/>
        <v>38.849999999999994</v>
      </c>
      <c r="N248" t="str" cm="1">
        <f t="array" ref="N248">_xlfn.IFS(I248="Ara","Arabica",I248="Exc","Excelsa",I248="Lib","Liberica",I248="Rob","Robusta")</f>
        <v>Liberica</v>
      </c>
      <c r="O248" t="str">
        <f>_xlfn.XLOOKUP(Orders[[#This Row],[Customer ID]],customers!$A$2:$A$1001,customers!$I$2:$I$1001)</f>
        <v>No</v>
      </c>
    </row>
    <row r="249" spans="1:15" x14ac:dyDescent="0.3">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
        <v>6198</v>
      </c>
      <c r="K249" s="1">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_xlfn.IFS(I249="Ara","Arabica",I249="Exc","Excelsa",I249="Lib","Liberica",I249="Rob","Robusta")</f>
        <v>Robusta</v>
      </c>
      <c r="O249" t="str">
        <f>_xlfn.XLOOKUP(Orders[[#This Row],[Customer ID]],customers!$A$2:$A$1001,customers!$I$2:$I$1001)</f>
        <v>Yes</v>
      </c>
    </row>
    <row r="250" spans="1:15" x14ac:dyDescent="0.3">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
        <v>6199</v>
      </c>
      <c r="K250" s="1">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_xlfn.IFS(I250="Ara","Arabica",I250="Exc","Excelsa",I250="Lib","Liberica",I250="Rob","Robusta")</f>
        <v>Arabica</v>
      </c>
      <c r="O250" t="str">
        <f>_xlfn.XLOOKUP(Orders[[#This Row],[Customer ID]],customers!$A$2:$A$1001,customers!$I$2:$I$1001)</f>
        <v>Yes</v>
      </c>
    </row>
    <row r="251" spans="1:15" x14ac:dyDescent="0.3">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
        <v>6198</v>
      </c>
      <c r="K251" s="1">
        <f>INDEX(products!$A$1:$G$49,MATCH(orders!$D251,products!$A$1:$A$49,0),MATCH(orders!K$1,products!$A$1:$G$1,0))</f>
        <v>1</v>
      </c>
      <c r="L251" s="6">
        <f>INDEX(products!$A$1:$G$49,MATCH(orders!$D251,products!$A$1:$A$49,0),MATCH(orders!L$1,products!$A$1:$G$1,0))</f>
        <v>15.85</v>
      </c>
      <c r="M251" s="6">
        <f t="shared" si="3"/>
        <v>15.85</v>
      </c>
      <c r="N251" t="str" cm="1">
        <f t="array" ref="N251">_xlfn.IFS(I251="Ara","Arabica",I251="Exc","Excelsa",I251="Lib","Liberica",I251="Rob","Robusta")</f>
        <v>Liberica</v>
      </c>
      <c r="O251" t="str">
        <f>_xlfn.XLOOKUP(Orders[[#This Row],[Customer ID]],customers!$A$2:$A$1001,customers!$I$2:$I$1001)</f>
        <v>Yes</v>
      </c>
    </row>
    <row r="252" spans="1:15" x14ac:dyDescent="0.3">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
        <v>6197</v>
      </c>
      <c r="K252" s="1">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_xlfn.IFS(I252="Ara","Arabica",I252="Exc","Excelsa",I252="Lib","Liberica",I252="Rob","Robusta")</f>
        <v>Robusta</v>
      </c>
      <c r="O252" t="str">
        <f>_xlfn.XLOOKUP(Orders[[#This Row],[Customer ID]],customers!$A$2:$A$1001,customers!$I$2:$I$1001)</f>
        <v>Yes</v>
      </c>
    </row>
    <row r="253" spans="1:15" x14ac:dyDescent="0.3">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
        <v>6197</v>
      </c>
      <c r="K253" s="1">
        <f>INDEX(products!$A$1:$G$49,MATCH(orders!$D253,products!$A$1:$A$49,0),MATCH(orders!K$1,products!$A$1:$G$1,0))</f>
        <v>1</v>
      </c>
      <c r="L253" s="6">
        <f>INDEX(products!$A$1:$G$49,MATCH(orders!$D253,products!$A$1:$A$49,0),MATCH(orders!L$1,products!$A$1:$G$1,0))</f>
        <v>13.75</v>
      </c>
      <c r="M253" s="6">
        <f t="shared" si="3"/>
        <v>68.75</v>
      </c>
      <c r="N253" t="str" cm="1">
        <f t="array" ref="N253">_xlfn.IFS(I253="Ara","Arabica",I253="Exc","Excelsa",I253="Lib","Liberica",I253="Rob","Robusta")</f>
        <v>Excelsa</v>
      </c>
      <c r="O253" t="str">
        <f>_xlfn.XLOOKUP(Orders[[#This Row],[Customer ID]],customers!$A$2:$A$1001,customers!$I$2:$I$1001)</f>
        <v>Yes</v>
      </c>
    </row>
    <row r="254" spans="1:15" x14ac:dyDescent="0.3">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
        <v>6199</v>
      </c>
      <c r="K254" s="1">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_xlfn.IFS(I254="Ara","Arabica",I254="Exc","Excelsa",I254="Lib","Liberica",I254="Rob","Robusta")</f>
        <v>Arabica</v>
      </c>
      <c r="O254" t="str">
        <f>_xlfn.XLOOKUP(Orders[[#This Row],[Customer ID]],customers!$A$2:$A$1001,customers!$I$2:$I$1001)</f>
        <v>No</v>
      </c>
    </row>
    <row r="255" spans="1:15" x14ac:dyDescent="0.3">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
        <v>6197</v>
      </c>
      <c r="K255" s="1">
        <f>INDEX(products!$A$1:$G$49,MATCH(orders!$D255,products!$A$1:$A$49,0),MATCH(orders!K$1,products!$A$1:$G$1,0))</f>
        <v>1</v>
      </c>
      <c r="L255" s="6">
        <f>INDEX(products!$A$1:$G$49,MATCH(orders!$D255,products!$A$1:$A$49,0),MATCH(orders!L$1,products!$A$1:$G$1,0))</f>
        <v>14.55</v>
      </c>
      <c r="M255" s="6">
        <f t="shared" si="3"/>
        <v>58.2</v>
      </c>
      <c r="N255" t="str" cm="1">
        <f t="array" ref="N255">_xlfn.IFS(I255="Ara","Arabica",I255="Exc","Excelsa",I255="Lib","Liberica",I255="Rob","Robusta")</f>
        <v>Liberica</v>
      </c>
      <c r="O255" t="str">
        <f>_xlfn.XLOOKUP(Orders[[#This Row],[Customer ID]],customers!$A$2:$A$1001,customers!$I$2:$I$1001)</f>
        <v>No</v>
      </c>
    </row>
    <row r="256" spans="1:15" x14ac:dyDescent="0.3">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
        <v>6198</v>
      </c>
      <c r="K256" s="1">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_xlfn.IFS(I256="Ara","Arabica",I256="Exc","Excelsa",I256="Lib","Liberica",I256="Rob","Robusta")</f>
        <v>Robusta</v>
      </c>
      <c r="O256" t="str">
        <f>_xlfn.XLOOKUP(Orders[[#This Row],[Customer ID]],customers!$A$2:$A$1001,customers!$I$2:$I$1001)</f>
        <v>No</v>
      </c>
    </row>
    <row r="257" spans="1:15" x14ac:dyDescent="0.3">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
        <v>6198</v>
      </c>
      <c r="K257" s="1">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_xlfn.IFS(I257="Ara","Arabica",I257="Exc","Excelsa",I257="Lib","Liberica",I257="Rob","Robusta")</f>
        <v>Robusta</v>
      </c>
      <c r="O257" t="str">
        <f>_xlfn.XLOOKUP(Orders[[#This Row],[Customer ID]],customers!$A$2:$A$1001,customers!$I$2:$I$1001)</f>
        <v>No</v>
      </c>
    </row>
    <row r="258" spans="1:15" x14ac:dyDescent="0.3">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
        <v>6197</v>
      </c>
      <c r="K258" s="1">
        <f>INDEX(products!$A$1:$G$49,MATCH(orders!$D258,products!$A$1:$A$49,0),MATCH(orders!K$1,products!$A$1:$G$1,0))</f>
        <v>0.5</v>
      </c>
      <c r="L258" s="6">
        <f>INDEX(products!$A$1:$G$49,MATCH(orders!$D258,products!$A$1:$A$49,0),MATCH(orders!L$1,products!$A$1:$G$1,0))</f>
        <v>8.73</v>
      </c>
      <c r="M258" s="6">
        <f t="shared" si="3"/>
        <v>17.46</v>
      </c>
      <c r="N258" t="str" cm="1">
        <f t="array" ref="N258">_xlfn.IFS(I258="Ara","Arabica",I258="Exc","Excelsa",I258="Lib","Liberica",I258="Rob","Robusta")</f>
        <v>Liberica</v>
      </c>
      <c r="O258" t="str">
        <f>_xlfn.XLOOKUP(Orders[[#This Row],[Customer ID]],customers!$A$2:$A$1001,customers!$I$2:$I$1001)</f>
        <v>Yes</v>
      </c>
    </row>
    <row r="259" spans="1:15" x14ac:dyDescent="0.3">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
        <v>6199</v>
      </c>
      <c r="K259" s="1">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_xlfn.IFS(I259="Ara","Arabica",I259="Exc","Excelsa",I259="Lib","Liberica",I259="Rob","Robusta")</f>
        <v>Excelsa</v>
      </c>
      <c r="O259" t="str">
        <f>_xlfn.XLOOKUP(Orders[[#This Row],[Customer ID]],customers!$A$2:$A$1001,customers!$I$2:$I$1001)</f>
        <v>Yes</v>
      </c>
    </row>
    <row r="260" spans="1:15" x14ac:dyDescent="0.3">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
        <v>6199</v>
      </c>
      <c r="K260" s="1">
        <f>INDEX(products!$A$1:$G$49,MATCH(orders!$D260,products!$A$1:$A$49,0),MATCH(orders!K$1,products!$A$1:$G$1,0))</f>
        <v>2.5</v>
      </c>
      <c r="L260" s="6">
        <f>INDEX(products!$A$1:$G$49,MATCH(orders!$D260,products!$A$1:$A$49,0),MATCH(orders!L$1,products!$A$1:$G$1,0))</f>
        <v>27.945</v>
      </c>
      <c r="M260" s="6">
        <f t="shared" si="4"/>
        <v>139.72499999999999</v>
      </c>
      <c r="N260" t="str" cm="1">
        <f t="array" ref="N260">_xlfn.IFS(I260="Ara","Arabica",I260="Exc","Excelsa",I260="Lib","Liberica",I260="Rob","Robusta")</f>
        <v>Excelsa</v>
      </c>
      <c r="O260" t="str">
        <f>_xlfn.XLOOKUP(Orders[[#This Row],[Customer ID]],customers!$A$2:$A$1001,customers!$I$2:$I$1001)</f>
        <v>No</v>
      </c>
    </row>
    <row r="261" spans="1:15" x14ac:dyDescent="0.3">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
        <v>6197</v>
      </c>
      <c r="K261" s="1">
        <f>INDEX(products!$A$1:$G$49,MATCH(orders!$D261,products!$A$1:$A$49,0),MATCH(orders!K$1,products!$A$1:$G$1,0))</f>
        <v>0.2</v>
      </c>
      <c r="L261" s="6">
        <f>INDEX(products!$A$1:$G$49,MATCH(orders!$D261,products!$A$1:$A$49,0),MATCH(orders!L$1,products!$A$1:$G$1,0))</f>
        <v>2.9849999999999999</v>
      </c>
      <c r="M261" s="6">
        <f t="shared" si="4"/>
        <v>5.97</v>
      </c>
      <c r="N261" t="str" cm="1">
        <f t="array" ref="N261">_xlfn.IFS(I261="Ara","Arabica",I261="Exc","Excelsa",I261="Lib","Liberica",I261="Rob","Robusta")</f>
        <v>Robusta</v>
      </c>
      <c r="O261" t="str">
        <f>_xlfn.XLOOKUP(Orders[[#This Row],[Customer ID]],customers!$A$2:$A$1001,customers!$I$2:$I$1001)</f>
        <v>No</v>
      </c>
    </row>
    <row r="262" spans="1:15" x14ac:dyDescent="0.3">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
        <v>6198</v>
      </c>
      <c r="K262" s="1">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_xlfn.IFS(I262="Ara","Arabica",I262="Exc","Excelsa",I262="Lib","Liberica",I262="Rob","Robusta")</f>
        <v>Robusta</v>
      </c>
      <c r="O262" t="str">
        <f>_xlfn.XLOOKUP(Orders[[#This Row],[Customer ID]],customers!$A$2:$A$1001,customers!$I$2:$I$1001)</f>
        <v>Yes</v>
      </c>
    </row>
    <row r="263" spans="1:15" x14ac:dyDescent="0.3">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
        <v>6198</v>
      </c>
      <c r="K263" s="1">
        <f>INDEX(products!$A$1:$G$49,MATCH(orders!$D263,products!$A$1:$A$49,0),MATCH(orders!K$1,products!$A$1:$G$1,0))</f>
        <v>1</v>
      </c>
      <c r="L263" s="6">
        <f>INDEX(products!$A$1:$G$49,MATCH(orders!$D263,products!$A$1:$A$49,0),MATCH(orders!L$1,products!$A$1:$G$1,0))</f>
        <v>11.95</v>
      </c>
      <c r="M263" s="6">
        <f t="shared" si="4"/>
        <v>59.75</v>
      </c>
      <c r="N263" t="str" cm="1">
        <f t="array" ref="N263">_xlfn.IFS(I263="Ara","Arabica",I263="Exc","Excelsa",I263="Lib","Liberica",I263="Rob","Robusta")</f>
        <v>Robusta</v>
      </c>
      <c r="O263" t="str">
        <f>_xlfn.XLOOKUP(Orders[[#This Row],[Customer ID]],customers!$A$2:$A$1001,customers!$I$2:$I$1001)</f>
        <v>Yes</v>
      </c>
    </row>
    <row r="264" spans="1:15" x14ac:dyDescent="0.3">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
        <v>6197</v>
      </c>
      <c r="K264" s="1">
        <f>INDEX(products!$A$1:$G$49,MATCH(orders!$D264,products!$A$1:$A$49,0),MATCH(orders!K$1,products!$A$1:$G$1,0))</f>
        <v>1</v>
      </c>
      <c r="L264" s="6">
        <f>INDEX(products!$A$1:$G$49,MATCH(orders!$D264,products!$A$1:$A$49,0),MATCH(orders!L$1,products!$A$1:$G$1,0))</f>
        <v>13.75</v>
      </c>
      <c r="M264" s="6">
        <f t="shared" si="4"/>
        <v>41.25</v>
      </c>
      <c r="N264" t="str" cm="1">
        <f t="array" ref="N264">_xlfn.IFS(I264="Ara","Arabica",I264="Exc","Excelsa",I264="Lib","Liberica",I264="Rob","Robusta")</f>
        <v>Excelsa</v>
      </c>
      <c r="O264" t="str">
        <f>_xlfn.XLOOKUP(Orders[[#This Row],[Customer ID]],customers!$A$2:$A$1001,customers!$I$2:$I$1001)</f>
        <v>No</v>
      </c>
    </row>
    <row r="265" spans="1:15" x14ac:dyDescent="0.3">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
        <v>6197</v>
      </c>
      <c r="K265" s="1">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_xlfn.IFS(I265="Ara","Arabica",I265="Exc","Excelsa",I265="Lib","Liberica",I265="Rob","Robusta")</f>
        <v>Liberica</v>
      </c>
      <c r="O265" t="str">
        <f>_xlfn.XLOOKUP(Orders[[#This Row],[Customer ID]],customers!$A$2:$A$1001,customers!$I$2:$I$1001)</f>
        <v>No</v>
      </c>
    </row>
    <row r="266" spans="1:15" x14ac:dyDescent="0.3">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
        <v>6198</v>
      </c>
      <c r="K266" s="1">
        <f>INDEX(products!$A$1:$G$49,MATCH(orders!$D266,products!$A$1:$A$49,0),MATCH(orders!K$1,products!$A$1:$G$1,0))</f>
        <v>1</v>
      </c>
      <c r="L266" s="6">
        <f>INDEX(products!$A$1:$G$49,MATCH(orders!$D266,products!$A$1:$A$49,0),MATCH(orders!L$1,products!$A$1:$G$1,0))</f>
        <v>11.95</v>
      </c>
      <c r="M266" s="6">
        <f t="shared" si="4"/>
        <v>59.75</v>
      </c>
      <c r="N266" t="str" cm="1">
        <f t="array" ref="N266">_xlfn.IFS(I266="Ara","Arabica",I266="Exc","Excelsa",I266="Lib","Liberica",I266="Rob","Robusta")</f>
        <v>Robusta</v>
      </c>
      <c r="O266" t="str">
        <f>_xlfn.XLOOKUP(Orders[[#This Row],[Customer ID]],customers!$A$2:$A$1001,customers!$I$2:$I$1001)</f>
        <v>Yes</v>
      </c>
    </row>
    <row r="267" spans="1:15" x14ac:dyDescent="0.3">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
        <v>6199</v>
      </c>
      <c r="K267" s="1">
        <f>INDEX(products!$A$1:$G$49,MATCH(orders!$D267,products!$A$1:$A$49,0),MATCH(orders!K$1,products!$A$1:$G$1,0))</f>
        <v>0.5</v>
      </c>
      <c r="L267" s="6">
        <f>INDEX(products!$A$1:$G$49,MATCH(orders!$D267,products!$A$1:$A$49,0),MATCH(orders!L$1,products!$A$1:$G$1,0))</f>
        <v>5.97</v>
      </c>
      <c r="M267" s="6">
        <f t="shared" si="4"/>
        <v>5.97</v>
      </c>
      <c r="N267" t="str" cm="1">
        <f t="array" ref="N267">_xlfn.IFS(I267="Ara","Arabica",I267="Exc","Excelsa",I267="Lib","Liberica",I267="Rob","Robusta")</f>
        <v>Arabica</v>
      </c>
      <c r="O267" t="str">
        <f>_xlfn.XLOOKUP(Orders[[#This Row],[Customer ID]],customers!$A$2:$A$1001,customers!$I$2:$I$1001)</f>
        <v>Yes</v>
      </c>
    </row>
    <row r="268" spans="1:15" x14ac:dyDescent="0.3">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
        <v>6199</v>
      </c>
      <c r="K268" s="1">
        <f>INDEX(products!$A$1:$G$49,MATCH(orders!$D268,products!$A$1:$A$49,0),MATCH(orders!K$1,products!$A$1:$G$1,0))</f>
        <v>1</v>
      </c>
      <c r="L268" s="6">
        <f>INDEX(products!$A$1:$G$49,MATCH(orders!$D268,products!$A$1:$A$49,0),MATCH(orders!L$1,products!$A$1:$G$1,0))</f>
        <v>12.15</v>
      </c>
      <c r="M268" s="6">
        <f t="shared" si="4"/>
        <v>24.3</v>
      </c>
      <c r="N268" t="str" cm="1">
        <f t="array" ref="N268">_xlfn.IFS(I268="Ara","Arabica",I268="Exc","Excelsa",I268="Lib","Liberica",I268="Rob","Robusta")</f>
        <v>Excelsa</v>
      </c>
      <c r="O268" t="str">
        <f>_xlfn.XLOOKUP(Orders[[#This Row],[Customer ID]],customers!$A$2:$A$1001,customers!$I$2:$I$1001)</f>
        <v>No</v>
      </c>
    </row>
    <row r="269" spans="1:15" x14ac:dyDescent="0.3">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
        <v>6199</v>
      </c>
      <c r="K269" s="1">
        <f>INDEX(products!$A$1:$G$49,MATCH(orders!$D269,products!$A$1:$A$49,0),MATCH(orders!K$1,products!$A$1:$G$1,0))</f>
        <v>0.2</v>
      </c>
      <c r="L269" s="6">
        <f>INDEX(products!$A$1:$G$49,MATCH(orders!$D269,products!$A$1:$A$49,0),MATCH(orders!L$1,products!$A$1:$G$1,0))</f>
        <v>3.645</v>
      </c>
      <c r="M269" s="6">
        <f t="shared" si="4"/>
        <v>21.87</v>
      </c>
      <c r="N269" t="str" cm="1">
        <f t="array" ref="N269">_xlfn.IFS(I269="Ara","Arabica",I269="Exc","Excelsa",I269="Lib","Liberica",I269="Rob","Robusta")</f>
        <v>Excelsa</v>
      </c>
      <c r="O269" t="str">
        <f>_xlfn.XLOOKUP(Orders[[#This Row],[Customer ID]],customers!$A$2:$A$1001,customers!$I$2:$I$1001)</f>
        <v>Yes</v>
      </c>
    </row>
    <row r="270" spans="1:15" x14ac:dyDescent="0.3">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
        <v>6199</v>
      </c>
      <c r="K270" s="1">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_xlfn.IFS(I270="Ara","Arabica",I270="Exc","Excelsa",I270="Lib","Liberica",I270="Rob","Robusta")</f>
        <v>Arabica</v>
      </c>
      <c r="O270" t="str">
        <f>_xlfn.XLOOKUP(Orders[[#This Row],[Customer ID]],customers!$A$2:$A$1001,customers!$I$2:$I$1001)</f>
        <v>Yes</v>
      </c>
    </row>
    <row r="271" spans="1:15" x14ac:dyDescent="0.3">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
        <v>6199</v>
      </c>
      <c r="K271" s="1">
        <f>INDEX(products!$A$1:$G$49,MATCH(orders!$D271,products!$A$1:$A$49,0),MATCH(orders!K$1,products!$A$1:$G$1,0))</f>
        <v>0.2</v>
      </c>
      <c r="L271" s="6">
        <f>INDEX(products!$A$1:$G$49,MATCH(orders!$D271,products!$A$1:$A$49,0),MATCH(orders!L$1,products!$A$1:$G$1,0))</f>
        <v>2.9849999999999999</v>
      </c>
      <c r="M271" s="6">
        <f t="shared" si="4"/>
        <v>5.97</v>
      </c>
      <c r="N271" t="str" cm="1">
        <f t="array" ref="N271">_xlfn.IFS(I271="Ara","Arabica",I271="Exc","Excelsa",I271="Lib","Liberica",I271="Rob","Robusta")</f>
        <v>Arabica</v>
      </c>
      <c r="O271" t="str">
        <f>_xlfn.XLOOKUP(Orders[[#This Row],[Customer ID]],customers!$A$2:$A$1001,customers!$I$2:$I$1001)</f>
        <v>No</v>
      </c>
    </row>
    <row r="272" spans="1:15" x14ac:dyDescent="0.3">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
        <v>6199</v>
      </c>
      <c r="K272" s="1">
        <f>INDEX(products!$A$1:$G$49,MATCH(orders!$D272,products!$A$1:$A$49,0),MATCH(orders!K$1,products!$A$1:$G$1,0))</f>
        <v>0.5</v>
      </c>
      <c r="L272" s="6">
        <f>INDEX(products!$A$1:$G$49,MATCH(orders!$D272,products!$A$1:$A$49,0),MATCH(orders!L$1,products!$A$1:$G$1,0))</f>
        <v>7.29</v>
      </c>
      <c r="M272" s="6">
        <f t="shared" si="4"/>
        <v>7.29</v>
      </c>
      <c r="N272" t="str" cm="1">
        <f t="array" ref="N272">_xlfn.IFS(I272="Ara","Arabica",I272="Exc","Excelsa",I272="Lib","Liberica",I272="Rob","Robusta")</f>
        <v>Excelsa</v>
      </c>
      <c r="O272" t="str">
        <f>_xlfn.XLOOKUP(Orders[[#This Row],[Customer ID]],customers!$A$2:$A$1001,customers!$I$2:$I$1001)</f>
        <v>Yes</v>
      </c>
    </row>
    <row r="273" spans="1:15" x14ac:dyDescent="0.3">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
        <v>6199</v>
      </c>
      <c r="K273" s="1">
        <f>INDEX(products!$A$1:$G$49,MATCH(orders!$D273,products!$A$1:$A$49,0),MATCH(orders!K$1,products!$A$1:$G$1,0))</f>
        <v>0.2</v>
      </c>
      <c r="L273" s="6">
        <f>INDEX(products!$A$1:$G$49,MATCH(orders!$D273,products!$A$1:$A$49,0),MATCH(orders!L$1,products!$A$1:$G$1,0))</f>
        <v>2.9849999999999999</v>
      </c>
      <c r="M273" s="6">
        <f t="shared" si="4"/>
        <v>11.94</v>
      </c>
      <c r="N273" t="str" cm="1">
        <f t="array" ref="N273">_xlfn.IFS(I273="Ara","Arabica",I273="Exc","Excelsa",I273="Lib","Liberica",I273="Rob","Robusta")</f>
        <v>Arabica</v>
      </c>
      <c r="O273" t="str">
        <f>_xlfn.XLOOKUP(Orders[[#This Row],[Customer ID]],customers!$A$2:$A$1001,customers!$I$2:$I$1001)</f>
        <v>Yes</v>
      </c>
    </row>
    <row r="274" spans="1:15" x14ac:dyDescent="0.3">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
        <v>6198</v>
      </c>
      <c r="K274" s="1">
        <f>INDEX(products!$A$1:$G$49,MATCH(orders!$D274,products!$A$1:$A$49,0),MATCH(orders!K$1,products!$A$1:$G$1,0))</f>
        <v>1</v>
      </c>
      <c r="L274" s="6">
        <f>INDEX(products!$A$1:$G$49,MATCH(orders!$D274,products!$A$1:$A$49,0),MATCH(orders!L$1,products!$A$1:$G$1,0))</f>
        <v>11.95</v>
      </c>
      <c r="M274" s="6">
        <f t="shared" si="4"/>
        <v>71.699999999999989</v>
      </c>
      <c r="N274" t="str" cm="1">
        <f t="array" ref="N274">_xlfn.IFS(I274="Ara","Arabica",I274="Exc","Excelsa",I274="Lib","Liberica",I274="Rob","Robusta")</f>
        <v>Robusta</v>
      </c>
      <c r="O274" t="str">
        <f>_xlfn.XLOOKUP(Orders[[#This Row],[Customer ID]],customers!$A$2:$A$1001,customers!$I$2:$I$1001)</f>
        <v>Yes</v>
      </c>
    </row>
    <row r="275" spans="1:15" x14ac:dyDescent="0.3">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
        <v>6198</v>
      </c>
      <c r="K275" s="1">
        <f>INDEX(products!$A$1:$G$49,MATCH(orders!$D275,products!$A$1:$A$49,0),MATCH(orders!K$1,products!$A$1:$G$1,0))</f>
        <v>0.2</v>
      </c>
      <c r="L275" s="6">
        <f>INDEX(products!$A$1:$G$49,MATCH(orders!$D275,products!$A$1:$A$49,0),MATCH(orders!L$1,products!$A$1:$G$1,0))</f>
        <v>3.8849999999999998</v>
      </c>
      <c r="M275" s="6">
        <f t="shared" si="4"/>
        <v>7.77</v>
      </c>
      <c r="N275" t="str" cm="1">
        <f t="array" ref="N275">_xlfn.IFS(I275="Ara","Arabica",I275="Exc","Excelsa",I275="Lib","Liberica",I275="Rob","Robusta")</f>
        <v>Arabica</v>
      </c>
      <c r="O275" t="str">
        <f>_xlfn.XLOOKUP(Orders[[#This Row],[Customer ID]],customers!$A$2:$A$1001,customers!$I$2:$I$1001)</f>
        <v>No</v>
      </c>
    </row>
    <row r="276" spans="1:15" x14ac:dyDescent="0.3">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
        <v>6197</v>
      </c>
      <c r="K276" s="1">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_xlfn.IFS(I276="Ara","Arabica",I276="Exc","Excelsa",I276="Lib","Liberica",I276="Rob","Robusta")</f>
        <v>Arabica</v>
      </c>
      <c r="O276" t="str">
        <f>_xlfn.XLOOKUP(Orders[[#This Row],[Customer ID]],customers!$A$2:$A$1001,customers!$I$2:$I$1001)</f>
        <v>No</v>
      </c>
    </row>
    <row r="277" spans="1:15" x14ac:dyDescent="0.3">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
        <v>6198</v>
      </c>
      <c r="K277" s="1">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_xlfn.IFS(I277="Ara","Arabica",I277="Exc","Excelsa",I277="Lib","Liberica",I277="Rob","Robusta")</f>
        <v>Excelsa</v>
      </c>
      <c r="O277" t="str">
        <f>_xlfn.XLOOKUP(Orders[[#This Row],[Customer ID]],customers!$A$2:$A$1001,customers!$I$2:$I$1001)</f>
        <v>No</v>
      </c>
    </row>
    <row r="278" spans="1:15" x14ac:dyDescent="0.3">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
        <v>6198</v>
      </c>
      <c r="K278" s="1">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_xlfn.IFS(I278="Ara","Arabica",I278="Exc","Excelsa",I278="Lib","Liberica",I278="Rob","Robusta")</f>
        <v>Robusta</v>
      </c>
      <c r="O278" t="str">
        <f>_xlfn.XLOOKUP(Orders[[#This Row],[Customer ID]],customers!$A$2:$A$1001,customers!$I$2:$I$1001)</f>
        <v>Yes</v>
      </c>
    </row>
    <row r="279" spans="1:15" x14ac:dyDescent="0.3">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
        <v>6198</v>
      </c>
      <c r="K279" s="1">
        <f>INDEX(products!$A$1:$G$49,MATCH(orders!$D279,products!$A$1:$A$49,0),MATCH(orders!K$1,products!$A$1:$G$1,0))</f>
        <v>1</v>
      </c>
      <c r="L279" s="6">
        <f>INDEX(products!$A$1:$G$49,MATCH(orders!$D279,products!$A$1:$A$49,0),MATCH(orders!L$1,products!$A$1:$G$1,0))</f>
        <v>14.85</v>
      </c>
      <c r="M279" s="6">
        <f t="shared" si="4"/>
        <v>89.1</v>
      </c>
      <c r="N279" t="str" cm="1">
        <f t="array" ref="N279">_xlfn.IFS(I279="Ara","Arabica",I279="Exc","Excelsa",I279="Lib","Liberica",I279="Rob","Robusta")</f>
        <v>Excelsa</v>
      </c>
      <c r="O279" t="str">
        <f>_xlfn.XLOOKUP(Orders[[#This Row],[Customer ID]],customers!$A$2:$A$1001,customers!$I$2:$I$1001)</f>
        <v>No</v>
      </c>
    </row>
    <row r="280" spans="1:15" x14ac:dyDescent="0.3">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
        <v>6198</v>
      </c>
      <c r="K280" s="1">
        <f>INDEX(products!$A$1:$G$49,MATCH(orders!$D280,products!$A$1:$A$49,0),MATCH(orders!K$1,products!$A$1:$G$1,0))</f>
        <v>0.2</v>
      </c>
      <c r="L280" s="6">
        <f>INDEX(products!$A$1:$G$49,MATCH(orders!$D280,products!$A$1:$A$49,0),MATCH(orders!L$1,products!$A$1:$G$1,0))</f>
        <v>3.8849999999999998</v>
      </c>
      <c r="M280" s="6">
        <f t="shared" si="4"/>
        <v>7.77</v>
      </c>
      <c r="N280" t="str" cm="1">
        <f t="array" ref="N280">_xlfn.IFS(I280="Ara","Arabica",I280="Exc","Excelsa",I280="Lib","Liberica",I280="Rob","Robusta")</f>
        <v>Arabica</v>
      </c>
      <c r="O280" t="str">
        <f>_xlfn.XLOOKUP(Orders[[#This Row],[Customer ID]],customers!$A$2:$A$1001,customers!$I$2:$I$1001)</f>
        <v>Yes</v>
      </c>
    </row>
    <row r="281" spans="1:15" x14ac:dyDescent="0.3">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
        <v>6197</v>
      </c>
      <c r="K281" s="1">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_xlfn.IFS(I281="Ara","Arabica",I281="Exc","Excelsa",I281="Lib","Liberica",I281="Rob","Robusta")</f>
        <v>Liberica</v>
      </c>
      <c r="O281" t="str">
        <f>_xlfn.XLOOKUP(Orders[[#This Row],[Customer ID]],customers!$A$2:$A$1001,customers!$I$2:$I$1001)</f>
        <v>Yes</v>
      </c>
    </row>
    <row r="282" spans="1:15" x14ac:dyDescent="0.3">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
        <v>6197</v>
      </c>
      <c r="K282" s="1">
        <f>INDEX(products!$A$1:$G$49,MATCH(orders!$D282,products!$A$1:$A$49,0),MATCH(orders!K$1,products!$A$1:$G$1,0))</f>
        <v>0.5</v>
      </c>
      <c r="L282" s="6">
        <f>INDEX(products!$A$1:$G$49,MATCH(orders!$D282,products!$A$1:$A$49,0),MATCH(orders!L$1,products!$A$1:$G$1,0))</f>
        <v>8.25</v>
      </c>
      <c r="M282" s="6">
        <f t="shared" si="4"/>
        <v>41.25</v>
      </c>
      <c r="N282" t="str" cm="1">
        <f t="array" ref="N282">_xlfn.IFS(I282="Ara","Arabica",I282="Exc","Excelsa",I282="Lib","Liberica",I282="Rob","Robusta")</f>
        <v>Excelsa</v>
      </c>
      <c r="O282" t="str">
        <f>_xlfn.XLOOKUP(Orders[[#This Row],[Customer ID]],customers!$A$2:$A$1001,customers!$I$2:$I$1001)</f>
        <v>Yes</v>
      </c>
    </row>
    <row r="283" spans="1:15" x14ac:dyDescent="0.3">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
        <v>6198</v>
      </c>
      <c r="K283" s="1">
        <f>INDEX(products!$A$1:$G$49,MATCH(orders!$D283,products!$A$1:$A$49,0),MATCH(orders!K$1,products!$A$1:$G$1,0))</f>
        <v>1</v>
      </c>
      <c r="L283" s="6">
        <f>INDEX(products!$A$1:$G$49,MATCH(orders!$D283,products!$A$1:$A$49,0),MATCH(orders!L$1,products!$A$1:$G$1,0))</f>
        <v>14.85</v>
      </c>
      <c r="M283" s="6">
        <f t="shared" si="4"/>
        <v>59.4</v>
      </c>
      <c r="N283" t="str" cm="1">
        <f t="array" ref="N283">_xlfn.IFS(I283="Ara","Arabica",I283="Exc","Excelsa",I283="Lib","Liberica",I283="Rob","Robusta")</f>
        <v>Excelsa</v>
      </c>
      <c r="O283" t="str">
        <f>_xlfn.XLOOKUP(Orders[[#This Row],[Customer ID]],customers!$A$2:$A$1001,customers!$I$2:$I$1001)</f>
        <v>Yes</v>
      </c>
    </row>
    <row r="284" spans="1:15" x14ac:dyDescent="0.3">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
        <v>6198</v>
      </c>
      <c r="K284" s="1">
        <f>INDEX(products!$A$1:$G$49,MATCH(orders!$D284,products!$A$1:$A$49,0),MATCH(orders!K$1,products!$A$1:$G$1,0))</f>
        <v>0.5</v>
      </c>
      <c r="L284" s="6">
        <f>INDEX(products!$A$1:$G$49,MATCH(orders!$D284,products!$A$1:$A$49,0),MATCH(orders!L$1,products!$A$1:$G$1,0))</f>
        <v>7.77</v>
      </c>
      <c r="M284" s="6">
        <f t="shared" si="4"/>
        <v>7.77</v>
      </c>
      <c r="N284" t="str" cm="1">
        <f t="array" ref="N284">_xlfn.IFS(I284="Ara","Arabica",I284="Exc","Excelsa",I284="Lib","Liberica",I284="Rob","Robusta")</f>
        <v>Arabica</v>
      </c>
      <c r="O284" t="str">
        <f>_xlfn.XLOOKUP(Orders[[#This Row],[Customer ID]],customers!$A$2:$A$1001,customers!$I$2:$I$1001)</f>
        <v>No</v>
      </c>
    </row>
    <row r="285" spans="1:15" x14ac:dyDescent="0.3">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
        <v>6199</v>
      </c>
      <c r="K285" s="1">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_xlfn.IFS(I285="Ara","Arabica",I285="Exc","Excelsa",I285="Lib","Liberica",I285="Rob","Robusta")</f>
        <v>Robusta</v>
      </c>
      <c r="O285" t="str">
        <f>_xlfn.XLOOKUP(Orders[[#This Row],[Customer ID]],customers!$A$2:$A$1001,customers!$I$2:$I$1001)</f>
        <v>Yes</v>
      </c>
    </row>
    <row r="286" spans="1:15" x14ac:dyDescent="0.3">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
        <v>6197</v>
      </c>
      <c r="K286" s="1">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_xlfn.IFS(I286="Ara","Arabica",I286="Exc","Excelsa",I286="Lib","Liberica",I286="Rob","Robusta")</f>
        <v>Excelsa</v>
      </c>
      <c r="O286" t="str">
        <f>_xlfn.XLOOKUP(Orders[[#This Row],[Customer ID]],customers!$A$2:$A$1001,customers!$I$2:$I$1001)</f>
        <v>No</v>
      </c>
    </row>
    <row r="287" spans="1:15" x14ac:dyDescent="0.3">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
        <v>6198</v>
      </c>
      <c r="K287" s="1">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_xlfn.IFS(I287="Ara","Arabica",I287="Exc","Excelsa",I287="Lib","Liberica",I287="Rob","Robusta")</f>
        <v>Liberica</v>
      </c>
      <c r="O287" t="str">
        <f>_xlfn.XLOOKUP(Orders[[#This Row],[Customer ID]],customers!$A$2:$A$1001,customers!$I$2:$I$1001)</f>
        <v>No</v>
      </c>
    </row>
    <row r="288" spans="1:15" x14ac:dyDescent="0.3">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
        <v>6197</v>
      </c>
      <c r="K288" s="1">
        <f>INDEX(products!$A$1:$G$49,MATCH(orders!$D288,products!$A$1:$A$49,0),MATCH(orders!K$1,products!$A$1:$G$1,0))</f>
        <v>0.2</v>
      </c>
      <c r="L288" s="6">
        <f>INDEX(products!$A$1:$G$49,MATCH(orders!$D288,products!$A$1:$A$49,0),MATCH(orders!L$1,products!$A$1:$G$1,0))</f>
        <v>3.375</v>
      </c>
      <c r="M288" s="6">
        <f t="shared" si="4"/>
        <v>13.5</v>
      </c>
      <c r="N288" t="str" cm="1">
        <f t="array" ref="N288">_xlfn.IFS(I288="Ara","Arabica",I288="Exc","Excelsa",I288="Lib","Liberica",I288="Rob","Robusta")</f>
        <v>Arabica</v>
      </c>
      <c r="O288" t="str">
        <f>_xlfn.XLOOKUP(Orders[[#This Row],[Customer ID]],customers!$A$2:$A$1001,customers!$I$2:$I$1001)</f>
        <v>Yes</v>
      </c>
    </row>
    <row r="289" spans="1:15" x14ac:dyDescent="0.3">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
        <v>6198</v>
      </c>
      <c r="K289" s="1">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_xlfn.IFS(I289="Ara","Arabica",I289="Exc","Excelsa",I289="Lib","Liberica",I289="Rob","Robusta")</f>
        <v>Robusta</v>
      </c>
      <c r="O289" t="str">
        <f>_xlfn.XLOOKUP(Orders[[#This Row],[Customer ID]],customers!$A$2:$A$1001,customers!$I$2:$I$1001)</f>
        <v>No</v>
      </c>
    </row>
    <row r="290" spans="1:15" x14ac:dyDescent="0.3">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
        <v>6197</v>
      </c>
      <c r="K290" s="1">
        <f>INDEX(products!$A$1:$G$49,MATCH(orders!$D290,products!$A$1:$A$49,0),MATCH(orders!K$1,products!$A$1:$G$1,0))</f>
        <v>0.5</v>
      </c>
      <c r="L290" s="6">
        <f>INDEX(products!$A$1:$G$49,MATCH(orders!$D290,products!$A$1:$A$49,0),MATCH(orders!L$1,products!$A$1:$G$1,0))</f>
        <v>8.25</v>
      </c>
      <c r="M290" s="6">
        <f t="shared" si="4"/>
        <v>8.25</v>
      </c>
      <c r="N290" t="str" cm="1">
        <f t="array" ref="N290">_xlfn.IFS(I290="Ara","Arabica",I290="Exc","Excelsa",I290="Lib","Liberica",I290="Rob","Robusta")</f>
        <v>Excelsa</v>
      </c>
      <c r="O290" t="str">
        <f>_xlfn.XLOOKUP(Orders[[#This Row],[Customer ID]],customers!$A$2:$A$1001,customers!$I$2:$I$1001)</f>
        <v>Yes</v>
      </c>
    </row>
    <row r="291" spans="1:15" x14ac:dyDescent="0.3">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
        <v>6199</v>
      </c>
      <c r="K291" s="1">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_xlfn.IFS(I291="Ara","Arabica",I291="Exc","Excelsa",I291="Lib","Liberica",I291="Rob","Robusta")</f>
        <v>Robusta</v>
      </c>
      <c r="O291" t="str">
        <f>_xlfn.XLOOKUP(Orders[[#This Row],[Customer ID]],customers!$A$2:$A$1001,customers!$I$2:$I$1001)</f>
        <v>Yes</v>
      </c>
    </row>
    <row r="292" spans="1:15" x14ac:dyDescent="0.3">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
        <v>6199</v>
      </c>
      <c r="K292" s="1">
        <f>INDEX(products!$A$1:$G$49,MATCH(orders!$D292,products!$A$1:$A$49,0),MATCH(orders!K$1,products!$A$1:$G$1,0))</f>
        <v>1</v>
      </c>
      <c r="L292" s="6">
        <f>INDEX(products!$A$1:$G$49,MATCH(orders!$D292,products!$A$1:$A$49,0),MATCH(orders!L$1,products!$A$1:$G$1,0))</f>
        <v>9.9499999999999993</v>
      </c>
      <c r="M292" s="6">
        <f t="shared" si="4"/>
        <v>49.75</v>
      </c>
      <c r="N292" t="str" cm="1">
        <f t="array" ref="N292">_xlfn.IFS(I292="Ara","Arabica",I292="Exc","Excelsa",I292="Lib","Liberica",I292="Rob","Robusta")</f>
        <v>Arabica</v>
      </c>
      <c r="O292" t="str">
        <f>_xlfn.XLOOKUP(Orders[[#This Row],[Customer ID]],customers!$A$2:$A$1001,customers!$I$2:$I$1001)</f>
        <v>No</v>
      </c>
    </row>
    <row r="293" spans="1:15" x14ac:dyDescent="0.3">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
        <v>6197</v>
      </c>
      <c r="K293" s="1">
        <f>INDEX(products!$A$1:$G$49,MATCH(orders!$D293,products!$A$1:$A$49,0),MATCH(orders!K$1,products!$A$1:$G$1,0))</f>
        <v>0.5</v>
      </c>
      <c r="L293" s="6">
        <f>INDEX(products!$A$1:$G$49,MATCH(orders!$D293,products!$A$1:$A$49,0),MATCH(orders!L$1,products!$A$1:$G$1,0))</f>
        <v>8.25</v>
      </c>
      <c r="M293" s="6">
        <f t="shared" si="4"/>
        <v>16.5</v>
      </c>
      <c r="N293" t="str" cm="1">
        <f t="array" ref="N293">_xlfn.IFS(I293="Ara","Arabica",I293="Exc","Excelsa",I293="Lib","Liberica",I293="Rob","Robusta")</f>
        <v>Excelsa</v>
      </c>
      <c r="O293" t="str">
        <f>_xlfn.XLOOKUP(Orders[[#This Row],[Customer ID]],customers!$A$2:$A$1001,customers!$I$2:$I$1001)</f>
        <v>No</v>
      </c>
    </row>
    <row r="294" spans="1:15" x14ac:dyDescent="0.3">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
        <v>6199</v>
      </c>
      <c r="K294" s="1">
        <f>INDEX(products!$A$1:$G$49,MATCH(orders!$D294,products!$A$1:$A$49,0),MATCH(orders!K$1,products!$A$1:$G$1,0))</f>
        <v>0.5</v>
      </c>
      <c r="L294" s="6">
        <f>INDEX(products!$A$1:$G$49,MATCH(orders!$D294,products!$A$1:$A$49,0),MATCH(orders!L$1,products!$A$1:$G$1,0))</f>
        <v>5.97</v>
      </c>
      <c r="M294" s="6">
        <f t="shared" si="4"/>
        <v>17.91</v>
      </c>
      <c r="N294" t="str" cm="1">
        <f t="array" ref="N294">_xlfn.IFS(I294="Ara","Arabica",I294="Exc","Excelsa",I294="Lib","Liberica",I294="Rob","Robusta")</f>
        <v>Arabica</v>
      </c>
      <c r="O294" t="str">
        <f>_xlfn.XLOOKUP(Orders[[#This Row],[Customer ID]],customers!$A$2:$A$1001,customers!$I$2:$I$1001)</f>
        <v>No</v>
      </c>
    </row>
    <row r="295" spans="1:15" x14ac:dyDescent="0.3">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
        <v>6199</v>
      </c>
      <c r="K295" s="1">
        <f>INDEX(products!$A$1:$G$49,MATCH(orders!$D295,products!$A$1:$A$49,0),MATCH(orders!K$1,products!$A$1:$G$1,0))</f>
        <v>0.5</v>
      </c>
      <c r="L295" s="6">
        <f>INDEX(products!$A$1:$G$49,MATCH(orders!$D295,products!$A$1:$A$49,0),MATCH(orders!L$1,products!$A$1:$G$1,0))</f>
        <v>5.97</v>
      </c>
      <c r="M295" s="6">
        <f t="shared" si="4"/>
        <v>29.849999999999998</v>
      </c>
      <c r="N295" t="str" cm="1">
        <f t="array" ref="N295">_xlfn.IFS(I295="Ara","Arabica",I295="Exc","Excelsa",I295="Lib","Liberica",I295="Rob","Robusta")</f>
        <v>Arabica</v>
      </c>
      <c r="O295" t="str">
        <f>_xlfn.XLOOKUP(Orders[[#This Row],[Customer ID]],customers!$A$2:$A$1001,customers!$I$2:$I$1001)</f>
        <v>No</v>
      </c>
    </row>
    <row r="296" spans="1:15" x14ac:dyDescent="0.3">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
        <v>6198</v>
      </c>
      <c r="K296" s="1">
        <f>INDEX(products!$A$1:$G$49,MATCH(orders!$D296,products!$A$1:$A$49,0),MATCH(orders!K$1,products!$A$1:$G$1,0))</f>
        <v>1</v>
      </c>
      <c r="L296" s="6">
        <f>INDEX(products!$A$1:$G$49,MATCH(orders!$D296,products!$A$1:$A$49,0),MATCH(orders!L$1,products!$A$1:$G$1,0))</f>
        <v>14.85</v>
      </c>
      <c r="M296" s="6">
        <f t="shared" si="4"/>
        <v>44.55</v>
      </c>
      <c r="N296" t="str" cm="1">
        <f t="array" ref="N296">_xlfn.IFS(I296="Ara","Arabica",I296="Exc","Excelsa",I296="Lib","Liberica",I296="Rob","Robusta")</f>
        <v>Excelsa</v>
      </c>
      <c r="O296" t="str">
        <f>_xlfn.XLOOKUP(Orders[[#This Row],[Customer ID]],customers!$A$2:$A$1001,customers!$I$2:$I$1001)</f>
        <v>No</v>
      </c>
    </row>
    <row r="297" spans="1:15" x14ac:dyDescent="0.3">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
        <v>6197</v>
      </c>
      <c r="K297" s="1">
        <f>INDEX(products!$A$1:$G$49,MATCH(orders!$D297,products!$A$1:$A$49,0),MATCH(orders!K$1,products!$A$1:$G$1,0))</f>
        <v>1</v>
      </c>
      <c r="L297" s="6">
        <f>INDEX(products!$A$1:$G$49,MATCH(orders!$D297,products!$A$1:$A$49,0),MATCH(orders!L$1,products!$A$1:$G$1,0))</f>
        <v>13.75</v>
      </c>
      <c r="M297" s="6">
        <f t="shared" si="4"/>
        <v>27.5</v>
      </c>
      <c r="N297" t="str" cm="1">
        <f t="array" ref="N297">_xlfn.IFS(I297="Ara","Arabica",I297="Exc","Excelsa",I297="Lib","Liberica",I297="Rob","Robusta")</f>
        <v>Excelsa</v>
      </c>
      <c r="O297" t="str">
        <f>_xlfn.XLOOKUP(Orders[[#This Row],[Customer ID]],customers!$A$2:$A$1001,customers!$I$2:$I$1001)</f>
        <v>No</v>
      </c>
    </row>
    <row r="298" spans="1:15" x14ac:dyDescent="0.3">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
        <v>6197</v>
      </c>
      <c r="K298" s="1">
        <f>INDEX(products!$A$1:$G$49,MATCH(orders!$D298,products!$A$1:$A$49,0),MATCH(orders!K$1,products!$A$1:$G$1,0))</f>
        <v>0.5</v>
      </c>
      <c r="L298" s="6">
        <f>INDEX(products!$A$1:$G$49,MATCH(orders!$D298,products!$A$1:$A$49,0),MATCH(orders!L$1,products!$A$1:$G$1,0))</f>
        <v>5.97</v>
      </c>
      <c r="M298" s="6">
        <f t="shared" si="4"/>
        <v>35.82</v>
      </c>
      <c r="N298" t="str" cm="1">
        <f t="array" ref="N298">_xlfn.IFS(I298="Ara","Arabica",I298="Exc","Excelsa",I298="Lib","Liberica",I298="Rob","Robusta")</f>
        <v>Robusta</v>
      </c>
      <c r="O298" t="str">
        <f>_xlfn.XLOOKUP(Orders[[#This Row],[Customer ID]],customers!$A$2:$A$1001,customers!$I$2:$I$1001)</f>
        <v>Yes</v>
      </c>
    </row>
    <row r="299" spans="1:15" x14ac:dyDescent="0.3">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
        <v>6199</v>
      </c>
      <c r="K299" s="1">
        <f>INDEX(products!$A$1:$G$49,MATCH(orders!$D299,products!$A$1:$A$49,0),MATCH(orders!K$1,products!$A$1:$G$1,0))</f>
        <v>0.5</v>
      </c>
      <c r="L299" s="6">
        <f>INDEX(products!$A$1:$G$49,MATCH(orders!$D299,products!$A$1:$A$49,0),MATCH(orders!L$1,products!$A$1:$G$1,0))</f>
        <v>5.3699999999999992</v>
      </c>
      <c r="M299" s="6">
        <f t="shared" si="4"/>
        <v>16.11</v>
      </c>
      <c r="N299" t="str" cm="1">
        <f t="array" ref="N299">_xlfn.IFS(I299="Ara","Arabica",I299="Exc","Excelsa",I299="Lib","Liberica",I299="Rob","Robusta")</f>
        <v>Robusta</v>
      </c>
      <c r="O299" t="str">
        <f>_xlfn.XLOOKUP(Orders[[#This Row],[Customer ID]],customers!$A$2:$A$1001,customers!$I$2:$I$1001)</f>
        <v>Yes</v>
      </c>
    </row>
    <row r="300" spans="1:15" x14ac:dyDescent="0.3">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
        <v>6198</v>
      </c>
      <c r="K300" s="1">
        <f>INDEX(products!$A$1:$G$49,MATCH(orders!$D300,products!$A$1:$A$49,0),MATCH(orders!K$1,products!$A$1:$G$1,0))</f>
        <v>0.2</v>
      </c>
      <c r="L300" s="6">
        <f>INDEX(products!$A$1:$G$49,MATCH(orders!$D300,products!$A$1:$A$49,0),MATCH(orders!L$1,products!$A$1:$G$1,0))</f>
        <v>4.4550000000000001</v>
      </c>
      <c r="M300" s="6">
        <f t="shared" si="4"/>
        <v>26.73</v>
      </c>
      <c r="N300" t="str" cm="1">
        <f t="array" ref="N300">_xlfn.IFS(I300="Ara","Arabica",I300="Exc","Excelsa",I300="Lib","Liberica",I300="Rob","Robusta")</f>
        <v>Excelsa</v>
      </c>
      <c r="O300" t="str">
        <f>_xlfn.XLOOKUP(Orders[[#This Row],[Customer ID]],customers!$A$2:$A$1001,customers!$I$2:$I$1001)</f>
        <v>Yes</v>
      </c>
    </row>
    <row r="301" spans="1:15" x14ac:dyDescent="0.3">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
        <v>6198</v>
      </c>
      <c r="K301" s="1">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_xlfn.IFS(I301="Ara","Arabica",I301="Exc","Excelsa",I301="Lib","Liberica",I301="Rob","Robusta")</f>
        <v>Excelsa</v>
      </c>
      <c r="O301" t="str">
        <f>_xlfn.XLOOKUP(Orders[[#This Row],[Customer ID]],customers!$A$2:$A$1001,customers!$I$2:$I$1001)</f>
        <v>Yes</v>
      </c>
    </row>
    <row r="302" spans="1:15" x14ac:dyDescent="0.3">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
        <v>6198</v>
      </c>
      <c r="K302" s="1">
        <f>INDEX(products!$A$1:$G$49,MATCH(orders!$D302,products!$A$1:$A$49,0),MATCH(orders!K$1,products!$A$1:$G$1,0))</f>
        <v>1</v>
      </c>
      <c r="L302" s="6">
        <f>INDEX(products!$A$1:$G$49,MATCH(orders!$D302,products!$A$1:$A$49,0),MATCH(orders!L$1,products!$A$1:$G$1,0))</f>
        <v>12.95</v>
      </c>
      <c r="M302" s="6">
        <f t="shared" si="4"/>
        <v>38.849999999999994</v>
      </c>
      <c r="N302" t="str" cm="1">
        <f t="array" ref="N302">_xlfn.IFS(I302="Ara","Arabica",I302="Exc","Excelsa",I302="Lib","Liberica",I302="Rob","Robusta")</f>
        <v>Arabica</v>
      </c>
      <c r="O302" t="str">
        <f>_xlfn.XLOOKUP(Orders[[#This Row],[Customer ID]],customers!$A$2:$A$1001,customers!$I$2:$I$1001)</f>
        <v>Yes</v>
      </c>
    </row>
    <row r="303" spans="1:15" x14ac:dyDescent="0.3">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
        <v>6199</v>
      </c>
      <c r="K303" s="1">
        <f>INDEX(products!$A$1:$G$49,MATCH(orders!$D303,products!$A$1:$A$49,0),MATCH(orders!K$1,products!$A$1:$G$1,0))</f>
        <v>0.2</v>
      </c>
      <c r="L303" s="6">
        <f>INDEX(products!$A$1:$G$49,MATCH(orders!$D303,products!$A$1:$A$49,0),MATCH(orders!L$1,products!$A$1:$G$1,0))</f>
        <v>3.8849999999999998</v>
      </c>
      <c r="M303" s="6">
        <f t="shared" si="4"/>
        <v>15.54</v>
      </c>
      <c r="N303" t="str" cm="1">
        <f t="array" ref="N303">_xlfn.IFS(I303="Ara","Arabica",I303="Exc","Excelsa",I303="Lib","Liberica",I303="Rob","Robusta")</f>
        <v>Liberica</v>
      </c>
      <c r="O303" t="str">
        <f>_xlfn.XLOOKUP(Orders[[#This Row],[Customer ID]],customers!$A$2:$A$1001,customers!$I$2:$I$1001)</f>
        <v>Yes</v>
      </c>
    </row>
    <row r="304" spans="1:15" x14ac:dyDescent="0.3">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
        <v>6197</v>
      </c>
      <c r="K304" s="1">
        <f>INDEX(products!$A$1:$G$49,MATCH(orders!$D304,products!$A$1:$A$49,0),MATCH(orders!K$1,products!$A$1:$G$1,0))</f>
        <v>0.5</v>
      </c>
      <c r="L304" s="6">
        <f>INDEX(products!$A$1:$G$49,MATCH(orders!$D304,products!$A$1:$A$49,0),MATCH(orders!L$1,products!$A$1:$G$1,0))</f>
        <v>6.75</v>
      </c>
      <c r="M304" s="6">
        <f t="shared" si="4"/>
        <v>6.75</v>
      </c>
      <c r="N304" t="str" cm="1">
        <f t="array" ref="N304">_xlfn.IFS(I304="Ara","Arabica",I304="Exc","Excelsa",I304="Lib","Liberica",I304="Rob","Robusta")</f>
        <v>Arabica</v>
      </c>
      <c r="O304" t="str">
        <f>_xlfn.XLOOKUP(Orders[[#This Row],[Customer ID]],customers!$A$2:$A$1001,customers!$I$2:$I$1001)</f>
        <v>No</v>
      </c>
    </row>
    <row r="305" spans="1:15" x14ac:dyDescent="0.3">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
        <v>6199</v>
      </c>
      <c r="K305" s="1">
        <f>INDEX(products!$A$1:$G$49,MATCH(orders!$D305,products!$A$1:$A$49,0),MATCH(orders!K$1,products!$A$1:$G$1,0))</f>
        <v>2.5</v>
      </c>
      <c r="L305" s="6">
        <f>INDEX(products!$A$1:$G$49,MATCH(orders!$D305,products!$A$1:$A$49,0),MATCH(orders!L$1,products!$A$1:$G$1,0))</f>
        <v>27.945</v>
      </c>
      <c r="M305" s="6">
        <f t="shared" si="4"/>
        <v>111.78</v>
      </c>
      <c r="N305" t="str" cm="1">
        <f t="array" ref="N305">_xlfn.IFS(I305="Ara","Arabica",I305="Exc","Excelsa",I305="Lib","Liberica",I305="Rob","Robusta")</f>
        <v>Excelsa</v>
      </c>
      <c r="O305" t="str">
        <f>_xlfn.XLOOKUP(Orders[[#This Row],[Customer ID]],customers!$A$2:$A$1001,customers!$I$2:$I$1001)</f>
        <v>Yes</v>
      </c>
    </row>
    <row r="306" spans="1:15" x14ac:dyDescent="0.3">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
        <v>6198</v>
      </c>
      <c r="K306" s="1">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_xlfn.IFS(I306="Ara","Arabica",I306="Exc","Excelsa",I306="Lib","Liberica",I306="Rob","Robusta")</f>
        <v>Arabica</v>
      </c>
      <c r="O306" t="str">
        <f>_xlfn.XLOOKUP(Orders[[#This Row],[Customer ID]],customers!$A$2:$A$1001,customers!$I$2:$I$1001)</f>
        <v>Yes</v>
      </c>
    </row>
    <row r="307" spans="1:15" x14ac:dyDescent="0.3">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
        <v>6197</v>
      </c>
      <c r="K307" s="1">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_xlfn.IFS(I307="Ara","Arabica",I307="Exc","Excelsa",I307="Lib","Liberica",I307="Rob","Robusta")</f>
        <v>Liberica</v>
      </c>
      <c r="O307" t="str">
        <f>_xlfn.XLOOKUP(Orders[[#This Row],[Customer ID]],customers!$A$2:$A$1001,customers!$I$2:$I$1001)</f>
        <v>No</v>
      </c>
    </row>
    <row r="308" spans="1:15" x14ac:dyDescent="0.3">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
        <v>6197</v>
      </c>
      <c r="K308" s="1">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_xlfn.IFS(I308="Ara","Arabica",I308="Exc","Excelsa",I308="Lib","Liberica",I308="Rob","Robusta")</f>
        <v>Robusta</v>
      </c>
      <c r="O308" t="str">
        <f>_xlfn.XLOOKUP(Orders[[#This Row],[Customer ID]],customers!$A$2:$A$1001,customers!$I$2:$I$1001)</f>
        <v>No</v>
      </c>
    </row>
    <row r="309" spans="1:15" x14ac:dyDescent="0.3">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
        <v>6197</v>
      </c>
      <c r="K309" s="1">
        <f>INDEX(products!$A$1:$G$49,MATCH(orders!$D309,products!$A$1:$A$49,0),MATCH(orders!K$1,products!$A$1:$G$1,0))</f>
        <v>1</v>
      </c>
      <c r="L309" s="6">
        <f>INDEX(products!$A$1:$G$49,MATCH(orders!$D309,products!$A$1:$A$49,0),MATCH(orders!L$1,products!$A$1:$G$1,0))</f>
        <v>11.25</v>
      </c>
      <c r="M309" s="6">
        <f t="shared" si="4"/>
        <v>33.75</v>
      </c>
      <c r="N309" t="str" cm="1">
        <f t="array" ref="N309">_xlfn.IFS(I309="Ara","Arabica",I309="Exc","Excelsa",I309="Lib","Liberica",I309="Rob","Robusta")</f>
        <v>Arabica</v>
      </c>
      <c r="O309" t="str">
        <f>_xlfn.XLOOKUP(Orders[[#This Row],[Customer ID]],customers!$A$2:$A$1001,customers!$I$2:$I$1001)</f>
        <v>Yes</v>
      </c>
    </row>
    <row r="310" spans="1:15" x14ac:dyDescent="0.3">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
        <v>6197</v>
      </c>
      <c r="K310" s="1">
        <f>INDEX(products!$A$1:$G$49,MATCH(orders!$D310,products!$A$1:$A$49,0),MATCH(orders!K$1,products!$A$1:$G$1,0))</f>
        <v>1</v>
      </c>
      <c r="L310" s="6">
        <f>INDEX(products!$A$1:$G$49,MATCH(orders!$D310,products!$A$1:$A$49,0),MATCH(orders!L$1,products!$A$1:$G$1,0))</f>
        <v>11.25</v>
      </c>
      <c r="M310" s="6">
        <f t="shared" si="4"/>
        <v>33.75</v>
      </c>
      <c r="N310" t="str" cm="1">
        <f t="array" ref="N310">_xlfn.IFS(I310="Ara","Arabica",I310="Exc","Excelsa",I310="Lib","Liberica",I310="Rob","Robusta")</f>
        <v>Arabica</v>
      </c>
      <c r="O310" t="str">
        <f>_xlfn.XLOOKUP(Orders[[#This Row],[Customer ID]],customers!$A$2:$A$1001,customers!$I$2:$I$1001)</f>
        <v>No</v>
      </c>
    </row>
    <row r="311" spans="1:15" x14ac:dyDescent="0.3">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
        <v>6197</v>
      </c>
      <c r="K311" s="1">
        <f>INDEX(products!$A$1:$G$49,MATCH(orders!$D311,products!$A$1:$A$49,0),MATCH(orders!K$1,products!$A$1:$G$1,0))</f>
        <v>0.2</v>
      </c>
      <c r="L311" s="6">
        <f>INDEX(products!$A$1:$G$49,MATCH(orders!$D311,products!$A$1:$A$49,0),MATCH(orders!L$1,products!$A$1:$G$1,0))</f>
        <v>4.3650000000000002</v>
      </c>
      <c r="M311" s="6">
        <f t="shared" si="4"/>
        <v>26.19</v>
      </c>
      <c r="N311" t="str" cm="1">
        <f t="array" ref="N311">_xlfn.IFS(I311="Ara","Arabica",I311="Exc","Excelsa",I311="Lib","Liberica",I311="Rob","Robusta")</f>
        <v>Liberica</v>
      </c>
      <c r="O311" t="str">
        <f>_xlfn.XLOOKUP(Orders[[#This Row],[Customer ID]],customers!$A$2:$A$1001,customers!$I$2:$I$1001)</f>
        <v>Yes</v>
      </c>
    </row>
    <row r="312" spans="1:15" x14ac:dyDescent="0.3">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
        <v>6198</v>
      </c>
      <c r="K312" s="1">
        <f>INDEX(products!$A$1:$G$49,MATCH(orders!$D312,products!$A$1:$A$49,0),MATCH(orders!K$1,products!$A$1:$G$1,0))</f>
        <v>1</v>
      </c>
      <c r="L312" s="6">
        <f>INDEX(products!$A$1:$G$49,MATCH(orders!$D312,products!$A$1:$A$49,0),MATCH(orders!L$1,products!$A$1:$G$1,0))</f>
        <v>14.85</v>
      </c>
      <c r="M312" s="6">
        <f t="shared" si="4"/>
        <v>14.85</v>
      </c>
      <c r="N312" t="str" cm="1">
        <f t="array" ref="N312">_xlfn.IFS(I312="Ara","Arabica",I312="Exc","Excelsa",I312="Lib","Liberica",I312="Rob","Robusta")</f>
        <v>Excelsa</v>
      </c>
      <c r="O312" t="str">
        <f>_xlfn.XLOOKUP(Orders[[#This Row],[Customer ID]],customers!$A$2:$A$1001,customers!$I$2:$I$1001)</f>
        <v>No</v>
      </c>
    </row>
    <row r="313" spans="1:15" x14ac:dyDescent="0.3">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
        <v>6197</v>
      </c>
      <c r="K313" s="1">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_xlfn.IFS(I313="Ara","Arabica",I313="Exc","Excelsa",I313="Lib","Liberica",I313="Rob","Robusta")</f>
        <v>Excelsa</v>
      </c>
      <c r="O313" t="str">
        <f>_xlfn.XLOOKUP(Orders[[#This Row],[Customer ID]],customers!$A$2:$A$1001,customers!$I$2:$I$1001)</f>
        <v>Yes</v>
      </c>
    </row>
    <row r="314" spans="1:15" x14ac:dyDescent="0.3">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
        <v>6197</v>
      </c>
      <c r="K314" s="1">
        <f>INDEX(products!$A$1:$G$49,MATCH(orders!$D314,products!$A$1:$A$49,0),MATCH(orders!K$1,products!$A$1:$G$1,0))</f>
        <v>0.5</v>
      </c>
      <c r="L314" s="6">
        <f>INDEX(products!$A$1:$G$49,MATCH(orders!$D314,products!$A$1:$A$49,0),MATCH(orders!L$1,products!$A$1:$G$1,0))</f>
        <v>5.97</v>
      </c>
      <c r="M314" s="6">
        <f t="shared" si="4"/>
        <v>5.97</v>
      </c>
      <c r="N314" t="str" cm="1">
        <f t="array" ref="N314">_xlfn.IFS(I314="Ara","Arabica",I314="Exc","Excelsa",I314="Lib","Liberica",I314="Rob","Robusta")</f>
        <v>Robusta</v>
      </c>
      <c r="O314" t="str">
        <f>_xlfn.XLOOKUP(Orders[[#This Row],[Customer ID]],customers!$A$2:$A$1001,customers!$I$2:$I$1001)</f>
        <v>Yes</v>
      </c>
    </row>
    <row r="315" spans="1:15" x14ac:dyDescent="0.3">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
        <v>6197</v>
      </c>
      <c r="K315" s="1">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_xlfn.IFS(I315="Ara","Arabica",I315="Exc","Excelsa",I315="Lib","Liberica",I315="Rob","Robusta")</f>
        <v>Robusta</v>
      </c>
      <c r="O315" t="str">
        <f>_xlfn.XLOOKUP(Orders[[#This Row],[Customer ID]],customers!$A$2:$A$1001,customers!$I$2:$I$1001)</f>
        <v>Yes</v>
      </c>
    </row>
    <row r="316" spans="1:15" x14ac:dyDescent="0.3">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
        <v>6199</v>
      </c>
      <c r="K316" s="1">
        <f>INDEX(products!$A$1:$G$49,MATCH(orders!$D316,products!$A$1:$A$49,0),MATCH(orders!K$1,products!$A$1:$G$1,0))</f>
        <v>1</v>
      </c>
      <c r="L316" s="6">
        <f>INDEX(products!$A$1:$G$49,MATCH(orders!$D316,products!$A$1:$A$49,0),MATCH(orders!L$1,products!$A$1:$G$1,0))</f>
        <v>8.9499999999999993</v>
      </c>
      <c r="M316" s="6">
        <f t="shared" si="4"/>
        <v>44.75</v>
      </c>
      <c r="N316" t="str" cm="1">
        <f t="array" ref="N316">_xlfn.IFS(I316="Ara","Arabica",I316="Exc","Excelsa",I316="Lib","Liberica",I316="Rob","Robusta")</f>
        <v>Robusta</v>
      </c>
      <c r="O316" t="str">
        <f>_xlfn.XLOOKUP(Orders[[#This Row],[Customer ID]],customers!$A$2:$A$1001,customers!$I$2:$I$1001)</f>
        <v>No</v>
      </c>
    </row>
    <row r="317" spans="1:15" x14ac:dyDescent="0.3">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
        <v>6198</v>
      </c>
      <c r="K317" s="1">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_xlfn.IFS(I317="Ara","Arabica",I317="Exc","Excelsa",I317="Lib","Liberica",I317="Rob","Robusta")</f>
        <v>Excelsa</v>
      </c>
      <c r="O317" t="str">
        <f>_xlfn.XLOOKUP(Orders[[#This Row],[Customer ID]],customers!$A$2:$A$1001,customers!$I$2:$I$1001)</f>
        <v>Yes</v>
      </c>
    </row>
    <row r="318" spans="1:15" x14ac:dyDescent="0.3">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
        <v>6198</v>
      </c>
      <c r="K318" s="1">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_xlfn.IFS(I318="Ara","Arabica",I318="Exc","Excelsa",I318="Lib","Liberica",I318="Rob","Robusta")</f>
        <v>Excelsa</v>
      </c>
      <c r="O318" t="str">
        <f>_xlfn.XLOOKUP(Orders[[#This Row],[Customer ID]],customers!$A$2:$A$1001,customers!$I$2:$I$1001)</f>
        <v>No</v>
      </c>
    </row>
    <row r="319" spans="1:15" x14ac:dyDescent="0.3">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
        <v>6199</v>
      </c>
      <c r="K319" s="1">
        <f>INDEX(products!$A$1:$G$49,MATCH(orders!$D319,products!$A$1:$A$49,0),MATCH(orders!K$1,products!$A$1:$G$1,0))</f>
        <v>0.5</v>
      </c>
      <c r="L319" s="6">
        <f>INDEX(products!$A$1:$G$49,MATCH(orders!$D319,products!$A$1:$A$49,0),MATCH(orders!L$1,products!$A$1:$G$1,0))</f>
        <v>7.29</v>
      </c>
      <c r="M319" s="6">
        <f t="shared" si="4"/>
        <v>21.87</v>
      </c>
      <c r="N319" t="str" cm="1">
        <f t="array" ref="N319">_xlfn.IFS(I319="Ara","Arabica",I319="Exc","Excelsa",I319="Lib","Liberica",I319="Rob","Robusta")</f>
        <v>Excelsa</v>
      </c>
      <c r="O319" t="str">
        <f>_xlfn.XLOOKUP(Orders[[#This Row],[Customer ID]],customers!$A$2:$A$1001,customers!$I$2:$I$1001)</f>
        <v>No</v>
      </c>
    </row>
    <row r="320" spans="1:15" x14ac:dyDescent="0.3">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
        <v>6197</v>
      </c>
      <c r="K320" s="1">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_xlfn.IFS(I320="Ara","Arabica",I320="Exc","Excelsa",I320="Lib","Liberica",I320="Rob","Robusta")</f>
        <v>Arabica</v>
      </c>
      <c r="O320" t="str">
        <f>_xlfn.XLOOKUP(Orders[[#This Row],[Customer ID]],customers!$A$2:$A$1001,customers!$I$2:$I$1001)</f>
        <v>Yes</v>
      </c>
    </row>
    <row r="321" spans="1:15" x14ac:dyDescent="0.3">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
        <v>6197</v>
      </c>
      <c r="K321" s="1">
        <f>INDEX(products!$A$1:$G$49,MATCH(orders!$D321,products!$A$1:$A$49,0),MATCH(orders!K$1,products!$A$1:$G$1,0))</f>
        <v>0.2</v>
      </c>
      <c r="L321" s="6">
        <f>INDEX(products!$A$1:$G$49,MATCH(orders!$D321,products!$A$1:$A$49,0),MATCH(orders!L$1,products!$A$1:$G$1,0))</f>
        <v>4.125</v>
      </c>
      <c r="M321" s="6">
        <f t="shared" si="4"/>
        <v>8.25</v>
      </c>
      <c r="N321" t="str" cm="1">
        <f t="array" ref="N321">_xlfn.IFS(I321="Ara","Arabica",I321="Exc","Excelsa",I321="Lib","Liberica",I321="Rob","Robusta")</f>
        <v>Excelsa</v>
      </c>
      <c r="O321" t="str">
        <f>_xlfn.XLOOKUP(Orders[[#This Row],[Customer ID]],customers!$A$2:$A$1001,customers!$I$2:$I$1001)</f>
        <v>Yes</v>
      </c>
    </row>
    <row r="322" spans="1:15" x14ac:dyDescent="0.3">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
        <v>6198</v>
      </c>
      <c r="K322" s="1">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_xlfn.IFS(I322="Ara","Arabica",I322="Exc","Excelsa",I322="Lib","Liberica",I322="Rob","Robusta")</f>
        <v>Arabica</v>
      </c>
      <c r="O322" t="str">
        <f>_xlfn.XLOOKUP(Orders[[#This Row],[Customer ID]],customers!$A$2:$A$1001,customers!$I$2:$I$1001)</f>
        <v>Yes</v>
      </c>
    </row>
    <row r="323" spans="1:15" x14ac:dyDescent="0.3">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
        <v>6197</v>
      </c>
      <c r="K323" s="1">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_xlfn.IFS(I323="Ara","Arabica",I323="Exc","Excelsa",I323="Lib","Liberica",I323="Rob","Robusta")</f>
        <v>Arabica</v>
      </c>
      <c r="O323" t="str">
        <f>_xlfn.XLOOKUP(Orders[[#This Row],[Customer ID]],customers!$A$2:$A$1001,customers!$I$2:$I$1001)</f>
        <v>Yes</v>
      </c>
    </row>
    <row r="324" spans="1:15" x14ac:dyDescent="0.3">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
        <v>6199</v>
      </c>
      <c r="K324" s="1">
        <f>INDEX(products!$A$1:$G$49,MATCH(orders!$D324,products!$A$1:$A$49,0),MATCH(orders!K$1,products!$A$1:$G$1,0))</f>
        <v>0.5</v>
      </c>
      <c r="L324" s="6">
        <f>INDEX(products!$A$1:$G$49,MATCH(orders!$D324,products!$A$1:$A$49,0),MATCH(orders!L$1,products!$A$1:$G$1,0))</f>
        <v>7.77</v>
      </c>
      <c r="M324" s="6">
        <f t="shared" si="5"/>
        <v>23.31</v>
      </c>
      <c r="N324" t="str" cm="1">
        <f t="array" ref="N324">_xlfn.IFS(I324="Ara","Arabica",I324="Exc","Excelsa",I324="Lib","Liberica",I324="Rob","Robusta")</f>
        <v>Liberica</v>
      </c>
      <c r="O324" t="str">
        <f>_xlfn.XLOOKUP(Orders[[#This Row],[Customer ID]],customers!$A$2:$A$1001,customers!$I$2:$I$1001)</f>
        <v>No</v>
      </c>
    </row>
    <row r="325" spans="1:15" x14ac:dyDescent="0.3">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
        <v>6199</v>
      </c>
      <c r="K325" s="1">
        <f>INDEX(products!$A$1:$G$49,MATCH(orders!$D325,products!$A$1:$A$49,0),MATCH(orders!K$1,products!$A$1:$G$1,0))</f>
        <v>0.2</v>
      </c>
      <c r="L325" s="6">
        <f>INDEX(products!$A$1:$G$49,MATCH(orders!$D325,products!$A$1:$A$49,0),MATCH(orders!L$1,products!$A$1:$G$1,0))</f>
        <v>3.645</v>
      </c>
      <c r="M325" s="6">
        <f t="shared" si="5"/>
        <v>18.225000000000001</v>
      </c>
      <c r="N325" t="str" cm="1">
        <f t="array" ref="N325">_xlfn.IFS(I325="Ara","Arabica",I325="Exc","Excelsa",I325="Lib","Liberica",I325="Rob","Robusta")</f>
        <v>Excelsa</v>
      </c>
      <c r="O325" t="str">
        <f>_xlfn.XLOOKUP(Orders[[#This Row],[Customer ID]],customers!$A$2:$A$1001,customers!$I$2:$I$1001)</f>
        <v>Yes</v>
      </c>
    </row>
    <row r="326" spans="1:15" x14ac:dyDescent="0.3">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
        <v>6197</v>
      </c>
      <c r="K326" s="1">
        <f>INDEX(products!$A$1:$G$49,MATCH(orders!$D326,products!$A$1:$A$49,0),MATCH(orders!K$1,products!$A$1:$G$1,0))</f>
        <v>1</v>
      </c>
      <c r="L326" s="6">
        <f>INDEX(products!$A$1:$G$49,MATCH(orders!$D326,products!$A$1:$A$49,0),MATCH(orders!L$1,products!$A$1:$G$1,0))</f>
        <v>13.75</v>
      </c>
      <c r="M326" s="6">
        <f t="shared" si="5"/>
        <v>13.75</v>
      </c>
      <c r="N326" t="str" cm="1">
        <f t="array" ref="N326">_xlfn.IFS(I326="Ara","Arabica",I326="Exc","Excelsa",I326="Lib","Liberica",I326="Rob","Robusta")</f>
        <v>Excelsa</v>
      </c>
      <c r="O326" t="str">
        <f>_xlfn.XLOOKUP(Orders[[#This Row],[Customer ID]],customers!$A$2:$A$1001,customers!$I$2:$I$1001)</f>
        <v>No</v>
      </c>
    </row>
    <row r="327" spans="1:15" x14ac:dyDescent="0.3">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
        <v>6198</v>
      </c>
      <c r="K327" s="1">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_xlfn.IFS(I327="Ara","Arabica",I327="Exc","Excelsa",I327="Lib","Liberica",I327="Rob","Robusta")</f>
        <v>Arabica</v>
      </c>
      <c r="O327" t="str">
        <f>_xlfn.XLOOKUP(Orders[[#This Row],[Customer ID]],customers!$A$2:$A$1001,customers!$I$2:$I$1001)</f>
        <v>Yes</v>
      </c>
    </row>
    <row r="328" spans="1:15" x14ac:dyDescent="0.3">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
        <v>6199</v>
      </c>
      <c r="K328" s="1">
        <f>INDEX(products!$A$1:$G$49,MATCH(orders!$D328,products!$A$1:$A$49,0),MATCH(orders!K$1,products!$A$1:$G$1,0))</f>
        <v>1</v>
      </c>
      <c r="L328" s="6">
        <f>INDEX(products!$A$1:$G$49,MATCH(orders!$D328,products!$A$1:$A$49,0),MATCH(orders!L$1,products!$A$1:$G$1,0))</f>
        <v>8.9499999999999993</v>
      </c>
      <c r="M328" s="6">
        <f t="shared" si="5"/>
        <v>44.75</v>
      </c>
      <c r="N328" t="str" cm="1">
        <f t="array" ref="N328">_xlfn.IFS(I328="Ara","Arabica",I328="Exc","Excelsa",I328="Lib","Liberica",I328="Rob","Robusta")</f>
        <v>Robusta</v>
      </c>
      <c r="O328" t="str">
        <f>_xlfn.XLOOKUP(Orders[[#This Row],[Customer ID]],customers!$A$2:$A$1001,customers!$I$2:$I$1001)</f>
        <v>No</v>
      </c>
    </row>
    <row r="329" spans="1:15" x14ac:dyDescent="0.3">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
        <v>6199</v>
      </c>
      <c r="K329" s="1">
        <f>INDEX(products!$A$1:$G$49,MATCH(orders!$D329,products!$A$1:$A$49,0),MATCH(orders!K$1,products!$A$1:$G$1,0))</f>
        <v>1</v>
      </c>
      <c r="L329" s="6">
        <f>INDEX(products!$A$1:$G$49,MATCH(orders!$D329,products!$A$1:$A$49,0),MATCH(orders!L$1,products!$A$1:$G$1,0))</f>
        <v>8.9499999999999993</v>
      </c>
      <c r="M329" s="6">
        <f t="shared" si="5"/>
        <v>44.75</v>
      </c>
      <c r="N329" t="str" cm="1">
        <f t="array" ref="N329">_xlfn.IFS(I329="Ara","Arabica",I329="Exc","Excelsa",I329="Lib","Liberica",I329="Rob","Robusta")</f>
        <v>Robusta</v>
      </c>
      <c r="O329" t="str">
        <f>_xlfn.XLOOKUP(Orders[[#This Row],[Customer ID]],customers!$A$2:$A$1001,customers!$I$2:$I$1001)</f>
        <v>Yes</v>
      </c>
    </row>
    <row r="330" spans="1:15" x14ac:dyDescent="0.3">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
        <v>6198</v>
      </c>
      <c r="K330" s="1">
        <f>INDEX(products!$A$1:$G$49,MATCH(orders!$D330,products!$A$1:$A$49,0),MATCH(orders!K$1,products!$A$1:$G$1,0))</f>
        <v>0.5</v>
      </c>
      <c r="L330" s="6">
        <f>INDEX(products!$A$1:$G$49,MATCH(orders!$D330,products!$A$1:$A$49,0),MATCH(orders!L$1,products!$A$1:$G$1,0))</f>
        <v>9.51</v>
      </c>
      <c r="M330" s="6">
        <f t="shared" si="5"/>
        <v>38.04</v>
      </c>
      <c r="N330" t="str" cm="1">
        <f t="array" ref="N330">_xlfn.IFS(I330="Ara","Arabica",I330="Exc","Excelsa",I330="Lib","Liberica",I330="Rob","Robusta")</f>
        <v>Liberica</v>
      </c>
      <c r="O330" t="str">
        <f>_xlfn.XLOOKUP(Orders[[#This Row],[Customer ID]],customers!$A$2:$A$1001,customers!$I$2:$I$1001)</f>
        <v>Yes</v>
      </c>
    </row>
    <row r="331" spans="1:15" x14ac:dyDescent="0.3">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
        <v>6199</v>
      </c>
      <c r="K331" s="1">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_xlfn.IFS(I331="Ara","Arabica",I331="Exc","Excelsa",I331="Lib","Liberica",I331="Rob","Robusta")</f>
        <v>Robusta</v>
      </c>
      <c r="O331" t="str">
        <f>_xlfn.XLOOKUP(Orders[[#This Row],[Customer ID]],customers!$A$2:$A$1001,customers!$I$2:$I$1001)</f>
        <v>Yes</v>
      </c>
    </row>
    <row r="332" spans="1:15" x14ac:dyDescent="0.3">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
        <v>6199</v>
      </c>
      <c r="K332" s="1">
        <f>INDEX(products!$A$1:$G$49,MATCH(orders!$D332,products!$A$1:$A$49,0),MATCH(orders!K$1,products!$A$1:$G$1,0))</f>
        <v>0.5</v>
      </c>
      <c r="L332" s="6">
        <f>INDEX(products!$A$1:$G$49,MATCH(orders!$D332,products!$A$1:$A$49,0),MATCH(orders!L$1,products!$A$1:$G$1,0))</f>
        <v>5.3699999999999992</v>
      </c>
      <c r="M332" s="6">
        <f t="shared" si="5"/>
        <v>16.11</v>
      </c>
      <c r="N332" t="str" cm="1">
        <f t="array" ref="N332">_xlfn.IFS(I332="Ara","Arabica",I332="Exc","Excelsa",I332="Lib","Liberica",I332="Rob","Robusta")</f>
        <v>Robusta</v>
      </c>
      <c r="O332" t="str">
        <f>_xlfn.XLOOKUP(Orders[[#This Row],[Customer ID]],customers!$A$2:$A$1001,customers!$I$2:$I$1001)</f>
        <v>No</v>
      </c>
    </row>
    <row r="333" spans="1:15" x14ac:dyDescent="0.3">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
        <v>6197</v>
      </c>
      <c r="K333" s="1">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_xlfn.IFS(I333="Ara","Arabica",I333="Exc","Excelsa",I333="Lib","Liberica",I333="Rob","Robusta")</f>
        <v>Robusta</v>
      </c>
      <c r="O333" t="str">
        <f>_xlfn.XLOOKUP(Orders[[#This Row],[Customer ID]],customers!$A$2:$A$1001,customers!$I$2:$I$1001)</f>
        <v>Yes</v>
      </c>
    </row>
    <row r="334" spans="1:15" x14ac:dyDescent="0.3">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
        <v>6199</v>
      </c>
      <c r="K334" s="1">
        <f>INDEX(products!$A$1:$G$49,MATCH(orders!$D334,products!$A$1:$A$49,0),MATCH(orders!K$1,products!$A$1:$G$1,0))</f>
        <v>0.5</v>
      </c>
      <c r="L334" s="6">
        <f>INDEX(products!$A$1:$G$49,MATCH(orders!$D334,products!$A$1:$A$49,0),MATCH(orders!L$1,products!$A$1:$G$1,0))</f>
        <v>5.97</v>
      </c>
      <c r="M334" s="6">
        <f t="shared" si="5"/>
        <v>17.91</v>
      </c>
      <c r="N334" t="str" cm="1">
        <f t="array" ref="N334">_xlfn.IFS(I334="Ara","Arabica",I334="Exc","Excelsa",I334="Lib","Liberica",I334="Rob","Robusta")</f>
        <v>Arabica</v>
      </c>
      <c r="O334" t="str">
        <f>_xlfn.XLOOKUP(Orders[[#This Row],[Customer ID]],customers!$A$2:$A$1001,customers!$I$2:$I$1001)</f>
        <v>Yes</v>
      </c>
    </row>
    <row r="335" spans="1:15" x14ac:dyDescent="0.3">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
        <v>6197</v>
      </c>
      <c r="K335" s="1">
        <f>INDEX(products!$A$1:$G$49,MATCH(orders!$D335,products!$A$1:$A$49,0),MATCH(orders!K$1,products!$A$1:$G$1,0))</f>
        <v>0.5</v>
      </c>
      <c r="L335" s="6">
        <f>INDEX(products!$A$1:$G$49,MATCH(orders!$D335,products!$A$1:$A$49,0),MATCH(orders!L$1,products!$A$1:$G$1,0))</f>
        <v>5.97</v>
      </c>
      <c r="M335" s="6">
        <f t="shared" si="5"/>
        <v>23.88</v>
      </c>
      <c r="N335" t="str" cm="1">
        <f t="array" ref="N335">_xlfn.IFS(I335="Ara","Arabica",I335="Exc","Excelsa",I335="Lib","Liberica",I335="Rob","Robusta")</f>
        <v>Robusta</v>
      </c>
      <c r="O335" t="str">
        <f>_xlfn.XLOOKUP(Orders[[#This Row],[Customer ID]],customers!$A$2:$A$1001,customers!$I$2:$I$1001)</f>
        <v>Yes</v>
      </c>
    </row>
    <row r="336" spans="1:15" x14ac:dyDescent="0.3">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
        <v>6198</v>
      </c>
      <c r="K336" s="1">
        <f>INDEX(products!$A$1:$G$49,MATCH(orders!$D336,products!$A$1:$A$49,0),MATCH(orders!K$1,products!$A$1:$G$1,0))</f>
        <v>1</v>
      </c>
      <c r="L336" s="6">
        <f>INDEX(products!$A$1:$G$49,MATCH(orders!$D336,products!$A$1:$A$49,0),MATCH(orders!L$1,products!$A$1:$G$1,0))</f>
        <v>11.95</v>
      </c>
      <c r="M336" s="6">
        <f t="shared" si="5"/>
        <v>59.75</v>
      </c>
      <c r="N336" t="str" cm="1">
        <f t="array" ref="N336">_xlfn.IFS(I336="Ara","Arabica",I336="Exc","Excelsa",I336="Lib","Liberica",I336="Rob","Robusta")</f>
        <v>Robusta</v>
      </c>
      <c r="O336" t="str">
        <f>_xlfn.XLOOKUP(Orders[[#This Row],[Customer ID]],customers!$A$2:$A$1001,customers!$I$2:$I$1001)</f>
        <v>No</v>
      </c>
    </row>
    <row r="337" spans="1:15" x14ac:dyDescent="0.3">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
        <v>6198</v>
      </c>
      <c r="K337" s="1">
        <f>INDEX(products!$A$1:$G$49,MATCH(orders!$D337,products!$A$1:$A$49,0),MATCH(orders!K$1,products!$A$1:$G$1,0))</f>
        <v>0.2</v>
      </c>
      <c r="L337" s="6">
        <f>INDEX(products!$A$1:$G$49,MATCH(orders!$D337,products!$A$1:$A$49,0),MATCH(orders!L$1,products!$A$1:$G$1,0))</f>
        <v>4.7549999999999999</v>
      </c>
      <c r="M337" s="6">
        <f t="shared" si="5"/>
        <v>28.53</v>
      </c>
      <c r="N337" t="str" cm="1">
        <f t="array" ref="N337">_xlfn.IFS(I337="Ara","Arabica",I337="Exc","Excelsa",I337="Lib","Liberica",I337="Rob","Robusta")</f>
        <v>Liberica</v>
      </c>
      <c r="O337" t="str">
        <f>_xlfn.XLOOKUP(Orders[[#This Row],[Customer ID]],customers!$A$2:$A$1001,customers!$I$2:$I$1001)</f>
        <v>Yes</v>
      </c>
    </row>
    <row r="338" spans="1:15" x14ac:dyDescent="0.3">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
        <v>6197</v>
      </c>
      <c r="K338" s="1">
        <f>INDEX(products!$A$1:$G$49,MATCH(orders!$D338,products!$A$1:$A$49,0),MATCH(orders!K$1,products!$A$1:$G$1,0))</f>
        <v>1</v>
      </c>
      <c r="L338" s="6">
        <f>INDEX(products!$A$1:$G$49,MATCH(orders!$D338,products!$A$1:$A$49,0),MATCH(orders!L$1,products!$A$1:$G$1,0))</f>
        <v>11.25</v>
      </c>
      <c r="M338" s="6">
        <f t="shared" si="5"/>
        <v>45</v>
      </c>
      <c r="N338" t="str" cm="1">
        <f t="array" ref="N338">_xlfn.IFS(I338="Ara","Arabica",I338="Exc","Excelsa",I338="Lib","Liberica",I338="Rob","Robusta")</f>
        <v>Arabica</v>
      </c>
      <c r="O338" t="str">
        <f>_xlfn.XLOOKUP(Orders[[#This Row],[Customer ID]],customers!$A$2:$A$1001,customers!$I$2:$I$1001)</f>
        <v>No</v>
      </c>
    </row>
    <row r="339" spans="1:15" x14ac:dyDescent="0.3">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
        <v>6199</v>
      </c>
      <c r="K339" s="1">
        <f>INDEX(products!$A$1:$G$49,MATCH(orders!$D339,products!$A$1:$A$49,0),MATCH(orders!K$1,products!$A$1:$G$1,0))</f>
        <v>2.5</v>
      </c>
      <c r="L339" s="6">
        <f>INDEX(products!$A$1:$G$49,MATCH(orders!$D339,products!$A$1:$A$49,0),MATCH(orders!L$1,products!$A$1:$G$1,0))</f>
        <v>27.945</v>
      </c>
      <c r="M339" s="6">
        <f t="shared" si="5"/>
        <v>55.89</v>
      </c>
      <c r="N339" t="str" cm="1">
        <f t="array" ref="N339">_xlfn.IFS(I339="Ara","Arabica",I339="Exc","Excelsa",I339="Lib","Liberica",I339="Rob","Robusta")</f>
        <v>Excelsa</v>
      </c>
      <c r="O339" t="str">
        <f>_xlfn.XLOOKUP(Orders[[#This Row],[Customer ID]],customers!$A$2:$A$1001,customers!$I$2:$I$1001)</f>
        <v>No</v>
      </c>
    </row>
    <row r="340" spans="1:15" x14ac:dyDescent="0.3">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
        <v>6198</v>
      </c>
      <c r="K340" s="1">
        <f>INDEX(products!$A$1:$G$49,MATCH(orders!$D340,products!$A$1:$A$49,0),MATCH(orders!K$1,products!$A$1:$G$1,0))</f>
        <v>1</v>
      </c>
      <c r="L340" s="6">
        <f>INDEX(products!$A$1:$G$49,MATCH(orders!$D340,products!$A$1:$A$49,0),MATCH(orders!L$1,products!$A$1:$G$1,0))</f>
        <v>14.85</v>
      </c>
      <c r="M340" s="6">
        <f t="shared" si="5"/>
        <v>59.4</v>
      </c>
      <c r="N340" t="str" cm="1">
        <f t="array" ref="N340">_xlfn.IFS(I340="Ara","Arabica",I340="Exc","Excelsa",I340="Lib","Liberica",I340="Rob","Robusta")</f>
        <v>Excelsa</v>
      </c>
      <c r="O340" t="str">
        <f>_xlfn.XLOOKUP(Orders[[#This Row],[Customer ID]],customers!$A$2:$A$1001,customers!$I$2:$I$1001)</f>
        <v>No</v>
      </c>
    </row>
    <row r="341" spans="1:15" x14ac:dyDescent="0.3">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
        <v>6199</v>
      </c>
      <c r="K341" s="1">
        <f>INDEX(products!$A$1:$G$49,MATCH(orders!$D341,products!$A$1:$A$49,0),MATCH(orders!K$1,products!$A$1:$G$1,0))</f>
        <v>0.2</v>
      </c>
      <c r="L341" s="6">
        <f>INDEX(products!$A$1:$G$49,MATCH(orders!$D341,products!$A$1:$A$49,0),MATCH(orders!L$1,products!$A$1:$G$1,0))</f>
        <v>3.645</v>
      </c>
      <c r="M341" s="6">
        <f t="shared" si="5"/>
        <v>7.29</v>
      </c>
      <c r="N341" t="str" cm="1">
        <f t="array" ref="N341">_xlfn.IFS(I341="Ara","Arabica",I341="Exc","Excelsa",I341="Lib","Liberica",I341="Rob","Robusta")</f>
        <v>Excelsa</v>
      </c>
      <c r="O341" t="str">
        <f>_xlfn.XLOOKUP(Orders[[#This Row],[Customer ID]],customers!$A$2:$A$1001,customers!$I$2:$I$1001)</f>
        <v>Yes</v>
      </c>
    </row>
    <row r="342" spans="1:15" x14ac:dyDescent="0.3">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
        <v>6199</v>
      </c>
      <c r="K342" s="1">
        <f>INDEX(products!$A$1:$G$49,MATCH(orders!$D342,products!$A$1:$A$49,0),MATCH(orders!K$1,products!$A$1:$G$1,0))</f>
        <v>0.5</v>
      </c>
      <c r="L342" s="6">
        <f>INDEX(products!$A$1:$G$49,MATCH(orders!$D342,products!$A$1:$A$49,0),MATCH(orders!L$1,products!$A$1:$G$1,0))</f>
        <v>7.29</v>
      </c>
      <c r="M342" s="6">
        <f t="shared" si="5"/>
        <v>7.29</v>
      </c>
      <c r="N342" t="str" cm="1">
        <f t="array" ref="N342">_xlfn.IFS(I342="Ara","Arabica",I342="Exc","Excelsa",I342="Lib","Liberica",I342="Rob","Robusta")</f>
        <v>Excelsa</v>
      </c>
      <c r="O342" t="str">
        <f>_xlfn.XLOOKUP(Orders[[#This Row],[Customer ID]],customers!$A$2:$A$1001,customers!$I$2:$I$1001)</f>
        <v>Yes</v>
      </c>
    </row>
    <row r="343" spans="1:15" x14ac:dyDescent="0.3">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
        <v>6198</v>
      </c>
      <c r="K343" s="1">
        <f>INDEX(products!$A$1:$G$49,MATCH(orders!$D343,products!$A$1:$A$49,0),MATCH(orders!K$1,products!$A$1:$G$1,0))</f>
        <v>0.5</v>
      </c>
      <c r="L343" s="6">
        <f>INDEX(products!$A$1:$G$49,MATCH(orders!$D343,products!$A$1:$A$49,0),MATCH(orders!L$1,products!$A$1:$G$1,0))</f>
        <v>8.91</v>
      </c>
      <c r="M343" s="6">
        <f t="shared" si="5"/>
        <v>17.82</v>
      </c>
      <c r="N343" t="str" cm="1">
        <f t="array" ref="N343">_xlfn.IFS(I343="Ara","Arabica",I343="Exc","Excelsa",I343="Lib","Liberica",I343="Rob","Robusta")</f>
        <v>Excelsa</v>
      </c>
      <c r="O343" t="str">
        <f>_xlfn.XLOOKUP(Orders[[#This Row],[Customer ID]],customers!$A$2:$A$1001,customers!$I$2:$I$1001)</f>
        <v>No</v>
      </c>
    </row>
    <row r="344" spans="1:15" x14ac:dyDescent="0.3">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
        <v>6199</v>
      </c>
      <c r="K344" s="1">
        <f>INDEX(products!$A$1:$G$49,MATCH(orders!$D344,products!$A$1:$A$49,0),MATCH(orders!K$1,products!$A$1:$G$1,0))</f>
        <v>0.5</v>
      </c>
      <c r="L344" s="6">
        <f>INDEX(products!$A$1:$G$49,MATCH(orders!$D344,products!$A$1:$A$49,0),MATCH(orders!L$1,products!$A$1:$G$1,0))</f>
        <v>7.77</v>
      </c>
      <c r="M344" s="6">
        <f t="shared" si="5"/>
        <v>38.849999999999994</v>
      </c>
      <c r="N344" t="str" cm="1">
        <f t="array" ref="N344">_xlfn.IFS(I344="Ara","Arabica",I344="Exc","Excelsa",I344="Lib","Liberica",I344="Rob","Robusta")</f>
        <v>Liberica</v>
      </c>
      <c r="O344" t="str">
        <f>_xlfn.XLOOKUP(Orders[[#This Row],[Customer ID]],customers!$A$2:$A$1001,customers!$I$2:$I$1001)</f>
        <v>No</v>
      </c>
    </row>
    <row r="345" spans="1:15" x14ac:dyDescent="0.3">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
        <v>6199</v>
      </c>
      <c r="K345" s="1">
        <f>INDEX(products!$A$1:$G$49,MATCH(orders!$D345,products!$A$1:$A$49,0),MATCH(orders!K$1,products!$A$1:$G$1,0))</f>
        <v>0.5</v>
      </c>
      <c r="L345" s="6">
        <f>INDEX(products!$A$1:$G$49,MATCH(orders!$D345,products!$A$1:$A$49,0),MATCH(orders!L$1,products!$A$1:$G$1,0))</f>
        <v>5.3699999999999992</v>
      </c>
      <c r="M345" s="6">
        <f t="shared" si="5"/>
        <v>32.22</v>
      </c>
      <c r="N345" t="str" cm="1">
        <f t="array" ref="N345">_xlfn.IFS(I345="Ara","Arabica",I345="Exc","Excelsa",I345="Lib","Liberica",I345="Rob","Robusta")</f>
        <v>Robusta</v>
      </c>
      <c r="O345" t="str">
        <f>_xlfn.XLOOKUP(Orders[[#This Row],[Customer ID]],customers!$A$2:$A$1001,customers!$I$2:$I$1001)</f>
        <v>No</v>
      </c>
    </row>
    <row r="346" spans="1:15" x14ac:dyDescent="0.3">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
        <v>6197</v>
      </c>
      <c r="K346" s="1">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_xlfn.IFS(I346="Ara","Arabica",I346="Exc","Excelsa",I346="Lib","Liberica",I346="Rob","Robusta")</f>
        <v>Robusta</v>
      </c>
      <c r="O346" t="str">
        <f>_xlfn.XLOOKUP(Orders[[#This Row],[Customer ID]],customers!$A$2:$A$1001,customers!$I$2:$I$1001)</f>
        <v>Yes</v>
      </c>
    </row>
    <row r="347" spans="1:15" x14ac:dyDescent="0.3">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
        <v>6198</v>
      </c>
      <c r="K347" s="1">
        <f>INDEX(products!$A$1:$G$49,MATCH(orders!$D347,products!$A$1:$A$49,0),MATCH(orders!K$1,products!$A$1:$G$1,0))</f>
        <v>1</v>
      </c>
      <c r="L347" s="6">
        <f>INDEX(products!$A$1:$G$49,MATCH(orders!$D347,products!$A$1:$A$49,0),MATCH(orders!L$1,products!$A$1:$G$1,0))</f>
        <v>11.95</v>
      </c>
      <c r="M347" s="6">
        <f t="shared" si="5"/>
        <v>59.75</v>
      </c>
      <c r="N347" t="str" cm="1">
        <f t="array" ref="N347">_xlfn.IFS(I347="Ara","Arabica",I347="Exc","Excelsa",I347="Lib","Liberica",I347="Rob","Robusta")</f>
        <v>Robusta</v>
      </c>
      <c r="O347" t="str">
        <f>_xlfn.XLOOKUP(Orders[[#This Row],[Customer ID]],customers!$A$2:$A$1001,customers!$I$2:$I$1001)</f>
        <v>No</v>
      </c>
    </row>
    <row r="348" spans="1:15" x14ac:dyDescent="0.3">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
        <v>6198</v>
      </c>
      <c r="K348" s="1">
        <f>INDEX(products!$A$1:$G$49,MATCH(orders!$D348,products!$A$1:$A$49,0),MATCH(orders!K$1,products!$A$1:$G$1,0))</f>
        <v>0.5</v>
      </c>
      <c r="L348" s="6">
        <f>INDEX(products!$A$1:$G$49,MATCH(orders!$D348,products!$A$1:$A$49,0),MATCH(orders!L$1,products!$A$1:$G$1,0))</f>
        <v>7.77</v>
      </c>
      <c r="M348" s="6">
        <f t="shared" si="5"/>
        <v>23.31</v>
      </c>
      <c r="N348" t="str" cm="1">
        <f t="array" ref="N348">_xlfn.IFS(I348="Ara","Arabica",I348="Exc","Excelsa",I348="Lib","Liberica",I348="Rob","Robusta")</f>
        <v>Arabica</v>
      </c>
      <c r="O348" t="str">
        <f>_xlfn.XLOOKUP(Orders[[#This Row],[Customer ID]],customers!$A$2:$A$1001,customers!$I$2:$I$1001)</f>
        <v>Yes</v>
      </c>
    </row>
    <row r="349" spans="1:15" x14ac:dyDescent="0.3">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
        <v>6197</v>
      </c>
      <c r="K349" s="1">
        <f>INDEX(products!$A$1:$G$49,MATCH(orders!$D349,products!$A$1:$A$49,0),MATCH(orders!K$1,products!$A$1:$G$1,0))</f>
        <v>1</v>
      </c>
      <c r="L349" s="6">
        <f>INDEX(products!$A$1:$G$49,MATCH(orders!$D349,products!$A$1:$A$49,0),MATCH(orders!L$1,products!$A$1:$G$1,0))</f>
        <v>14.55</v>
      </c>
      <c r="M349" s="6">
        <f t="shared" si="5"/>
        <v>43.650000000000006</v>
      </c>
      <c r="N349" t="str" cm="1">
        <f t="array" ref="N349">_xlfn.IFS(I349="Ara","Arabica",I349="Exc","Excelsa",I349="Lib","Liberica",I349="Rob","Robusta")</f>
        <v>Liberica</v>
      </c>
      <c r="O349" t="str">
        <f>_xlfn.XLOOKUP(Orders[[#This Row],[Customer ID]],customers!$A$2:$A$1001,customers!$I$2:$I$1001)</f>
        <v>No</v>
      </c>
    </row>
    <row r="350" spans="1:15" x14ac:dyDescent="0.3">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
        <v>6198</v>
      </c>
      <c r="K350" s="1">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_xlfn.IFS(I350="Ara","Arabica",I350="Exc","Excelsa",I350="Lib","Liberica",I350="Rob","Robusta")</f>
        <v>Excelsa</v>
      </c>
      <c r="O350" t="str">
        <f>_xlfn.XLOOKUP(Orders[[#This Row],[Customer ID]],customers!$A$2:$A$1001,customers!$I$2:$I$1001)</f>
        <v>No</v>
      </c>
    </row>
    <row r="351" spans="1:15" x14ac:dyDescent="0.3">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
        <v>6198</v>
      </c>
      <c r="K351" s="1">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_xlfn.IFS(I351="Ara","Arabica",I351="Exc","Excelsa",I351="Lib","Liberica",I351="Rob","Robusta")</f>
        <v>Robusta</v>
      </c>
      <c r="O351" t="str">
        <f>_xlfn.XLOOKUP(Orders[[#This Row],[Customer ID]],customers!$A$2:$A$1001,customers!$I$2:$I$1001)</f>
        <v>No</v>
      </c>
    </row>
    <row r="352" spans="1:15" x14ac:dyDescent="0.3">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
        <v>6199</v>
      </c>
      <c r="K352" s="1">
        <f>INDEX(products!$A$1:$G$49,MATCH(orders!$D352,products!$A$1:$A$49,0),MATCH(orders!K$1,products!$A$1:$G$1,0))</f>
        <v>0.5</v>
      </c>
      <c r="L352" s="6">
        <f>INDEX(products!$A$1:$G$49,MATCH(orders!$D352,products!$A$1:$A$49,0),MATCH(orders!L$1,products!$A$1:$G$1,0))</f>
        <v>5.97</v>
      </c>
      <c r="M352" s="6">
        <f t="shared" si="5"/>
        <v>23.88</v>
      </c>
      <c r="N352" t="str" cm="1">
        <f t="array" ref="N352">_xlfn.IFS(I352="Ara","Arabica",I352="Exc","Excelsa",I352="Lib","Liberica",I352="Rob","Robusta")</f>
        <v>Arabica</v>
      </c>
      <c r="O352" t="str">
        <f>_xlfn.XLOOKUP(Orders[[#This Row],[Customer ID]],customers!$A$2:$A$1001,customers!$I$2:$I$1001)</f>
        <v>No</v>
      </c>
    </row>
    <row r="353" spans="1:15" x14ac:dyDescent="0.3">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
        <v>6197</v>
      </c>
      <c r="K353" s="1">
        <f>INDEX(products!$A$1:$G$49,MATCH(orders!$D353,products!$A$1:$A$49,0),MATCH(orders!K$1,products!$A$1:$G$1,0))</f>
        <v>1</v>
      </c>
      <c r="L353" s="6">
        <f>INDEX(products!$A$1:$G$49,MATCH(orders!$D353,products!$A$1:$A$49,0),MATCH(orders!L$1,products!$A$1:$G$1,0))</f>
        <v>11.25</v>
      </c>
      <c r="M353" s="6">
        <f t="shared" si="5"/>
        <v>22.5</v>
      </c>
      <c r="N353" t="str" cm="1">
        <f t="array" ref="N353">_xlfn.IFS(I353="Ara","Arabica",I353="Exc","Excelsa",I353="Lib","Liberica",I353="Rob","Robusta")</f>
        <v>Arabica</v>
      </c>
      <c r="O353" t="str">
        <f>_xlfn.XLOOKUP(Orders[[#This Row],[Customer ID]],customers!$A$2:$A$1001,customers!$I$2:$I$1001)</f>
        <v>No</v>
      </c>
    </row>
    <row r="354" spans="1:15" x14ac:dyDescent="0.3">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
        <v>6199</v>
      </c>
      <c r="K354" s="1">
        <f>INDEX(products!$A$1:$G$49,MATCH(orders!$D354,products!$A$1:$A$49,0),MATCH(orders!K$1,products!$A$1:$G$1,0))</f>
        <v>0.5</v>
      </c>
      <c r="L354" s="6">
        <f>INDEX(products!$A$1:$G$49,MATCH(orders!$D354,products!$A$1:$A$49,0),MATCH(orders!L$1,products!$A$1:$G$1,0))</f>
        <v>7.29</v>
      </c>
      <c r="M354" s="6">
        <f t="shared" si="5"/>
        <v>36.450000000000003</v>
      </c>
      <c r="N354" t="str" cm="1">
        <f t="array" ref="N354">_xlfn.IFS(I354="Ara","Arabica",I354="Exc","Excelsa",I354="Lib","Liberica",I354="Rob","Robusta")</f>
        <v>Excelsa</v>
      </c>
      <c r="O354" t="str">
        <f>_xlfn.XLOOKUP(Orders[[#This Row],[Customer ID]],customers!$A$2:$A$1001,customers!$I$2:$I$1001)</f>
        <v>No</v>
      </c>
    </row>
    <row r="355" spans="1:15" x14ac:dyDescent="0.3">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
        <v>6197</v>
      </c>
      <c r="K355" s="1">
        <f>INDEX(products!$A$1:$G$49,MATCH(orders!$D355,products!$A$1:$A$49,0),MATCH(orders!K$1,products!$A$1:$G$1,0))</f>
        <v>0.5</v>
      </c>
      <c r="L355" s="6">
        <f>INDEX(products!$A$1:$G$49,MATCH(orders!$D355,products!$A$1:$A$49,0),MATCH(orders!L$1,products!$A$1:$G$1,0))</f>
        <v>6.75</v>
      </c>
      <c r="M355" s="6">
        <f t="shared" si="5"/>
        <v>27</v>
      </c>
      <c r="N355" t="str" cm="1">
        <f t="array" ref="N355">_xlfn.IFS(I355="Ara","Arabica",I355="Exc","Excelsa",I355="Lib","Liberica",I355="Rob","Robusta")</f>
        <v>Arabica</v>
      </c>
      <c r="O355" t="str">
        <f>_xlfn.XLOOKUP(Orders[[#This Row],[Customer ID]],customers!$A$2:$A$1001,customers!$I$2:$I$1001)</f>
        <v>Yes</v>
      </c>
    </row>
    <row r="356" spans="1:15" x14ac:dyDescent="0.3">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
        <v>6197</v>
      </c>
      <c r="K356" s="1">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_xlfn.IFS(I356="Ara","Arabica",I356="Exc","Excelsa",I356="Lib","Liberica",I356="Rob","Robusta")</f>
        <v>Arabica</v>
      </c>
      <c r="O356" t="str">
        <f>_xlfn.XLOOKUP(Orders[[#This Row],[Customer ID]],customers!$A$2:$A$1001,customers!$I$2:$I$1001)</f>
        <v>No</v>
      </c>
    </row>
    <row r="357" spans="1:15" x14ac:dyDescent="0.3">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
        <v>6199</v>
      </c>
      <c r="K357" s="1">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_xlfn.IFS(I357="Ara","Arabica",I357="Exc","Excelsa",I357="Lib","Liberica",I357="Rob","Robusta")</f>
        <v>Arabica</v>
      </c>
      <c r="O357" t="str">
        <f>_xlfn.XLOOKUP(Orders[[#This Row],[Customer ID]],customers!$A$2:$A$1001,customers!$I$2:$I$1001)</f>
        <v>Yes</v>
      </c>
    </row>
    <row r="358" spans="1:15" x14ac:dyDescent="0.3">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
        <v>6199</v>
      </c>
      <c r="K358" s="1">
        <f>INDEX(products!$A$1:$G$49,MATCH(orders!$D358,products!$A$1:$A$49,0),MATCH(orders!K$1,products!$A$1:$G$1,0))</f>
        <v>1</v>
      </c>
      <c r="L358" s="6">
        <f>INDEX(products!$A$1:$G$49,MATCH(orders!$D358,products!$A$1:$A$49,0),MATCH(orders!L$1,products!$A$1:$G$1,0))</f>
        <v>12.95</v>
      </c>
      <c r="M358" s="6">
        <f t="shared" si="5"/>
        <v>51.8</v>
      </c>
      <c r="N358" t="str" cm="1">
        <f t="array" ref="N358">_xlfn.IFS(I358="Ara","Arabica",I358="Exc","Excelsa",I358="Lib","Liberica",I358="Rob","Robusta")</f>
        <v>Liberica</v>
      </c>
      <c r="O358" t="str">
        <f>_xlfn.XLOOKUP(Orders[[#This Row],[Customer ID]],customers!$A$2:$A$1001,customers!$I$2:$I$1001)</f>
        <v>Yes</v>
      </c>
    </row>
    <row r="359" spans="1:15" x14ac:dyDescent="0.3">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
        <v>6197</v>
      </c>
      <c r="K359" s="1">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_xlfn.IFS(I359="Ara","Arabica",I359="Exc","Excelsa",I359="Lib","Liberica",I359="Rob","Robusta")</f>
        <v>Arabica</v>
      </c>
      <c r="O359" t="str">
        <f>_xlfn.XLOOKUP(Orders[[#This Row],[Customer ID]],customers!$A$2:$A$1001,customers!$I$2:$I$1001)</f>
        <v>No</v>
      </c>
    </row>
    <row r="360" spans="1:15" x14ac:dyDescent="0.3">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
        <v>6198</v>
      </c>
      <c r="K360" s="1">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_xlfn.IFS(I360="Ara","Arabica",I360="Exc","Excelsa",I360="Lib","Liberica",I360="Rob","Robusta")</f>
        <v>Arabica</v>
      </c>
      <c r="O360" t="str">
        <f>_xlfn.XLOOKUP(Orders[[#This Row],[Customer ID]],customers!$A$2:$A$1001,customers!$I$2:$I$1001)</f>
        <v>No</v>
      </c>
    </row>
    <row r="361" spans="1:15" x14ac:dyDescent="0.3">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
        <v>6198</v>
      </c>
      <c r="K361" s="1">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_xlfn.IFS(I361="Ara","Arabica",I361="Exc","Excelsa",I361="Lib","Liberica",I361="Rob","Robusta")</f>
        <v>Robusta</v>
      </c>
      <c r="O361" t="str">
        <f>_xlfn.XLOOKUP(Orders[[#This Row],[Customer ID]],customers!$A$2:$A$1001,customers!$I$2:$I$1001)</f>
        <v>No</v>
      </c>
    </row>
    <row r="362" spans="1:15" x14ac:dyDescent="0.3">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
        <v>6199</v>
      </c>
      <c r="K362" s="1">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_xlfn.IFS(I362="Ara","Arabica",I362="Exc","Excelsa",I362="Lib","Liberica",I362="Rob","Robusta")</f>
        <v>Robusta</v>
      </c>
      <c r="O362" t="str">
        <f>_xlfn.XLOOKUP(Orders[[#This Row],[Customer ID]],customers!$A$2:$A$1001,customers!$I$2:$I$1001)</f>
        <v>No</v>
      </c>
    </row>
    <row r="363" spans="1:15" x14ac:dyDescent="0.3">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
        <v>6197</v>
      </c>
      <c r="K363" s="1">
        <f>INDEX(products!$A$1:$G$49,MATCH(orders!$D363,products!$A$1:$A$49,0),MATCH(orders!K$1,products!$A$1:$G$1,0))</f>
        <v>0.5</v>
      </c>
      <c r="L363" s="6">
        <f>INDEX(products!$A$1:$G$49,MATCH(orders!$D363,products!$A$1:$A$49,0),MATCH(orders!L$1,products!$A$1:$G$1,0))</f>
        <v>5.97</v>
      </c>
      <c r="M363" s="6">
        <f t="shared" si="5"/>
        <v>5.97</v>
      </c>
      <c r="N363" t="str" cm="1">
        <f t="array" ref="N363">_xlfn.IFS(I363="Ara","Arabica",I363="Exc","Excelsa",I363="Lib","Liberica",I363="Rob","Robusta")</f>
        <v>Robusta</v>
      </c>
      <c r="O363" t="str">
        <f>_xlfn.XLOOKUP(Orders[[#This Row],[Customer ID]],customers!$A$2:$A$1001,customers!$I$2:$I$1001)</f>
        <v>No</v>
      </c>
    </row>
    <row r="364" spans="1:15" x14ac:dyDescent="0.3">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
        <v>6198</v>
      </c>
      <c r="K364" s="1">
        <f>INDEX(products!$A$1:$G$49,MATCH(orders!$D364,products!$A$1:$A$49,0),MATCH(orders!K$1,products!$A$1:$G$1,0))</f>
        <v>1</v>
      </c>
      <c r="L364" s="6">
        <f>INDEX(products!$A$1:$G$49,MATCH(orders!$D364,products!$A$1:$A$49,0),MATCH(orders!L$1,products!$A$1:$G$1,0))</f>
        <v>14.85</v>
      </c>
      <c r="M364" s="6">
        <f t="shared" si="5"/>
        <v>74.25</v>
      </c>
      <c r="N364" t="str" cm="1">
        <f t="array" ref="N364">_xlfn.IFS(I364="Ara","Arabica",I364="Exc","Excelsa",I364="Lib","Liberica",I364="Rob","Robusta")</f>
        <v>Excelsa</v>
      </c>
      <c r="O364" t="str">
        <f>_xlfn.XLOOKUP(Orders[[#This Row],[Customer ID]],customers!$A$2:$A$1001,customers!$I$2:$I$1001)</f>
        <v>Yes</v>
      </c>
    </row>
    <row r="365" spans="1:15" x14ac:dyDescent="0.3">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
        <v>6197</v>
      </c>
      <c r="K365" s="1">
        <f>INDEX(products!$A$1:$G$49,MATCH(orders!$D365,products!$A$1:$A$49,0),MATCH(orders!K$1,products!$A$1:$G$1,0))</f>
        <v>1</v>
      </c>
      <c r="L365" s="6">
        <f>INDEX(products!$A$1:$G$49,MATCH(orders!$D365,products!$A$1:$A$49,0),MATCH(orders!L$1,products!$A$1:$G$1,0))</f>
        <v>14.55</v>
      </c>
      <c r="M365" s="6">
        <f t="shared" si="5"/>
        <v>87.300000000000011</v>
      </c>
      <c r="N365" t="str" cm="1">
        <f t="array" ref="N365">_xlfn.IFS(I365="Ara","Arabica",I365="Exc","Excelsa",I365="Lib","Liberica",I365="Rob","Robusta")</f>
        <v>Liberica</v>
      </c>
      <c r="O365" t="str">
        <f>_xlfn.XLOOKUP(Orders[[#This Row],[Customer ID]],customers!$A$2:$A$1001,customers!$I$2:$I$1001)</f>
        <v>No</v>
      </c>
    </row>
    <row r="366" spans="1:15" x14ac:dyDescent="0.3">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
        <v>6199</v>
      </c>
      <c r="K366" s="1">
        <f>INDEX(products!$A$1:$G$49,MATCH(orders!$D366,products!$A$1:$A$49,0),MATCH(orders!K$1,products!$A$1:$G$1,0))</f>
        <v>1</v>
      </c>
      <c r="L366" s="6">
        <f>INDEX(products!$A$1:$G$49,MATCH(orders!$D366,products!$A$1:$A$49,0),MATCH(orders!L$1,products!$A$1:$G$1,0))</f>
        <v>12.15</v>
      </c>
      <c r="M366" s="6">
        <f t="shared" si="5"/>
        <v>72.900000000000006</v>
      </c>
      <c r="N366" t="str" cm="1">
        <f t="array" ref="N366">_xlfn.IFS(I366="Ara","Arabica",I366="Exc","Excelsa",I366="Lib","Liberica",I366="Rob","Robusta")</f>
        <v>Excelsa</v>
      </c>
      <c r="O366" t="str">
        <f>_xlfn.XLOOKUP(Orders[[#This Row],[Customer ID]],customers!$A$2:$A$1001,customers!$I$2:$I$1001)</f>
        <v>Yes</v>
      </c>
    </row>
    <row r="367" spans="1:15" x14ac:dyDescent="0.3">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
        <v>6199</v>
      </c>
      <c r="K367" s="1">
        <f>INDEX(products!$A$1:$G$49,MATCH(orders!$D367,products!$A$1:$A$49,0),MATCH(orders!K$1,products!$A$1:$G$1,0))</f>
        <v>0.5</v>
      </c>
      <c r="L367" s="6">
        <f>INDEX(products!$A$1:$G$49,MATCH(orders!$D367,products!$A$1:$A$49,0),MATCH(orders!L$1,products!$A$1:$G$1,0))</f>
        <v>7.77</v>
      </c>
      <c r="M367" s="6">
        <f t="shared" si="5"/>
        <v>7.77</v>
      </c>
      <c r="N367" t="str" cm="1">
        <f t="array" ref="N367">_xlfn.IFS(I367="Ara","Arabica",I367="Exc","Excelsa",I367="Lib","Liberica",I367="Rob","Robusta")</f>
        <v>Liberica</v>
      </c>
      <c r="O367" t="str">
        <f>_xlfn.XLOOKUP(Orders[[#This Row],[Customer ID]],customers!$A$2:$A$1001,customers!$I$2:$I$1001)</f>
        <v>No</v>
      </c>
    </row>
    <row r="368" spans="1:15" x14ac:dyDescent="0.3">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
        <v>6199</v>
      </c>
      <c r="K368" s="1">
        <f>INDEX(products!$A$1:$G$49,MATCH(orders!$D368,products!$A$1:$A$49,0),MATCH(orders!K$1,products!$A$1:$G$1,0))</f>
        <v>0.5</v>
      </c>
      <c r="L368" s="6">
        <f>INDEX(products!$A$1:$G$49,MATCH(orders!$D368,products!$A$1:$A$49,0),MATCH(orders!L$1,products!$A$1:$G$1,0))</f>
        <v>7.29</v>
      </c>
      <c r="M368" s="6">
        <f t="shared" si="5"/>
        <v>43.74</v>
      </c>
      <c r="N368" t="str" cm="1">
        <f t="array" ref="N368">_xlfn.IFS(I368="Ara","Arabica",I368="Exc","Excelsa",I368="Lib","Liberica",I368="Rob","Robusta")</f>
        <v>Excelsa</v>
      </c>
      <c r="O368" t="str">
        <f>_xlfn.XLOOKUP(Orders[[#This Row],[Customer ID]],customers!$A$2:$A$1001,customers!$I$2:$I$1001)</f>
        <v>No</v>
      </c>
    </row>
    <row r="369" spans="1:15" x14ac:dyDescent="0.3">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
        <v>6197</v>
      </c>
      <c r="K369" s="1">
        <f>INDEX(products!$A$1:$G$49,MATCH(orders!$D369,products!$A$1:$A$49,0),MATCH(orders!K$1,products!$A$1:$G$1,0))</f>
        <v>0.2</v>
      </c>
      <c r="L369" s="6">
        <f>INDEX(products!$A$1:$G$49,MATCH(orders!$D369,products!$A$1:$A$49,0),MATCH(orders!L$1,products!$A$1:$G$1,0))</f>
        <v>4.3650000000000002</v>
      </c>
      <c r="M369" s="6">
        <f t="shared" si="5"/>
        <v>8.73</v>
      </c>
      <c r="N369" t="str" cm="1">
        <f t="array" ref="N369">_xlfn.IFS(I369="Ara","Arabica",I369="Exc","Excelsa",I369="Lib","Liberica",I369="Rob","Robusta")</f>
        <v>Liberica</v>
      </c>
      <c r="O369" t="str">
        <f>_xlfn.XLOOKUP(Orders[[#This Row],[Customer ID]],customers!$A$2:$A$1001,customers!$I$2:$I$1001)</f>
        <v>Yes</v>
      </c>
    </row>
    <row r="370" spans="1:15" x14ac:dyDescent="0.3">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
        <v>6197</v>
      </c>
      <c r="K370" s="1">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_xlfn.IFS(I370="Ara","Arabica",I370="Exc","Excelsa",I370="Lib","Liberica",I370="Rob","Robusta")</f>
        <v>Excelsa</v>
      </c>
      <c r="O370" t="str">
        <f>_xlfn.XLOOKUP(Orders[[#This Row],[Customer ID]],customers!$A$2:$A$1001,customers!$I$2:$I$1001)</f>
        <v>No</v>
      </c>
    </row>
    <row r="371" spans="1:15" x14ac:dyDescent="0.3">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
        <v>6198</v>
      </c>
      <c r="K371" s="1">
        <f>INDEX(products!$A$1:$G$49,MATCH(orders!$D371,products!$A$1:$A$49,0),MATCH(orders!K$1,products!$A$1:$G$1,0))</f>
        <v>0.5</v>
      </c>
      <c r="L371" s="6">
        <f>INDEX(products!$A$1:$G$49,MATCH(orders!$D371,products!$A$1:$A$49,0),MATCH(orders!L$1,products!$A$1:$G$1,0))</f>
        <v>8.91</v>
      </c>
      <c r="M371" s="6">
        <f t="shared" si="5"/>
        <v>8.91</v>
      </c>
      <c r="N371" t="str" cm="1">
        <f t="array" ref="N371">_xlfn.IFS(I371="Ara","Arabica",I371="Exc","Excelsa",I371="Lib","Liberica",I371="Rob","Robusta")</f>
        <v>Excelsa</v>
      </c>
      <c r="O371" t="str">
        <f>_xlfn.XLOOKUP(Orders[[#This Row],[Customer ID]],customers!$A$2:$A$1001,customers!$I$2:$I$1001)</f>
        <v>Yes</v>
      </c>
    </row>
    <row r="372" spans="1:15" x14ac:dyDescent="0.3">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
        <v>6199</v>
      </c>
      <c r="K372" s="1">
        <f>INDEX(products!$A$1:$G$49,MATCH(orders!$D372,products!$A$1:$A$49,0),MATCH(orders!K$1,products!$A$1:$G$1,0))</f>
        <v>1</v>
      </c>
      <c r="L372" s="6">
        <f>INDEX(products!$A$1:$G$49,MATCH(orders!$D372,products!$A$1:$A$49,0),MATCH(orders!L$1,products!$A$1:$G$1,0))</f>
        <v>12.15</v>
      </c>
      <c r="M372" s="6">
        <f t="shared" si="5"/>
        <v>24.3</v>
      </c>
      <c r="N372" t="str" cm="1">
        <f t="array" ref="N372">_xlfn.IFS(I372="Ara","Arabica",I372="Exc","Excelsa",I372="Lib","Liberica",I372="Rob","Robusta")</f>
        <v>Excelsa</v>
      </c>
      <c r="O372" t="str">
        <f>_xlfn.XLOOKUP(Orders[[#This Row],[Customer ID]],customers!$A$2:$A$1001,customers!$I$2:$I$1001)</f>
        <v>Yes</v>
      </c>
    </row>
    <row r="373" spans="1:15" x14ac:dyDescent="0.3">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
        <v>6198</v>
      </c>
      <c r="K373" s="1">
        <f>INDEX(products!$A$1:$G$49,MATCH(orders!$D373,products!$A$1:$A$49,0),MATCH(orders!K$1,products!$A$1:$G$1,0))</f>
        <v>0.5</v>
      </c>
      <c r="L373" s="6">
        <f>INDEX(products!$A$1:$G$49,MATCH(orders!$D373,products!$A$1:$A$49,0),MATCH(orders!L$1,products!$A$1:$G$1,0))</f>
        <v>7.77</v>
      </c>
      <c r="M373" s="6">
        <f t="shared" si="5"/>
        <v>46.62</v>
      </c>
      <c r="N373" t="str" cm="1">
        <f t="array" ref="N373">_xlfn.IFS(I373="Ara","Arabica",I373="Exc","Excelsa",I373="Lib","Liberica",I373="Rob","Robusta")</f>
        <v>Arabica</v>
      </c>
      <c r="O373" t="str">
        <f>_xlfn.XLOOKUP(Orders[[#This Row],[Customer ID]],customers!$A$2:$A$1001,customers!$I$2:$I$1001)</f>
        <v>Yes</v>
      </c>
    </row>
    <row r="374" spans="1:15" x14ac:dyDescent="0.3">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
        <v>6198</v>
      </c>
      <c r="K374" s="1">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_xlfn.IFS(I374="Ara","Arabica",I374="Exc","Excelsa",I374="Lib","Liberica",I374="Rob","Robusta")</f>
        <v>Robusta</v>
      </c>
      <c r="O374" t="str">
        <f>_xlfn.XLOOKUP(Orders[[#This Row],[Customer ID]],customers!$A$2:$A$1001,customers!$I$2:$I$1001)</f>
        <v>No</v>
      </c>
    </row>
    <row r="375" spans="1:15" x14ac:dyDescent="0.3">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
        <v>6199</v>
      </c>
      <c r="K375" s="1">
        <f>INDEX(products!$A$1:$G$49,MATCH(orders!$D375,products!$A$1:$A$49,0),MATCH(orders!K$1,products!$A$1:$G$1,0))</f>
        <v>0.5</v>
      </c>
      <c r="L375" s="6">
        <f>INDEX(products!$A$1:$G$49,MATCH(orders!$D375,products!$A$1:$A$49,0),MATCH(orders!L$1,products!$A$1:$G$1,0))</f>
        <v>5.97</v>
      </c>
      <c r="M375" s="6">
        <f t="shared" si="5"/>
        <v>17.91</v>
      </c>
      <c r="N375" t="str" cm="1">
        <f t="array" ref="N375">_xlfn.IFS(I375="Ara","Arabica",I375="Exc","Excelsa",I375="Lib","Liberica",I375="Rob","Robusta")</f>
        <v>Arabica</v>
      </c>
      <c r="O375" t="str">
        <f>_xlfn.XLOOKUP(Orders[[#This Row],[Customer ID]],customers!$A$2:$A$1001,customers!$I$2:$I$1001)</f>
        <v>Yes</v>
      </c>
    </row>
    <row r="376" spans="1:15" x14ac:dyDescent="0.3">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
        <v>6198</v>
      </c>
      <c r="K376" s="1">
        <f>INDEX(products!$A$1:$G$49,MATCH(orders!$D376,products!$A$1:$A$49,0),MATCH(orders!K$1,products!$A$1:$G$1,0))</f>
        <v>0.5</v>
      </c>
      <c r="L376" s="6">
        <f>INDEX(products!$A$1:$G$49,MATCH(orders!$D376,products!$A$1:$A$49,0),MATCH(orders!L$1,products!$A$1:$G$1,0))</f>
        <v>9.51</v>
      </c>
      <c r="M376" s="6">
        <f t="shared" si="5"/>
        <v>38.04</v>
      </c>
      <c r="N376" t="str" cm="1">
        <f t="array" ref="N376">_xlfn.IFS(I376="Ara","Arabica",I376="Exc","Excelsa",I376="Lib","Liberica",I376="Rob","Robusta")</f>
        <v>Liberica</v>
      </c>
      <c r="O376" t="str">
        <f>_xlfn.XLOOKUP(Orders[[#This Row],[Customer ID]],customers!$A$2:$A$1001,customers!$I$2:$I$1001)</f>
        <v>Yes</v>
      </c>
    </row>
    <row r="377" spans="1:15" x14ac:dyDescent="0.3">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
        <v>6197</v>
      </c>
      <c r="K377" s="1">
        <f>INDEX(products!$A$1:$G$49,MATCH(orders!$D377,products!$A$1:$A$49,0),MATCH(orders!K$1,products!$A$1:$G$1,0))</f>
        <v>0.2</v>
      </c>
      <c r="L377" s="6">
        <f>INDEX(products!$A$1:$G$49,MATCH(orders!$D377,products!$A$1:$A$49,0),MATCH(orders!L$1,products!$A$1:$G$1,0))</f>
        <v>3.375</v>
      </c>
      <c r="M377" s="6">
        <f t="shared" si="5"/>
        <v>6.75</v>
      </c>
      <c r="N377" t="str" cm="1">
        <f t="array" ref="N377">_xlfn.IFS(I377="Ara","Arabica",I377="Exc","Excelsa",I377="Lib","Liberica",I377="Rob","Robusta")</f>
        <v>Arabica</v>
      </c>
      <c r="O377" t="str">
        <f>_xlfn.XLOOKUP(Orders[[#This Row],[Customer ID]],customers!$A$2:$A$1001,customers!$I$2:$I$1001)</f>
        <v>Yes</v>
      </c>
    </row>
    <row r="378" spans="1:15" x14ac:dyDescent="0.3">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
        <v>6197</v>
      </c>
      <c r="K378" s="1">
        <f>INDEX(products!$A$1:$G$49,MATCH(orders!$D378,products!$A$1:$A$49,0),MATCH(orders!K$1,products!$A$1:$G$1,0))</f>
        <v>0.5</v>
      </c>
      <c r="L378" s="6">
        <f>INDEX(products!$A$1:$G$49,MATCH(orders!$D378,products!$A$1:$A$49,0),MATCH(orders!L$1,products!$A$1:$G$1,0))</f>
        <v>5.97</v>
      </c>
      <c r="M378" s="6">
        <f t="shared" si="5"/>
        <v>5.97</v>
      </c>
      <c r="N378" t="str" cm="1">
        <f t="array" ref="N378">_xlfn.IFS(I378="Ara","Arabica",I378="Exc","Excelsa",I378="Lib","Liberica",I378="Rob","Robusta")</f>
        <v>Robusta</v>
      </c>
      <c r="O378" t="str">
        <f>_xlfn.XLOOKUP(Orders[[#This Row],[Customer ID]],customers!$A$2:$A$1001,customers!$I$2:$I$1001)</f>
        <v>Yes</v>
      </c>
    </row>
    <row r="379" spans="1:15" x14ac:dyDescent="0.3">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
        <v>6199</v>
      </c>
      <c r="K379" s="1">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_xlfn.IFS(I379="Ara","Arabica",I379="Exc","Excelsa",I379="Lib","Liberica",I379="Rob","Robusta")</f>
        <v>Robusta</v>
      </c>
      <c r="O379" t="str">
        <f>_xlfn.XLOOKUP(Orders[[#This Row],[Customer ID]],customers!$A$2:$A$1001,customers!$I$2:$I$1001)</f>
        <v>No</v>
      </c>
    </row>
    <row r="380" spans="1:15" x14ac:dyDescent="0.3">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
        <v>6198</v>
      </c>
      <c r="K380" s="1">
        <f>INDEX(products!$A$1:$G$49,MATCH(orders!$D380,products!$A$1:$A$49,0),MATCH(orders!K$1,products!$A$1:$G$1,0))</f>
        <v>0.5</v>
      </c>
      <c r="L380" s="6">
        <f>INDEX(products!$A$1:$G$49,MATCH(orders!$D380,products!$A$1:$A$49,0),MATCH(orders!L$1,products!$A$1:$G$1,0))</f>
        <v>7.77</v>
      </c>
      <c r="M380" s="6">
        <f t="shared" si="5"/>
        <v>23.31</v>
      </c>
      <c r="N380" t="str" cm="1">
        <f t="array" ref="N380">_xlfn.IFS(I380="Ara","Arabica",I380="Exc","Excelsa",I380="Lib","Liberica",I380="Rob","Robusta")</f>
        <v>Arabica</v>
      </c>
      <c r="O380" t="str">
        <f>_xlfn.XLOOKUP(Orders[[#This Row],[Customer ID]],customers!$A$2:$A$1001,customers!$I$2:$I$1001)</f>
        <v>Yes</v>
      </c>
    </row>
    <row r="381" spans="1:15" x14ac:dyDescent="0.3">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
        <v>6198</v>
      </c>
      <c r="K381" s="1">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_xlfn.IFS(I381="Ara","Arabica",I381="Exc","Excelsa",I381="Lib","Liberica",I381="Rob","Robusta")</f>
        <v>Robusta</v>
      </c>
      <c r="O381" t="str">
        <f>_xlfn.XLOOKUP(Orders[[#This Row],[Customer ID]],customers!$A$2:$A$1001,customers!$I$2:$I$1001)</f>
        <v>Yes</v>
      </c>
    </row>
    <row r="382" spans="1:15" x14ac:dyDescent="0.3">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
        <v>6199</v>
      </c>
      <c r="K382" s="1">
        <f>INDEX(products!$A$1:$G$49,MATCH(orders!$D382,products!$A$1:$A$49,0),MATCH(orders!K$1,products!$A$1:$G$1,0))</f>
        <v>0.5</v>
      </c>
      <c r="L382" s="6">
        <f>INDEX(products!$A$1:$G$49,MATCH(orders!$D382,products!$A$1:$A$49,0),MATCH(orders!L$1,products!$A$1:$G$1,0))</f>
        <v>7.77</v>
      </c>
      <c r="M382" s="6">
        <f t="shared" si="5"/>
        <v>23.31</v>
      </c>
      <c r="N382" t="str" cm="1">
        <f t="array" ref="N382">_xlfn.IFS(I382="Ara","Arabica",I382="Exc","Excelsa",I382="Lib","Liberica",I382="Rob","Robusta")</f>
        <v>Liberica</v>
      </c>
      <c r="O382" t="str">
        <f>_xlfn.XLOOKUP(Orders[[#This Row],[Customer ID]],customers!$A$2:$A$1001,customers!$I$2:$I$1001)</f>
        <v>No</v>
      </c>
    </row>
    <row r="383" spans="1:15" x14ac:dyDescent="0.3">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
        <v>6199</v>
      </c>
      <c r="K383" s="1">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_xlfn.IFS(I383="Ara","Arabica",I383="Exc","Excelsa",I383="Lib","Liberica",I383="Rob","Robusta")</f>
        <v>Arabica</v>
      </c>
      <c r="O383" t="str">
        <f>_xlfn.XLOOKUP(Orders[[#This Row],[Customer ID]],customers!$A$2:$A$1001,customers!$I$2:$I$1001)</f>
        <v>Yes</v>
      </c>
    </row>
    <row r="384" spans="1:15" x14ac:dyDescent="0.3">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
        <v>6199</v>
      </c>
      <c r="K384" s="1">
        <f>INDEX(products!$A$1:$G$49,MATCH(orders!$D384,products!$A$1:$A$49,0),MATCH(orders!K$1,products!$A$1:$G$1,0))</f>
        <v>0.5</v>
      </c>
      <c r="L384" s="6">
        <f>INDEX(products!$A$1:$G$49,MATCH(orders!$D384,products!$A$1:$A$49,0),MATCH(orders!L$1,products!$A$1:$G$1,0))</f>
        <v>7.29</v>
      </c>
      <c r="M384" s="6">
        <f t="shared" si="5"/>
        <v>21.87</v>
      </c>
      <c r="N384" t="str" cm="1">
        <f t="array" ref="N384">_xlfn.IFS(I384="Ara","Arabica",I384="Exc","Excelsa",I384="Lib","Liberica",I384="Rob","Robusta")</f>
        <v>Excelsa</v>
      </c>
      <c r="O384" t="str">
        <f>_xlfn.XLOOKUP(Orders[[#This Row],[Customer ID]],customers!$A$2:$A$1001,customers!$I$2:$I$1001)</f>
        <v>No</v>
      </c>
    </row>
    <row r="385" spans="1:15" x14ac:dyDescent="0.3">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
        <v>6198</v>
      </c>
      <c r="K385" s="1">
        <f>INDEX(products!$A$1:$G$49,MATCH(orders!$D385,products!$A$1:$A$49,0),MATCH(orders!K$1,products!$A$1:$G$1,0))</f>
        <v>0.5</v>
      </c>
      <c r="L385" s="6">
        <f>INDEX(products!$A$1:$G$49,MATCH(orders!$D385,products!$A$1:$A$49,0),MATCH(orders!L$1,products!$A$1:$G$1,0))</f>
        <v>8.91</v>
      </c>
      <c r="M385" s="6">
        <f t="shared" si="5"/>
        <v>53.46</v>
      </c>
      <c r="N385" t="str" cm="1">
        <f t="array" ref="N385">_xlfn.IFS(I385="Ara","Arabica",I385="Exc","Excelsa",I385="Lib","Liberica",I385="Rob","Robusta")</f>
        <v>Excelsa</v>
      </c>
      <c r="O385" t="str">
        <f>_xlfn.XLOOKUP(Orders[[#This Row],[Customer ID]],customers!$A$2:$A$1001,customers!$I$2:$I$1001)</f>
        <v>Yes</v>
      </c>
    </row>
    <row r="386" spans="1:15" x14ac:dyDescent="0.3">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
        <v>6198</v>
      </c>
      <c r="K386" s="1">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_xlfn.IFS(I386="Ara","Arabica",I386="Exc","Excelsa",I386="Lib","Liberica",I386="Rob","Robusta")</f>
        <v>Arabica</v>
      </c>
      <c r="O386" t="str">
        <f>_xlfn.XLOOKUP(Orders[[#This Row],[Customer ID]],customers!$A$2:$A$1001,customers!$I$2:$I$1001)</f>
        <v>No</v>
      </c>
    </row>
    <row r="387" spans="1:15" x14ac:dyDescent="0.3">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
        <v>6197</v>
      </c>
      <c r="K387" s="1">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_xlfn.IFS(I387="Ara","Arabica",I387="Exc","Excelsa",I387="Lib","Liberica",I387="Rob","Robusta")</f>
        <v>Liberica</v>
      </c>
      <c r="O387" t="str">
        <f>_xlfn.XLOOKUP(Orders[[#This Row],[Customer ID]],customers!$A$2:$A$1001,customers!$I$2:$I$1001)</f>
        <v>Yes</v>
      </c>
    </row>
    <row r="388" spans="1:15" x14ac:dyDescent="0.3">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
        <v>6199</v>
      </c>
      <c r="K388" s="1">
        <f>INDEX(products!$A$1:$G$49,MATCH(orders!$D388,products!$A$1:$A$49,0),MATCH(orders!K$1,products!$A$1:$G$1,0))</f>
        <v>0.2</v>
      </c>
      <c r="L388" s="6">
        <f>INDEX(products!$A$1:$G$49,MATCH(orders!$D388,products!$A$1:$A$49,0),MATCH(orders!L$1,products!$A$1:$G$1,0))</f>
        <v>2.9849999999999999</v>
      </c>
      <c r="M388" s="6">
        <f t="shared" si="6"/>
        <v>17.91</v>
      </c>
      <c r="N388" t="str" cm="1">
        <f t="array" ref="N388">_xlfn.IFS(I388="Ara","Arabica",I388="Exc","Excelsa",I388="Lib","Liberica",I388="Rob","Robusta")</f>
        <v>Arabica</v>
      </c>
      <c r="O388" t="str">
        <f>_xlfn.XLOOKUP(Orders[[#This Row],[Customer ID]],customers!$A$2:$A$1001,customers!$I$2:$I$1001)</f>
        <v>Yes</v>
      </c>
    </row>
    <row r="389" spans="1:15" x14ac:dyDescent="0.3">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
        <v>6198</v>
      </c>
      <c r="K389" s="1">
        <f>INDEX(products!$A$1:$G$49,MATCH(orders!$D389,products!$A$1:$A$49,0),MATCH(orders!K$1,products!$A$1:$G$1,0))</f>
        <v>1</v>
      </c>
      <c r="L389" s="6">
        <f>INDEX(products!$A$1:$G$49,MATCH(orders!$D389,products!$A$1:$A$49,0),MATCH(orders!L$1,products!$A$1:$G$1,0))</f>
        <v>14.85</v>
      </c>
      <c r="M389" s="6">
        <f t="shared" si="6"/>
        <v>74.25</v>
      </c>
      <c r="N389" t="str" cm="1">
        <f t="array" ref="N389">_xlfn.IFS(I389="Ara","Arabica",I389="Exc","Excelsa",I389="Lib","Liberica",I389="Rob","Robusta")</f>
        <v>Excelsa</v>
      </c>
      <c r="O389" t="str">
        <f>_xlfn.XLOOKUP(Orders[[#This Row],[Customer ID]],customers!$A$2:$A$1001,customers!$I$2:$I$1001)</f>
        <v>Yes</v>
      </c>
    </row>
    <row r="390" spans="1:15" x14ac:dyDescent="0.3">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
        <v>6199</v>
      </c>
      <c r="K390" s="1">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_xlfn.IFS(I390="Ara","Arabica",I390="Exc","Excelsa",I390="Lib","Liberica",I390="Rob","Robusta")</f>
        <v>Liberica</v>
      </c>
      <c r="O390" t="str">
        <f>_xlfn.XLOOKUP(Orders[[#This Row],[Customer ID]],customers!$A$2:$A$1001,customers!$I$2:$I$1001)</f>
        <v>Yes</v>
      </c>
    </row>
    <row r="391" spans="1:15" x14ac:dyDescent="0.3">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
        <v>6199</v>
      </c>
      <c r="K391" s="1">
        <f>INDEX(products!$A$1:$G$49,MATCH(orders!$D391,products!$A$1:$A$49,0),MATCH(orders!K$1,products!$A$1:$G$1,0))</f>
        <v>0.5</v>
      </c>
      <c r="L391" s="6">
        <f>INDEX(products!$A$1:$G$49,MATCH(orders!$D391,products!$A$1:$A$49,0),MATCH(orders!L$1,products!$A$1:$G$1,0))</f>
        <v>7.77</v>
      </c>
      <c r="M391" s="6">
        <f t="shared" si="6"/>
        <v>23.31</v>
      </c>
      <c r="N391" t="str" cm="1">
        <f t="array" ref="N391">_xlfn.IFS(I391="Ara","Arabica",I391="Exc","Excelsa",I391="Lib","Liberica",I391="Rob","Robusta")</f>
        <v>Liberica</v>
      </c>
      <c r="O391" t="str">
        <f>_xlfn.XLOOKUP(Orders[[#This Row],[Customer ID]],customers!$A$2:$A$1001,customers!$I$2:$I$1001)</f>
        <v>Yes</v>
      </c>
    </row>
    <row r="392" spans="1:15" x14ac:dyDescent="0.3">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
        <v>6199</v>
      </c>
      <c r="K392" s="1">
        <f>INDEX(products!$A$1:$G$49,MATCH(orders!$D392,products!$A$1:$A$49,0),MATCH(orders!K$1,products!$A$1:$G$1,0))</f>
        <v>0.5</v>
      </c>
      <c r="L392" s="6">
        <f>INDEX(products!$A$1:$G$49,MATCH(orders!$D392,products!$A$1:$A$49,0),MATCH(orders!L$1,products!$A$1:$G$1,0))</f>
        <v>7.29</v>
      </c>
      <c r="M392" s="6">
        <f t="shared" si="6"/>
        <v>14.58</v>
      </c>
      <c r="N392" t="str" cm="1">
        <f t="array" ref="N392">_xlfn.IFS(I392="Ara","Arabica",I392="Exc","Excelsa",I392="Lib","Liberica",I392="Rob","Robusta")</f>
        <v>Excelsa</v>
      </c>
      <c r="O392" t="str">
        <f>_xlfn.XLOOKUP(Orders[[#This Row],[Customer ID]],customers!$A$2:$A$1001,customers!$I$2:$I$1001)</f>
        <v>Yes</v>
      </c>
    </row>
    <row r="393" spans="1:15" x14ac:dyDescent="0.3">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
        <v>6197</v>
      </c>
      <c r="K393" s="1">
        <f>INDEX(products!$A$1:$G$49,MATCH(orders!$D393,products!$A$1:$A$49,0),MATCH(orders!K$1,products!$A$1:$G$1,0))</f>
        <v>0.5</v>
      </c>
      <c r="L393" s="6">
        <f>INDEX(products!$A$1:$G$49,MATCH(orders!$D393,products!$A$1:$A$49,0),MATCH(orders!L$1,products!$A$1:$G$1,0))</f>
        <v>6.75</v>
      </c>
      <c r="M393" s="6">
        <f t="shared" si="6"/>
        <v>13.5</v>
      </c>
      <c r="N393" t="str" cm="1">
        <f t="array" ref="N393">_xlfn.IFS(I393="Ara","Arabica",I393="Exc","Excelsa",I393="Lib","Liberica",I393="Rob","Robusta")</f>
        <v>Arabica</v>
      </c>
      <c r="O393" t="str">
        <f>_xlfn.XLOOKUP(Orders[[#This Row],[Customer ID]],customers!$A$2:$A$1001,customers!$I$2:$I$1001)</f>
        <v>No</v>
      </c>
    </row>
    <row r="394" spans="1:15" x14ac:dyDescent="0.3">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
        <v>6198</v>
      </c>
      <c r="K394" s="1">
        <f>INDEX(products!$A$1:$G$49,MATCH(orders!$D394,products!$A$1:$A$49,0),MATCH(orders!K$1,products!$A$1:$G$1,0))</f>
        <v>1</v>
      </c>
      <c r="L394" s="6">
        <f>INDEX(products!$A$1:$G$49,MATCH(orders!$D394,products!$A$1:$A$49,0),MATCH(orders!L$1,products!$A$1:$G$1,0))</f>
        <v>14.85</v>
      </c>
      <c r="M394" s="6">
        <f t="shared" si="6"/>
        <v>89.1</v>
      </c>
      <c r="N394" t="str" cm="1">
        <f t="array" ref="N394">_xlfn.IFS(I394="Ara","Arabica",I394="Exc","Excelsa",I394="Lib","Liberica",I394="Rob","Robusta")</f>
        <v>Excelsa</v>
      </c>
      <c r="O394" t="str">
        <f>_xlfn.XLOOKUP(Orders[[#This Row],[Customer ID]],customers!$A$2:$A$1001,customers!$I$2:$I$1001)</f>
        <v>No</v>
      </c>
    </row>
    <row r="395" spans="1:15" x14ac:dyDescent="0.3">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
        <v>6198</v>
      </c>
      <c r="K395" s="1">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_xlfn.IFS(I395="Ara","Arabica",I395="Exc","Excelsa",I395="Lib","Liberica",I395="Rob","Robusta")</f>
        <v>Arabica</v>
      </c>
      <c r="O395" t="str">
        <f>_xlfn.XLOOKUP(Orders[[#This Row],[Customer ID]],customers!$A$2:$A$1001,customers!$I$2:$I$1001)</f>
        <v>No</v>
      </c>
    </row>
    <row r="396" spans="1:15" x14ac:dyDescent="0.3">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
        <v>6198</v>
      </c>
      <c r="K396" s="1">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_xlfn.IFS(I396="Ara","Arabica",I396="Exc","Excelsa",I396="Lib","Liberica",I396="Rob","Robusta")</f>
        <v>Robusta</v>
      </c>
      <c r="O396" t="str">
        <f>_xlfn.XLOOKUP(Orders[[#This Row],[Customer ID]],customers!$A$2:$A$1001,customers!$I$2:$I$1001)</f>
        <v>No</v>
      </c>
    </row>
    <row r="397" spans="1:15" x14ac:dyDescent="0.3">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
        <v>6199</v>
      </c>
      <c r="K397" s="1">
        <f>INDEX(products!$A$1:$G$49,MATCH(orders!$D397,products!$A$1:$A$49,0),MATCH(orders!K$1,products!$A$1:$G$1,0))</f>
        <v>0.5</v>
      </c>
      <c r="L397" s="6">
        <f>INDEX(products!$A$1:$G$49,MATCH(orders!$D397,products!$A$1:$A$49,0),MATCH(orders!L$1,products!$A$1:$G$1,0))</f>
        <v>7.77</v>
      </c>
      <c r="M397" s="6">
        <f t="shared" si="6"/>
        <v>46.62</v>
      </c>
      <c r="N397" t="str" cm="1">
        <f t="array" ref="N397">_xlfn.IFS(I397="Ara","Arabica",I397="Exc","Excelsa",I397="Lib","Liberica",I397="Rob","Robusta")</f>
        <v>Liberica</v>
      </c>
      <c r="O397" t="str">
        <f>_xlfn.XLOOKUP(Orders[[#This Row],[Customer ID]],customers!$A$2:$A$1001,customers!$I$2:$I$1001)</f>
        <v>Yes</v>
      </c>
    </row>
    <row r="398" spans="1:15" x14ac:dyDescent="0.3">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
        <v>6198</v>
      </c>
      <c r="K398" s="1">
        <f>INDEX(products!$A$1:$G$49,MATCH(orders!$D398,products!$A$1:$A$49,0),MATCH(orders!K$1,products!$A$1:$G$1,0))</f>
        <v>0.5</v>
      </c>
      <c r="L398" s="6">
        <f>INDEX(products!$A$1:$G$49,MATCH(orders!$D398,products!$A$1:$A$49,0),MATCH(orders!L$1,products!$A$1:$G$1,0))</f>
        <v>7.77</v>
      </c>
      <c r="M398" s="6">
        <f t="shared" si="6"/>
        <v>38.849999999999994</v>
      </c>
      <c r="N398" t="str" cm="1">
        <f t="array" ref="N398">_xlfn.IFS(I398="Ara","Arabica",I398="Exc","Excelsa",I398="Lib","Liberica",I398="Rob","Robusta")</f>
        <v>Arabica</v>
      </c>
      <c r="O398" t="str">
        <f>_xlfn.XLOOKUP(Orders[[#This Row],[Customer ID]],customers!$A$2:$A$1001,customers!$I$2:$I$1001)</f>
        <v>No</v>
      </c>
    </row>
    <row r="399" spans="1:15" x14ac:dyDescent="0.3">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
        <v>6199</v>
      </c>
      <c r="K399" s="1">
        <f>INDEX(products!$A$1:$G$49,MATCH(orders!$D399,products!$A$1:$A$49,0),MATCH(orders!K$1,products!$A$1:$G$1,0))</f>
        <v>0.5</v>
      </c>
      <c r="L399" s="6">
        <f>INDEX(products!$A$1:$G$49,MATCH(orders!$D399,products!$A$1:$A$49,0),MATCH(orders!L$1,products!$A$1:$G$1,0))</f>
        <v>7.77</v>
      </c>
      <c r="M399" s="6">
        <f t="shared" si="6"/>
        <v>31.08</v>
      </c>
      <c r="N399" t="str" cm="1">
        <f t="array" ref="N399">_xlfn.IFS(I399="Ara","Arabica",I399="Exc","Excelsa",I399="Lib","Liberica",I399="Rob","Robusta")</f>
        <v>Liberica</v>
      </c>
      <c r="O399" t="str">
        <f>_xlfn.XLOOKUP(Orders[[#This Row],[Customer ID]],customers!$A$2:$A$1001,customers!$I$2:$I$1001)</f>
        <v>Yes</v>
      </c>
    </row>
    <row r="400" spans="1:15" x14ac:dyDescent="0.3">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
        <v>6199</v>
      </c>
      <c r="K400" s="1">
        <f>INDEX(products!$A$1:$G$49,MATCH(orders!$D400,products!$A$1:$A$49,0),MATCH(orders!K$1,products!$A$1:$G$1,0))</f>
        <v>0.2</v>
      </c>
      <c r="L400" s="6">
        <f>INDEX(products!$A$1:$G$49,MATCH(orders!$D400,products!$A$1:$A$49,0),MATCH(orders!L$1,products!$A$1:$G$1,0))</f>
        <v>2.9849999999999999</v>
      </c>
      <c r="M400" s="6">
        <f t="shared" si="6"/>
        <v>17.91</v>
      </c>
      <c r="N400" t="str" cm="1">
        <f t="array" ref="N400">_xlfn.IFS(I400="Ara","Arabica",I400="Exc","Excelsa",I400="Lib","Liberica",I400="Rob","Robusta")</f>
        <v>Arabica</v>
      </c>
      <c r="O400" t="str">
        <f>_xlfn.XLOOKUP(Orders[[#This Row],[Customer ID]],customers!$A$2:$A$1001,customers!$I$2:$I$1001)</f>
        <v>Yes</v>
      </c>
    </row>
    <row r="401" spans="1:15" x14ac:dyDescent="0.3">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
        <v>6199</v>
      </c>
      <c r="K401" s="1">
        <f>INDEX(products!$A$1:$G$49,MATCH(orders!$D401,products!$A$1:$A$49,0),MATCH(orders!K$1,products!$A$1:$G$1,0))</f>
        <v>2.5</v>
      </c>
      <c r="L401" s="6">
        <f>INDEX(products!$A$1:$G$49,MATCH(orders!$D401,products!$A$1:$A$49,0),MATCH(orders!L$1,products!$A$1:$G$1,0))</f>
        <v>27.945</v>
      </c>
      <c r="M401" s="6">
        <f t="shared" si="6"/>
        <v>167.67000000000002</v>
      </c>
      <c r="N401" t="str" cm="1">
        <f t="array" ref="N401">_xlfn.IFS(I401="Ara","Arabica",I401="Exc","Excelsa",I401="Lib","Liberica",I401="Rob","Robusta")</f>
        <v>Excelsa</v>
      </c>
      <c r="O401" t="str">
        <f>_xlfn.XLOOKUP(Orders[[#This Row],[Customer ID]],customers!$A$2:$A$1001,customers!$I$2:$I$1001)</f>
        <v>No</v>
      </c>
    </row>
    <row r="402" spans="1:15" x14ac:dyDescent="0.3">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
        <v>6198</v>
      </c>
      <c r="K402" s="1">
        <f>INDEX(products!$A$1:$G$49,MATCH(orders!$D402,products!$A$1:$A$49,0),MATCH(orders!K$1,products!$A$1:$G$1,0))</f>
        <v>1</v>
      </c>
      <c r="L402" s="6">
        <f>INDEX(products!$A$1:$G$49,MATCH(orders!$D402,products!$A$1:$A$49,0),MATCH(orders!L$1,products!$A$1:$G$1,0))</f>
        <v>15.85</v>
      </c>
      <c r="M402" s="6">
        <f t="shared" si="6"/>
        <v>63.4</v>
      </c>
      <c r="N402" t="str" cm="1">
        <f t="array" ref="N402">_xlfn.IFS(I402="Ara","Arabica",I402="Exc","Excelsa",I402="Lib","Liberica",I402="Rob","Robusta")</f>
        <v>Liberica</v>
      </c>
      <c r="O402" t="str">
        <f>_xlfn.XLOOKUP(Orders[[#This Row],[Customer ID]],customers!$A$2:$A$1001,customers!$I$2:$I$1001)</f>
        <v>No</v>
      </c>
    </row>
    <row r="403" spans="1:15" x14ac:dyDescent="0.3">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
        <v>6197</v>
      </c>
      <c r="K403" s="1">
        <f>INDEX(products!$A$1:$G$49,MATCH(orders!$D403,products!$A$1:$A$49,0),MATCH(orders!K$1,products!$A$1:$G$1,0))</f>
        <v>0.2</v>
      </c>
      <c r="L403" s="6">
        <f>INDEX(products!$A$1:$G$49,MATCH(orders!$D403,products!$A$1:$A$49,0),MATCH(orders!L$1,products!$A$1:$G$1,0))</f>
        <v>4.3650000000000002</v>
      </c>
      <c r="M403" s="6">
        <f t="shared" si="6"/>
        <v>8.73</v>
      </c>
      <c r="N403" t="str" cm="1">
        <f t="array" ref="N403">_xlfn.IFS(I403="Ara","Arabica",I403="Exc","Excelsa",I403="Lib","Liberica",I403="Rob","Robusta")</f>
        <v>Liberica</v>
      </c>
      <c r="O403" t="str">
        <f>_xlfn.XLOOKUP(Orders[[#This Row],[Customer ID]],customers!$A$2:$A$1001,customers!$I$2:$I$1001)</f>
        <v>Yes</v>
      </c>
    </row>
    <row r="404" spans="1:15" x14ac:dyDescent="0.3">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
        <v>6199</v>
      </c>
      <c r="K404" s="1">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_xlfn.IFS(I404="Ara","Arabica",I404="Exc","Excelsa",I404="Lib","Liberica",I404="Rob","Robusta")</f>
        <v>Robusta</v>
      </c>
      <c r="O404" t="str">
        <f>_xlfn.XLOOKUP(Orders[[#This Row],[Customer ID]],customers!$A$2:$A$1001,customers!$I$2:$I$1001)</f>
        <v>Yes</v>
      </c>
    </row>
    <row r="405" spans="1:15" x14ac:dyDescent="0.3">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
        <v>6198</v>
      </c>
      <c r="K405" s="1">
        <f>INDEX(products!$A$1:$G$49,MATCH(orders!$D405,products!$A$1:$A$49,0),MATCH(orders!K$1,products!$A$1:$G$1,0))</f>
        <v>0.2</v>
      </c>
      <c r="L405" s="6">
        <f>INDEX(products!$A$1:$G$49,MATCH(orders!$D405,products!$A$1:$A$49,0),MATCH(orders!L$1,products!$A$1:$G$1,0))</f>
        <v>4.7549999999999999</v>
      </c>
      <c r="M405" s="6">
        <f t="shared" si="6"/>
        <v>9.51</v>
      </c>
      <c r="N405" t="str" cm="1">
        <f t="array" ref="N405">_xlfn.IFS(I405="Ara","Arabica",I405="Exc","Excelsa",I405="Lib","Liberica",I405="Rob","Robusta")</f>
        <v>Liberica</v>
      </c>
      <c r="O405" t="str">
        <f>_xlfn.XLOOKUP(Orders[[#This Row],[Customer ID]],customers!$A$2:$A$1001,customers!$I$2:$I$1001)</f>
        <v>No</v>
      </c>
    </row>
    <row r="406" spans="1:15" x14ac:dyDescent="0.3">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
        <v>6199</v>
      </c>
      <c r="K406" s="1">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_xlfn.IFS(I406="Ara","Arabica",I406="Exc","Excelsa",I406="Lib","Liberica",I406="Rob","Robusta")</f>
        <v>Arabica</v>
      </c>
      <c r="O406" t="str">
        <f>_xlfn.XLOOKUP(Orders[[#This Row],[Customer ID]],customers!$A$2:$A$1001,customers!$I$2:$I$1001)</f>
        <v>No</v>
      </c>
    </row>
    <row r="407" spans="1:15" x14ac:dyDescent="0.3">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
        <v>6197</v>
      </c>
      <c r="K407" s="1">
        <f>INDEX(products!$A$1:$G$49,MATCH(orders!$D407,products!$A$1:$A$49,0),MATCH(orders!K$1,products!$A$1:$G$1,0))</f>
        <v>0.5</v>
      </c>
      <c r="L407" s="6">
        <f>INDEX(products!$A$1:$G$49,MATCH(orders!$D407,products!$A$1:$A$49,0),MATCH(orders!L$1,products!$A$1:$G$1,0))</f>
        <v>8.25</v>
      </c>
      <c r="M407" s="6">
        <f t="shared" si="6"/>
        <v>24.75</v>
      </c>
      <c r="N407" t="str" cm="1">
        <f t="array" ref="N407">_xlfn.IFS(I407="Ara","Arabica",I407="Exc","Excelsa",I407="Lib","Liberica",I407="Rob","Robusta")</f>
        <v>Excelsa</v>
      </c>
      <c r="O407" t="str">
        <f>_xlfn.XLOOKUP(Orders[[#This Row],[Customer ID]],customers!$A$2:$A$1001,customers!$I$2:$I$1001)</f>
        <v>Yes</v>
      </c>
    </row>
    <row r="408" spans="1:15" x14ac:dyDescent="0.3">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
        <v>6197</v>
      </c>
      <c r="K408" s="1">
        <f>INDEX(products!$A$1:$G$49,MATCH(orders!$D408,products!$A$1:$A$49,0),MATCH(orders!K$1,products!$A$1:$G$1,0))</f>
        <v>1</v>
      </c>
      <c r="L408" s="6">
        <f>INDEX(products!$A$1:$G$49,MATCH(orders!$D408,products!$A$1:$A$49,0),MATCH(orders!L$1,products!$A$1:$G$1,0))</f>
        <v>13.75</v>
      </c>
      <c r="M408" s="6">
        <f t="shared" si="6"/>
        <v>68.75</v>
      </c>
      <c r="N408" t="str" cm="1">
        <f t="array" ref="N408">_xlfn.IFS(I408="Ara","Arabica",I408="Exc","Excelsa",I408="Lib","Liberica",I408="Rob","Robusta")</f>
        <v>Excelsa</v>
      </c>
      <c r="O408" t="str">
        <f>_xlfn.XLOOKUP(Orders[[#This Row],[Customer ID]],customers!$A$2:$A$1001,customers!$I$2:$I$1001)</f>
        <v>Yes</v>
      </c>
    </row>
    <row r="409" spans="1:15" x14ac:dyDescent="0.3">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
        <v>6197</v>
      </c>
      <c r="K409" s="1">
        <f>INDEX(products!$A$1:$G$49,MATCH(orders!$D409,products!$A$1:$A$49,0),MATCH(orders!K$1,products!$A$1:$G$1,0))</f>
        <v>0.5</v>
      </c>
      <c r="L409" s="6">
        <f>INDEX(products!$A$1:$G$49,MATCH(orders!$D409,products!$A$1:$A$49,0),MATCH(orders!L$1,products!$A$1:$G$1,0))</f>
        <v>8.25</v>
      </c>
      <c r="M409" s="6">
        <f t="shared" si="6"/>
        <v>49.5</v>
      </c>
      <c r="N409" t="str" cm="1">
        <f t="array" ref="N409">_xlfn.IFS(I409="Ara","Arabica",I409="Exc","Excelsa",I409="Lib","Liberica",I409="Rob","Robusta")</f>
        <v>Excelsa</v>
      </c>
      <c r="O409" t="str">
        <f>_xlfn.XLOOKUP(Orders[[#This Row],[Customer ID]],customers!$A$2:$A$1001,customers!$I$2:$I$1001)</f>
        <v>No</v>
      </c>
    </row>
    <row r="410" spans="1:15" x14ac:dyDescent="0.3">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
        <v>6197</v>
      </c>
      <c r="K410" s="1">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_xlfn.IFS(I410="Ara","Arabica",I410="Exc","Excelsa",I410="Lib","Liberica",I410="Rob","Robusta")</f>
        <v>Arabica</v>
      </c>
      <c r="O410" t="str">
        <f>_xlfn.XLOOKUP(Orders[[#This Row],[Customer ID]],customers!$A$2:$A$1001,customers!$I$2:$I$1001)</f>
        <v>Yes</v>
      </c>
    </row>
    <row r="411" spans="1:15" x14ac:dyDescent="0.3">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
        <v>6198</v>
      </c>
      <c r="K411" s="1">
        <f>INDEX(products!$A$1:$G$49,MATCH(orders!$D411,products!$A$1:$A$49,0),MATCH(orders!K$1,products!$A$1:$G$1,0))</f>
        <v>1</v>
      </c>
      <c r="L411" s="6">
        <f>INDEX(products!$A$1:$G$49,MATCH(orders!$D411,products!$A$1:$A$49,0),MATCH(orders!L$1,products!$A$1:$G$1,0))</f>
        <v>15.85</v>
      </c>
      <c r="M411" s="6">
        <f t="shared" si="6"/>
        <v>47.55</v>
      </c>
      <c r="N411" t="str" cm="1">
        <f t="array" ref="N411">_xlfn.IFS(I411="Ara","Arabica",I411="Exc","Excelsa",I411="Lib","Liberica",I411="Rob","Robusta")</f>
        <v>Liberica</v>
      </c>
      <c r="O411" t="str">
        <f>_xlfn.XLOOKUP(Orders[[#This Row],[Customer ID]],customers!$A$2:$A$1001,customers!$I$2:$I$1001)</f>
        <v>Yes</v>
      </c>
    </row>
    <row r="412" spans="1:15" x14ac:dyDescent="0.3">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
        <v>6198</v>
      </c>
      <c r="K412" s="1">
        <f>INDEX(products!$A$1:$G$49,MATCH(orders!$D412,products!$A$1:$A$49,0),MATCH(orders!K$1,products!$A$1:$G$1,0))</f>
        <v>0.2</v>
      </c>
      <c r="L412" s="6">
        <f>INDEX(products!$A$1:$G$49,MATCH(orders!$D412,products!$A$1:$A$49,0),MATCH(orders!L$1,products!$A$1:$G$1,0))</f>
        <v>3.8849999999999998</v>
      </c>
      <c r="M412" s="6">
        <f t="shared" si="6"/>
        <v>15.54</v>
      </c>
      <c r="N412" t="str" cm="1">
        <f t="array" ref="N412">_xlfn.IFS(I412="Ara","Arabica",I412="Exc","Excelsa",I412="Lib","Liberica",I412="Rob","Robusta")</f>
        <v>Arabica</v>
      </c>
      <c r="O412" t="str">
        <f>_xlfn.XLOOKUP(Orders[[#This Row],[Customer ID]],customers!$A$2:$A$1001,customers!$I$2:$I$1001)</f>
        <v>No</v>
      </c>
    </row>
    <row r="413" spans="1:15" x14ac:dyDescent="0.3">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
        <v>6197</v>
      </c>
      <c r="K413" s="1">
        <f>INDEX(products!$A$1:$G$49,MATCH(orders!$D413,products!$A$1:$A$49,0),MATCH(orders!K$1,products!$A$1:$G$1,0))</f>
        <v>1</v>
      </c>
      <c r="L413" s="6">
        <f>INDEX(products!$A$1:$G$49,MATCH(orders!$D413,products!$A$1:$A$49,0),MATCH(orders!L$1,products!$A$1:$G$1,0))</f>
        <v>14.55</v>
      </c>
      <c r="M413" s="6">
        <f t="shared" si="6"/>
        <v>87.300000000000011</v>
      </c>
      <c r="N413" t="str" cm="1">
        <f t="array" ref="N413">_xlfn.IFS(I413="Ara","Arabica",I413="Exc","Excelsa",I413="Lib","Liberica",I413="Rob","Robusta")</f>
        <v>Liberica</v>
      </c>
      <c r="O413" t="str">
        <f>_xlfn.XLOOKUP(Orders[[#This Row],[Customer ID]],customers!$A$2:$A$1001,customers!$I$2:$I$1001)</f>
        <v>Yes</v>
      </c>
    </row>
    <row r="414" spans="1:15" x14ac:dyDescent="0.3">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
        <v>6197</v>
      </c>
      <c r="K414" s="1">
        <f>INDEX(products!$A$1:$G$49,MATCH(orders!$D414,products!$A$1:$A$49,0),MATCH(orders!K$1,products!$A$1:$G$1,0))</f>
        <v>1</v>
      </c>
      <c r="L414" s="6">
        <f>INDEX(products!$A$1:$G$49,MATCH(orders!$D414,products!$A$1:$A$49,0),MATCH(orders!L$1,products!$A$1:$G$1,0))</f>
        <v>11.25</v>
      </c>
      <c r="M414" s="6">
        <f t="shared" si="6"/>
        <v>56.25</v>
      </c>
      <c r="N414" t="str" cm="1">
        <f t="array" ref="N414">_xlfn.IFS(I414="Ara","Arabica",I414="Exc","Excelsa",I414="Lib","Liberica",I414="Rob","Robusta")</f>
        <v>Arabica</v>
      </c>
      <c r="O414" t="str">
        <f>_xlfn.XLOOKUP(Orders[[#This Row],[Customer ID]],customers!$A$2:$A$1001,customers!$I$2:$I$1001)</f>
        <v>Yes</v>
      </c>
    </row>
    <row r="415" spans="1:15" x14ac:dyDescent="0.3">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
        <v>6198</v>
      </c>
      <c r="K415" s="1">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_xlfn.IFS(I415="Ara","Arabica",I415="Exc","Excelsa",I415="Lib","Liberica",I415="Rob","Robusta")</f>
        <v>Liberica</v>
      </c>
      <c r="O415" t="str">
        <f>_xlfn.XLOOKUP(Orders[[#This Row],[Customer ID]],customers!$A$2:$A$1001,customers!$I$2:$I$1001)</f>
        <v>Yes</v>
      </c>
    </row>
    <row r="416" spans="1:15" x14ac:dyDescent="0.3">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
        <v>6198</v>
      </c>
      <c r="K416" s="1">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_xlfn.IFS(I416="Ara","Arabica",I416="Exc","Excelsa",I416="Lib","Liberica",I416="Rob","Robusta")</f>
        <v>Robusta</v>
      </c>
      <c r="O416" t="str">
        <f>_xlfn.XLOOKUP(Orders[[#This Row],[Customer ID]],customers!$A$2:$A$1001,customers!$I$2:$I$1001)</f>
        <v>Yes</v>
      </c>
    </row>
    <row r="417" spans="1:15" x14ac:dyDescent="0.3">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
        <v>6197</v>
      </c>
      <c r="K417" s="1">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_xlfn.IFS(I417="Ara","Arabica",I417="Exc","Excelsa",I417="Lib","Liberica",I417="Rob","Robusta")</f>
        <v>Robusta</v>
      </c>
      <c r="O417" t="str">
        <f>_xlfn.XLOOKUP(Orders[[#This Row],[Customer ID]],customers!$A$2:$A$1001,customers!$I$2:$I$1001)</f>
        <v>No</v>
      </c>
    </row>
    <row r="418" spans="1:15" x14ac:dyDescent="0.3">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
        <v>6198</v>
      </c>
      <c r="K418" s="1">
        <f>INDEX(products!$A$1:$G$49,MATCH(orders!$D418,products!$A$1:$A$49,0),MATCH(orders!K$1,products!$A$1:$G$1,0))</f>
        <v>0.5</v>
      </c>
      <c r="L418" s="6">
        <f>INDEX(products!$A$1:$G$49,MATCH(orders!$D418,products!$A$1:$A$49,0),MATCH(orders!L$1,products!$A$1:$G$1,0))</f>
        <v>7.77</v>
      </c>
      <c r="M418" s="6">
        <f t="shared" si="6"/>
        <v>23.31</v>
      </c>
      <c r="N418" t="str" cm="1">
        <f t="array" ref="N418">_xlfn.IFS(I418="Ara","Arabica",I418="Exc","Excelsa",I418="Lib","Liberica",I418="Rob","Robusta")</f>
        <v>Arabica</v>
      </c>
      <c r="O418" t="str">
        <f>_xlfn.XLOOKUP(Orders[[#This Row],[Customer ID]],customers!$A$2:$A$1001,customers!$I$2:$I$1001)</f>
        <v>Yes</v>
      </c>
    </row>
    <row r="419" spans="1:15" x14ac:dyDescent="0.3">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
        <v>6198</v>
      </c>
      <c r="K419" s="1">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_xlfn.IFS(I419="Ara","Arabica",I419="Exc","Excelsa",I419="Lib","Liberica",I419="Rob","Robusta")</f>
        <v>Arabica</v>
      </c>
      <c r="O419" t="str">
        <f>_xlfn.XLOOKUP(Orders[[#This Row],[Customer ID]],customers!$A$2:$A$1001,customers!$I$2:$I$1001)</f>
        <v>Yes</v>
      </c>
    </row>
    <row r="420" spans="1:15" x14ac:dyDescent="0.3">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
        <v>6198</v>
      </c>
      <c r="K420" s="1">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_xlfn.IFS(I420="Ara","Arabica",I420="Exc","Excelsa",I420="Lib","Liberica",I420="Rob","Robusta")</f>
        <v>Arabica</v>
      </c>
      <c r="O420" t="str">
        <f>_xlfn.XLOOKUP(Orders[[#This Row],[Customer ID]],customers!$A$2:$A$1001,customers!$I$2:$I$1001)</f>
        <v>Yes</v>
      </c>
    </row>
    <row r="421" spans="1:15" x14ac:dyDescent="0.3">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
        <v>6197</v>
      </c>
      <c r="K421" s="1">
        <f>INDEX(products!$A$1:$G$49,MATCH(orders!$D421,products!$A$1:$A$49,0),MATCH(orders!K$1,products!$A$1:$G$1,0))</f>
        <v>0.5</v>
      </c>
      <c r="L421" s="6">
        <f>INDEX(products!$A$1:$G$49,MATCH(orders!$D421,products!$A$1:$A$49,0),MATCH(orders!L$1,products!$A$1:$G$1,0))</f>
        <v>8.73</v>
      </c>
      <c r="M421" s="6">
        <f t="shared" si="6"/>
        <v>8.73</v>
      </c>
      <c r="N421" t="str" cm="1">
        <f t="array" ref="N421">_xlfn.IFS(I421="Ara","Arabica",I421="Exc","Excelsa",I421="Lib","Liberica",I421="Rob","Robusta")</f>
        <v>Liberica</v>
      </c>
      <c r="O421" t="str">
        <f>_xlfn.XLOOKUP(Orders[[#This Row],[Customer ID]],customers!$A$2:$A$1001,customers!$I$2:$I$1001)</f>
        <v>Yes</v>
      </c>
    </row>
    <row r="422" spans="1:15" x14ac:dyDescent="0.3">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
        <v>6199</v>
      </c>
      <c r="K422" s="1">
        <f>INDEX(products!$A$1:$G$49,MATCH(orders!$D422,products!$A$1:$A$49,0),MATCH(orders!K$1,products!$A$1:$G$1,0))</f>
        <v>0.5</v>
      </c>
      <c r="L422" s="6">
        <f>INDEX(products!$A$1:$G$49,MATCH(orders!$D422,products!$A$1:$A$49,0),MATCH(orders!L$1,products!$A$1:$G$1,0))</f>
        <v>7.77</v>
      </c>
      <c r="M422" s="6">
        <f t="shared" si="6"/>
        <v>31.08</v>
      </c>
      <c r="N422" t="str" cm="1">
        <f t="array" ref="N422">_xlfn.IFS(I422="Ara","Arabica",I422="Exc","Excelsa",I422="Lib","Liberica",I422="Rob","Robusta")</f>
        <v>Liberica</v>
      </c>
      <c r="O422" t="str">
        <f>_xlfn.XLOOKUP(Orders[[#This Row],[Customer ID]],customers!$A$2:$A$1001,customers!$I$2:$I$1001)</f>
        <v>No</v>
      </c>
    </row>
    <row r="423" spans="1:15" x14ac:dyDescent="0.3">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
        <v>6199</v>
      </c>
      <c r="K423" s="1">
        <f>INDEX(products!$A$1:$G$49,MATCH(orders!$D423,products!$A$1:$A$49,0),MATCH(orders!K$1,products!$A$1:$G$1,0))</f>
        <v>2.5</v>
      </c>
      <c r="L423" s="6">
        <f>INDEX(products!$A$1:$G$49,MATCH(orders!$D423,products!$A$1:$A$49,0),MATCH(orders!L$1,products!$A$1:$G$1,0))</f>
        <v>22.884999999999998</v>
      </c>
      <c r="M423" s="6">
        <f t="shared" si="6"/>
        <v>137.31</v>
      </c>
      <c r="N423" t="str" cm="1">
        <f t="array" ref="N423">_xlfn.IFS(I423="Ara","Arabica",I423="Exc","Excelsa",I423="Lib","Liberica",I423="Rob","Robusta")</f>
        <v>Arabica</v>
      </c>
      <c r="O423" t="str">
        <f>_xlfn.XLOOKUP(Orders[[#This Row],[Customer ID]],customers!$A$2:$A$1001,customers!$I$2:$I$1001)</f>
        <v>No</v>
      </c>
    </row>
    <row r="424" spans="1:15" x14ac:dyDescent="0.3">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
        <v>6199</v>
      </c>
      <c r="K424" s="1">
        <f>INDEX(products!$A$1:$G$49,MATCH(orders!$D424,products!$A$1:$A$49,0),MATCH(orders!K$1,products!$A$1:$G$1,0))</f>
        <v>0.5</v>
      </c>
      <c r="L424" s="6">
        <f>INDEX(products!$A$1:$G$49,MATCH(orders!$D424,products!$A$1:$A$49,0),MATCH(orders!L$1,products!$A$1:$G$1,0))</f>
        <v>5.97</v>
      </c>
      <c r="M424" s="6">
        <f t="shared" si="6"/>
        <v>29.849999999999998</v>
      </c>
      <c r="N424" t="str" cm="1">
        <f t="array" ref="N424">_xlfn.IFS(I424="Ara","Arabica",I424="Exc","Excelsa",I424="Lib","Liberica",I424="Rob","Robusta")</f>
        <v>Arabica</v>
      </c>
      <c r="O424" t="str">
        <f>_xlfn.XLOOKUP(Orders[[#This Row],[Customer ID]],customers!$A$2:$A$1001,customers!$I$2:$I$1001)</f>
        <v>No</v>
      </c>
    </row>
    <row r="425" spans="1:15" x14ac:dyDescent="0.3">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
        <v>6197</v>
      </c>
      <c r="K425" s="1">
        <f>INDEX(products!$A$1:$G$49,MATCH(orders!$D425,products!$A$1:$A$49,0),MATCH(orders!K$1,products!$A$1:$G$1,0))</f>
        <v>0.5</v>
      </c>
      <c r="L425" s="6">
        <f>INDEX(products!$A$1:$G$49,MATCH(orders!$D425,products!$A$1:$A$49,0),MATCH(orders!L$1,products!$A$1:$G$1,0))</f>
        <v>5.97</v>
      </c>
      <c r="M425" s="6">
        <f t="shared" si="6"/>
        <v>17.91</v>
      </c>
      <c r="N425" t="str" cm="1">
        <f t="array" ref="N425">_xlfn.IFS(I425="Ara","Arabica",I425="Exc","Excelsa",I425="Lib","Liberica",I425="Rob","Robusta")</f>
        <v>Robusta</v>
      </c>
      <c r="O425" t="str">
        <f>_xlfn.XLOOKUP(Orders[[#This Row],[Customer ID]],customers!$A$2:$A$1001,customers!$I$2:$I$1001)</f>
        <v>No</v>
      </c>
    </row>
    <row r="426" spans="1:15" x14ac:dyDescent="0.3">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
        <v>6198</v>
      </c>
      <c r="K426" s="1">
        <f>INDEX(products!$A$1:$G$49,MATCH(orders!$D426,products!$A$1:$A$49,0),MATCH(orders!K$1,products!$A$1:$G$1,0))</f>
        <v>0.5</v>
      </c>
      <c r="L426" s="6">
        <f>INDEX(products!$A$1:$G$49,MATCH(orders!$D426,products!$A$1:$A$49,0),MATCH(orders!L$1,products!$A$1:$G$1,0))</f>
        <v>8.91</v>
      </c>
      <c r="M426" s="6">
        <f t="shared" si="6"/>
        <v>26.73</v>
      </c>
      <c r="N426" t="str" cm="1">
        <f t="array" ref="N426">_xlfn.IFS(I426="Ara","Arabica",I426="Exc","Excelsa",I426="Lib","Liberica",I426="Rob","Robusta")</f>
        <v>Excelsa</v>
      </c>
      <c r="O426" t="str">
        <f>_xlfn.XLOOKUP(Orders[[#This Row],[Customer ID]],customers!$A$2:$A$1001,customers!$I$2:$I$1001)</f>
        <v>Yes</v>
      </c>
    </row>
    <row r="427" spans="1:15" x14ac:dyDescent="0.3">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
        <v>6199</v>
      </c>
      <c r="K427" s="1">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_xlfn.IFS(I427="Ara","Arabica",I427="Exc","Excelsa",I427="Lib","Liberica",I427="Rob","Robusta")</f>
        <v>Robusta</v>
      </c>
      <c r="O427" t="str">
        <f>_xlfn.XLOOKUP(Orders[[#This Row],[Customer ID]],customers!$A$2:$A$1001,customers!$I$2:$I$1001)</f>
        <v>No</v>
      </c>
    </row>
    <row r="428" spans="1:15" x14ac:dyDescent="0.3">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
        <v>6198</v>
      </c>
      <c r="K428" s="1">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_xlfn.IFS(I428="Ara","Arabica",I428="Exc","Excelsa",I428="Lib","Liberica",I428="Rob","Robusta")</f>
        <v>Robusta</v>
      </c>
      <c r="O428" t="str">
        <f>_xlfn.XLOOKUP(Orders[[#This Row],[Customer ID]],customers!$A$2:$A$1001,customers!$I$2:$I$1001)</f>
        <v>Yes</v>
      </c>
    </row>
    <row r="429" spans="1:15" x14ac:dyDescent="0.3">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
        <v>6197</v>
      </c>
      <c r="K429" s="1">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_xlfn.IFS(I429="Ara","Arabica",I429="Exc","Excelsa",I429="Lib","Liberica",I429="Rob","Robusta")</f>
        <v>Arabica</v>
      </c>
      <c r="O429" t="str">
        <f>_xlfn.XLOOKUP(Orders[[#This Row],[Customer ID]],customers!$A$2:$A$1001,customers!$I$2:$I$1001)</f>
        <v>Yes</v>
      </c>
    </row>
    <row r="430" spans="1:15" x14ac:dyDescent="0.3">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
        <v>6198</v>
      </c>
      <c r="K430" s="1">
        <f>INDEX(products!$A$1:$G$49,MATCH(orders!$D430,products!$A$1:$A$49,0),MATCH(orders!K$1,products!$A$1:$G$1,0))</f>
        <v>1</v>
      </c>
      <c r="L430" s="6">
        <f>INDEX(products!$A$1:$G$49,MATCH(orders!$D430,products!$A$1:$A$49,0),MATCH(orders!L$1,products!$A$1:$G$1,0))</f>
        <v>11.95</v>
      </c>
      <c r="M430" s="6">
        <f t="shared" si="6"/>
        <v>59.75</v>
      </c>
      <c r="N430" t="str" cm="1">
        <f t="array" ref="N430">_xlfn.IFS(I430="Ara","Arabica",I430="Exc","Excelsa",I430="Lib","Liberica",I430="Rob","Robusta")</f>
        <v>Robusta</v>
      </c>
      <c r="O430" t="str">
        <f>_xlfn.XLOOKUP(Orders[[#This Row],[Customer ID]],customers!$A$2:$A$1001,customers!$I$2:$I$1001)</f>
        <v>No</v>
      </c>
    </row>
    <row r="431" spans="1:15" x14ac:dyDescent="0.3">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
        <v>6198</v>
      </c>
      <c r="K431" s="1">
        <f>INDEX(products!$A$1:$G$49,MATCH(orders!$D431,products!$A$1:$A$49,0),MATCH(orders!K$1,products!$A$1:$G$1,0))</f>
        <v>1</v>
      </c>
      <c r="L431" s="6">
        <f>INDEX(products!$A$1:$G$49,MATCH(orders!$D431,products!$A$1:$A$49,0),MATCH(orders!L$1,products!$A$1:$G$1,0))</f>
        <v>12.95</v>
      </c>
      <c r="M431" s="6">
        <f t="shared" si="6"/>
        <v>77.699999999999989</v>
      </c>
      <c r="N431" t="str" cm="1">
        <f t="array" ref="N431">_xlfn.IFS(I431="Ara","Arabica",I431="Exc","Excelsa",I431="Lib","Liberica",I431="Rob","Robusta")</f>
        <v>Arabica</v>
      </c>
      <c r="O431" t="str">
        <f>_xlfn.XLOOKUP(Orders[[#This Row],[Customer ID]],customers!$A$2:$A$1001,customers!$I$2:$I$1001)</f>
        <v>No</v>
      </c>
    </row>
    <row r="432" spans="1:15" x14ac:dyDescent="0.3">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
        <v>6199</v>
      </c>
      <c r="K432" s="1">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_xlfn.IFS(I432="Ara","Arabica",I432="Exc","Excelsa",I432="Lib","Liberica",I432="Rob","Robusta")</f>
        <v>Robusta</v>
      </c>
      <c r="O432" t="str">
        <f>_xlfn.XLOOKUP(Orders[[#This Row],[Customer ID]],customers!$A$2:$A$1001,customers!$I$2:$I$1001)</f>
        <v>Yes</v>
      </c>
    </row>
    <row r="433" spans="1:15" x14ac:dyDescent="0.3">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
        <v>6199</v>
      </c>
      <c r="K433" s="1">
        <f>INDEX(products!$A$1:$G$49,MATCH(orders!$D433,products!$A$1:$A$49,0),MATCH(orders!K$1,products!$A$1:$G$1,0))</f>
        <v>2.5</v>
      </c>
      <c r="L433" s="6">
        <f>INDEX(products!$A$1:$G$49,MATCH(orders!$D433,products!$A$1:$A$49,0),MATCH(orders!L$1,products!$A$1:$G$1,0))</f>
        <v>27.945</v>
      </c>
      <c r="M433" s="6">
        <f t="shared" si="6"/>
        <v>83.835000000000008</v>
      </c>
      <c r="N433" t="str" cm="1">
        <f t="array" ref="N433">_xlfn.IFS(I433="Ara","Arabica",I433="Exc","Excelsa",I433="Lib","Liberica",I433="Rob","Robusta")</f>
        <v>Excelsa</v>
      </c>
      <c r="O433" t="str">
        <f>_xlfn.XLOOKUP(Orders[[#This Row],[Customer ID]],customers!$A$2:$A$1001,customers!$I$2:$I$1001)</f>
        <v>Yes</v>
      </c>
    </row>
    <row r="434" spans="1:15" x14ac:dyDescent="0.3">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
        <v>6197</v>
      </c>
      <c r="K434" s="1">
        <f>INDEX(products!$A$1:$G$49,MATCH(orders!$D434,products!$A$1:$A$49,0),MATCH(orders!K$1,products!$A$1:$G$1,0))</f>
        <v>1</v>
      </c>
      <c r="L434" s="6">
        <f>INDEX(products!$A$1:$G$49,MATCH(orders!$D434,products!$A$1:$A$49,0),MATCH(orders!L$1,products!$A$1:$G$1,0))</f>
        <v>11.25</v>
      </c>
      <c r="M434" s="6">
        <f t="shared" si="6"/>
        <v>22.5</v>
      </c>
      <c r="N434" t="str" cm="1">
        <f t="array" ref="N434">_xlfn.IFS(I434="Ara","Arabica",I434="Exc","Excelsa",I434="Lib","Liberica",I434="Rob","Robusta")</f>
        <v>Arabica</v>
      </c>
      <c r="O434" t="str">
        <f>_xlfn.XLOOKUP(Orders[[#This Row],[Customer ID]],customers!$A$2:$A$1001,customers!$I$2:$I$1001)</f>
        <v>No</v>
      </c>
    </row>
    <row r="435" spans="1:15" x14ac:dyDescent="0.3">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
        <v>6197</v>
      </c>
      <c r="K435" s="1">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_xlfn.IFS(I435="Ara","Arabica",I435="Exc","Excelsa",I435="Lib","Liberica",I435="Rob","Robusta")</f>
        <v>Liberica</v>
      </c>
      <c r="O435" t="str">
        <f>_xlfn.XLOOKUP(Orders[[#This Row],[Customer ID]],customers!$A$2:$A$1001,customers!$I$2:$I$1001)</f>
        <v>Yes</v>
      </c>
    </row>
    <row r="436" spans="1:15" x14ac:dyDescent="0.3">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
        <v>6197</v>
      </c>
      <c r="K436" s="1">
        <f>INDEX(products!$A$1:$G$49,MATCH(orders!$D436,products!$A$1:$A$49,0),MATCH(orders!K$1,products!$A$1:$G$1,0))</f>
        <v>1</v>
      </c>
      <c r="L436" s="6">
        <f>INDEX(products!$A$1:$G$49,MATCH(orders!$D436,products!$A$1:$A$49,0),MATCH(orders!L$1,products!$A$1:$G$1,0))</f>
        <v>11.25</v>
      </c>
      <c r="M436" s="6">
        <f t="shared" si="6"/>
        <v>67.5</v>
      </c>
      <c r="N436" t="str" cm="1">
        <f t="array" ref="N436">_xlfn.IFS(I436="Ara","Arabica",I436="Exc","Excelsa",I436="Lib","Liberica",I436="Rob","Robusta")</f>
        <v>Arabica</v>
      </c>
      <c r="O436" t="str">
        <f>_xlfn.XLOOKUP(Orders[[#This Row],[Customer ID]],customers!$A$2:$A$1001,customers!$I$2:$I$1001)</f>
        <v>No</v>
      </c>
    </row>
    <row r="437" spans="1:15" x14ac:dyDescent="0.3">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
        <v>6197</v>
      </c>
      <c r="K437" s="1">
        <f>INDEX(products!$A$1:$G$49,MATCH(orders!$D437,products!$A$1:$A$49,0),MATCH(orders!K$1,products!$A$1:$G$1,0))</f>
        <v>0.5</v>
      </c>
      <c r="L437" s="6">
        <f>INDEX(products!$A$1:$G$49,MATCH(orders!$D437,products!$A$1:$A$49,0),MATCH(orders!L$1,products!$A$1:$G$1,0))</f>
        <v>8.25</v>
      </c>
      <c r="M437" s="6">
        <f t="shared" si="6"/>
        <v>8.25</v>
      </c>
      <c r="N437" t="str" cm="1">
        <f t="array" ref="N437">_xlfn.IFS(I437="Ara","Arabica",I437="Exc","Excelsa",I437="Lib","Liberica",I437="Rob","Robusta")</f>
        <v>Excelsa</v>
      </c>
      <c r="O437" t="str">
        <f>_xlfn.XLOOKUP(Orders[[#This Row],[Customer ID]],customers!$A$2:$A$1001,customers!$I$2:$I$1001)</f>
        <v>No</v>
      </c>
    </row>
    <row r="438" spans="1:15" x14ac:dyDescent="0.3">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
        <v>6198</v>
      </c>
      <c r="K438" s="1">
        <f>INDEX(products!$A$1:$G$49,MATCH(orders!$D438,products!$A$1:$A$49,0),MATCH(orders!K$1,products!$A$1:$G$1,0))</f>
        <v>0.2</v>
      </c>
      <c r="L438" s="6">
        <f>INDEX(products!$A$1:$G$49,MATCH(orders!$D438,products!$A$1:$A$49,0),MATCH(orders!L$1,products!$A$1:$G$1,0))</f>
        <v>4.7549999999999999</v>
      </c>
      <c r="M438" s="6">
        <f t="shared" si="6"/>
        <v>9.51</v>
      </c>
      <c r="N438" t="str" cm="1">
        <f t="array" ref="N438">_xlfn.IFS(I438="Ara","Arabica",I438="Exc","Excelsa",I438="Lib","Liberica",I438="Rob","Robusta")</f>
        <v>Liberica</v>
      </c>
      <c r="O438" t="str">
        <f>_xlfn.XLOOKUP(Orders[[#This Row],[Customer ID]],customers!$A$2:$A$1001,customers!$I$2:$I$1001)</f>
        <v>Yes</v>
      </c>
    </row>
    <row r="439" spans="1:15" x14ac:dyDescent="0.3">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
        <v>6199</v>
      </c>
      <c r="K439" s="1">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_xlfn.IFS(I439="Ara","Arabica",I439="Exc","Excelsa",I439="Lib","Liberica",I439="Rob","Robusta")</f>
        <v>Liberica</v>
      </c>
      <c r="O439" t="str">
        <f>_xlfn.XLOOKUP(Orders[[#This Row],[Customer ID]],customers!$A$2:$A$1001,customers!$I$2:$I$1001)</f>
        <v>No</v>
      </c>
    </row>
    <row r="440" spans="1:15" x14ac:dyDescent="0.3">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
        <v>6199</v>
      </c>
      <c r="K440" s="1">
        <f>INDEX(products!$A$1:$G$49,MATCH(orders!$D440,products!$A$1:$A$49,0),MATCH(orders!K$1,products!$A$1:$G$1,0))</f>
        <v>0.5</v>
      </c>
      <c r="L440" s="6">
        <f>INDEX(products!$A$1:$G$49,MATCH(orders!$D440,products!$A$1:$A$49,0),MATCH(orders!L$1,products!$A$1:$G$1,0))</f>
        <v>7.77</v>
      </c>
      <c r="M440" s="6">
        <f t="shared" si="6"/>
        <v>15.54</v>
      </c>
      <c r="N440" t="str" cm="1">
        <f t="array" ref="N440">_xlfn.IFS(I440="Ara","Arabica",I440="Exc","Excelsa",I440="Lib","Liberica",I440="Rob","Robusta")</f>
        <v>Liberica</v>
      </c>
      <c r="O440" t="str">
        <f>_xlfn.XLOOKUP(Orders[[#This Row],[Customer ID]],customers!$A$2:$A$1001,customers!$I$2:$I$1001)</f>
        <v>No</v>
      </c>
    </row>
    <row r="441" spans="1:15" x14ac:dyDescent="0.3">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
        <v>6198</v>
      </c>
      <c r="K441" s="1">
        <f>INDEX(products!$A$1:$G$49,MATCH(orders!$D441,products!$A$1:$A$49,0),MATCH(orders!K$1,products!$A$1:$G$1,0))</f>
        <v>0.5</v>
      </c>
      <c r="L441" s="6">
        <f>INDEX(products!$A$1:$G$49,MATCH(orders!$D441,products!$A$1:$A$49,0),MATCH(orders!L$1,products!$A$1:$G$1,0))</f>
        <v>8.91</v>
      </c>
      <c r="M441" s="6">
        <f t="shared" si="6"/>
        <v>35.64</v>
      </c>
      <c r="N441" t="str" cm="1">
        <f t="array" ref="N441">_xlfn.IFS(I441="Ara","Arabica",I441="Exc","Excelsa",I441="Lib","Liberica",I441="Rob","Robusta")</f>
        <v>Excelsa</v>
      </c>
      <c r="O441" t="str">
        <f>_xlfn.XLOOKUP(Orders[[#This Row],[Customer ID]],customers!$A$2:$A$1001,customers!$I$2:$I$1001)</f>
        <v>No</v>
      </c>
    </row>
    <row r="442" spans="1:15" x14ac:dyDescent="0.3">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
        <v>6197</v>
      </c>
      <c r="K442" s="1">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_xlfn.IFS(I442="Ara","Arabica",I442="Exc","Excelsa",I442="Lib","Liberica",I442="Rob","Robusta")</f>
        <v>Arabica</v>
      </c>
      <c r="O442" t="str">
        <f>_xlfn.XLOOKUP(Orders[[#This Row],[Customer ID]],customers!$A$2:$A$1001,customers!$I$2:$I$1001)</f>
        <v>Yes</v>
      </c>
    </row>
    <row r="443" spans="1:15" x14ac:dyDescent="0.3">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
        <v>6199</v>
      </c>
      <c r="K443" s="1">
        <f>INDEX(products!$A$1:$G$49,MATCH(orders!$D443,products!$A$1:$A$49,0),MATCH(orders!K$1,products!$A$1:$G$1,0))</f>
        <v>1</v>
      </c>
      <c r="L443" s="6">
        <f>INDEX(products!$A$1:$G$49,MATCH(orders!$D443,products!$A$1:$A$49,0),MATCH(orders!L$1,products!$A$1:$G$1,0))</f>
        <v>12.15</v>
      </c>
      <c r="M443" s="6">
        <f t="shared" si="6"/>
        <v>36.450000000000003</v>
      </c>
      <c r="N443" t="str" cm="1">
        <f t="array" ref="N443">_xlfn.IFS(I443="Ara","Arabica",I443="Exc","Excelsa",I443="Lib","Liberica",I443="Rob","Robusta")</f>
        <v>Excelsa</v>
      </c>
      <c r="O443" t="str">
        <f>_xlfn.XLOOKUP(Orders[[#This Row],[Customer ID]],customers!$A$2:$A$1001,customers!$I$2:$I$1001)</f>
        <v>Yes</v>
      </c>
    </row>
    <row r="444" spans="1:15" x14ac:dyDescent="0.3">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
        <v>6198</v>
      </c>
      <c r="K444" s="1">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_xlfn.IFS(I444="Ara","Arabica",I444="Exc","Excelsa",I444="Lib","Liberica",I444="Rob","Robusta")</f>
        <v>Robusta</v>
      </c>
      <c r="O444" t="str">
        <f>_xlfn.XLOOKUP(Orders[[#This Row],[Customer ID]],customers!$A$2:$A$1001,customers!$I$2:$I$1001)</f>
        <v>No</v>
      </c>
    </row>
    <row r="445" spans="1:15" x14ac:dyDescent="0.3">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
        <v>6198</v>
      </c>
      <c r="K445" s="1">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_xlfn.IFS(I445="Ara","Arabica",I445="Exc","Excelsa",I445="Lib","Liberica",I445="Rob","Robusta")</f>
        <v>Excelsa</v>
      </c>
      <c r="O445" t="str">
        <f>_xlfn.XLOOKUP(Orders[[#This Row],[Customer ID]],customers!$A$2:$A$1001,customers!$I$2:$I$1001)</f>
        <v>Yes</v>
      </c>
    </row>
    <row r="446" spans="1:15" x14ac:dyDescent="0.3">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
        <v>6197</v>
      </c>
      <c r="K446" s="1">
        <f>INDEX(products!$A$1:$G$49,MATCH(orders!$D446,products!$A$1:$A$49,0),MATCH(orders!K$1,products!$A$1:$G$1,0))</f>
        <v>0.2</v>
      </c>
      <c r="L446" s="6">
        <f>INDEX(products!$A$1:$G$49,MATCH(orders!$D446,products!$A$1:$A$49,0),MATCH(orders!L$1,products!$A$1:$G$1,0))</f>
        <v>4.125</v>
      </c>
      <c r="M446" s="6">
        <f t="shared" si="6"/>
        <v>24.75</v>
      </c>
      <c r="N446" t="str" cm="1">
        <f t="array" ref="N446">_xlfn.IFS(I446="Ara","Arabica",I446="Exc","Excelsa",I446="Lib","Liberica",I446="Rob","Robusta")</f>
        <v>Excelsa</v>
      </c>
      <c r="O446" t="str">
        <f>_xlfn.XLOOKUP(Orders[[#This Row],[Customer ID]],customers!$A$2:$A$1001,customers!$I$2:$I$1001)</f>
        <v>No</v>
      </c>
    </row>
    <row r="447" spans="1:15" x14ac:dyDescent="0.3">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
        <v>6197</v>
      </c>
      <c r="K447" s="1">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_xlfn.IFS(I447="Ara","Arabica",I447="Exc","Excelsa",I447="Lib","Liberica",I447="Rob","Robusta")</f>
        <v>Liberica</v>
      </c>
      <c r="O447" t="str">
        <f>_xlfn.XLOOKUP(Orders[[#This Row],[Customer ID]],customers!$A$2:$A$1001,customers!$I$2:$I$1001)</f>
        <v>Yes</v>
      </c>
    </row>
    <row r="448" spans="1:15" x14ac:dyDescent="0.3">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
        <v>6197</v>
      </c>
      <c r="K448" s="1">
        <f>INDEX(products!$A$1:$G$49,MATCH(orders!$D448,products!$A$1:$A$49,0),MATCH(orders!K$1,products!$A$1:$G$1,0))</f>
        <v>0.5</v>
      </c>
      <c r="L448" s="6">
        <f>INDEX(products!$A$1:$G$49,MATCH(orders!$D448,products!$A$1:$A$49,0),MATCH(orders!L$1,products!$A$1:$G$1,0))</f>
        <v>8.73</v>
      </c>
      <c r="M448" s="6">
        <f t="shared" si="6"/>
        <v>8.73</v>
      </c>
      <c r="N448" t="str" cm="1">
        <f t="array" ref="N448">_xlfn.IFS(I448="Ara","Arabica",I448="Exc","Excelsa",I448="Lib","Liberica",I448="Rob","Robusta")</f>
        <v>Liberica</v>
      </c>
      <c r="O448" t="str">
        <f>_xlfn.XLOOKUP(Orders[[#This Row],[Customer ID]],customers!$A$2:$A$1001,customers!$I$2:$I$1001)</f>
        <v>Yes</v>
      </c>
    </row>
    <row r="449" spans="1:15" x14ac:dyDescent="0.3">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
        <v>6197</v>
      </c>
      <c r="K449" s="1">
        <f>INDEX(products!$A$1:$G$49,MATCH(orders!$D449,products!$A$1:$A$49,0),MATCH(orders!K$1,products!$A$1:$G$1,0))</f>
        <v>0.5</v>
      </c>
      <c r="L449" s="6">
        <f>INDEX(products!$A$1:$G$49,MATCH(orders!$D449,products!$A$1:$A$49,0),MATCH(orders!L$1,products!$A$1:$G$1,0))</f>
        <v>5.97</v>
      </c>
      <c r="M449" s="6">
        <f t="shared" si="6"/>
        <v>17.91</v>
      </c>
      <c r="N449" t="str" cm="1">
        <f t="array" ref="N449">_xlfn.IFS(I449="Ara","Arabica",I449="Exc","Excelsa",I449="Lib","Liberica",I449="Rob","Robusta")</f>
        <v>Robusta</v>
      </c>
      <c r="O449" t="str">
        <f>_xlfn.XLOOKUP(Orders[[#This Row],[Customer ID]],customers!$A$2:$A$1001,customers!$I$2:$I$1001)</f>
        <v>No</v>
      </c>
    </row>
    <row r="450" spans="1:15" x14ac:dyDescent="0.3">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
        <v>6198</v>
      </c>
      <c r="K450" s="1">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_xlfn.IFS(I450="Ara","Arabica",I450="Exc","Excelsa",I450="Lib","Liberica",I450="Rob","Robusta")</f>
        <v>Robusta</v>
      </c>
      <c r="O450" t="str">
        <f>_xlfn.XLOOKUP(Orders[[#This Row],[Customer ID]],customers!$A$2:$A$1001,customers!$I$2:$I$1001)</f>
        <v>No</v>
      </c>
    </row>
    <row r="451" spans="1:15" x14ac:dyDescent="0.3">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
        <v>6199</v>
      </c>
      <c r="K451" s="1">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_xlfn.IFS(I451="Ara","Arabica",I451="Exc","Excelsa",I451="Lib","Liberica",I451="Rob","Robusta")</f>
        <v>Robusta</v>
      </c>
      <c r="O451" t="str">
        <f>_xlfn.XLOOKUP(Orders[[#This Row],[Customer ID]],customers!$A$2:$A$1001,customers!$I$2:$I$1001)</f>
        <v>No</v>
      </c>
    </row>
    <row r="452" spans="1:15" x14ac:dyDescent="0.3">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
        <v>6198</v>
      </c>
      <c r="K452" s="1">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_xlfn.IFS(I452="Ara","Arabica",I452="Exc","Excelsa",I452="Lib","Liberica",I452="Rob","Robusta")</f>
        <v>Liberica</v>
      </c>
      <c r="O452" t="str">
        <f>_xlfn.XLOOKUP(Orders[[#This Row],[Customer ID]],customers!$A$2:$A$1001,customers!$I$2:$I$1001)</f>
        <v>No</v>
      </c>
    </row>
    <row r="453" spans="1:15" x14ac:dyDescent="0.3">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
        <v>6199</v>
      </c>
      <c r="K453" s="1">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_xlfn.IFS(I453="Ara","Arabica",I453="Exc","Excelsa",I453="Lib","Liberica",I453="Rob","Robusta")</f>
        <v>Robusta</v>
      </c>
      <c r="O453" t="str">
        <f>_xlfn.XLOOKUP(Orders[[#This Row],[Customer ID]],customers!$A$2:$A$1001,customers!$I$2:$I$1001)</f>
        <v>Yes</v>
      </c>
    </row>
    <row r="454" spans="1:15" x14ac:dyDescent="0.3">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
        <v>6198</v>
      </c>
      <c r="K454" s="1">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_xlfn.IFS(I454="Ara","Arabica",I454="Exc","Excelsa",I454="Lib","Liberica",I454="Rob","Robusta")</f>
        <v>Arabica</v>
      </c>
      <c r="O454" t="str">
        <f>_xlfn.XLOOKUP(Orders[[#This Row],[Customer ID]],customers!$A$2:$A$1001,customers!$I$2:$I$1001)</f>
        <v>No</v>
      </c>
    </row>
    <row r="455" spans="1:15" x14ac:dyDescent="0.3">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
        <v>6198</v>
      </c>
      <c r="K455" s="1">
        <f>INDEX(products!$A$1:$G$49,MATCH(orders!$D455,products!$A$1:$A$49,0),MATCH(orders!K$1,products!$A$1:$G$1,0))</f>
        <v>0.5</v>
      </c>
      <c r="L455" s="6">
        <f>INDEX(products!$A$1:$G$49,MATCH(orders!$D455,products!$A$1:$A$49,0),MATCH(orders!L$1,products!$A$1:$G$1,0))</f>
        <v>9.51</v>
      </c>
      <c r="M455" s="6">
        <f t="shared" si="7"/>
        <v>38.04</v>
      </c>
      <c r="N455" t="str" cm="1">
        <f t="array" ref="N455">_xlfn.IFS(I455="Ara","Arabica",I455="Exc","Excelsa",I455="Lib","Liberica",I455="Rob","Robusta")</f>
        <v>Liberica</v>
      </c>
      <c r="O455" t="str">
        <f>_xlfn.XLOOKUP(Orders[[#This Row],[Customer ID]],customers!$A$2:$A$1001,customers!$I$2:$I$1001)</f>
        <v>No</v>
      </c>
    </row>
    <row r="456" spans="1:15" x14ac:dyDescent="0.3">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
        <v>6199</v>
      </c>
      <c r="K456" s="1">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_xlfn.IFS(I456="Ara","Arabica",I456="Exc","Excelsa",I456="Lib","Liberica",I456="Rob","Robusta")</f>
        <v>Robusta</v>
      </c>
      <c r="O456" t="str">
        <f>_xlfn.XLOOKUP(Orders[[#This Row],[Customer ID]],customers!$A$2:$A$1001,customers!$I$2:$I$1001)</f>
        <v>Yes</v>
      </c>
    </row>
    <row r="457" spans="1:15" x14ac:dyDescent="0.3">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
        <v>6198</v>
      </c>
      <c r="K457" s="1">
        <f>INDEX(products!$A$1:$G$49,MATCH(orders!$D457,products!$A$1:$A$49,0),MATCH(orders!K$1,products!$A$1:$G$1,0))</f>
        <v>0.2</v>
      </c>
      <c r="L457" s="6">
        <f>INDEX(products!$A$1:$G$49,MATCH(orders!$D457,products!$A$1:$A$49,0),MATCH(orders!L$1,products!$A$1:$G$1,0))</f>
        <v>4.7549999999999999</v>
      </c>
      <c r="M457" s="6">
        <f t="shared" si="7"/>
        <v>9.51</v>
      </c>
      <c r="N457" t="str" cm="1">
        <f t="array" ref="N457">_xlfn.IFS(I457="Ara","Arabica",I457="Exc","Excelsa",I457="Lib","Liberica",I457="Rob","Robusta")</f>
        <v>Liberica</v>
      </c>
      <c r="O457" t="str">
        <f>_xlfn.XLOOKUP(Orders[[#This Row],[Customer ID]],customers!$A$2:$A$1001,customers!$I$2:$I$1001)</f>
        <v>Yes</v>
      </c>
    </row>
    <row r="458" spans="1:15" x14ac:dyDescent="0.3">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
        <v>6199</v>
      </c>
      <c r="K458" s="1">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_xlfn.IFS(I458="Ara","Arabica",I458="Exc","Excelsa",I458="Lib","Liberica",I458="Rob","Robusta")</f>
        <v>Robusta</v>
      </c>
      <c r="O458" t="str">
        <f>_xlfn.XLOOKUP(Orders[[#This Row],[Customer ID]],customers!$A$2:$A$1001,customers!$I$2:$I$1001)</f>
        <v>No</v>
      </c>
    </row>
    <row r="459" spans="1:15" x14ac:dyDescent="0.3">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
        <v>6198</v>
      </c>
      <c r="K459" s="1">
        <f>INDEX(products!$A$1:$G$49,MATCH(orders!$D459,products!$A$1:$A$49,0),MATCH(orders!K$1,products!$A$1:$G$1,0))</f>
        <v>0.5</v>
      </c>
      <c r="L459" s="6">
        <f>INDEX(products!$A$1:$G$49,MATCH(orders!$D459,products!$A$1:$A$49,0),MATCH(orders!L$1,products!$A$1:$G$1,0))</f>
        <v>9.51</v>
      </c>
      <c r="M459" s="6">
        <f t="shared" si="7"/>
        <v>47.55</v>
      </c>
      <c r="N459" t="str" cm="1">
        <f t="array" ref="N459">_xlfn.IFS(I459="Ara","Arabica",I459="Exc","Excelsa",I459="Lib","Liberica",I459="Rob","Robusta")</f>
        <v>Liberica</v>
      </c>
      <c r="O459" t="str">
        <f>_xlfn.XLOOKUP(Orders[[#This Row],[Customer ID]],customers!$A$2:$A$1001,customers!$I$2:$I$1001)</f>
        <v>No</v>
      </c>
    </row>
    <row r="460" spans="1:15" x14ac:dyDescent="0.3">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
        <v>6197</v>
      </c>
      <c r="K460" s="1">
        <f>INDEX(products!$A$1:$G$49,MATCH(orders!$D460,products!$A$1:$A$49,0),MATCH(orders!K$1,products!$A$1:$G$1,0))</f>
        <v>1</v>
      </c>
      <c r="L460" s="6">
        <f>INDEX(products!$A$1:$G$49,MATCH(orders!$D460,products!$A$1:$A$49,0),MATCH(orders!L$1,products!$A$1:$G$1,0))</f>
        <v>11.25</v>
      </c>
      <c r="M460" s="6">
        <f t="shared" si="7"/>
        <v>45</v>
      </c>
      <c r="N460" t="str" cm="1">
        <f t="array" ref="N460">_xlfn.IFS(I460="Ara","Arabica",I460="Exc","Excelsa",I460="Lib","Liberica",I460="Rob","Robusta")</f>
        <v>Arabica</v>
      </c>
      <c r="O460" t="str">
        <f>_xlfn.XLOOKUP(Orders[[#This Row],[Customer ID]],customers!$A$2:$A$1001,customers!$I$2:$I$1001)</f>
        <v>No</v>
      </c>
    </row>
    <row r="461" spans="1:15" x14ac:dyDescent="0.3">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
        <v>6198</v>
      </c>
      <c r="K461" s="1">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_xlfn.IFS(I461="Ara","Arabica",I461="Exc","Excelsa",I461="Lib","Liberica",I461="Rob","Robusta")</f>
        <v>Liberica</v>
      </c>
      <c r="O461" t="str">
        <f>_xlfn.XLOOKUP(Orders[[#This Row],[Customer ID]],customers!$A$2:$A$1001,customers!$I$2:$I$1001)</f>
        <v>No</v>
      </c>
    </row>
    <row r="462" spans="1:15" x14ac:dyDescent="0.3">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
        <v>6199</v>
      </c>
      <c r="K462" s="1">
        <f>INDEX(products!$A$1:$G$49,MATCH(orders!$D462,products!$A$1:$A$49,0),MATCH(orders!K$1,products!$A$1:$G$1,0))</f>
        <v>0.5</v>
      </c>
      <c r="L462" s="6">
        <f>INDEX(products!$A$1:$G$49,MATCH(orders!$D462,products!$A$1:$A$49,0),MATCH(orders!L$1,products!$A$1:$G$1,0))</f>
        <v>5.3699999999999992</v>
      </c>
      <c r="M462" s="6">
        <f t="shared" si="7"/>
        <v>16.11</v>
      </c>
      <c r="N462" t="str" cm="1">
        <f t="array" ref="N462">_xlfn.IFS(I462="Ara","Arabica",I462="Exc","Excelsa",I462="Lib","Liberica",I462="Rob","Robusta")</f>
        <v>Robusta</v>
      </c>
      <c r="O462" t="str">
        <f>_xlfn.XLOOKUP(Orders[[#This Row],[Customer ID]],customers!$A$2:$A$1001,customers!$I$2:$I$1001)</f>
        <v>Yes</v>
      </c>
    </row>
    <row r="463" spans="1:15" x14ac:dyDescent="0.3">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
        <v>6199</v>
      </c>
      <c r="K463" s="1">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_xlfn.IFS(I463="Ara","Arabica",I463="Exc","Excelsa",I463="Lib","Liberica",I463="Rob","Robusta")</f>
        <v>Robusta</v>
      </c>
      <c r="O463" t="str">
        <f>_xlfn.XLOOKUP(Orders[[#This Row],[Customer ID]],customers!$A$2:$A$1001,customers!$I$2:$I$1001)</f>
        <v>Yes</v>
      </c>
    </row>
    <row r="464" spans="1:15" x14ac:dyDescent="0.3">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
        <v>6199</v>
      </c>
      <c r="K464" s="1">
        <f>INDEX(products!$A$1:$G$49,MATCH(orders!$D464,products!$A$1:$A$49,0),MATCH(orders!K$1,products!$A$1:$G$1,0))</f>
        <v>1</v>
      </c>
      <c r="L464" s="6">
        <f>INDEX(products!$A$1:$G$49,MATCH(orders!$D464,products!$A$1:$A$49,0),MATCH(orders!L$1,products!$A$1:$G$1,0))</f>
        <v>9.9499999999999993</v>
      </c>
      <c r="M464" s="6">
        <f t="shared" si="7"/>
        <v>49.75</v>
      </c>
      <c r="N464" t="str" cm="1">
        <f t="array" ref="N464">_xlfn.IFS(I464="Ara","Arabica",I464="Exc","Excelsa",I464="Lib","Liberica",I464="Rob","Robusta")</f>
        <v>Arabica</v>
      </c>
      <c r="O464" t="str">
        <f>_xlfn.XLOOKUP(Orders[[#This Row],[Customer ID]],customers!$A$2:$A$1001,customers!$I$2:$I$1001)</f>
        <v>Yes</v>
      </c>
    </row>
    <row r="465" spans="1:15" x14ac:dyDescent="0.3">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
        <v>6197</v>
      </c>
      <c r="K465" s="1">
        <f>INDEX(products!$A$1:$G$49,MATCH(orders!$D465,products!$A$1:$A$49,0),MATCH(orders!K$1,products!$A$1:$G$1,0))</f>
        <v>1</v>
      </c>
      <c r="L465" s="6">
        <f>INDEX(products!$A$1:$G$49,MATCH(orders!$D465,products!$A$1:$A$49,0),MATCH(orders!L$1,products!$A$1:$G$1,0))</f>
        <v>13.75</v>
      </c>
      <c r="M465" s="6">
        <f t="shared" si="7"/>
        <v>27.5</v>
      </c>
      <c r="N465" t="str" cm="1">
        <f t="array" ref="N465">_xlfn.IFS(I465="Ara","Arabica",I465="Exc","Excelsa",I465="Lib","Liberica",I465="Rob","Robusta")</f>
        <v>Excelsa</v>
      </c>
      <c r="O465" t="str">
        <f>_xlfn.XLOOKUP(Orders[[#This Row],[Customer ID]],customers!$A$2:$A$1001,customers!$I$2:$I$1001)</f>
        <v>No</v>
      </c>
    </row>
    <row r="466" spans="1:15" x14ac:dyDescent="0.3">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
        <v>6199</v>
      </c>
      <c r="K466" s="1">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_xlfn.IFS(I466="Ara","Arabica",I466="Exc","Excelsa",I466="Lib","Liberica",I466="Rob","Robusta")</f>
        <v>Liberica</v>
      </c>
      <c r="O466" t="str">
        <f>_xlfn.XLOOKUP(Orders[[#This Row],[Customer ID]],customers!$A$2:$A$1001,customers!$I$2:$I$1001)</f>
        <v>No</v>
      </c>
    </row>
    <row r="467" spans="1:15" x14ac:dyDescent="0.3">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
        <v>6199</v>
      </c>
      <c r="K467" s="1">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_xlfn.IFS(I467="Ara","Arabica",I467="Exc","Excelsa",I467="Lib","Liberica",I467="Rob","Robusta")</f>
        <v>Robusta</v>
      </c>
      <c r="O467" t="str">
        <f>_xlfn.XLOOKUP(Orders[[#This Row],[Customer ID]],customers!$A$2:$A$1001,customers!$I$2:$I$1001)</f>
        <v>Yes</v>
      </c>
    </row>
    <row r="468" spans="1:15" x14ac:dyDescent="0.3">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
        <v>6199</v>
      </c>
      <c r="K468" s="1">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_xlfn.IFS(I468="Ara","Arabica",I468="Exc","Excelsa",I468="Lib","Liberica",I468="Rob","Robusta")</f>
        <v>Arabica</v>
      </c>
      <c r="O468" t="str">
        <f>_xlfn.XLOOKUP(Orders[[#This Row],[Customer ID]],customers!$A$2:$A$1001,customers!$I$2:$I$1001)</f>
        <v>Yes</v>
      </c>
    </row>
    <row r="469" spans="1:15" x14ac:dyDescent="0.3">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
        <v>6199</v>
      </c>
      <c r="K469" s="1">
        <f>INDEX(products!$A$1:$G$49,MATCH(orders!$D469,products!$A$1:$A$49,0),MATCH(orders!K$1,products!$A$1:$G$1,0))</f>
        <v>0.5</v>
      </c>
      <c r="L469" s="6">
        <f>INDEX(products!$A$1:$G$49,MATCH(orders!$D469,products!$A$1:$A$49,0),MATCH(orders!L$1,products!$A$1:$G$1,0))</f>
        <v>5.97</v>
      </c>
      <c r="M469" s="6">
        <f t="shared" si="7"/>
        <v>5.97</v>
      </c>
      <c r="N469" t="str" cm="1">
        <f t="array" ref="N469">_xlfn.IFS(I469="Ara","Arabica",I469="Exc","Excelsa",I469="Lib","Liberica",I469="Rob","Robusta")</f>
        <v>Arabica</v>
      </c>
      <c r="O469" t="str">
        <f>_xlfn.XLOOKUP(Orders[[#This Row],[Customer ID]],customers!$A$2:$A$1001,customers!$I$2:$I$1001)</f>
        <v>No</v>
      </c>
    </row>
    <row r="470" spans="1:15" x14ac:dyDescent="0.3">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
        <v>6197</v>
      </c>
      <c r="K470" s="1">
        <f>INDEX(products!$A$1:$G$49,MATCH(orders!$D470,products!$A$1:$A$49,0),MATCH(orders!K$1,products!$A$1:$G$1,0))</f>
        <v>1</v>
      </c>
      <c r="L470" s="6">
        <f>INDEX(products!$A$1:$G$49,MATCH(orders!$D470,products!$A$1:$A$49,0),MATCH(orders!L$1,products!$A$1:$G$1,0))</f>
        <v>13.75</v>
      </c>
      <c r="M470" s="6">
        <f t="shared" si="7"/>
        <v>41.25</v>
      </c>
      <c r="N470" t="str" cm="1">
        <f t="array" ref="N470">_xlfn.IFS(I470="Ara","Arabica",I470="Exc","Excelsa",I470="Lib","Liberica",I470="Rob","Robusta")</f>
        <v>Excelsa</v>
      </c>
      <c r="O470" t="str">
        <f>_xlfn.XLOOKUP(Orders[[#This Row],[Customer ID]],customers!$A$2:$A$1001,customers!$I$2:$I$1001)</f>
        <v>Yes</v>
      </c>
    </row>
    <row r="471" spans="1:15" x14ac:dyDescent="0.3">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
        <v>6198</v>
      </c>
      <c r="K471" s="1">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_xlfn.IFS(I471="Ara","Arabica",I471="Exc","Excelsa",I471="Lib","Liberica",I471="Rob","Robusta")</f>
        <v>Excelsa</v>
      </c>
      <c r="O471" t="str">
        <f>_xlfn.XLOOKUP(Orders[[#This Row],[Customer ID]],customers!$A$2:$A$1001,customers!$I$2:$I$1001)</f>
        <v>Yes</v>
      </c>
    </row>
    <row r="472" spans="1:15" x14ac:dyDescent="0.3">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
        <v>6197</v>
      </c>
      <c r="K472" s="1">
        <f>INDEX(products!$A$1:$G$49,MATCH(orders!$D472,products!$A$1:$A$49,0),MATCH(orders!K$1,products!$A$1:$G$1,0))</f>
        <v>0.5</v>
      </c>
      <c r="L472" s="6">
        <f>INDEX(products!$A$1:$G$49,MATCH(orders!$D472,products!$A$1:$A$49,0),MATCH(orders!L$1,products!$A$1:$G$1,0))</f>
        <v>6.75</v>
      </c>
      <c r="M472" s="6">
        <f t="shared" si="7"/>
        <v>6.75</v>
      </c>
      <c r="N472" t="str" cm="1">
        <f t="array" ref="N472">_xlfn.IFS(I472="Ara","Arabica",I472="Exc","Excelsa",I472="Lib","Liberica",I472="Rob","Robusta")</f>
        <v>Arabica</v>
      </c>
      <c r="O472" t="str">
        <f>_xlfn.XLOOKUP(Orders[[#This Row],[Customer ID]],customers!$A$2:$A$1001,customers!$I$2:$I$1001)</f>
        <v>Yes</v>
      </c>
    </row>
    <row r="473" spans="1:15" x14ac:dyDescent="0.3">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
        <v>6197</v>
      </c>
      <c r="K473" s="1">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_xlfn.IFS(I473="Ara","Arabica",I473="Exc","Excelsa",I473="Lib","Liberica",I473="Rob","Robusta")</f>
        <v>Liberica</v>
      </c>
      <c r="O473" t="str">
        <f>_xlfn.XLOOKUP(Orders[[#This Row],[Customer ID]],customers!$A$2:$A$1001,customers!$I$2:$I$1001)</f>
        <v>Yes</v>
      </c>
    </row>
    <row r="474" spans="1:15" x14ac:dyDescent="0.3">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
        <v>6199</v>
      </c>
      <c r="K474" s="1">
        <f>INDEX(products!$A$1:$G$49,MATCH(orders!$D474,products!$A$1:$A$49,0),MATCH(orders!K$1,products!$A$1:$G$1,0))</f>
        <v>0.2</v>
      </c>
      <c r="L474" s="6">
        <f>INDEX(products!$A$1:$G$49,MATCH(orders!$D474,products!$A$1:$A$49,0),MATCH(orders!L$1,products!$A$1:$G$1,0))</f>
        <v>2.9849999999999999</v>
      </c>
      <c r="M474" s="6">
        <f t="shared" si="7"/>
        <v>5.97</v>
      </c>
      <c r="N474" t="str" cm="1">
        <f t="array" ref="N474">_xlfn.IFS(I474="Ara","Arabica",I474="Exc","Excelsa",I474="Lib","Liberica",I474="Rob","Robusta")</f>
        <v>Arabica</v>
      </c>
      <c r="O474" t="str">
        <f>_xlfn.XLOOKUP(Orders[[#This Row],[Customer ID]],customers!$A$2:$A$1001,customers!$I$2:$I$1001)</f>
        <v>No</v>
      </c>
    </row>
    <row r="475" spans="1:15" x14ac:dyDescent="0.3">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
        <v>6198</v>
      </c>
      <c r="K475" s="1">
        <f>INDEX(products!$A$1:$G$49,MATCH(orders!$D475,products!$A$1:$A$49,0),MATCH(orders!K$1,products!$A$1:$G$1,0))</f>
        <v>1</v>
      </c>
      <c r="L475" s="6">
        <f>INDEX(products!$A$1:$G$49,MATCH(orders!$D475,products!$A$1:$A$49,0),MATCH(orders!L$1,products!$A$1:$G$1,0))</f>
        <v>12.95</v>
      </c>
      <c r="M475" s="6">
        <f t="shared" si="7"/>
        <v>25.9</v>
      </c>
      <c r="N475" t="str" cm="1">
        <f t="array" ref="N475">_xlfn.IFS(I475="Ara","Arabica",I475="Exc","Excelsa",I475="Lib","Liberica",I475="Rob","Robusta")</f>
        <v>Arabica</v>
      </c>
      <c r="O475" t="str">
        <f>_xlfn.XLOOKUP(Orders[[#This Row],[Customer ID]],customers!$A$2:$A$1001,customers!$I$2:$I$1001)</f>
        <v>No</v>
      </c>
    </row>
    <row r="476" spans="1:15" x14ac:dyDescent="0.3">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
        <v>6197</v>
      </c>
      <c r="K476" s="1">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_xlfn.IFS(I476="Ara","Arabica",I476="Exc","Excelsa",I476="Lib","Liberica",I476="Rob","Robusta")</f>
        <v>Excelsa</v>
      </c>
      <c r="O476" t="str">
        <f>_xlfn.XLOOKUP(Orders[[#This Row],[Customer ID]],customers!$A$2:$A$1001,customers!$I$2:$I$1001)</f>
        <v>Yes</v>
      </c>
    </row>
    <row r="477" spans="1:15" x14ac:dyDescent="0.3">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
        <v>6197</v>
      </c>
      <c r="K477" s="1">
        <f>INDEX(products!$A$1:$G$49,MATCH(orders!$D477,products!$A$1:$A$49,0),MATCH(orders!K$1,products!$A$1:$G$1,0))</f>
        <v>0.2</v>
      </c>
      <c r="L477" s="6">
        <f>INDEX(products!$A$1:$G$49,MATCH(orders!$D477,products!$A$1:$A$49,0),MATCH(orders!L$1,products!$A$1:$G$1,0))</f>
        <v>4.3650000000000002</v>
      </c>
      <c r="M477" s="6">
        <f t="shared" si="7"/>
        <v>8.73</v>
      </c>
      <c r="N477" t="str" cm="1">
        <f t="array" ref="N477">_xlfn.IFS(I477="Ara","Arabica",I477="Exc","Excelsa",I477="Lib","Liberica",I477="Rob","Robusta")</f>
        <v>Liberica</v>
      </c>
      <c r="O477" t="str">
        <f>_xlfn.XLOOKUP(Orders[[#This Row],[Customer ID]],customers!$A$2:$A$1001,customers!$I$2:$I$1001)</f>
        <v>No</v>
      </c>
    </row>
    <row r="478" spans="1:15" x14ac:dyDescent="0.3">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
        <v>6198</v>
      </c>
      <c r="K478" s="1">
        <f>INDEX(products!$A$1:$G$49,MATCH(orders!$D478,products!$A$1:$A$49,0),MATCH(orders!K$1,products!$A$1:$G$1,0))</f>
        <v>0.2</v>
      </c>
      <c r="L478" s="6">
        <f>INDEX(products!$A$1:$G$49,MATCH(orders!$D478,products!$A$1:$A$49,0),MATCH(orders!L$1,products!$A$1:$G$1,0))</f>
        <v>4.4550000000000001</v>
      </c>
      <c r="M478" s="6">
        <f t="shared" si="7"/>
        <v>26.73</v>
      </c>
      <c r="N478" t="str" cm="1">
        <f t="array" ref="N478">_xlfn.IFS(I478="Ara","Arabica",I478="Exc","Excelsa",I478="Lib","Liberica",I478="Rob","Robusta")</f>
        <v>Excelsa</v>
      </c>
      <c r="O478" t="str">
        <f>_xlfn.XLOOKUP(Orders[[#This Row],[Customer ID]],customers!$A$2:$A$1001,customers!$I$2:$I$1001)</f>
        <v>Yes</v>
      </c>
    </row>
    <row r="479" spans="1:15" x14ac:dyDescent="0.3">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
        <v>6197</v>
      </c>
      <c r="K479" s="1">
        <f>INDEX(products!$A$1:$G$49,MATCH(orders!$D479,products!$A$1:$A$49,0),MATCH(orders!K$1,products!$A$1:$G$1,0))</f>
        <v>0.2</v>
      </c>
      <c r="L479" s="6">
        <f>INDEX(products!$A$1:$G$49,MATCH(orders!$D479,products!$A$1:$A$49,0),MATCH(orders!L$1,products!$A$1:$G$1,0))</f>
        <v>4.3650000000000002</v>
      </c>
      <c r="M479" s="6">
        <f t="shared" si="7"/>
        <v>26.19</v>
      </c>
      <c r="N479" t="str" cm="1">
        <f t="array" ref="N479">_xlfn.IFS(I479="Ara","Arabica",I479="Exc","Excelsa",I479="Lib","Liberica",I479="Rob","Robusta")</f>
        <v>Liberica</v>
      </c>
      <c r="O479" t="str">
        <f>_xlfn.XLOOKUP(Orders[[#This Row],[Customer ID]],customers!$A$2:$A$1001,customers!$I$2:$I$1001)</f>
        <v>No</v>
      </c>
    </row>
    <row r="480" spans="1:15" x14ac:dyDescent="0.3">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
        <v>6199</v>
      </c>
      <c r="K480" s="1">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_xlfn.IFS(I480="Ara","Arabica",I480="Exc","Excelsa",I480="Lib","Liberica",I480="Rob","Robusta")</f>
        <v>Robusta</v>
      </c>
      <c r="O480" t="str">
        <f>_xlfn.XLOOKUP(Orders[[#This Row],[Customer ID]],customers!$A$2:$A$1001,customers!$I$2:$I$1001)</f>
        <v>Yes</v>
      </c>
    </row>
    <row r="481" spans="1:15" x14ac:dyDescent="0.3">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
        <v>6197</v>
      </c>
      <c r="K481" s="1">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_xlfn.IFS(I481="Ara","Arabica",I481="Exc","Excelsa",I481="Lib","Liberica",I481="Rob","Robusta")</f>
        <v>Excelsa</v>
      </c>
      <c r="O481" t="str">
        <f>_xlfn.XLOOKUP(Orders[[#This Row],[Customer ID]],customers!$A$2:$A$1001,customers!$I$2:$I$1001)</f>
        <v>Yes</v>
      </c>
    </row>
    <row r="482" spans="1:15" x14ac:dyDescent="0.3">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
        <v>6197</v>
      </c>
      <c r="K482" s="1">
        <f>INDEX(products!$A$1:$G$49,MATCH(orders!$D482,products!$A$1:$A$49,0),MATCH(orders!K$1,products!$A$1:$G$1,0))</f>
        <v>0.2</v>
      </c>
      <c r="L482" s="6">
        <f>INDEX(products!$A$1:$G$49,MATCH(orders!$D482,products!$A$1:$A$49,0),MATCH(orders!L$1,products!$A$1:$G$1,0))</f>
        <v>4.125</v>
      </c>
      <c r="M482" s="6">
        <f t="shared" si="7"/>
        <v>4.125</v>
      </c>
      <c r="N482" t="str" cm="1">
        <f t="array" ref="N482">_xlfn.IFS(I482="Ara","Arabica",I482="Exc","Excelsa",I482="Lib","Liberica",I482="Rob","Robusta")</f>
        <v>Excelsa</v>
      </c>
      <c r="O482" t="str">
        <f>_xlfn.XLOOKUP(Orders[[#This Row],[Customer ID]],customers!$A$2:$A$1001,customers!$I$2:$I$1001)</f>
        <v>Yes</v>
      </c>
    </row>
    <row r="483" spans="1:15" x14ac:dyDescent="0.3">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
        <v>6198</v>
      </c>
      <c r="K483" s="1">
        <f>INDEX(products!$A$1:$G$49,MATCH(orders!$D483,products!$A$1:$A$49,0),MATCH(orders!K$1,products!$A$1:$G$1,0))</f>
        <v>1</v>
      </c>
      <c r="L483" s="6">
        <f>INDEX(products!$A$1:$G$49,MATCH(orders!$D483,products!$A$1:$A$49,0),MATCH(orders!L$1,products!$A$1:$G$1,0))</f>
        <v>11.95</v>
      </c>
      <c r="M483" s="6">
        <f t="shared" si="7"/>
        <v>23.9</v>
      </c>
      <c r="N483" t="str" cm="1">
        <f t="array" ref="N483">_xlfn.IFS(I483="Ara","Arabica",I483="Exc","Excelsa",I483="Lib","Liberica",I483="Rob","Robusta")</f>
        <v>Robusta</v>
      </c>
      <c r="O483" t="str">
        <f>_xlfn.XLOOKUP(Orders[[#This Row],[Customer ID]],customers!$A$2:$A$1001,customers!$I$2:$I$1001)</f>
        <v>No</v>
      </c>
    </row>
    <row r="484" spans="1:15" x14ac:dyDescent="0.3">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
        <v>6199</v>
      </c>
      <c r="K484" s="1">
        <f>INDEX(products!$A$1:$G$49,MATCH(orders!$D484,products!$A$1:$A$49,0),MATCH(orders!K$1,products!$A$1:$G$1,0))</f>
        <v>2.5</v>
      </c>
      <c r="L484" s="6">
        <f>INDEX(products!$A$1:$G$49,MATCH(orders!$D484,products!$A$1:$A$49,0),MATCH(orders!L$1,products!$A$1:$G$1,0))</f>
        <v>27.945</v>
      </c>
      <c r="M484" s="6">
        <f t="shared" si="7"/>
        <v>139.72499999999999</v>
      </c>
      <c r="N484" t="str" cm="1">
        <f t="array" ref="N484">_xlfn.IFS(I484="Ara","Arabica",I484="Exc","Excelsa",I484="Lib","Liberica",I484="Rob","Robusta")</f>
        <v>Excelsa</v>
      </c>
      <c r="O484" t="str">
        <f>_xlfn.XLOOKUP(Orders[[#This Row],[Customer ID]],customers!$A$2:$A$1001,customers!$I$2:$I$1001)</f>
        <v>Yes</v>
      </c>
    </row>
    <row r="485" spans="1:15" x14ac:dyDescent="0.3">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
        <v>6199</v>
      </c>
      <c r="K485" s="1">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_xlfn.IFS(I485="Ara","Arabica",I485="Exc","Excelsa",I485="Lib","Liberica",I485="Rob","Robusta")</f>
        <v>Liberica</v>
      </c>
      <c r="O485" t="str">
        <f>_xlfn.XLOOKUP(Orders[[#This Row],[Customer ID]],customers!$A$2:$A$1001,customers!$I$2:$I$1001)</f>
        <v>Yes</v>
      </c>
    </row>
    <row r="486" spans="1:15" x14ac:dyDescent="0.3">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
        <v>6198</v>
      </c>
      <c r="K486" s="1">
        <f>INDEX(products!$A$1:$G$49,MATCH(orders!$D486,products!$A$1:$A$49,0),MATCH(orders!K$1,products!$A$1:$G$1,0))</f>
        <v>0.5</v>
      </c>
      <c r="L486" s="6">
        <f>INDEX(products!$A$1:$G$49,MATCH(orders!$D486,products!$A$1:$A$49,0),MATCH(orders!L$1,products!$A$1:$G$1,0))</f>
        <v>9.51</v>
      </c>
      <c r="M486" s="6">
        <f t="shared" si="7"/>
        <v>57.06</v>
      </c>
      <c r="N486" t="str" cm="1">
        <f t="array" ref="N486">_xlfn.IFS(I486="Ara","Arabica",I486="Exc","Excelsa",I486="Lib","Liberica",I486="Rob","Robusta")</f>
        <v>Liberica</v>
      </c>
      <c r="O486" t="str">
        <f>_xlfn.XLOOKUP(Orders[[#This Row],[Customer ID]],customers!$A$2:$A$1001,customers!$I$2:$I$1001)</f>
        <v>No</v>
      </c>
    </row>
    <row r="487" spans="1:15" x14ac:dyDescent="0.3">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
        <v>6198</v>
      </c>
      <c r="K487" s="1">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_xlfn.IFS(I487="Ara","Arabica",I487="Exc","Excelsa",I487="Lib","Liberica",I487="Rob","Robusta")</f>
        <v>Robusta</v>
      </c>
      <c r="O487" t="str">
        <f>_xlfn.XLOOKUP(Orders[[#This Row],[Customer ID]],customers!$A$2:$A$1001,customers!$I$2:$I$1001)</f>
        <v>Yes</v>
      </c>
    </row>
    <row r="488" spans="1:15" x14ac:dyDescent="0.3">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
        <v>6197</v>
      </c>
      <c r="K488" s="1">
        <f>INDEX(products!$A$1:$G$49,MATCH(orders!$D488,products!$A$1:$A$49,0),MATCH(orders!K$1,products!$A$1:$G$1,0))</f>
        <v>0.5</v>
      </c>
      <c r="L488" s="6">
        <f>INDEX(products!$A$1:$G$49,MATCH(orders!$D488,products!$A$1:$A$49,0),MATCH(orders!L$1,products!$A$1:$G$1,0))</f>
        <v>8.73</v>
      </c>
      <c r="M488" s="6">
        <f t="shared" si="7"/>
        <v>52.38</v>
      </c>
      <c r="N488" t="str" cm="1">
        <f t="array" ref="N488">_xlfn.IFS(I488="Ara","Arabica",I488="Exc","Excelsa",I488="Lib","Liberica",I488="Rob","Robusta")</f>
        <v>Liberica</v>
      </c>
      <c r="O488" t="str">
        <f>_xlfn.XLOOKUP(Orders[[#This Row],[Customer ID]],customers!$A$2:$A$1001,customers!$I$2:$I$1001)</f>
        <v>Yes</v>
      </c>
    </row>
    <row r="489" spans="1:15" x14ac:dyDescent="0.3">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
        <v>6199</v>
      </c>
      <c r="K489" s="1">
        <f>INDEX(products!$A$1:$G$49,MATCH(orders!$D489,products!$A$1:$A$49,0),MATCH(orders!K$1,products!$A$1:$G$1,0))</f>
        <v>1</v>
      </c>
      <c r="L489" s="6">
        <f>INDEX(products!$A$1:$G$49,MATCH(orders!$D489,products!$A$1:$A$49,0),MATCH(orders!L$1,products!$A$1:$G$1,0))</f>
        <v>12.15</v>
      </c>
      <c r="M489" s="6">
        <f t="shared" si="7"/>
        <v>72.900000000000006</v>
      </c>
      <c r="N489" t="str" cm="1">
        <f t="array" ref="N489">_xlfn.IFS(I489="Ara","Arabica",I489="Exc","Excelsa",I489="Lib","Liberica",I489="Rob","Robusta")</f>
        <v>Excelsa</v>
      </c>
      <c r="O489" t="str">
        <f>_xlfn.XLOOKUP(Orders[[#This Row],[Customer ID]],customers!$A$2:$A$1001,customers!$I$2:$I$1001)</f>
        <v>No</v>
      </c>
    </row>
    <row r="490" spans="1:15" x14ac:dyDescent="0.3">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
        <v>6197</v>
      </c>
      <c r="K490" s="1">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_xlfn.IFS(I490="Ara","Arabica",I490="Exc","Excelsa",I490="Lib","Liberica",I490="Rob","Robusta")</f>
        <v>Robusta</v>
      </c>
      <c r="O490" t="str">
        <f>_xlfn.XLOOKUP(Orders[[#This Row],[Customer ID]],customers!$A$2:$A$1001,customers!$I$2:$I$1001)</f>
        <v>Yes</v>
      </c>
    </row>
    <row r="491" spans="1:15" x14ac:dyDescent="0.3">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
        <v>6198</v>
      </c>
      <c r="K491" s="1">
        <f>INDEX(products!$A$1:$G$49,MATCH(orders!$D491,products!$A$1:$A$49,0),MATCH(orders!K$1,products!$A$1:$G$1,0))</f>
        <v>1</v>
      </c>
      <c r="L491" s="6">
        <f>INDEX(products!$A$1:$G$49,MATCH(orders!$D491,products!$A$1:$A$49,0),MATCH(orders!L$1,products!$A$1:$G$1,0))</f>
        <v>15.85</v>
      </c>
      <c r="M491" s="6">
        <f t="shared" si="7"/>
        <v>95.1</v>
      </c>
      <c r="N491" t="str" cm="1">
        <f t="array" ref="N491">_xlfn.IFS(I491="Ara","Arabica",I491="Exc","Excelsa",I491="Lib","Liberica",I491="Rob","Robusta")</f>
        <v>Liberica</v>
      </c>
      <c r="O491" t="str">
        <f>_xlfn.XLOOKUP(Orders[[#This Row],[Customer ID]],customers!$A$2:$A$1001,customers!$I$2:$I$1001)</f>
        <v>No</v>
      </c>
    </row>
    <row r="492" spans="1:15" x14ac:dyDescent="0.3">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
        <v>6199</v>
      </c>
      <c r="K492" s="1">
        <f>INDEX(products!$A$1:$G$49,MATCH(orders!$D492,products!$A$1:$A$49,0),MATCH(orders!K$1,products!$A$1:$G$1,0))</f>
        <v>0.5</v>
      </c>
      <c r="L492" s="6">
        <f>INDEX(products!$A$1:$G$49,MATCH(orders!$D492,products!$A$1:$A$49,0),MATCH(orders!L$1,products!$A$1:$G$1,0))</f>
        <v>7.77</v>
      </c>
      <c r="M492" s="6">
        <f t="shared" si="7"/>
        <v>15.54</v>
      </c>
      <c r="N492" t="str" cm="1">
        <f t="array" ref="N492">_xlfn.IFS(I492="Ara","Arabica",I492="Exc","Excelsa",I492="Lib","Liberica",I492="Rob","Robusta")</f>
        <v>Liberica</v>
      </c>
      <c r="O492" t="str">
        <f>_xlfn.XLOOKUP(Orders[[#This Row],[Customer ID]],customers!$A$2:$A$1001,customers!$I$2:$I$1001)</f>
        <v>No</v>
      </c>
    </row>
    <row r="493" spans="1:15" x14ac:dyDescent="0.3">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
        <v>6199</v>
      </c>
      <c r="K493" s="1">
        <f>INDEX(products!$A$1:$G$49,MATCH(orders!$D493,products!$A$1:$A$49,0),MATCH(orders!K$1,products!$A$1:$G$1,0))</f>
        <v>0.2</v>
      </c>
      <c r="L493" s="6">
        <f>INDEX(products!$A$1:$G$49,MATCH(orders!$D493,products!$A$1:$A$49,0),MATCH(orders!L$1,products!$A$1:$G$1,0))</f>
        <v>3.8849999999999998</v>
      </c>
      <c r="M493" s="6">
        <f t="shared" si="7"/>
        <v>23.31</v>
      </c>
      <c r="N493" t="str" cm="1">
        <f t="array" ref="N493">_xlfn.IFS(I493="Ara","Arabica",I493="Exc","Excelsa",I493="Lib","Liberica",I493="Rob","Robusta")</f>
        <v>Liberica</v>
      </c>
      <c r="O493" t="str">
        <f>_xlfn.XLOOKUP(Orders[[#This Row],[Customer ID]],customers!$A$2:$A$1001,customers!$I$2:$I$1001)</f>
        <v>No</v>
      </c>
    </row>
    <row r="494" spans="1:15" x14ac:dyDescent="0.3">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
        <v>6197</v>
      </c>
      <c r="K494" s="1">
        <f>INDEX(products!$A$1:$G$49,MATCH(orders!$D494,products!$A$1:$A$49,0),MATCH(orders!K$1,products!$A$1:$G$1,0))</f>
        <v>0.2</v>
      </c>
      <c r="L494" s="6">
        <f>INDEX(products!$A$1:$G$49,MATCH(orders!$D494,products!$A$1:$A$49,0),MATCH(orders!L$1,products!$A$1:$G$1,0))</f>
        <v>4.125</v>
      </c>
      <c r="M494" s="6">
        <f t="shared" si="7"/>
        <v>4.125</v>
      </c>
      <c r="N494" t="str" cm="1">
        <f t="array" ref="N494">_xlfn.IFS(I494="Ara","Arabica",I494="Exc","Excelsa",I494="Lib","Liberica",I494="Rob","Robusta")</f>
        <v>Excelsa</v>
      </c>
      <c r="O494" t="str">
        <f>_xlfn.XLOOKUP(Orders[[#This Row],[Customer ID]],customers!$A$2:$A$1001,customers!$I$2:$I$1001)</f>
        <v>Yes</v>
      </c>
    </row>
    <row r="495" spans="1:15" x14ac:dyDescent="0.3">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
        <v>6197</v>
      </c>
      <c r="K495" s="1">
        <f>INDEX(products!$A$1:$G$49,MATCH(orders!$D495,products!$A$1:$A$49,0),MATCH(orders!K$1,products!$A$1:$G$1,0))</f>
        <v>0.5</v>
      </c>
      <c r="L495" s="6">
        <f>INDEX(products!$A$1:$G$49,MATCH(orders!$D495,products!$A$1:$A$49,0),MATCH(orders!L$1,products!$A$1:$G$1,0))</f>
        <v>5.97</v>
      </c>
      <c r="M495" s="6">
        <f t="shared" si="7"/>
        <v>35.82</v>
      </c>
      <c r="N495" t="str" cm="1">
        <f t="array" ref="N495">_xlfn.IFS(I495="Ara","Arabica",I495="Exc","Excelsa",I495="Lib","Liberica",I495="Rob","Robusta")</f>
        <v>Robusta</v>
      </c>
      <c r="O495" t="str">
        <f>_xlfn.XLOOKUP(Orders[[#This Row],[Customer ID]],customers!$A$2:$A$1001,customers!$I$2:$I$1001)</f>
        <v>No</v>
      </c>
    </row>
    <row r="496" spans="1:15" x14ac:dyDescent="0.3">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
        <v>6198</v>
      </c>
      <c r="K496" s="1">
        <f>INDEX(products!$A$1:$G$49,MATCH(orders!$D496,products!$A$1:$A$49,0),MATCH(orders!K$1,products!$A$1:$G$1,0))</f>
        <v>1</v>
      </c>
      <c r="L496" s="6">
        <f>INDEX(products!$A$1:$G$49,MATCH(orders!$D496,products!$A$1:$A$49,0),MATCH(orders!L$1,products!$A$1:$G$1,0))</f>
        <v>15.85</v>
      </c>
      <c r="M496" s="6">
        <f t="shared" si="7"/>
        <v>31.7</v>
      </c>
      <c r="N496" t="str" cm="1">
        <f t="array" ref="N496">_xlfn.IFS(I496="Ara","Arabica",I496="Exc","Excelsa",I496="Lib","Liberica",I496="Rob","Robusta")</f>
        <v>Liberica</v>
      </c>
      <c r="O496" t="str">
        <f>_xlfn.XLOOKUP(Orders[[#This Row],[Customer ID]],customers!$A$2:$A$1001,customers!$I$2:$I$1001)</f>
        <v>No</v>
      </c>
    </row>
    <row r="497" spans="1:15" x14ac:dyDescent="0.3">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
        <v>6198</v>
      </c>
      <c r="K497" s="1">
        <f>INDEX(products!$A$1:$G$49,MATCH(orders!$D497,products!$A$1:$A$49,0),MATCH(orders!K$1,products!$A$1:$G$1,0))</f>
        <v>1</v>
      </c>
      <c r="L497" s="6">
        <f>INDEX(products!$A$1:$G$49,MATCH(orders!$D497,products!$A$1:$A$49,0),MATCH(orders!L$1,products!$A$1:$G$1,0))</f>
        <v>15.85</v>
      </c>
      <c r="M497" s="6">
        <f t="shared" si="7"/>
        <v>79.25</v>
      </c>
      <c r="N497" t="str" cm="1">
        <f t="array" ref="N497">_xlfn.IFS(I497="Ara","Arabica",I497="Exc","Excelsa",I497="Lib","Liberica",I497="Rob","Robusta")</f>
        <v>Liberica</v>
      </c>
      <c r="O497" t="str">
        <f>_xlfn.XLOOKUP(Orders[[#This Row],[Customer ID]],customers!$A$2:$A$1001,customers!$I$2:$I$1001)</f>
        <v>Yes</v>
      </c>
    </row>
    <row r="498" spans="1:15" x14ac:dyDescent="0.3">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
        <v>6199</v>
      </c>
      <c r="K498" s="1">
        <f>INDEX(products!$A$1:$G$49,MATCH(orders!$D498,products!$A$1:$A$49,0),MATCH(orders!K$1,products!$A$1:$G$1,0))</f>
        <v>0.2</v>
      </c>
      <c r="L498" s="6">
        <f>INDEX(products!$A$1:$G$49,MATCH(orders!$D498,products!$A$1:$A$49,0),MATCH(orders!L$1,products!$A$1:$G$1,0))</f>
        <v>3.645</v>
      </c>
      <c r="M498" s="6">
        <f t="shared" si="7"/>
        <v>10.935</v>
      </c>
      <c r="N498" t="str" cm="1">
        <f t="array" ref="N498">_xlfn.IFS(I498="Ara","Arabica",I498="Exc","Excelsa",I498="Lib","Liberica",I498="Rob","Robusta")</f>
        <v>Excelsa</v>
      </c>
      <c r="O498" t="str">
        <f>_xlfn.XLOOKUP(Orders[[#This Row],[Customer ID]],customers!$A$2:$A$1001,customers!$I$2:$I$1001)</f>
        <v>No</v>
      </c>
    </row>
    <row r="499" spans="1:15" x14ac:dyDescent="0.3">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
        <v>6199</v>
      </c>
      <c r="K499" s="1">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_xlfn.IFS(I499="Ara","Arabica",I499="Exc","Excelsa",I499="Lib","Liberica",I499="Rob","Robusta")</f>
        <v>Arabica</v>
      </c>
      <c r="O499" t="str">
        <f>_xlfn.XLOOKUP(Orders[[#This Row],[Customer ID]],customers!$A$2:$A$1001,customers!$I$2:$I$1001)</f>
        <v>No</v>
      </c>
    </row>
    <row r="500" spans="1:15" x14ac:dyDescent="0.3">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
        <v>6197</v>
      </c>
      <c r="K500" s="1">
        <f>INDEX(products!$A$1:$G$49,MATCH(orders!$D500,products!$A$1:$A$49,0),MATCH(orders!K$1,products!$A$1:$G$1,0))</f>
        <v>1</v>
      </c>
      <c r="L500" s="6">
        <f>INDEX(products!$A$1:$G$49,MATCH(orders!$D500,products!$A$1:$A$49,0),MATCH(orders!L$1,products!$A$1:$G$1,0))</f>
        <v>9.9499999999999993</v>
      </c>
      <c r="M500" s="6">
        <f t="shared" si="7"/>
        <v>49.75</v>
      </c>
      <c r="N500" t="str" cm="1">
        <f t="array" ref="N500">_xlfn.IFS(I500="Ara","Arabica",I500="Exc","Excelsa",I500="Lib","Liberica",I500="Rob","Robusta")</f>
        <v>Robusta</v>
      </c>
      <c r="O500" t="str">
        <f>_xlfn.XLOOKUP(Orders[[#This Row],[Customer ID]],customers!$A$2:$A$1001,customers!$I$2:$I$1001)</f>
        <v>Yes</v>
      </c>
    </row>
    <row r="501" spans="1:15" x14ac:dyDescent="0.3">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
        <v>6199</v>
      </c>
      <c r="K501" s="1">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_xlfn.IFS(I501="Ara","Arabica",I501="Exc","Excelsa",I501="Lib","Liberica",I501="Rob","Robusta")</f>
        <v>Robusta</v>
      </c>
      <c r="O501" t="str">
        <f>_xlfn.XLOOKUP(Orders[[#This Row],[Customer ID]],customers!$A$2:$A$1001,customers!$I$2:$I$1001)</f>
        <v>Yes</v>
      </c>
    </row>
    <row r="502" spans="1:15" x14ac:dyDescent="0.3">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
        <v>6198</v>
      </c>
      <c r="K502" s="1">
        <f>INDEX(products!$A$1:$G$49,MATCH(orders!$D502,products!$A$1:$A$49,0),MATCH(orders!K$1,products!$A$1:$G$1,0))</f>
        <v>1</v>
      </c>
      <c r="L502" s="6">
        <f>INDEX(products!$A$1:$G$49,MATCH(orders!$D502,products!$A$1:$A$49,0),MATCH(orders!L$1,products!$A$1:$G$1,0))</f>
        <v>11.95</v>
      </c>
      <c r="M502" s="6">
        <f t="shared" si="7"/>
        <v>47.8</v>
      </c>
      <c r="N502" t="str" cm="1">
        <f t="array" ref="N502">_xlfn.IFS(I502="Ara","Arabica",I502="Exc","Excelsa",I502="Lib","Liberica",I502="Rob","Robusta")</f>
        <v>Robusta</v>
      </c>
      <c r="O502" t="str">
        <f>_xlfn.XLOOKUP(Orders[[#This Row],[Customer ID]],customers!$A$2:$A$1001,customers!$I$2:$I$1001)</f>
        <v>No</v>
      </c>
    </row>
    <row r="503" spans="1:15" x14ac:dyDescent="0.3">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
        <v>6197</v>
      </c>
      <c r="K503" s="1">
        <f>INDEX(products!$A$1:$G$49,MATCH(orders!$D503,products!$A$1:$A$49,0),MATCH(orders!K$1,products!$A$1:$G$1,0))</f>
        <v>0.2</v>
      </c>
      <c r="L503" s="6">
        <f>INDEX(products!$A$1:$G$49,MATCH(orders!$D503,products!$A$1:$A$49,0),MATCH(orders!L$1,products!$A$1:$G$1,0))</f>
        <v>2.9849999999999999</v>
      </c>
      <c r="M503" s="6">
        <f t="shared" si="7"/>
        <v>11.94</v>
      </c>
      <c r="N503" t="str" cm="1">
        <f t="array" ref="N503">_xlfn.IFS(I503="Ara","Arabica",I503="Exc","Excelsa",I503="Lib","Liberica",I503="Rob","Robusta")</f>
        <v>Robusta</v>
      </c>
      <c r="O503" t="str">
        <f>_xlfn.XLOOKUP(Orders[[#This Row],[Customer ID]],customers!$A$2:$A$1001,customers!$I$2:$I$1001)</f>
        <v>No</v>
      </c>
    </row>
    <row r="504" spans="1:15" x14ac:dyDescent="0.3">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
        <v>6197</v>
      </c>
      <c r="K504" s="1">
        <f>INDEX(products!$A$1:$G$49,MATCH(orders!$D504,products!$A$1:$A$49,0),MATCH(orders!K$1,products!$A$1:$G$1,0))</f>
        <v>0.2</v>
      </c>
      <c r="L504" s="6">
        <f>INDEX(products!$A$1:$G$49,MATCH(orders!$D504,products!$A$1:$A$49,0),MATCH(orders!L$1,products!$A$1:$G$1,0))</f>
        <v>4.125</v>
      </c>
      <c r="M504" s="6">
        <f t="shared" si="7"/>
        <v>16.5</v>
      </c>
      <c r="N504" t="str" cm="1">
        <f t="array" ref="N504">_xlfn.IFS(I504="Ara","Arabica",I504="Exc","Excelsa",I504="Lib","Liberica",I504="Rob","Robusta")</f>
        <v>Excelsa</v>
      </c>
      <c r="O504" t="str">
        <f>_xlfn.XLOOKUP(Orders[[#This Row],[Customer ID]],customers!$A$2:$A$1001,customers!$I$2:$I$1001)</f>
        <v>No</v>
      </c>
    </row>
    <row r="505" spans="1:15" x14ac:dyDescent="0.3">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
        <v>6199</v>
      </c>
      <c r="K505" s="1">
        <f>INDEX(products!$A$1:$G$49,MATCH(orders!$D505,products!$A$1:$A$49,0),MATCH(orders!K$1,products!$A$1:$G$1,0))</f>
        <v>1</v>
      </c>
      <c r="L505" s="6">
        <f>INDEX(products!$A$1:$G$49,MATCH(orders!$D505,products!$A$1:$A$49,0),MATCH(orders!L$1,products!$A$1:$G$1,0))</f>
        <v>12.95</v>
      </c>
      <c r="M505" s="6">
        <f t="shared" si="7"/>
        <v>51.8</v>
      </c>
      <c r="N505" t="str" cm="1">
        <f t="array" ref="N505">_xlfn.IFS(I505="Ara","Arabica",I505="Exc","Excelsa",I505="Lib","Liberica",I505="Rob","Robusta")</f>
        <v>Liberica</v>
      </c>
      <c r="O505" t="str">
        <f>_xlfn.XLOOKUP(Orders[[#This Row],[Customer ID]],customers!$A$2:$A$1001,customers!$I$2:$I$1001)</f>
        <v>No</v>
      </c>
    </row>
    <row r="506" spans="1:15" x14ac:dyDescent="0.3">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
        <v>6198</v>
      </c>
      <c r="K506" s="1">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_xlfn.IFS(I506="Ara","Arabica",I506="Exc","Excelsa",I506="Lib","Liberica",I506="Rob","Robusta")</f>
        <v>Liberica</v>
      </c>
      <c r="O506" t="str">
        <f>_xlfn.XLOOKUP(Orders[[#This Row],[Customer ID]],customers!$A$2:$A$1001,customers!$I$2:$I$1001)</f>
        <v>No</v>
      </c>
    </row>
    <row r="507" spans="1:15" x14ac:dyDescent="0.3">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
        <v>6197</v>
      </c>
      <c r="K507" s="1">
        <f>INDEX(products!$A$1:$G$49,MATCH(orders!$D507,products!$A$1:$A$49,0),MATCH(orders!K$1,products!$A$1:$G$1,0))</f>
        <v>0.2</v>
      </c>
      <c r="L507" s="6">
        <f>INDEX(products!$A$1:$G$49,MATCH(orders!$D507,products!$A$1:$A$49,0),MATCH(orders!L$1,products!$A$1:$G$1,0))</f>
        <v>4.3650000000000002</v>
      </c>
      <c r="M507" s="6">
        <f t="shared" si="7"/>
        <v>26.19</v>
      </c>
      <c r="N507" t="str" cm="1">
        <f t="array" ref="N507">_xlfn.IFS(I507="Ara","Arabica",I507="Exc","Excelsa",I507="Lib","Liberica",I507="Rob","Robusta")</f>
        <v>Liberica</v>
      </c>
      <c r="O507" t="str">
        <f>_xlfn.XLOOKUP(Orders[[#This Row],[Customer ID]],customers!$A$2:$A$1001,customers!$I$2:$I$1001)</f>
        <v>No</v>
      </c>
    </row>
    <row r="508" spans="1:15" x14ac:dyDescent="0.3">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
        <v>6198</v>
      </c>
      <c r="K508" s="1">
        <f>INDEX(products!$A$1:$G$49,MATCH(orders!$D508,products!$A$1:$A$49,0),MATCH(orders!K$1,products!$A$1:$G$1,0))</f>
        <v>1</v>
      </c>
      <c r="L508" s="6">
        <f>INDEX(products!$A$1:$G$49,MATCH(orders!$D508,products!$A$1:$A$49,0),MATCH(orders!L$1,products!$A$1:$G$1,0))</f>
        <v>12.95</v>
      </c>
      <c r="M508" s="6">
        <f t="shared" si="7"/>
        <v>25.9</v>
      </c>
      <c r="N508" t="str" cm="1">
        <f t="array" ref="N508">_xlfn.IFS(I508="Ara","Arabica",I508="Exc","Excelsa",I508="Lib","Liberica",I508="Rob","Robusta")</f>
        <v>Arabica</v>
      </c>
      <c r="O508" t="str">
        <f>_xlfn.XLOOKUP(Orders[[#This Row],[Customer ID]],customers!$A$2:$A$1001,customers!$I$2:$I$1001)</f>
        <v>Yes</v>
      </c>
    </row>
    <row r="509" spans="1:15" x14ac:dyDescent="0.3">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
        <v>6198</v>
      </c>
      <c r="K509" s="1">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_xlfn.IFS(I509="Ara","Arabica",I509="Exc","Excelsa",I509="Lib","Liberica",I509="Rob","Robusta")</f>
        <v>Arabica</v>
      </c>
      <c r="O509" t="str">
        <f>_xlfn.XLOOKUP(Orders[[#This Row],[Customer ID]],customers!$A$2:$A$1001,customers!$I$2:$I$1001)</f>
        <v>Yes</v>
      </c>
    </row>
    <row r="510" spans="1:15" x14ac:dyDescent="0.3">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
        <v>6199</v>
      </c>
      <c r="K510" s="1">
        <f>INDEX(products!$A$1:$G$49,MATCH(orders!$D510,products!$A$1:$A$49,0),MATCH(orders!K$1,products!$A$1:$G$1,0))</f>
        <v>0.5</v>
      </c>
      <c r="L510" s="6">
        <f>INDEX(products!$A$1:$G$49,MATCH(orders!$D510,products!$A$1:$A$49,0),MATCH(orders!L$1,products!$A$1:$G$1,0))</f>
        <v>7.77</v>
      </c>
      <c r="M510" s="6">
        <f t="shared" si="7"/>
        <v>46.62</v>
      </c>
      <c r="N510" t="str" cm="1">
        <f t="array" ref="N510">_xlfn.IFS(I510="Ara","Arabica",I510="Exc","Excelsa",I510="Lib","Liberica",I510="Rob","Robusta")</f>
        <v>Liberica</v>
      </c>
      <c r="O510" t="str">
        <f>_xlfn.XLOOKUP(Orders[[#This Row],[Customer ID]],customers!$A$2:$A$1001,customers!$I$2:$I$1001)</f>
        <v>No</v>
      </c>
    </row>
    <row r="511" spans="1:15" x14ac:dyDescent="0.3">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
        <v>6199</v>
      </c>
      <c r="K511" s="1">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_xlfn.IFS(I511="Ara","Arabica",I511="Exc","Excelsa",I511="Lib","Liberica",I511="Rob","Robusta")</f>
        <v>Arabica</v>
      </c>
      <c r="O511" t="str">
        <f>_xlfn.XLOOKUP(Orders[[#This Row],[Customer ID]],customers!$A$2:$A$1001,customers!$I$2:$I$1001)</f>
        <v>Yes</v>
      </c>
    </row>
    <row r="512" spans="1:15" x14ac:dyDescent="0.3">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
        <v>6198</v>
      </c>
      <c r="K512" s="1">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_xlfn.IFS(I512="Ara","Arabica",I512="Exc","Excelsa",I512="Lib","Liberica",I512="Rob","Robusta")</f>
        <v>Robusta</v>
      </c>
      <c r="O512" t="str">
        <f>_xlfn.XLOOKUP(Orders[[#This Row],[Customer ID]],customers!$A$2:$A$1001,customers!$I$2:$I$1001)</f>
        <v>Yes</v>
      </c>
    </row>
    <row r="513" spans="1:15" x14ac:dyDescent="0.3">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
        <v>6197</v>
      </c>
      <c r="K513" s="1">
        <f>INDEX(products!$A$1:$G$49,MATCH(orders!$D513,products!$A$1:$A$49,0),MATCH(orders!K$1,products!$A$1:$G$1,0))</f>
        <v>0.2</v>
      </c>
      <c r="L513" s="6">
        <f>INDEX(products!$A$1:$G$49,MATCH(orders!$D513,products!$A$1:$A$49,0),MATCH(orders!L$1,products!$A$1:$G$1,0))</f>
        <v>3.375</v>
      </c>
      <c r="M513" s="6">
        <f t="shared" si="7"/>
        <v>13.5</v>
      </c>
      <c r="N513" t="str" cm="1">
        <f t="array" ref="N513">_xlfn.IFS(I513="Ara","Arabica",I513="Exc","Excelsa",I513="Lib","Liberica",I513="Rob","Robusta")</f>
        <v>Arabica</v>
      </c>
      <c r="O513" t="str">
        <f>_xlfn.XLOOKUP(Orders[[#This Row],[Customer ID]],customers!$A$2:$A$1001,customers!$I$2:$I$1001)</f>
        <v>Yes</v>
      </c>
    </row>
    <row r="514" spans="1:15" x14ac:dyDescent="0.3">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
        <v>6198</v>
      </c>
      <c r="K514" s="1">
        <f>INDEX(products!$A$1:$G$49,MATCH(orders!$D514,products!$A$1:$A$49,0),MATCH(orders!K$1,products!$A$1:$G$1,0))</f>
        <v>1</v>
      </c>
      <c r="L514" s="6">
        <f>INDEX(products!$A$1:$G$49,MATCH(orders!$D514,products!$A$1:$A$49,0),MATCH(orders!L$1,products!$A$1:$G$1,0))</f>
        <v>15.85</v>
      </c>
      <c r="M514" s="6">
        <f t="shared" si="7"/>
        <v>47.55</v>
      </c>
      <c r="N514" t="str" cm="1">
        <f t="array" ref="N514">_xlfn.IFS(I514="Ara","Arabica",I514="Exc","Excelsa",I514="Lib","Liberica",I514="Rob","Robusta")</f>
        <v>Liberica</v>
      </c>
      <c r="O514" t="str">
        <f>_xlfn.XLOOKUP(Orders[[#This Row],[Customer ID]],customers!$A$2:$A$1001,customers!$I$2:$I$1001)</f>
        <v>No</v>
      </c>
    </row>
    <row r="515" spans="1:15" x14ac:dyDescent="0.3">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
        <v>6198</v>
      </c>
      <c r="K515" s="1">
        <f>INDEX(products!$A$1:$G$49,MATCH(orders!$D515,products!$A$1:$A$49,0),MATCH(orders!K$1,products!$A$1:$G$1,0))</f>
        <v>1</v>
      </c>
      <c r="L515" s="6">
        <f>INDEX(products!$A$1:$G$49,MATCH(orders!$D515,products!$A$1:$A$49,0),MATCH(orders!L$1,products!$A$1:$G$1,0))</f>
        <v>15.85</v>
      </c>
      <c r="M515" s="6">
        <f t="shared" ref="M515:M578" si="8">L515*E515</f>
        <v>79.25</v>
      </c>
      <c r="N515" t="str" cm="1">
        <f t="array" ref="N515">_xlfn.IFS(I515="Ara","Arabica",I515="Exc","Excelsa",I515="Lib","Liberica",I515="Rob","Robusta")</f>
        <v>Liberica</v>
      </c>
      <c r="O515" t="str">
        <f>_xlfn.XLOOKUP(Orders[[#This Row],[Customer ID]],customers!$A$2:$A$1001,customers!$I$2:$I$1001)</f>
        <v>No</v>
      </c>
    </row>
    <row r="516" spans="1:15" x14ac:dyDescent="0.3">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
        <v>6197</v>
      </c>
      <c r="K516" s="1">
        <f>INDEX(products!$A$1:$G$49,MATCH(orders!$D516,products!$A$1:$A$49,0),MATCH(orders!K$1,products!$A$1:$G$1,0))</f>
        <v>0.2</v>
      </c>
      <c r="L516" s="6">
        <f>INDEX(products!$A$1:$G$49,MATCH(orders!$D516,products!$A$1:$A$49,0),MATCH(orders!L$1,products!$A$1:$G$1,0))</f>
        <v>4.3650000000000002</v>
      </c>
      <c r="M516" s="6">
        <f t="shared" si="8"/>
        <v>26.19</v>
      </c>
      <c r="N516" t="str" cm="1">
        <f t="array" ref="N516">_xlfn.IFS(I516="Ara","Arabica",I516="Exc","Excelsa",I516="Lib","Liberica",I516="Rob","Robusta")</f>
        <v>Liberica</v>
      </c>
      <c r="O516" t="str">
        <f>_xlfn.XLOOKUP(Orders[[#This Row],[Customer ID]],customers!$A$2:$A$1001,customers!$I$2:$I$1001)</f>
        <v>Yes</v>
      </c>
    </row>
    <row r="517" spans="1:15" x14ac:dyDescent="0.3">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
        <v>6198</v>
      </c>
      <c r="K517" s="1">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_xlfn.IFS(I517="Ara","Arabica",I517="Exc","Excelsa",I517="Lib","Liberica",I517="Rob","Robusta")</f>
        <v>Robusta</v>
      </c>
      <c r="O517" t="str">
        <f>_xlfn.XLOOKUP(Orders[[#This Row],[Customer ID]],customers!$A$2:$A$1001,customers!$I$2:$I$1001)</f>
        <v>No</v>
      </c>
    </row>
    <row r="518" spans="1:15" x14ac:dyDescent="0.3">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
        <v>6199</v>
      </c>
      <c r="K518" s="1">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_xlfn.IFS(I518="Ara","Arabica",I518="Exc","Excelsa",I518="Lib","Liberica",I518="Rob","Robusta")</f>
        <v>Robusta</v>
      </c>
      <c r="O518" t="str">
        <f>_xlfn.XLOOKUP(Orders[[#This Row],[Customer ID]],customers!$A$2:$A$1001,customers!$I$2:$I$1001)</f>
        <v>Yes</v>
      </c>
    </row>
    <row r="519" spans="1:15" x14ac:dyDescent="0.3">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
        <v>6199</v>
      </c>
      <c r="K519" s="1">
        <f>INDEX(products!$A$1:$G$49,MATCH(orders!$D519,products!$A$1:$A$49,0),MATCH(orders!K$1,products!$A$1:$G$1,0))</f>
        <v>0.2</v>
      </c>
      <c r="L519" s="6">
        <f>INDEX(products!$A$1:$G$49,MATCH(orders!$D519,products!$A$1:$A$49,0),MATCH(orders!L$1,products!$A$1:$G$1,0))</f>
        <v>3.8849999999999998</v>
      </c>
      <c r="M519" s="6">
        <f t="shared" si="8"/>
        <v>7.77</v>
      </c>
      <c r="N519" t="str" cm="1">
        <f t="array" ref="N519">_xlfn.IFS(I519="Ara","Arabica",I519="Exc","Excelsa",I519="Lib","Liberica",I519="Rob","Robusta")</f>
        <v>Liberica</v>
      </c>
      <c r="O519" t="str">
        <f>_xlfn.XLOOKUP(Orders[[#This Row],[Customer ID]],customers!$A$2:$A$1001,customers!$I$2:$I$1001)</f>
        <v>No</v>
      </c>
    </row>
    <row r="520" spans="1:15" x14ac:dyDescent="0.3">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
        <v>6199</v>
      </c>
      <c r="K520" s="1">
        <f>INDEX(products!$A$1:$G$49,MATCH(orders!$D520,products!$A$1:$A$49,0),MATCH(orders!K$1,products!$A$1:$G$1,0))</f>
        <v>2.5</v>
      </c>
      <c r="L520" s="6">
        <f>INDEX(products!$A$1:$G$49,MATCH(orders!$D520,products!$A$1:$A$49,0),MATCH(orders!L$1,products!$A$1:$G$1,0))</f>
        <v>27.945</v>
      </c>
      <c r="M520" s="6">
        <f t="shared" si="8"/>
        <v>139.72499999999999</v>
      </c>
      <c r="N520" t="str" cm="1">
        <f t="array" ref="N520">_xlfn.IFS(I520="Ara","Arabica",I520="Exc","Excelsa",I520="Lib","Liberica",I520="Rob","Robusta")</f>
        <v>Excelsa</v>
      </c>
      <c r="O520" t="str">
        <f>_xlfn.XLOOKUP(Orders[[#This Row],[Customer ID]],customers!$A$2:$A$1001,customers!$I$2:$I$1001)</f>
        <v>No</v>
      </c>
    </row>
    <row r="521" spans="1:15" x14ac:dyDescent="0.3">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
        <v>6199</v>
      </c>
      <c r="K521" s="1">
        <f>INDEX(products!$A$1:$G$49,MATCH(orders!$D521,products!$A$1:$A$49,0),MATCH(orders!K$1,products!$A$1:$G$1,0))</f>
        <v>0.5</v>
      </c>
      <c r="L521" s="6">
        <f>INDEX(products!$A$1:$G$49,MATCH(orders!$D521,products!$A$1:$A$49,0),MATCH(orders!L$1,products!$A$1:$G$1,0))</f>
        <v>5.97</v>
      </c>
      <c r="M521" s="6">
        <f t="shared" si="8"/>
        <v>11.94</v>
      </c>
      <c r="N521" t="str" cm="1">
        <f t="array" ref="N521">_xlfn.IFS(I521="Ara","Arabica",I521="Exc","Excelsa",I521="Lib","Liberica",I521="Rob","Robusta")</f>
        <v>Arabica</v>
      </c>
      <c r="O521" t="str">
        <f>_xlfn.XLOOKUP(Orders[[#This Row],[Customer ID]],customers!$A$2:$A$1001,customers!$I$2:$I$1001)</f>
        <v>Yes</v>
      </c>
    </row>
    <row r="522" spans="1:15" x14ac:dyDescent="0.3">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
        <v>6199</v>
      </c>
      <c r="K522" s="1">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_xlfn.IFS(I522="Ara","Arabica",I522="Exc","Excelsa",I522="Lib","Liberica",I522="Rob","Robusta")</f>
        <v>Liberica</v>
      </c>
      <c r="O522" t="str">
        <f>_xlfn.XLOOKUP(Orders[[#This Row],[Customer ID]],customers!$A$2:$A$1001,customers!$I$2:$I$1001)</f>
        <v>No</v>
      </c>
    </row>
    <row r="523" spans="1:15" x14ac:dyDescent="0.3">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
        <v>6197</v>
      </c>
      <c r="K523" s="1">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_xlfn.IFS(I523="Ara","Arabica",I523="Exc","Excelsa",I523="Lib","Liberica",I523="Rob","Robusta")</f>
        <v>Robusta</v>
      </c>
      <c r="O523" t="str">
        <f>_xlfn.XLOOKUP(Orders[[#This Row],[Customer ID]],customers!$A$2:$A$1001,customers!$I$2:$I$1001)</f>
        <v>No</v>
      </c>
    </row>
    <row r="524" spans="1:15" x14ac:dyDescent="0.3">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
        <v>6197</v>
      </c>
      <c r="K524" s="1">
        <f>INDEX(products!$A$1:$G$49,MATCH(orders!$D524,products!$A$1:$A$49,0),MATCH(orders!K$1,products!$A$1:$G$1,0))</f>
        <v>0.5</v>
      </c>
      <c r="L524" s="6">
        <f>INDEX(products!$A$1:$G$49,MATCH(orders!$D524,products!$A$1:$A$49,0),MATCH(orders!L$1,products!$A$1:$G$1,0))</f>
        <v>5.97</v>
      </c>
      <c r="M524" s="6">
        <f t="shared" si="8"/>
        <v>29.849999999999998</v>
      </c>
      <c r="N524" t="str" cm="1">
        <f t="array" ref="N524">_xlfn.IFS(I524="Ara","Arabica",I524="Exc","Excelsa",I524="Lib","Liberica",I524="Rob","Robusta")</f>
        <v>Robusta</v>
      </c>
      <c r="O524" t="str">
        <f>_xlfn.XLOOKUP(Orders[[#This Row],[Customer ID]],customers!$A$2:$A$1001,customers!$I$2:$I$1001)</f>
        <v>No</v>
      </c>
    </row>
    <row r="525" spans="1:15" x14ac:dyDescent="0.3">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
        <v>6199</v>
      </c>
      <c r="K525" s="1">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_xlfn.IFS(I525="Ara","Arabica",I525="Exc","Excelsa",I525="Lib","Liberica",I525="Rob","Robusta")</f>
        <v>Liberica</v>
      </c>
      <c r="O525" t="str">
        <f>_xlfn.XLOOKUP(Orders[[#This Row],[Customer ID]],customers!$A$2:$A$1001,customers!$I$2:$I$1001)</f>
        <v>No</v>
      </c>
    </row>
    <row r="526" spans="1:15" x14ac:dyDescent="0.3">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
        <v>6198</v>
      </c>
      <c r="K526" s="1">
        <f>INDEX(products!$A$1:$G$49,MATCH(orders!$D526,products!$A$1:$A$49,0),MATCH(orders!K$1,products!$A$1:$G$1,0))</f>
        <v>2.5</v>
      </c>
      <c r="L526" s="6">
        <f>INDEX(products!$A$1:$G$49,MATCH(orders!$D526,products!$A$1:$A$49,0),MATCH(orders!L$1,products!$A$1:$G$1,0))</f>
        <v>36.454999999999998</v>
      </c>
      <c r="M526" s="6">
        <f t="shared" si="8"/>
        <v>72.91</v>
      </c>
      <c r="N526" t="str" cm="1">
        <f t="array" ref="N526">_xlfn.IFS(I526="Ara","Arabica",I526="Exc","Excelsa",I526="Lib","Liberica",I526="Rob","Robusta")</f>
        <v>Liberica</v>
      </c>
      <c r="O526" t="str">
        <f>_xlfn.XLOOKUP(Orders[[#This Row],[Customer ID]],customers!$A$2:$A$1001,customers!$I$2:$I$1001)</f>
        <v>No</v>
      </c>
    </row>
    <row r="527" spans="1:15" x14ac:dyDescent="0.3">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
        <v>6199</v>
      </c>
      <c r="K527" s="1">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_xlfn.IFS(I527="Ara","Arabica",I527="Exc","Excelsa",I527="Lib","Liberica",I527="Rob","Robusta")</f>
        <v>Robusta</v>
      </c>
      <c r="O527" t="str">
        <f>_xlfn.XLOOKUP(Orders[[#This Row],[Customer ID]],customers!$A$2:$A$1001,customers!$I$2:$I$1001)</f>
        <v>Yes</v>
      </c>
    </row>
    <row r="528" spans="1:15" x14ac:dyDescent="0.3">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
        <v>6197</v>
      </c>
      <c r="K528" s="1">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_xlfn.IFS(I528="Ara","Arabica",I528="Exc","Excelsa",I528="Lib","Liberica",I528="Rob","Robusta")</f>
        <v>Excelsa</v>
      </c>
      <c r="O528" t="str">
        <f>_xlfn.XLOOKUP(Orders[[#This Row],[Customer ID]],customers!$A$2:$A$1001,customers!$I$2:$I$1001)</f>
        <v>Yes</v>
      </c>
    </row>
    <row r="529" spans="1:15" x14ac:dyDescent="0.3">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
        <v>6197</v>
      </c>
      <c r="K529" s="1">
        <f>INDEX(products!$A$1:$G$49,MATCH(orders!$D529,products!$A$1:$A$49,0),MATCH(orders!K$1,products!$A$1:$G$1,0))</f>
        <v>0.5</v>
      </c>
      <c r="L529" s="6">
        <f>INDEX(products!$A$1:$G$49,MATCH(orders!$D529,products!$A$1:$A$49,0),MATCH(orders!L$1,products!$A$1:$G$1,0))</f>
        <v>8.25</v>
      </c>
      <c r="M529" s="6">
        <f t="shared" si="8"/>
        <v>41.25</v>
      </c>
      <c r="N529" t="str" cm="1">
        <f t="array" ref="N529">_xlfn.IFS(I529="Ara","Arabica",I529="Exc","Excelsa",I529="Lib","Liberica",I529="Rob","Robusta")</f>
        <v>Excelsa</v>
      </c>
      <c r="O529" t="str">
        <f>_xlfn.XLOOKUP(Orders[[#This Row],[Customer ID]],customers!$A$2:$A$1001,customers!$I$2:$I$1001)</f>
        <v>No</v>
      </c>
    </row>
    <row r="530" spans="1:15" x14ac:dyDescent="0.3">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
        <v>6198</v>
      </c>
      <c r="K530" s="1">
        <f>INDEX(products!$A$1:$G$49,MATCH(orders!$D530,products!$A$1:$A$49,0),MATCH(orders!K$1,products!$A$1:$G$1,0))</f>
        <v>0.5</v>
      </c>
      <c r="L530" s="6">
        <f>INDEX(products!$A$1:$G$49,MATCH(orders!$D530,products!$A$1:$A$49,0),MATCH(orders!L$1,products!$A$1:$G$1,0))</f>
        <v>8.91</v>
      </c>
      <c r="M530" s="6">
        <f t="shared" si="8"/>
        <v>53.46</v>
      </c>
      <c r="N530" t="str" cm="1">
        <f t="array" ref="N530">_xlfn.IFS(I530="Ara","Arabica",I530="Exc","Excelsa",I530="Lib","Liberica",I530="Rob","Robusta")</f>
        <v>Excelsa</v>
      </c>
      <c r="O530" t="str">
        <f>_xlfn.XLOOKUP(Orders[[#This Row],[Customer ID]],customers!$A$2:$A$1001,customers!$I$2:$I$1001)</f>
        <v>No</v>
      </c>
    </row>
    <row r="531" spans="1:15" x14ac:dyDescent="0.3">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
        <v>6197</v>
      </c>
      <c r="K531" s="1">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_xlfn.IFS(I531="Ara","Arabica",I531="Exc","Excelsa",I531="Lib","Liberica",I531="Rob","Robusta")</f>
        <v>Robusta</v>
      </c>
      <c r="O531" t="str">
        <f>_xlfn.XLOOKUP(Orders[[#This Row],[Customer ID]],customers!$A$2:$A$1001,customers!$I$2:$I$1001)</f>
        <v>No</v>
      </c>
    </row>
    <row r="532" spans="1:15" x14ac:dyDescent="0.3">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
        <v>6197</v>
      </c>
      <c r="K532" s="1">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_xlfn.IFS(I532="Ara","Arabica",I532="Exc","Excelsa",I532="Lib","Liberica",I532="Rob","Robusta")</f>
        <v>Robusta</v>
      </c>
      <c r="O532" t="str">
        <f>_xlfn.XLOOKUP(Orders[[#This Row],[Customer ID]],customers!$A$2:$A$1001,customers!$I$2:$I$1001)</f>
        <v>No</v>
      </c>
    </row>
    <row r="533" spans="1:15" x14ac:dyDescent="0.3">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
        <v>6199</v>
      </c>
      <c r="K533" s="1">
        <f>INDEX(products!$A$1:$G$49,MATCH(orders!$D533,products!$A$1:$A$49,0),MATCH(orders!K$1,products!$A$1:$G$1,0))</f>
        <v>1</v>
      </c>
      <c r="L533" s="6">
        <f>INDEX(products!$A$1:$G$49,MATCH(orders!$D533,products!$A$1:$A$49,0),MATCH(orders!L$1,products!$A$1:$G$1,0))</f>
        <v>8.9499999999999993</v>
      </c>
      <c r="M533" s="6">
        <f t="shared" si="8"/>
        <v>44.75</v>
      </c>
      <c r="N533" t="str" cm="1">
        <f t="array" ref="N533">_xlfn.IFS(I533="Ara","Arabica",I533="Exc","Excelsa",I533="Lib","Liberica",I533="Rob","Robusta")</f>
        <v>Robusta</v>
      </c>
      <c r="O533" t="str">
        <f>_xlfn.XLOOKUP(Orders[[#This Row],[Customer ID]],customers!$A$2:$A$1001,customers!$I$2:$I$1001)</f>
        <v>No</v>
      </c>
    </row>
    <row r="534" spans="1:15" x14ac:dyDescent="0.3">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
        <v>6197</v>
      </c>
      <c r="K534" s="1">
        <f>INDEX(products!$A$1:$G$49,MATCH(orders!$D534,products!$A$1:$A$49,0),MATCH(orders!K$1,products!$A$1:$G$1,0))</f>
        <v>0.5</v>
      </c>
      <c r="L534" s="6">
        <f>INDEX(products!$A$1:$G$49,MATCH(orders!$D534,products!$A$1:$A$49,0),MATCH(orders!L$1,products!$A$1:$G$1,0))</f>
        <v>8.25</v>
      </c>
      <c r="M534" s="6">
        <f t="shared" si="8"/>
        <v>16.5</v>
      </c>
      <c r="N534" t="str" cm="1">
        <f t="array" ref="N534">_xlfn.IFS(I534="Ara","Arabica",I534="Exc","Excelsa",I534="Lib","Liberica",I534="Rob","Robusta")</f>
        <v>Excelsa</v>
      </c>
      <c r="O534" t="str">
        <f>_xlfn.XLOOKUP(Orders[[#This Row],[Customer ID]],customers!$A$2:$A$1001,customers!$I$2:$I$1001)</f>
        <v>Yes</v>
      </c>
    </row>
    <row r="535" spans="1:15" x14ac:dyDescent="0.3">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
        <v>6199</v>
      </c>
      <c r="K535" s="1">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_xlfn.IFS(I535="Ara","Arabica",I535="Exc","Excelsa",I535="Lib","Liberica",I535="Rob","Robusta")</f>
        <v>Robusta</v>
      </c>
      <c r="O535" t="str">
        <f>_xlfn.XLOOKUP(Orders[[#This Row],[Customer ID]],customers!$A$2:$A$1001,customers!$I$2:$I$1001)</f>
        <v>No</v>
      </c>
    </row>
    <row r="536" spans="1:15" x14ac:dyDescent="0.3">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
        <v>6197</v>
      </c>
      <c r="K536" s="1">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_xlfn.IFS(I536="Ara","Arabica",I536="Exc","Excelsa",I536="Lib","Liberica",I536="Rob","Robusta")</f>
        <v>Robusta</v>
      </c>
      <c r="O536" t="str">
        <f>_xlfn.XLOOKUP(Orders[[#This Row],[Customer ID]],customers!$A$2:$A$1001,customers!$I$2:$I$1001)</f>
        <v>Yes</v>
      </c>
    </row>
    <row r="537" spans="1:15" x14ac:dyDescent="0.3">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
        <v>6198</v>
      </c>
      <c r="K537" s="1">
        <f>INDEX(products!$A$1:$G$49,MATCH(orders!$D537,products!$A$1:$A$49,0),MATCH(orders!K$1,products!$A$1:$G$1,0))</f>
        <v>0.2</v>
      </c>
      <c r="L537" s="6">
        <f>INDEX(products!$A$1:$G$49,MATCH(orders!$D537,products!$A$1:$A$49,0),MATCH(orders!L$1,products!$A$1:$G$1,0))</f>
        <v>4.7549999999999999</v>
      </c>
      <c r="M537" s="6">
        <f t="shared" si="8"/>
        <v>9.51</v>
      </c>
      <c r="N537" t="str" cm="1">
        <f t="array" ref="N537">_xlfn.IFS(I537="Ara","Arabica",I537="Exc","Excelsa",I537="Lib","Liberica",I537="Rob","Robusta")</f>
        <v>Liberica</v>
      </c>
      <c r="O537" t="str">
        <f>_xlfn.XLOOKUP(Orders[[#This Row],[Customer ID]],customers!$A$2:$A$1001,customers!$I$2:$I$1001)</f>
        <v>No</v>
      </c>
    </row>
    <row r="538" spans="1:15" x14ac:dyDescent="0.3">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
        <v>6199</v>
      </c>
      <c r="K538" s="1">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_xlfn.IFS(I538="Ara","Arabica",I538="Exc","Excelsa",I538="Lib","Liberica",I538="Rob","Robusta")</f>
        <v>Robusta</v>
      </c>
      <c r="O538" t="str">
        <f>_xlfn.XLOOKUP(Orders[[#This Row],[Customer ID]],customers!$A$2:$A$1001,customers!$I$2:$I$1001)</f>
        <v>Yes</v>
      </c>
    </row>
    <row r="539" spans="1:15" x14ac:dyDescent="0.3">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
        <v>6199</v>
      </c>
      <c r="K539" s="1">
        <f>INDEX(products!$A$1:$G$49,MATCH(orders!$D539,products!$A$1:$A$49,0),MATCH(orders!K$1,products!$A$1:$G$1,0))</f>
        <v>2.5</v>
      </c>
      <c r="L539" s="6">
        <f>INDEX(products!$A$1:$G$49,MATCH(orders!$D539,products!$A$1:$A$49,0),MATCH(orders!L$1,products!$A$1:$G$1,0))</f>
        <v>27.945</v>
      </c>
      <c r="M539" s="6">
        <f t="shared" si="8"/>
        <v>111.78</v>
      </c>
      <c r="N539" t="str" cm="1">
        <f t="array" ref="N539">_xlfn.IFS(I539="Ara","Arabica",I539="Exc","Excelsa",I539="Lib","Liberica",I539="Rob","Robusta")</f>
        <v>Excelsa</v>
      </c>
      <c r="O539" t="str">
        <f>_xlfn.XLOOKUP(Orders[[#This Row],[Customer ID]],customers!$A$2:$A$1001,customers!$I$2:$I$1001)</f>
        <v>Yes</v>
      </c>
    </row>
    <row r="540" spans="1:15" x14ac:dyDescent="0.3">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
        <v>6199</v>
      </c>
      <c r="K540" s="1">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_xlfn.IFS(I540="Ara","Arabica",I540="Exc","Excelsa",I540="Lib","Liberica",I540="Rob","Robusta")</f>
        <v>Robusta</v>
      </c>
      <c r="O540" t="str">
        <f>_xlfn.XLOOKUP(Orders[[#This Row],[Customer ID]],customers!$A$2:$A$1001,customers!$I$2:$I$1001)</f>
        <v>Yes</v>
      </c>
    </row>
    <row r="541" spans="1:15" x14ac:dyDescent="0.3">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
        <v>6199</v>
      </c>
      <c r="K541" s="1">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_xlfn.IFS(I541="Ara","Arabica",I541="Exc","Excelsa",I541="Lib","Liberica",I541="Rob","Robusta")</f>
        <v>Robusta</v>
      </c>
      <c r="O541" t="str">
        <f>_xlfn.XLOOKUP(Orders[[#This Row],[Customer ID]],customers!$A$2:$A$1001,customers!$I$2:$I$1001)</f>
        <v>No</v>
      </c>
    </row>
    <row r="542" spans="1:15" x14ac:dyDescent="0.3">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
        <v>6198</v>
      </c>
      <c r="K542" s="1">
        <f>INDEX(products!$A$1:$G$49,MATCH(orders!$D542,products!$A$1:$A$49,0),MATCH(orders!K$1,products!$A$1:$G$1,0))</f>
        <v>1</v>
      </c>
      <c r="L542" s="6">
        <f>INDEX(products!$A$1:$G$49,MATCH(orders!$D542,products!$A$1:$A$49,0),MATCH(orders!L$1,products!$A$1:$G$1,0))</f>
        <v>15.85</v>
      </c>
      <c r="M542" s="6">
        <f t="shared" si="8"/>
        <v>63.4</v>
      </c>
      <c r="N542" t="str" cm="1">
        <f t="array" ref="N542">_xlfn.IFS(I542="Ara","Arabica",I542="Exc","Excelsa",I542="Lib","Liberica",I542="Rob","Robusta")</f>
        <v>Liberica</v>
      </c>
      <c r="O542" t="str">
        <f>_xlfn.XLOOKUP(Orders[[#This Row],[Customer ID]],customers!$A$2:$A$1001,customers!$I$2:$I$1001)</f>
        <v>Yes</v>
      </c>
    </row>
    <row r="543" spans="1:15" x14ac:dyDescent="0.3">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
        <v>6199</v>
      </c>
      <c r="K543" s="1">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_xlfn.IFS(I543="Ara","Arabica",I543="Exc","Excelsa",I543="Lib","Liberica",I543="Rob","Robusta")</f>
        <v>Arabica</v>
      </c>
      <c r="O543" t="str">
        <f>_xlfn.XLOOKUP(Orders[[#This Row],[Customer ID]],customers!$A$2:$A$1001,customers!$I$2:$I$1001)</f>
        <v>Yes</v>
      </c>
    </row>
    <row r="544" spans="1:15" x14ac:dyDescent="0.3">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
        <v>6197</v>
      </c>
      <c r="K544" s="1">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_xlfn.IFS(I544="Ara","Arabica",I544="Exc","Excelsa",I544="Lib","Liberica",I544="Rob","Robusta")</f>
        <v>Arabica</v>
      </c>
      <c r="O544" t="str">
        <f>_xlfn.XLOOKUP(Orders[[#This Row],[Customer ID]],customers!$A$2:$A$1001,customers!$I$2:$I$1001)</f>
        <v>No</v>
      </c>
    </row>
    <row r="545" spans="1:15" x14ac:dyDescent="0.3">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
        <v>6198</v>
      </c>
      <c r="K545" s="1">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_xlfn.IFS(I545="Ara","Arabica",I545="Exc","Excelsa",I545="Lib","Liberica",I545="Rob","Robusta")</f>
        <v>Robusta</v>
      </c>
      <c r="O545" t="str">
        <f>_xlfn.XLOOKUP(Orders[[#This Row],[Customer ID]],customers!$A$2:$A$1001,customers!$I$2:$I$1001)</f>
        <v>No</v>
      </c>
    </row>
    <row r="546" spans="1:15" x14ac:dyDescent="0.3">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
        <v>6198</v>
      </c>
      <c r="K546" s="1">
        <f>INDEX(products!$A$1:$G$49,MATCH(orders!$D546,products!$A$1:$A$49,0),MATCH(orders!K$1,products!$A$1:$G$1,0))</f>
        <v>0.5</v>
      </c>
      <c r="L546" s="6">
        <f>INDEX(products!$A$1:$G$49,MATCH(orders!$D546,products!$A$1:$A$49,0),MATCH(orders!L$1,products!$A$1:$G$1,0))</f>
        <v>7.77</v>
      </c>
      <c r="M546" s="6">
        <f t="shared" si="8"/>
        <v>15.54</v>
      </c>
      <c r="N546" t="str" cm="1">
        <f t="array" ref="N546">_xlfn.IFS(I546="Ara","Arabica",I546="Exc","Excelsa",I546="Lib","Liberica",I546="Rob","Robusta")</f>
        <v>Arabica</v>
      </c>
      <c r="O546" t="str">
        <f>_xlfn.XLOOKUP(Orders[[#This Row],[Customer ID]],customers!$A$2:$A$1001,customers!$I$2:$I$1001)</f>
        <v>No</v>
      </c>
    </row>
    <row r="547" spans="1:15" x14ac:dyDescent="0.3">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
        <v>6199</v>
      </c>
      <c r="K547" s="1">
        <f>INDEX(products!$A$1:$G$49,MATCH(orders!$D547,products!$A$1:$A$49,0),MATCH(orders!K$1,products!$A$1:$G$1,0))</f>
        <v>0.2</v>
      </c>
      <c r="L547" s="6">
        <f>INDEX(products!$A$1:$G$49,MATCH(orders!$D547,products!$A$1:$A$49,0),MATCH(orders!L$1,products!$A$1:$G$1,0))</f>
        <v>3.8849999999999998</v>
      </c>
      <c r="M547" s="6">
        <f t="shared" si="8"/>
        <v>15.54</v>
      </c>
      <c r="N547" t="str" cm="1">
        <f t="array" ref="N547">_xlfn.IFS(I547="Ara","Arabica",I547="Exc","Excelsa",I547="Lib","Liberica",I547="Rob","Robusta")</f>
        <v>Liberica</v>
      </c>
      <c r="O547" t="str">
        <f>_xlfn.XLOOKUP(Orders[[#This Row],[Customer ID]],customers!$A$2:$A$1001,customers!$I$2:$I$1001)</f>
        <v>No</v>
      </c>
    </row>
    <row r="548" spans="1:15" x14ac:dyDescent="0.3">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
        <v>6199</v>
      </c>
      <c r="K548" s="1">
        <f>INDEX(products!$A$1:$G$49,MATCH(orders!$D548,products!$A$1:$A$49,0),MATCH(orders!K$1,products!$A$1:$G$1,0))</f>
        <v>2.5</v>
      </c>
      <c r="L548" s="6">
        <f>INDEX(products!$A$1:$G$49,MATCH(orders!$D548,products!$A$1:$A$49,0),MATCH(orders!L$1,products!$A$1:$G$1,0))</f>
        <v>27.945</v>
      </c>
      <c r="M548" s="6">
        <f t="shared" si="8"/>
        <v>83.835000000000008</v>
      </c>
      <c r="N548" t="str" cm="1">
        <f t="array" ref="N548">_xlfn.IFS(I548="Ara","Arabica",I548="Exc","Excelsa",I548="Lib","Liberica",I548="Rob","Robusta")</f>
        <v>Excelsa</v>
      </c>
      <c r="O548" t="str">
        <f>_xlfn.XLOOKUP(Orders[[#This Row],[Customer ID]],customers!$A$2:$A$1001,customers!$I$2:$I$1001)</f>
        <v>No</v>
      </c>
    </row>
    <row r="549" spans="1:15" x14ac:dyDescent="0.3">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
        <v>6198</v>
      </c>
      <c r="K549" s="1">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_xlfn.IFS(I549="Ara","Arabica",I549="Exc","Excelsa",I549="Lib","Liberica",I549="Rob","Robusta")</f>
        <v>Robusta</v>
      </c>
      <c r="O549" t="str">
        <f>_xlfn.XLOOKUP(Orders[[#This Row],[Customer ID]],customers!$A$2:$A$1001,customers!$I$2:$I$1001)</f>
        <v>Yes</v>
      </c>
    </row>
    <row r="550" spans="1:15" x14ac:dyDescent="0.3">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
        <v>6198</v>
      </c>
      <c r="K550" s="1">
        <f>INDEX(products!$A$1:$G$49,MATCH(orders!$D550,products!$A$1:$A$49,0),MATCH(orders!K$1,products!$A$1:$G$1,0))</f>
        <v>0.2</v>
      </c>
      <c r="L550" s="6">
        <f>INDEX(products!$A$1:$G$49,MATCH(orders!$D550,products!$A$1:$A$49,0),MATCH(orders!L$1,products!$A$1:$G$1,0))</f>
        <v>4.4550000000000001</v>
      </c>
      <c r="M550" s="6">
        <f t="shared" si="8"/>
        <v>13.365</v>
      </c>
      <c r="N550" t="str" cm="1">
        <f t="array" ref="N550">_xlfn.IFS(I550="Ara","Arabica",I550="Exc","Excelsa",I550="Lib","Liberica",I550="Rob","Robusta")</f>
        <v>Excelsa</v>
      </c>
      <c r="O550" t="str">
        <f>_xlfn.XLOOKUP(Orders[[#This Row],[Customer ID]],customers!$A$2:$A$1001,customers!$I$2:$I$1001)</f>
        <v>Yes</v>
      </c>
    </row>
    <row r="551" spans="1:15" x14ac:dyDescent="0.3">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
        <v>6198</v>
      </c>
      <c r="K551" s="1">
        <f>INDEX(products!$A$1:$G$49,MATCH(orders!$D551,products!$A$1:$A$49,0),MATCH(orders!K$1,products!$A$1:$G$1,0))</f>
        <v>0.2</v>
      </c>
      <c r="L551" s="6">
        <f>INDEX(products!$A$1:$G$49,MATCH(orders!$D551,products!$A$1:$A$49,0),MATCH(orders!L$1,products!$A$1:$G$1,0))</f>
        <v>4.4550000000000001</v>
      </c>
      <c r="M551" s="6">
        <f t="shared" si="8"/>
        <v>17.82</v>
      </c>
      <c r="N551" t="str" cm="1">
        <f t="array" ref="N551">_xlfn.IFS(I551="Ara","Arabica",I551="Exc","Excelsa",I551="Lib","Liberica",I551="Rob","Robusta")</f>
        <v>Excelsa</v>
      </c>
      <c r="O551" t="str">
        <f>_xlfn.XLOOKUP(Orders[[#This Row],[Customer ID]],customers!$A$2:$A$1001,customers!$I$2:$I$1001)</f>
        <v>Yes</v>
      </c>
    </row>
    <row r="552" spans="1:15" x14ac:dyDescent="0.3">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
        <v>6199</v>
      </c>
      <c r="K552" s="1">
        <f>INDEX(products!$A$1:$G$49,MATCH(orders!$D552,products!$A$1:$A$49,0),MATCH(orders!K$1,products!$A$1:$G$1,0))</f>
        <v>0.2</v>
      </c>
      <c r="L552" s="6">
        <f>INDEX(products!$A$1:$G$49,MATCH(orders!$D552,products!$A$1:$A$49,0),MATCH(orders!L$1,products!$A$1:$G$1,0))</f>
        <v>3.8849999999999998</v>
      </c>
      <c r="M552" s="6">
        <f t="shared" si="8"/>
        <v>23.31</v>
      </c>
      <c r="N552" t="str" cm="1">
        <f t="array" ref="N552">_xlfn.IFS(I552="Ara","Arabica",I552="Exc","Excelsa",I552="Lib","Liberica",I552="Rob","Robusta")</f>
        <v>Liberica</v>
      </c>
      <c r="O552" t="str">
        <f>_xlfn.XLOOKUP(Orders[[#This Row],[Customer ID]],customers!$A$2:$A$1001,customers!$I$2:$I$1001)</f>
        <v>Yes</v>
      </c>
    </row>
    <row r="553" spans="1:15" x14ac:dyDescent="0.3">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
        <v>6199</v>
      </c>
      <c r="K553" s="1">
        <f>INDEX(products!$A$1:$G$49,MATCH(orders!$D553,products!$A$1:$A$49,0),MATCH(orders!K$1,products!$A$1:$G$1,0))</f>
        <v>0.2</v>
      </c>
      <c r="L553" s="6">
        <f>INDEX(products!$A$1:$G$49,MATCH(orders!$D553,products!$A$1:$A$49,0),MATCH(orders!L$1,products!$A$1:$G$1,0))</f>
        <v>3.645</v>
      </c>
      <c r="M553" s="6">
        <f t="shared" si="8"/>
        <v>7.29</v>
      </c>
      <c r="N553" t="str" cm="1">
        <f t="array" ref="N553">_xlfn.IFS(I553="Ara","Arabica",I553="Exc","Excelsa",I553="Lib","Liberica",I553="Rob","Robusta")</f>
        <v>Excelsa</v>
      </c>
      <c r="O553" t="str">
        <f>_xlfn.XLOOKUP(Orders[[#This Row],[Customer ID]],customers!$A$2:$A$1001,customers!$I$2:$I$1001)</f>
        <v>No</v>
      </c>
    </row>
    <row r="554" spans="1:15" x14ac:dyDescent="0.3">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
        <v>6198</v>
      </c>
      <c r="K554" s="1">
        <f>INDEX(products!$A$1:$G$49,MATCH(orders!$D554,products!$A$1:$A$49,0),MATCH(orders!K$1,products!$A$1:$G$1,0))</f>
        <v>0.2</v>
      </c>
      <c r="L554" s="6">
        <f>INDEX(products!$A$1:$G$49,MATCH(orders!$D554,products!$A$1:$A$49,0),MATCH(orders!L$1,products!$A$1:$G$1,0))</f>
        <v>4.4550000000000001</v>
      </c>
      <c r="M554" s="6">
        <f t="shared" si="8"/>
        <v>17.82</v>
      </c>
      <c r="N554" t="str" cm="1">
        <f t="array" ref="N554">_xlfn.IFS(I554="Ara","Arabica",I554="Exc","Excelsa",I554="Lib","Liberica",I554="Rob","Robusta")</f>
        <v>Excelsa</v>
      </c>
      <c r="O554" t="str">
        <f>_xlfn.XLOOKUP(Orders[[#This Row],[Customer ID]],customers!$A$2:$A$1001,customers!$I$2:$I$1001)</f>
        <v>Yes</v>
      </c>
    </row>
    <row r="555" spans="1:15" x14ac:dyDescent="0.3">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
        <v>6197</v>
      </c>
      <c r="K555" s="1">
        <f>INDEX(products!$A$1:$G$49,MATCH(orders!$D555,products!$A$1:$A$49,0),MATCH(orders!K$1,products!$A$1:$G$1,0))</f>
        <v>1</v>
      </c>
      <c r="L555" s="6">
        <f>INDEX(products!$A$1:$G$49,MATCH(orders!$D555,products!$A$1:$A$49,0),MATCH(orders!L$1,products!$A$1:$G$1,0))</f>
        <v>13.75</v>
      </c>
      <c r="M555" s="6">
        <f t="shared" si="8"/>
        <v>68.75</v>
      </c>
      <c r="N555" t="str" cm="1">
        <f t="array" ref="N555">_xlfn.IFS(I555="Ara","Arabica",I555="Exc","Excelsa",I555="Lib","Liberica",I555="Rob","Robusta")</f>
        <v>Excelsa</v>
      </c>
      <c r="O555" t="str">
        <f>_xlfn.XLOOKUP(Orders[[#This Row],[Customer ID]],customers!$A$2:$A$1001,customers!$I$2:$I$1001)</f>
        <v>No</v>
      </c>
    </row>
    <row r="556" spans="1:15" x14ac:dyDescent="0.3">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
        <v>6198</v>
      </c>
      <c r="K556" s="1">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_xlfn.IFS(I556="Ara","Arabica",I556="Exc","Excelsa",I556="Lib","Liberica",I556="Rob","Robusta")</f>
        <v>Robusta</v>
      </c>
      <c r="O556" t="str">
        <f>_xlfn.XLOOKUP(Orders[[#This Row],[Customer ID]],customers!$A$2:$A$1001,customers!$I$2:$I$1001)</f>
        <v>Yes</v>
      </c>
    </row>
    <row r="557" spans="1:15" x14ac:dyDescent="0.3">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
        <v>6197</v>
      </c>
      <c r="K557" s="1">
        <f>INDEX(products!$A$1:$G$49,MATCH(orders!$D557,products!$A$1:$A$49,0),MATCH(orders!K$1,products!$A$1:$G$1,0))</f>
        <v>1</v>
      </c>
      <c r="L557" s="6">
        <f>INDEX(products!$A$1:$G$49,MATCH(orders!$D557,products!$A$1:$A$49,0),MATCH(orders!L$1,products!$A$1:$G$1,0))</f>
        <v>13.75</v>
      </c>
      <c r="M557" s="6">
        <f t="shared" si="8"/>
        <v>82.5</v>
      </c>
      <c r="N557" t="str" cm="1">
        <f t="array" ref="N557">_xlfn.IFS(I557="Ara","Arabica",I557="Exc","Excelsa",I557="Lib","Liberica",I557="Rob","Robusta")</f>
        <v>Excelsa</v>
      </c>
      <c r="O557" t="str">
        <f>_xlfn.XLOOKUP(Orders[[#This Row],[Customer ID]],customers!$A$2:$A$1001,customers!$I$2:$I$1001)</f>
        <v>No</v>
      </c>
    </row>
    <row r="558" spans="1:15" x14ac:dyDescent="0.3">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
        <v>6197</v>
      </c>
      <c r="K558" s="1">
        <f>INDEX(products!$A$1:$G$49,MATCH(orders!$D558,products!$A$1:$A$49,0),MATCH(orders!K$1,products!$A$1:$G$1,0))</f>
        <v>0.2</v>
      </c>
      <c r="L558" s="6">
        <f>INDEX(products!$A$1:$G$49,MATCH(orders!$D558,products!$A$1:$A$49,0),MATCH(orders!L$1,products!$A$1:$G$1,0))</f>
        <v>4.3650000000000002</v>
      </c>
      <c r="M558" s="6">
        <f t="shared" si="8"/>
        <v>8.73</v>
      </c>
      <c r="N558" t="str" cm="1">
        <f t="array" ref="N558">_xlfn.IFS(I558="Ara","Arabica",I558="Exc","Excelsa",I558="Lib","Liberica",I558="Rob","Robusta")</f>
        <v>Liberica</v>
      </c>
      <c r="O558" t="str">
        <f>_xlfn.XLOOKUP(Orders[[#This Row],[Customer ID]],customers!$A$2:$A$1001,customers!$I$2:$I$1001)</f>
        <v>Yes</v>
      </c>
    </row>
    <row r="559" spans="1:15" x14ac:dyDescent="0.3">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
        <v>6198</v>
      </c>
      <c r="K559" s="1">
        <f>INDEX(products!$A$1:$G$49,MATCH(orders!$D559,products!$A$1:$A$49,0),MATCH(orders!K$1,products!$A$1:$G$1,0))</f>
        <v>1</v>
      </c>
      <c r="L559" s="6">
        <f>INDEX(products!$A$1:$G$49,MATCH(orders!$D559,products!$A$1:$A$49,0),MATCH(orders!L$1,products!$A$1:$G$1,0))</f>
        <v>14.85</v>
      </c>
      <c r="M559" s="6">
        <f t="shared" si="8"/>
        <v>59.4</v>
      </c>
      <c r="N559" t="str" cm="1">
        <f t="array" ref="N559">_xlfn.IFS(I559="Ara","Arabica",I559="Exc","Excelsa",I559="Lib","Liberica",I559="Rob","Robusta")</f>
        <v>Excelsa</v>
      </c>
      <c r="O559" t="str">
        <f>_xlfn.XLOOKUP(Orders[[#This Row],[Customer ID]],customers!$A$2:$A$1001,customers!$I$2:$I$1001)</f>
        <v>Yes</v>
      </c>
    </row>
    <row r="560" spans="1:15" x14ac:dyDescent="0.3">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
        <v>6199</v>
      </c>
      <c r="K560" s="1">
        <f>INDEX(products!$A$1:$G$49,MATCH(orders!$D560,products!$A$1:$A$49,0),MATCH(orders!K$1,products!$A$1:$G$1,0))</f>
        <v>0.2</v>
      </c>
      <c r="L560" s="6">
        <f>INDEX(products!$A$1:$G$49,MATCH(orders!$D560,products!$A$1:$A$49,0),MATCH(orders!L$1,products!$A$1:$G$1,0))</f>
        <v>3.8849999999999998</v>
      </c>
      <c r="M560" s="6">
        <f t="shared" si="8"/>
        <v>15.54</v>
      </c>
      <c r="N560" t="str" cm="1">
        <f t="array" ref="N560">_xlfn.IFS(I560="Ara","Arabica",I560="Exc","Excelsa",I560="Lib","Liberica",I560="Rob","Robusta")</f>
        <v>Liberica</v>
      </c>
      <c r="O560" t="str">
        <f>_xlfn.XLOOKUP(Orders[[#This Row],[Customer ID]],customers!$A$2:$A$1001,customers!$I$2:$I$1001)</f>
        <v>Yes</v>
      </c>
    </row>
    <row r="561" spans="1:15" x14ac:dyDescent="0.3">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
        <v>6198</v>
      </c>
      <c r="K561" s="1">
        <f>INDEX(products!$A$1:$G$49,MATCH(orders!$D561,products!$A$1:$A$49,0),MATCH(orders!K$1,products!$A$1:$G$1,0))</f>
        <v>1</v>
      </c>
      <c r="L561" s="6">
        <f>INDEX(products!$A$1:$G$49,MATCH(orders!$D561,products!$A$1:$A$49,0),MATCH(orders!L$1,products!$A$1:$G$1,0))</f>
        <v>12.95</v>
      </c>
      <c r="M561" s="6">
        <f t="shared" si="8"/>
        <v>38.849999999999994</v>
      </c>
      <c r="N561" t="str" cm="1">
        <f t="array" ref="N561">_xlfn.IFS(I561="Ara","Arabica",I561="Exc","Excelsa",I561="Lib","Liberica",I561="Rob","Robusta")</f>
        <v>Arabica</v>
      </c>
      <c r="O561" t="str">
        <f>_xlfn.XLOOKUP(Orders[[#This Row],[Customer ID]],customers!$A$2:$A$1001,customers!$I$2:$I$1001)</f>
        <v>Yes</v>
      </c>
    </row>
    <row r="562" spans="1:15" x14ac:dyDescent="0.3">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
        <v>6197</v>
      </c>
      <c r="K562" s="1">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_xlfn.IFS(I562="Ara","Arabica",I562="Exc","Excelsa",I562="Lib","Liberica",I562="Rob","Robusta")</f>
        <v>Excelsa</v>
      </c>
      <c r="O562" t="str">
        <f>_xlfn.XLOOKUP(Orders[[#This Row],[Customer ID]],customers!$A$2:$A$1001,customers!$I$2:$I$1001)</f>
        <v>Yes</v>
      </c>
    </row>
    <row r="563" spans="1:15" x14ac:dyDescent="0.3">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
        <v>6199</v>
      </c>
      <c r="K563" s="1">
        <f>INDEX(products!$A$1:$G$49,MATCH(orders!$D563,products!$A$1:$A$49,0),MATCH(orders!K$1,products!$A$1:$G$1,0))</f>
        <v>0.2</v>
      </c>
      <c r="L563" s="6">
        <f>INDEX(products!$A$1:$G$49,MATCH(orders!$D563,products!$A$1:$A$49,0),MATCH(orders!L$1,products!$A$1:$G$1,0))</f>
        <v>2.9849999999999999</v>
      </c>
      <c r="M563" s="6">
        <f t="shared" si="8"/>
        <v>17.91</v>
      </c>
      <c r="N563" t="str" cm="1">
        <f t="array" ref="N563">_xlfn.IFS(I563="Ara","Arabica",I563="Exc","Excelsa",I563="Lib","Liberica",I563="Rob","Robusta")</f>
        <v>Arabica</v>
      </c>
      <c r="O563" t="str">
        <f>_xlfn.XLOOKUP(Orders[[#This Row],[Customer ID]],customers!$A$2:$A$1001,customers!$I$2:$I$1001)</f>
        <v>Yes</v>
      </c>
    </row>
    <row r="564" spans="1:15" x14ac:dyDescent="0.3">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
        <v>6198</v>
      </c>
      <c r="K564" s="1">
        <f>INDEX(products!$A$1:$G$49,MATCH(orders!$D564,products!$A$1:$A$49,0),MATCH(orders!K$1,products!$A$1:$G$1,0))</f>
        <v>0.2</v>
      </c>
      <c r="L564" s="6">
        <f>INDEX(products!$A$1:$G$49,MATCH(orders!$D564,products!$A$1:$A$49,0),MATCH(orders!L$1,products!$A$1:$G$1,0))</f>
        <v>4.7549999999999999</v>
      </c>
      <c r="M564" s="6">
        <f t="shared" si="8"/>
        <v>28.53</v>
      </c>
      <c r="N564" t="str" cm="1">
        <f t="array" ref="N564">_xlfn.IFS(I564="Ara","Arabica",I564="Exc","Excelsa",I564="Lib","Liberica",I564="Rob","Robusta")</f>
        <v>Liberica</v>
      </c>
      <c r="O564" t="str">
        <f>_xlfn.XLOOKUP(Orders[[#This Row],[Customer ID]],customers!$A$2:$A$1001,customers!$I$2:$I$1001)</f>
        <v>No</v>
      </c>
    </row>
    <row r="565" spans="1:15" x14ac:dyDescent="0.3">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
        <v>6197</v>
      </c>
      <c r="K565" s="1">
        <f>INDEX(products!$A$1:$G$49,MATCH(orders!$D565,products!$A$1:$A$49,0),MATCH(orders!K$1,products!$A$1:$G$1,0))</f>
        <v>1</v>
      </c>
      <c r="L565" s="6">
        <f>INDEX(products!$A$1:$G$49,MATCH(orders!$D565,products!$A$1:$A$49,0),MATCH(orders!L$1,products!$A$1:$G$1,0))</f>
        <v>13.75</v>
      </c>
      <c r="M565" s="6">
        <f t="shared" si="8"/>
        <v>82.5</v>
      </c>
      <c r="N565" t="str" cm="1">
        <f t="array" ref="N565">_xlfn.IFS(I565="Ara","Arabica",I565="Exc","Excelsa",I565="Lib","Liberica",I565="Rob","Robusta")</f>
        <v>Excelsa</v>
      </c>
      <c r="O565" t="str">
        <f>_xlfn.XLOOKUP(Orders[[#This Row],[Customer ID]],customers!$A$2:$A$1001,customers!$I$2:$I$1001)</f>
        <v>No</v>
      </c>
    </row>
    <row r="566" spans="1:15" x14ac:dyDescent="0.3">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
        <v>6198</v>
      </c>
      <c r="K566" s="1">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_xlfn.IFS(I566="Ara","Arabica",I566="Exc","Excelsa",I566="Lib","Liberica",I566="Rob","Robusta")</f>
        <v>Robusta</v>
      </c>
      <c r="O566" t="str">
        <f>_xlfn.XLOOKUP(Orders[[#This Row],[Customer ID]],customers!$A$2:$A$1001,customers!$I$2:$I$1001)</f>
        <v>No</v>
      </c>
    </row>
    <row r="567" spans="1:15" x14ac:dyDescent="0.3">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
        <v>6199</v>
      </c>
      <c r="K567" s="1">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_xlfn.IFS(I567="Ara","Arabica",I567="Exc","Excelsa",I567="Lib","Liberica",I567="Rob","Robusta")</f>
        <v>Robusta</v>
      </c>
      <c r="O567" t="str">
        <f>_xlfn.XLOOKUP(Orders[[#This Row],[Customer ID]],customers!$A$2:$A$1001,customers!$I$2:$I$1001)</f>
        <v>No</v>
      </c>
    </row>
    <row r="568" spans="1:15" x14ac:dyDescent="0.3">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
        <v>6197</v>
      </c>
      <c r="K568" s="1">
        <f>INDEX(products!$A$1:$G$49,MATCH(orders!$D568,products!$A$1:$A$49,0),MATCH(orders!K$1,products!$A$1:$G$1,0))</f>
        <v>0.2</v>
      </c>
      <c r="L568" s="6">
        <f>INDEX(products!$A$1:$G$49,MATCH(orders!$D568,products!$A$1:$A$49,0),MATCH(orders!L$1,products!$A$1:$G$1,0))</f>
        <v>3.375</v>
      </c>
      <c r="M568" s="6">
        <f t="shared" si="8"/>
        <v>20.25</v>
      </c>
      <c r="N568" t="str" cm="1">
        <f t="array" ref="N568">_xlfn.IFS(I568="Ara","Arabica",I568="Exc","Excelsa",I568="Lib","Liberica",I568="Rob","Robusta")</f>
        <v>Arabica</v>
      </c>
      <c r="O568" t="str">
        <f>_xlfn.XLOOKUP(Orders[[#This Row],[Customer ID]],customers!$A$2:$A$1001,customers!$I$2:$I$1001)</f>
        <v>Yes</v>
      </c>
    </row>
    <row r="569" spans="1:15" x14ac:dyDescent="0.3">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
        <v>6198</v>
      </c>
      <c r="K569" s="1">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_xlfn.IFS(I569="Ara","Arabica",I569="Exc","Excelsa",I569="Lib","Liberica",I569="Rob","Robusta")</f>
        <v>Robusta</v>
      </c>
      <c r="O569" t="str">
        <f>_xlfn.XLOOKUP(Orders[[#This Row],[Customer ID]],customers!$A$2:$A$1001,customers!$I$2:$I$1001)</f>
        <v>No</v>
      </c>
    </row>
    <row r="570" spans="1:15" x14ac:dyDescent="0.3">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
        <v>6198</v>
      </c>
      <c r="K570" s="1">
        <f>INDEX(products!$A$1:$G$49,MATCH(orders!$D570,products!$A$1:$A$49,0),MATCH(orders!K$1,products!$A$1:$G$1,0))</f>
        <v>0.2</v>
      </c>
      <c r="L570" s="6">
        <f>INDEX(products!$A$1:$G$49,MATCH(orders!$D570,products!$A$1:$A$49,0),MATCH(orders!L$1,products!$A$1:$G$1,0))</f>
        <v>4.7549999999999999</v>
      </c>
      <c r="M570" s="6">
        <f t="shared" si="8"/>
        <v>19.02</v>
      </c>
      <c r="N570" t="str" cm="1">
        <f t="array" ref="N570">_xlfn.IFS(I570="Ara","Arabica",I570="Exc","Excelsa",I570="Lib","Liberica",I570="Rob","Robusta")</f>
        <v>Liberica</v>
      </c>
      <c r="O570" t="str">
        <f>_xlfn.XLOOKUP(Orders[[#This Row],[Customer ID]],customers!$A$2:$A$1001,customers!$I$2:$I$1001)</f>
        <v>Yes</v>
      </c>
    </row>
    <row r="571" spans="1:15" x14ac:dyDescent="0.3">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
        <v>6199</v>
      </c>
      <c r="K571" s="1">
        <f>INDEX(products!$A$1:$G$49,MATCH(orders!$D571,products!$A$1:$A$49,0),MATCH(orders!K$1,products!$A$1:$G$1,0))</f>
        <v>2.5</v>
      </c>
      <c r="L571" s="6">
        <f>INDEX(products!$A$1:$G$49,MATCH(orders!$D571,products!$A$1:$A$49,0),MATCH(orders!L$1,products!$A$1:$G$1,0))</f>
        <v>22.884999999999998</v>
      </c>
      <c r="M571" s="6">
        <f t="shared" si="8"/>
        <v>137.31</v>
      </c>
      <c r="N571" t="str" cm="1">
        <f t="array" ref="N571">_xlfn.IFS(I571="Ara","Arabica",I571="Exc","Excelsa",I571="Lib","Liberica",I571="Rob","Robusta")</f>
        <v>Arabica</v>
      </c>
      <c r="O571" t="str">
        <f>_xlfn.XLOOKUP(Orders[[#This Row],[Customer ID]],customers!$A$2:$A$1001,customers!$I$2:$I$1001)</f>
        <v>No</v>
      </c>
    </row>
    <row r="572" spans="1:15" x14ac:dyDescent="0.3">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
        <v>6197</v>
      </c>
      <c r="K572" s="1">
        <f>INDEX(products!$A$1:$G$49,MATCH(orders!$D572,products!$A$1:$A$49,0),MATCH(orders!K$1,products!$A$1:$G$1,0))</f>
        <v>0.5</v>
      </c>
      <c r="L572" s="6">
        <f>INDEX(products!$A$1:$G$49,MATCH(orders!$D572,products!$A$1:$A$49,0),MATCH(orders!L$1,products!$A$1:$G$1,0))</f>
        <v>6.75</v>
      </c>
      <c r="M572" s="6">
        <f t="shared" si="8"/>
        <v>27</v>
      </c>
      <c r="N572" t="str" cm="1">
        <f t="array" ref="N572">_xlfn.IFS(I572="Ara","Arabica",I572="Exc","Excelsa",I572="Lib","Liberica",I572="Rob","Robusta")</f>
        <v>Arabica</v>
      </c>
      <c r="O572" t="str">
        <f>_xlfn.XLOOKUP(Orders[[#This Row],[Customer ID]],customers!$A$2:$A$1001,customers!$I$2:$I$1001)</f>
        <v>No</v>
      </c>
    </row>
    <row r="573" spans="1:15" x14ac:dyDescent="0.3">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
        <v>6198</v>
      </c>
      <c r="K573" s="1">
        <f>INDEX(products!$A$1:$G$49,MATCH(orders!$D573,products!$A$1:$A$49,0),MATCH(orders!K$1,products!$A$1:$G$1,0))</f>
        <v>0.5</v>
      </c>
      <c r="L573" s="6">
        <f>INDEX(products!$A$1:$G$49,MATCH(orders!$D573,products!$A$1:$A$49,0),MATCH(orders!L$1,products!$A$1:$G$1,0))</f>
        <v>8.91</v>
      </c>
      <c r="M573" s="6">
        <f t="shared" si="8"/>
        <v>35.64</v>
      </c>
      <c r="N573" t="str" cm="1">
        <f t="array" ref="N573">_xlfn.IFS(I573="Ara","Arabica",I573="Exc","Excelsa",I573="Lib","Liberica",I573="Rob","Robusta")</f>
        <v>Excelsa</v>
      </c>
      <c r="O573" t="str">
        <f>_xlfn.XLOOKUP(Orders[[#This Row],[Customer ID]],customers!$A$2:$A$1001,customers!$I$2:$I$1001)</f>
        <v>No</v>
      </c>
    </row>
    <row r="574" spans="1:15" x14ac:dyDescent="0.3">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
        <v>6199</v>
      </c>
      <c r="K574" s="1">
        <f>INDEX(products!$A$1:$G$49,MATCH(orders!$D574,products!$A$1:$A$49,0),MATCH(orders!K$1,products!$A$1:$G$1,0))</f>
        <v>0.2</v>
      </c>
      <c r="L574" s="6">
        <f>INDEX(products!$A$1:$G$49,MATCH(orders!$D574,products!$A$1:$A$49,0),MATCH(orders!L$1,products!$A$1:$G$1,0))</f>
        <v>2.9849999999999999</v>
      </c>
      <c r="M574" s="6">
        <f t="shared" si="8"/>
        <v>5.97</v>
      </c>
      <c r="N574" t="str" cm="1">
        <f t="array" ref="N574">_xlfn.IFS(I574="Ara","Arabica",I574="Exc","Excelsa",I574="Lib","Liberica",I574="Rob","Robusta")</f>
        <v>Arabica</v>
      </c>
      <c r="O574" t="str">
        <f>_xlfn.XLOOKUP(Orders[[#This Row],[Customer ID]],customers!$A$2:$A$1001,customers!$I$2:$I$1001)</f>
        <v>Yes</v>
      </c>
    </row>
    <row r="575" spans="1:15" x14ac:dyDescent="0.3">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
        <v>6197</v>
      </c>
      <c r="K575" s="1">
        <f>INDEX(products!$A$1:$G$49,MATCH(orders!$D575,products!$A$1:$A$49,0),MATCH(orders!K$1,products!$A$1:$G$1,0))</f>
        <v>1</v>
      </c>
      <c r="L575" s="6">
        <f>INDEX(products!$A$1:$G$49,MATCH(orders!$D575,products!$A$1:$A$49,0),MATCH(orders!L$1,products!$A$1:$G$1,0))</f>
        <v>11.25</v>
      </c>
      <c r="M575" s="6">
        <f t="shared" si="8"/>
        <v>67.5</v>
      </c>
      <c r="N575" t="str" cm="1">
        <f t="array" ref="N575">_xlfn.IFS(I575="Ara","Arabica",I575="Exc","Excelsa",I575="Lib","Liberica",I575="Rob","Robusta")</f>
        <v>Arabica</v>
      </c>
      <c r="O575" t="str">
        <f>_xlfn.XLOOKUP(Orders[[#This Row],[Customer ID]],customers!$A$2:$A$1001,customers!$I$2:$I$1001)</f>
        <v>No</v>
      </c>
    </row>
    <row r="576" spans="1:15" x14ac:dyDescent="0.3">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
        <v>6198</v>
      </c>
      <c r="K576" s="1">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_xlfn.IFS(I576="Ara","Arabica",I576="Exc","Excelsa",I576="Lib","Liberica",I576="Rob","Robusta")</f>
        <v>Robusta</v>
      </c>
      <c r="O576" t="str">
        <f>_xlfn.XLOOKUP(Orders[[#This Row],[Customer ID]],customers!$A$2:$A$1001,customers!$I$2:$I$1001)</f>
        <v>Yes</v>
      </c>
    </row>
    <row r="577" spans="1:15" x14ac:dyDescent="0.3">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
        <v>6197</v>
      </c>
      <c r="K577" s="1">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_xlfn.IFS(I577="Ara","Arabica",I577="Exc","Excelsa",I577="Lib","Liberica",I577="Rob","Robusta")</f>
        <v>Liberica</v>
      </c>
      <c r="O577" t="str">
        <f>_xlfn.XLOOKUP(Orders[[#This Row],[Customer ID]],customers!$A$2:$A$1001,customers!$I$2:$I$1001)</f>
        <v>No</v>
      </c>
    </row>
    <row r="578" spans="1:15" x14ac:dyDescent="0.3">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
        <v>6199</v>
      </c>
      <c r="K578" s="1">
        <f>INDEX(products!$A$1:$G$49,MATCH(orders!$D578,products!$A$1:$A$49,0),MATCH(orders!K$1,products!$A$1:$G$1,0))</f>
        <v>0.2</v>
      </c>
      <c r="L578" s="6">
        <f>INDEX(products!$A$1:$G$49,MATCH(orders!$D578,products!$A$1:$A$49,0),MATCH(orders!L$1,products!$A$1:$G$1,0))</f>
        <v>2.9849999999999999</v>
      </c>
      <c r="M578" s="6">
        <f t="shared" si="8"/>
        <v>17.91</v>
      </c>
      <c r="N578" t="str" cm="1">
        <f t="array" ref="N578">_xlfn.IFS(I578="Ara","Arabica",I578="Exc","Excelsa",I578="Lib","Liberica",I578="Rob","Robusta")</f>
        <v>Arabica</v>
      </c>
      <c r="O578" t="str">
        <f>_xlfn.XLOOKUP(Orders[[#This Row],[Customer ID]],customers!$A$2:$A$1001,customers!$I$2:$I$1001)</f>
        <v>No</v>
      </c>
    </row>
    <row r="579" spans="1:15" x14ac:dyDescent="0.3">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
        <v>6197</v>
      </c>
      <c r="K579" s="1">
        <f>INDEX(products!$A$1:$G$49,MATCH(orders!$D579,products!$A$1:$A$49,0),MATCH(orders!K$1,products!$A$1:$G$1,0))</f>
        <v>1</v>
      </c>
      <c r="L579" s="6">
        <f>INDEX(products!$A$1:$G$49,MATCH(orders!$D579,products!$A$1:$A$49,0),MATCH(orders!L$1,products!$A$1:$G$1,0))</f>
        <v>14.55</v>
      </c>
      <c r="M579" s="6">
        <f t="shared" ref="M579:M642" si="9">L579*E579</f>
        <v>58.2</v>
      </c>
      <c r="N579" t="str" cm="1">
        <f t="array" ref="N579">_xlfn.IFS(I579="Ara","Arabica",I579="Exc","Excelsa",I579="Lib","Liberica",I579="Rob","Robusta")</f>
        <v>Liberica</v>
      </c>
      <c r="O579" t="str">
        <f>_xlfn.XLOOKUP(Orders[[#This Row],[Customer ID]],customers!$A$2:$A$1001,customers!$I$2:$I$1001)</f>
        <v>No</v>
      </c>
    </row>
    <row r="580" spans="1:15" x14ac:dyDescent="0.3">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
        <v>6198</v>
      </c>
      <c r="K580" s="1">
        <f>INDEX(products!$A$1:$G$49,MATCH(orders!$D580,products!$A$1:$A$49,0),MATCH(orders!K$1,products!$A$1:$G$1,0))</f>
        <v>0.2</v>
      </c>
      <c r="L580" s="6">
        <f>INDEX(products!$A$1:$G$49,MATCH(orders!$D580,products!$A$1:$A$49,0),MATCH(orders!L$1,products!$A$1:$G$1,0))</f>
        <v>4.4550000000000001</v>
      </c>
      <c r="M580" s="6">
        <f t="shared" si="9"/>
        <v>13.365</v>
      </c>
      <c r="N580" t="str" cm="1">
        <f t="array" ref="N580">_xlfn.IFS(I580="Ara","Arabica",I580="Exc","Excelsa",I580="Lib","Liberica",I580="Rob","Robusta")</f>
        <v>Excelsa</v>
      </c>
      <c r="O580" t="str">
        <f>_xlfn.XLOOKUP(Orders[[#This Row],[Customer ID]],customers!$A$2:$A$1001,customers!$I$2:$I$1001)</f>
        <v>No</v>
      </c>
    </row>
    <row r="581" spans="1:15" x14ac:dyDescent="0.3">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
        <v>6197</v>
      </c>
      <c r="K581" s="1">
        <f>INDEX(products!$A$1:$G$49,MATCH(orders!$D581,products!$A$1:$A$49,0),MATCH(orders!K$1,products!$A$1:$G$1,0))</f>
        <v>0.5</v>
      </c>
      <c r="L581" s="6">
        <f>INDEX(products!$A$1:$G$49,MATCH(orders!$D581,products!$A$1:$A$49,0),MATCH(orders!L$1,products!$A$1:$G$1,0))</f>
        <v>6.75</v>
      </c>
      <c r="M581" s="6">
        <f t="shared" si="9"/>
        <v>33.75</v>
      </c>
      <c r="N581" t="str" cm="1">
        <f t="array" ref="N581">_xlfn.IFS(I581="Ara","Arabica",I581="Exc","Excelsa",I581="Lib","Liberica",I581="Rob","Robusta")</f>
        <v>Arabica</v>
      </c>
      <c r="O581" t="str">
        <f>_xlfn.XLOOKUP(Orders[[#This Row],[Customer ID]],customers!$A$2:$A$1001,customers!$I$2:$I$1001)</f>
        <v>No</v>
      </c>
    </row>
    <row r="582" spans="1:15" x14ac:dyDescent="0.3">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
        <v>6198</v>
      </c>
      <c r="K582" s="1">
        <f>INDEX(products!$A$1:$G$49,MATCH(orders!$D582,products!$A$1:$A$49,0),MATCH(orders!K$1,products!$A$1:$G$1,0))</f>
        <v>1</v>
      </c>
      <c r="L582" s="6">
        <f>INDEX(products!$A$1:$G$49,MATCH(orders!$D582,products!$A$1:$A$49,0),MATCH(orders!L$1,products!$A$1:$G$1,0))</f>
        <v>14.85</v>
      </c>
      <c r="M582" s="6">
        <f t="shared" si="9"/>
        <v>44.55</v>
      </c>
      <c r="N582" t="str" cm="1">
        <f t="array" ref="N582">_xlfn.IFS(I582="Ara","Arabica",I582="Exc","Excelsa",I582="Lib","Liberica",I582="Rob","Robusta")</f>
        <v>Excelsa</v>
      </c>
      <c r="O582" t="str">
        <f>_xlfn.XLOOKUP(Orders[[#This Row],[Customer ID]],customers!$A$2:$A$1001,customers!$I$2:$I$1001)</f>
        <v>Yes</v>
      </c>
    </row>
    <row r="583" spans="1:15" x14ac:dyDescent="0.3">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
        <v>6198</v>
      </c>
      <c r="K583" s="1">
        <f>INDEX(products!$A$1:$G$49,MATCH(orders!$D583,products!$A$1:$A$49,0),MATCH(orders!K$1,products!$A$1:$G$1,0))</f>
        <v>0.5</v>
      </c>
      <c r="L583" s="6">
        <f>INDEX(products!$A$1:$G$49,MATCH(orders!$D583,products!$A$1:$A$49,0),MATCH(orders!L$1,products!$A$1:$G$1,0))</f>
        <v>8.91</v>
      </c>
      <c r="M583" s="6">
        <f t="shared" si="9"/>
        <v>44.55</v>
      </c>
      <c r="N583" t="str" cm="1">
        <f t="array" ref="N583">_xlfn.IFS(I583="Ara","Arabica",I583="Exc","Excelsa",I583="Lib","Liberica",I583="Rob","Robusta")</f>
        <v>Excelsa</v>
      </c>
      <c r="O583" t="str">
        <f>_xlfn.XLOOKUP(Orders[[#This Row],[Customer ID]],customers!$A$2:$A$1001,customers!$I$2:$I$1001)</f>
        <v>Yes</v>
      </c>
    </row>
    <row r="584" spans="1:15" x14ac:dyDescent="0.3">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
        <v>6199</v>
      </c>
      <c r="K584" s="1">
        <f>INDEX(products!$A$1:$G$49,MATCH(orders!$D584,products!$A$1:$A$49,0),MATCH(orders!K$1,products!$A$1:$G$1,0))</f>
        <v>1</v>
      </c>
      <c r="L584" s="6">
        <f>INDEX(products!$A$1:$G$49,MATCH(orders!$D584,products!$A$1:$A$49,0),MATCH(orders!L$1,products!$A$1:$G$1,0))</f>
        <v>12.15</v>
      </c>
      <c r="M584" s="6">
        <f t="shared" si="9"/>
        <v>60.75</v>
      </c>
      <c r="N584" t="str" cm="1">
        <f t="array" ref="N584">_xlfn.IFS(I584="Ara","Arabica",I584="Exc","Excelsa",I584="Lib","Liberica",I584="Rob","Robusta")</f>
        <v>Excelsa</v>
      </c>
      <c r="O584" t="str">
        <f>_xlfn.XLOOKUP(Orders[[#This Row],[Customer ID]],customers!$A$2:$A$1001,customers!$I$2:$I$1001)</f>
        <v>No</v>
      </c>
    </row>
    <row r="585" spans="1:15" x14ac:dyDescent="0.3">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
        <v>6198</v>
      </c>
      <c r="K585" s="1">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_xlfn.IFS(I585="Ara","Arabica",I585="Exc","Excelsa",I585="Lib","Liberica",I585="Rob","Robusta")</f>
        <v>Robusta</v>
      </c>
      <c r="O585" t="str">
        <f>_xlfn.XLOOKUP(Orders[[#This Row],[Customer ID]],customers!$A$2:$A$1001,customers!$I$2:$I$1001)</f>
        <v>Yes</v>
      </c>
    </row>
    <row r="586" spans="1:15" x14ac:dyDescent="0.3">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
        <v>6198</v>
      </c>
      <c r="K586" s="1">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_xlfn.IFS(I586="Ara","Arabica",I586="Exc","Excelsa",I586="Lib","Liberica",I586="Rob","Robusta")</f>
        <v>Robusta</v>
      </c>
      <c r="O586" t="str">
        <f>_xlfn.XLOOKUP(Orders[[#This Row],[Customer ID]],customers!$A$2:$A$1001,customers!$I$2:$I$1001)</f>
        <v>No</v>
      </c>
    </row>
    <row r="587" spans="1:15" x14ac:dyDescent="0.3">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
        <v>6197</v>
      </c>
      <c r="K587" s="1">
        <f>INDEX(products!$A$1:$G$49,MATCH(orders!$D587,products!$A$1:$A$49,0),MATCH(orders!K$1,products!$A$1:$G$1,0))</f>
        <v>0.5</v>
      </c>
      <c r="L587" s="6">
        <f>INDEX(products!$A$1:$G$49,MATCH(orders!$D587,products!$A$1:$A$49,0),MATCH(orders!L$1,products!$A$1:$G$1,0))</f>
        <v>8.25</v>
      </c>
      <c r="M587" s="6">
        <f t="shared" si="9"/>
        <v>16.5</v>
      </c>
      <c r="N587" t="str" cm="1">
        <f t="array" ref="N587">_xlfn.IFS(I587="Ara","Arabica",I587="Exc","Excelsa",I587="Lib","Liberica",I587="Rob","Robusta")</f>
        <v>Excelsa</v>
      </c>
      <c r="O587" t="str">
        <f>_xlfn.XLOOKUP(Orders[[#This Row],[Customer ID]],customers!$A$2:$A$1001,customers!$I$2:$I$1001)</f>
        <v>Yes</v>
      </c>
    </row>
    <row r="588" spans="1:15" x14ac:dyDescent="0.3">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
        <v>6198</v>
      </c>
      <c r="K588" s="1">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_xlfn.IFS(I588="Ara","Arabica",I588="Exc","Excelsa",I588="Lib","Liberica",I588="Rob","Robusta")</f>
        <v>Robusta</v>
      </c>
      <c r="O588" t="str">
        <f>_xlfn.XLOOKUP(Orders[[#This Row],[Customer ID]],customers!$A$2:$A$1001,customers!$I$2:$I$1001)</f>
        <v>No</v>
      </c>
    </row>
    <row r="589" spans="1:15" x14ac:dyDescent="0.3">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
        <v>6199</v>
      </c>
      <c r="K589" s="1">
        <f>INDEX(products!$A$1:$G$49,MATCH(orders!$D589,products!$A$1:$A$49,0),MATCH(orders!K$1,products!$A$1:$G$1,0))</f>
        <v>0.5</v>
      </c>
      <c r="L589" s="6">
        <f>INDEX(products!$A$1:$G$49,MATCH(orders!$D589,products!$A$1:$A$49,0),MATCH(orders!L$1,products!$A$1:$G$1,0))</f>
        <v>7.77</v>
      </c>
      <c r="M589" s="6">
        <f t="shared" si="9"/>
        <v>7.77</v>
      </c>
      <c r="N589" t="str" cm="1">
        <f t="array" ref="N589">_xlfn.IFS(I589="Ara","Arabica",I589="Exc","Excelsa",I589="Lib","Liberica",I589="Rob","Robusta")</f>
        <v>Liberica</v>
      </c>
      <c r="O589" t="str">
        <f>_xlfn.XLOOKUP(Orders[[#This Row],[Customer ID]],customers!$A$2:$A$1001,customers!$I$2:$I$1001)</f>
        <v>Yes</v>
      </c>
    </row>
    <row r="590" spans="1:15" x14ac:dyDescent="0.3">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
        <v>6197</v>
      </c>
      <c r="K590" s="1">
        <f>INDEX(products!$A$1:$G$49,MATCH(orders!$D590,products!$A$1:$A$49,0),MATCH(orders!K$1,products!$A$1:$G$1,0))</f>
        <v>0.5</v>
      </c>
      <c r="L590" s="6">
        <f>INDEX(products!$A$1:$G$49,MATCH(orders!$D590,products!$A$1:$A$49,0),MATCH(orders!L$1,products!$A$1:$G$1,0))</f>
        <v>5.97</v>
      </c>
      <c r="M590" s="6">
        <f t="shared" si="9"/>
        <v>11.94</v>
      </c>
      <c r="N590" t="str" cm="1">
        <f t="array" ref="N590">_xlfn.IFS(I590="Ara","Arabica",I590="Exc","Excelsa",I590="Lib","Liberica",I590="Rob","Robusta")</f>
        <v>Robusta</v>
      </c>
      <c r="O590" t="str">
        <f>_xlfn.XLOOKUP(Orders[[#This Row],[Customer ID]],customers!$A$2:$A$1001,customers!$I$2:$I$1001)</f>
        <v>Yes</v>
      </c>
    </row>
    <row r="591" spans="1:15" x14ac:dyDescent="0.3">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
        <v>6198</v>
      </c>
      <c r="K591" s="1">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_xlfn.IFS(I591="Ara","Arabica",I591="Exc","Excelsa",I591="Lib","Liberica",I591="Rob","Robusta")</f>
        <v>Excelsa</v>
      </c>
      <c r="O591" t="str">
        <f>_xlfn.XLOOKUP(Orders[[#This Row],[Customer ID]],customers!$A$2:$A$1001,customers!$I$2:$I$1001)</f>
        <v>No</v>
      </c>
    </row>
    <row r="592" spans="1:15" x14ac:dyDescent="0.3">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
        <v>6197</v>
      </c>
      <c r="K592" s="1">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_xlfn.IFS(I592="Ara","Arabica",I592="Exc","Excelsa",I592="Lib","Liberica",I592="Rob","Robusta")</f>
        <v>Excelsa</v>
      </c>
      <c r="O592" t="str">
        <f>_xlfn.XLOOKUP(Orders[[#This Row],[Customer ID]],customers!$A$2:$A$1001,customers!$I$2:$I$1001)</f>
        <v>Yes</v>
      </c>
    </row>
    <row r="593" spans="1:15" x14ac:dyDescent="0.3">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
        <v>6199</v>
      </c>
      <c r="K593" s="1">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_xlfn.IFS(I593="Ara","Arabica",I593="Exc","Excelsa",I593="Lib","Liberica",I593="Rob","Robusta")</f>
        <v>Robusta</v>
      </c>
      <c r="O593" t="str">
        <f>_xlfn.XLOOKUP(Orders[[#This Row],[Customer ID]],customers!$A$2:$A$1001,customers!$I$2:$I$1001)</f>
        <v>Yes</v>
      </c>
    </row>
    <row r="594" spans="1:15" x14ac:dyDescent="0.3">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
        <v>6197</v>
      </c>
      <c r="K594" s="1">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_xlfn.IFS(I594="Ara","Arabica",I594="Exc","Excelsa",I594="Lib","Liberica",I594="Rob","Robusta")</f>
        <v>Arabica</v>
      </c>
      <c r="O594" t="str">
        <f>_xlfn.XLOOKUP(Orders[[#This Row],[Customer ID]],customers!$A$2:$A$1001,customers!$I$2:$I$1001)</f>
        <v>No</v>
      </c>
    </row>
    <row r="595" spans="1:15" x14ac:dyDescent="0.3">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
        <v>6199</v>
      </c>
      <c r="K595" s="1">
        <f>INDEX(products!$A$1:$G$49,MATCH(orders!$D595,products!$A$1:$A$49,0),MATCH(orders!K$1,products!$A$1:$G$1,0))</f>
        <v>2.5</v>
      </c>
      <c r="L595" s="6">
        <f>INDEX(products!$A$1:$G$49,MATCH(orders!$D595,products!$A$1:$A$49,0),MATCH(orders!L$1,products!$A$1:$G$1,0))</f>
        <v>27.945</v>
      </c>
      <c r="M595" s="6">
        <f t="shared" si="9"/>
        <v>27.945</v>
      </c>
      <c r="N595" t="str" cm="1">
        <f t="array" ref="N595">_xlfn.IFS(I595="Ara","Arabica",I595="Exc","Excelsa",I595="Lib","Liberica",I595="Rob","Robusta")</f>
        <v>Excelsa</v>
      </c>
      <c r="O595" t="str">
        <f>_xlfn.XLOOKUP(Orders[[#This Row],[Customer ID]],customers!$A$2:$A$1001,customers!$I$2:$I$1001)</f>
        <v>Yes</v>
      </c>
    </row>
    <row r="596" spans="1:15" x14ac:dyDescent="0.3">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
        <v>6198</v>
      </c>
      <c r="K596" s="1">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_xlfn.IFS(I596="Ara","Arabica",I596="Exc","Excelsa",I596="Lib","Liberica",I596="Rob","Robusta")</f>
        <v>Arabica</v>
      </c>
      <c r="O596" t="str">
        <f>_xlfn.XLOOKUP(Orders[[#This Row],[Customer ID]],customers!$A$2:$A$1001,customers!$I$2:$I$1001)</f>
        <v>No</v>
      </c>
    </row>
    <row r="597" spans="1:15" x14ac:dyDescent="0.3">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
        <v>6198</v>
      </c>
      <c r="K597" s="1">
        <f>INDEX(products!$A$1:$G$49,MATCH(orders!$D597,products!$A$1:$A$49,0),MATCH(orders!K$1,products!$A$1:$G$1,0))</f>
        <v>1</v>
      </c>
      <c r="L597" s="6">
        <f>INDEX(products!$A$1:$G$49,MATCH(orders!$D597,products!$A$1:$A$49,0),MATCH(orders!L$1,products!$A$1:$G$1,0))</f>
        <v>14.85</v>
      </c>
      <c r="M597" s="6">
        <f t="shared" si="9"/>
        <v>14.85</v>
      </c>
      <c r="N597" t="str" cm="1">
        <f t="array" ref="N597">_xlfn.IFS(I597="Ara","Arabica",I597="Exc","Excelsa",I597="Lib","Liberica",I597="Rob","Robusta")</f>
        <v>Excelsa</v>
      </c>
      <c r="O597" t="str">
        <f>_xlfn.XLOOKUP(Orders[[#This Row],[Customer ID]],customers!$A$2:$A$1001,customers!$I$2:$I$1001)</f>
        <v>No</v>
      </c>
    </row>
    <row r="598" spans="1:15" x14ac:dyDescent="0.3">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
        <v>6197</v>
      </c>
      <c r="K598" s="1">
        <f>INDEX(products!$A$1:$G$49,MATCH(orders!$D598,products!$A$1:$A$49,0),MATCH(orders!K$1,products!$A$1:$G$1,0))</f>
        <v>0.5</v>
      </c>
      <c r="L598" s="6">
        <f>INDEX(products!$A$1:$G$49,MATCH(orders!$D598,products!$A$1:$A$49,0),MATCH(orders!L$1,products!$A$1:$G$1,0))</f>
        <v>6.75</v>
      </c>
      <c r="M598" s="6">
        <f t="shared" si="9"/>
        <v>33.75</v>
      </c>
      <c r="N598" t="str" cm="1">
        <f t="array" ref="N598">_xlfn.IFS(I598="Ara","Arabica",I598="Exc","Excelsa",I598="Lib","Liberica",I598="Rob","Robusta")</f>
        <v>Arabica</v>
      </c>
      <c r="O598" t="str">
        <f>_xlfn.XLOOKUP(Orders[[#This Row],[Customer ID]],customers!$A$2:$A$1001,customers!$I$2:$I$1001)</f>
        <v>No</v>
      </c>
    </row>
    <row r="599" spans="1:15" x14ac:dyDescent="0.3">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
        <v>6198</v>
      </c>
      <c r="K599" s="1">
        <f>INDEX(products!$A$1:$G$49,MATCH(orders!$D599,products!$A$1:$A$49,0),MATCH(orders!K$1,products!$A$1:$G$1,0))</f>
        <v>2.5</v>
      </c>
      <c r="L599" s="6">
        <f>INDEX(products!$A$1:$G$49,MATCH(orders!$D599,products!$A$1:$A$49,0),MATCH(orders!L$1,products!$A$1:$G$1,0))</f>
        <v>36.454999999999998</v>
      </c>
      <c r="M599" s="6">
        <f t="shared" si="9"/>
        <v>145.82</v>
      </c>
      <c r="N599" t="str" cm="1">
        <f t="array" ref="N599">_xlfn.IFS(I599="Ara","Arabica",I599="Exc","Excelsa",I599="Lib","Liberica",I599="Rob","Robusta")</f>
        <v>Liberica</v>
      </c>
      <c r="O599" t="str">
        <f>_xlfn.XLOOKUP(Orders[[#This Row],[Customer ID]],customers!$A$2:$A$1001,customers!$I$2:$I$1001)</f>
        <v>Yes</v>
      </c>
    </row>
    <row r="600" spans="1:15" x14ac:dyDescent="0.3">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
        <v>6197</v>
      </c>
      <c r="K600" s="1">
        <f>INDEX(products!$A$1:$G$49,MATCH(orders!$D600,products!$A$1:$A$49,0),MATCH(orders!K$1,products!$A$1:$G$1,0))</f>
        <v>0.2</v>
      </c>
      <c r="L600" s="6">
        <f>INDEX(products!$A$1:$G$49,MATCH(orders!$D600,products!$A$1:$A$49,0),MATCH(orders!L$1,products!$A$1:$G$1,0))</f>
        <v>2.9849999999999999</v>
      </c>
      <c r="M600" s="6">
        <f t="shared" si="9"/>
        <v>11.94</v>
      </c>
      <c r="N600" t="str" cm="1">
        <f t="array" ref="N600">_xlfn.IFS(I600="Ara","Arabica",I600="Exc","Excelsa",I600="Lib","Liberica",I600="Rob","Robusta")</f>
        <v>Robusta</v>
      </c>
      <c r="O600" t="str">
        <f>_xlfn.XLOOKUP(Orders[[#This Row],[Customer ID]],customers!$A$2:$A$1001,customers!$I$2:$I$1001)</f>
        <v>Yes</v>
      </c>
    </row>
    <row r="601" spans="1:15" x14ac:dyDescent="0.3">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
        <v>6199</v>
      </c>
      <c r="K601" s="1">
        <f>INDEX(products!$A$1:$G$49,MATCH(orders!$D601,products!$A$1:$A$49,0),MATCH(orders!K$1,products!$A$1:$G$1,0))</f>
        <v>0.2</v>
      </c>
      <c r="L601" s="6">
        <f>INDEX(products!$A$1:$G$49,MATCH(orders!$D601,products!$A$1:$A$49,0),MATCH(orders!L$1,products!$A$1:$G$1,0))</f>
        <v>2.9849999999999999</v>
      </c>
      <c r="M601" s="6">
        <f t="shared" si="9"/>
        <v>11.94</v>
      </c>
      <c r="N601" t="str" cm="1">
        <f t="array" ref="N601">_xlfn.IFS(I601="Ara","Arabica",I601="Exc","Excelsa",I601="Lib","Liberica",I601="Rob","Robusta")</f>
        <v>Arabica</v>
      </c>
      <c r="O601" t="str">
        <f>_xlfn.XLOOKUP(Orders[[#This Row],[Customer ID]],customers!$A$2:$A$1001,customers!$I$2:$I$1001)</f>
        <v>Yes</v>
      </c>
    </row>
    <row r="602" spans="1:15" x14ac:dyDescent="0.3">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
        <v>6199</v>
      </c>
      <c r="K602" s="1">
        <f>INDEX(products!$A$1:$G$49,MATCH(orders!$D602,products!$A$1:$A$49,0),MATCH(orders!K$1,products!$A$1:$G$1,0))</f>
        <v>0.5</v>
      </c>
      <c r="L602" s="6">
        <f>INDEX(products!$A$1:$G$49,MATCH(orders!$D602,products!$A$1:$A$49,0),MATCH(orders!L$1,products!$A$1:$G$1,0))</f>
        <v>7.77</v>
      </c>
      <c r="M602" s="6">
        <f t="shared" si="9"/>
        <v>7.77</v>
      </c>
      <c r="N602" t="str" cm="1">
        <f t="array" ref="N602">_xlfn.IFS(I602="Ara","Arabica",I602="Exc","Excelsa",I602="Lib","Liberica",I602="Rob","Robusta")</f>
        <v>Liberica</v>
      </c>
      <c r="O602" t="str">
        <f>_xlfn.XLOOKUP(Orders[[#This Row],[Customer ID]],customers!$A$2:$A$1001,customers!$I$2:$I$1001)</f>
        <v>No</v>
      </c>
    </row>
    <row r="603" spans="1:15" x14ac:dyDescent="0.3">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
        <v>6198</v>
      </c>
      <c r="K603" s="1">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_xlfn.IFS(I603="Ara","Arabica",I603="Exc","Excelsa",I603="Lib","Liberica",I603="Rob","Robusta")</f>
        <v>Robusta</v>
      </c>
      <c r="O603" t="str">
        <f>_xlfn.XLOOKUP(Orders[[#This Row],[Customer ID]],customers!$A$2:$A$1001,customers!$I$2:$I$1001)</f>
        <v>Yes</v>
      </c>
    </row>
    <row r="604" spans="1:15" x14ac:dyDescent="0.3">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
        <v>6198</v>
      </c>
      <c r="K604" s="1">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_xlfn.IFS(I604="Ara","Arabica",I604="Exc","Excelsa",I604="Lib","Liberica",I604="Rob","Robusta")</f>
        <v>Excelsa</v>
      </c>
      <c r="O604" t="str">
        <f>_xlfn.XLOOKUP(Orders[[#This Row],[Customer ID]],customers!$A$2:$A$1001,customers!$I$2:$I$1001)</f>
        <v>Yes</v>
      </c>
    </row>
    <row r="605" spans="1:15" x14ac:dyDescent="0.3">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
        <v>6197</v>
      </c>
      <c r="K605" s="1">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_xlfn.IFS(I605="Ara","Arabica",I605="Exc","Excelsa",I605="Lib","Liberica",I605="Rob","Robusta")</f>
        <v>Robusta</v>
      </c>
      <c r="O605" t="str">
        <f>_xlfn.XLOOKUP(Orders[[#This Row],[Customer ID]],customers!$A$2:$A$1001,customers!$I$2:$I$1001)</f>
        <v>No</v>
      </c>
    </row>
    <row r="606" spans="1:15" x14ac:dyDescent="0.3">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
        <v>6199</v>
      </c>
      <c r="K606" s="1">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_xlfn.IFS(I606="Ara","Arabica",I606="Exc","Excelsa",I606="Lib","Liberica",I606="Rob","Robusta")</f>
        <v>Liberica</v>
      </c>
      <c r="O606" t="str">
        <f>_xlfn.XLOOKUP(Orders[[#This Row],[Customer ID]],customers!$A$2:$A$1001,customers!$I$2:$I$1001)</f>
        <v>No</v>
      </c>
    </row>
    <row r="607" spans="1:15" x14ac:dyDescent="0.3">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
        <v>6198</v>
      </c>
      <c r="K607" s="1">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_xlfn.IFS(I607="Ara","Arabica",I607="Exc","Excelsa",I607="Lib","Liberica",I607="Rob","Robusta")</f>
        <v>Arabica</v>
      </c>
      <c r="O607" t="str">
        <f>_xlfn.XLOOKUP(Orders[[#This Row],[Customer ID]],customers!$A$2:$A$1001,customers!$I$2:$I$1001)</f>
        <v>Yes</v>
      </c>
    </row>
    <row r="608" spans="1:15" x14ac:dyDescent="0.3">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
        <v>6198</v>
      </c>
      <c r="K608" s="1">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_xlfn.IFS(I608="Ara","Arabica",I608="Exc","Excelsa",I608="Lib","Liberica",I608="Rob","Robusta")</f>
        <v>Liberica</v>
      </c>
      <c r="O608" t="str">
        <f>_xlfn.XLOOKUP(Orders[[#This Row],[Customer ID]],customers!$A$2:$A$1001,customers!$I$2:$I$1001)</f>
        <v>Yes</v>
      </c>
    </row>
    <row r="609" spans="1:15" x14ac:dyDescent="0.3">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
        <v>6199</v>
      </c>
      <c r="K609" s="1">
        <f>INDEX(products!$A$1:$G$49,MATCH(orders!$D609,products!$A$1:$A$49,0),MATCH(orders!K$1,products!$A$1:$G$1,0))</f>
        <v>0.2</v>
      </c>
      <c r="L609" s="6">
        <f>INDEX(products!$A$1:$G$49,MATCH(orders!$D609,products!$A$1:$A$49,0),MATCH(orders!L$1,products!$A$1:$G$1,0))</f>
        <v>3.645</v>
      </c>
      <c r="M609" s="6">
        <f t="shared" si="9"/>
        <v>3.645</v>
      </c>
      <c r="N609" t="str" cm="1">
        <f t="array" ref="N609">_xlfn.IFS(I609="Ara","Arabica",I609="Exc","Excelsa",I609="Lib","Liberica",I609="Rob","Robusta")</f>
        <v>Excelsa</v>
      </c>
      <c r="O609" t="str">
        <f>_xlfn.XLOOKUP(Orders[[#This Row],[Customer ID]],customers!$A$2:$A$1001,customers!$I$2:$I$1001)</f>
        <v>Yes</v>
      </c>
    </row>
    <row r="610" spans="1:15" x14ac:dyDescent="0.3">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
        <v>6199</v>
      </c>
      <c r="K610" s="1">
        <f>INDEX(products!$A$1:$G$49,MATCH(orders!$D610,products!$A$1:$A$49,0),MATCH(orders!K$1,products!$A$1:$G$1,0))</f>
        <v>2.5</v>
      </c>
      <c r="L610" s="6">
        <f>INDEX(products!$A$1:$G$49,MATCH(orders!$D610,products!$A$1:$A$49,0),MATCH(orders!L$1,products!$A$1:$G$1,0))</f>
        <v>27.945</v>
      </c>
      <c r="M610" s="6">
        <f t="shared" si="9"/>
        <v>55.89</v>
      </c>
      <c r="N610" t="str" cm="1">
        <f t="array" ref="N610">_xlfn.IFS(I610="Ara","Arabica",I610="Exc","Excelsa",I610="Lib","Liberica",I610="Rob","Robusta")</f>
        <v>Excelsa</v>
      </c>
      <c r="O610" t="str">
        <f>_xlfn.XLOOKUP(Orders[[#This Row],[Customer ID]],customers!$A$2:$A$1001,customers!$I$2:$I$1001)</f>
        <v>No</v>
      </c>
    </row>
    <row r="611" spans="1:15" x14ac:dyDescent="0.3">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
        <v>6197</v>
      </c>
      <c r="K611" s="1">
        <f>INDEX(products!$A$1:$G$49,MATCH(orders!$D611,products!$A$1:$A$49,0),MATCH(orders!K$1,products!$A$1:$G$1,0))</f>
        <v>0.2</v>
      </c>
      <c r="L611" s="6">
        <f>INDEX(products!$A$1:$G$49,MATCH(orders!$D611,products!$A$1:$A$49,0),MATCH(orders!L$1,products!$A$1:$G$1,0))</f>
        <v>4.3650000000000002</v>
      </c>
      <c r="M611" s="6">
        <f t="shared" si="9"/>
        <v>26.19</v>
      </c>
      <c r="N611" t="str" cm="1">
        <f t="array" ref="N611">_xlfn.IFS(I611="Ara","Arabica",I611="Exc","Excelsa",I611="Lib","Liberica",I611="Rob","Robusta")</f>
        <v>Liberica</v>
      </c>
      <c r="O611" t="str">
        <f>_xlfn.XLOOKUP(Orders[[#This Row],[Customer ID]],customers!$A$2:$A$1001,customers!$I$2:$I$1001)</f>
        <v>Yes</v>
      </c>
    </row>
    <row r="612" spans="1:15" x14ac:dyDescent="0.3">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
        <v>6197</v>
      </c>
      <c r="K612" s="1">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_xlfn.IFS(I612="Ara","Arabica",I612="Exc","Excelsa",I612="Lib","Liberica",I612="Rob","Robusta")</f>
        <v>Robusta</v>
      </c>
      <c r="O612" t="str">
        <f>_xlfn.XLOOKUP(Orders[[#This Row],[Customer ID]],customers!$A$2:$A$1001,customers!$I$2:$I$1001)</f>
        <v>No</v>
      </c>
    </row>
    <row r="613" spans="1:15" x14ac:dyDescent="0.3">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
        <v>6198</v>
      </c>
      <c r="K613" s="1">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_xlfn.IFS(I613="Ara","Arabica",I613="Exc","Excelsa",I613="Lib","Liberica",I613="Rob","Robusta")</f>
        <v>Excelsa</v>
      </c>
      <c r="O613" t="str">
        <f>_xlfn.XLOOKUP(Orders[[#This Row],[Customer ID]],customers!$A$2:$A$1001,customers!$I$2:$I$1001)</f>
        <v>No</v>
      </c>
    </row>
    <row r="614" spans="1:15" x14ac:dyDescent="0.3">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
        <v>6197</v>
      </c>
      <c r="K614" s="1">
        <f>INDEX(products!$A$1:$G$49,MATCH(orders!$D614,products!$A$1:$A$49,0),MATCH(orders!K$1,products!$A$1:$G$1,0))</f>
        <v>0.2</v>
      </c>
      <c r="L614" s="6">
        <f>INDEX(products!$A$1:$G$49,MATCH(orders!$D614,products!$A$1:$A$49,0),MATCH(orders!L$1,products!$A$1:$G$1,0))</f>
        <v>3.375</v>
      </c>
      <c r="M614" s="6">
        <f t="shared" si="9"/>
        <v>13.5</v>
      </c>
      <c r="N614" t="str" cm="1">
        <f t="array" ref="N614">_xlfn.IFS(I614="Ara","Arabica",I614="Exc","Excelsa",I614="Lib","Liberica",I614="Rob","Robusta")</f>
        <v>Arabica</v>
      </c>
      <c r="O614" t="str">
        <f>_xlfn.XLOOKUP(Orders[[#This Row],[Customer ID]],customers!$A$2:$A$1001,customers!$I$2:$I$1001)</f>
        <v>No</v>
      </c>
    </row>
    <row r="615" spans="1:15" x14ac:dyDescent="0.3">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
        <v>6197</v>
      </c>
      <c r="K615" s="1">
        <f>INDEX(products!$A$1:$G$49,MATCH(orders!$D615,products!$A$1:$A$49,0),MATCH(orders!K$1,products!$A$1:$G$1,0))</f>
        <v>0.5</v>
      </c>
      <c r="L615" s="6">
        <f>INDEX(products!$A$1:$G$49,MATCH(orders!$D615,products!$A$1:$A$49,0),MATCH(orders!L$1,products!$A$1:$G$1,0))</f>
        <v>5.97</v>
      </c>
      <c r="M615" s="6">
        <f t="shared" si="9"/>
        <v>5.97</v>
      </c>
      <c r="N615" t="str" cm="1">
        <f t="array" ref="N615">_xlfn.IFS(I615="Ara","Arabica",I615="Exc","Excelsa",I615="Lib","Liberica",I615="Rob","Robusta")</f>
        <v>Robusta</v>
      </c>
      <c r="O615" t="str">
        <f>_xlfn.XLOOKUP(Orders[[#This Row],[Customer ID]],customers!$A$2:$A$1001,customers!$I$2:$I$1001)</f>
        <v>No</v>
      </c>
    </row>
    <row r="616" spans="1:15" x14ac:dyDescent="0.3">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
        <v>6197</v>
      </c>
      <c r="K616" s="1">
        <f>INDEX(products!$A$1:$G$49,MATCH(orders!$D616,products!$A$1:$A$49,0),MATCH(orders!K$1,products!$A$1:$G$1,0))</f>
        <v>0.5</v>
      </c>
      <c r="L616" s="6">
        <f>INDEX(products!$A$1:$G$49,MATCH(orders!$D616,products!$A$1:$A$49,0),MATCH(orders!L$1,products!$A$1:$G$1,0))</f>
        <v>5.97</v>
      </c>
      <c r="M616" s="6">
        <f t="shared" si="9"/>
        <v>29.849999999999998</v>
      </c>
      <c r="N616" t="str" cm="1">
        <f t="array" ref="N616">_xlfn.IFS(I616="Ara","Arabica",I616="Exc","Excelsa",I616="Lib","Liberica",I616="Rob","Robusta")</f>
        <v>Robusta</v>
      </c>
      <c r="O616" t="str">
        <f>_xlfn.XLOOKUP(Orders[[#This Row],[Customer ID]],customers!$A$2:$A$1001,customers!$I$2:$I$1001)</f>
        <v>Yes</v>
      </c>
    </row>
    <row r="617" spans="1:15" x14ac:dyDescent="0.3">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
        <v>6198</v>
      </c>
      <c r="K617" s="1">
        <f>INDEX(products!$A$1:$G$49,MATCH(orders!$D617,products!$A$1:$A$49,0),MATCH(orders!K$1,products!$A$1:$G$1,0))</f>
        <v>2.5</v>
      </c>
      <c r="L617" s="6">
        <f>INDEX(products!$A$1:$G$49,MATCH(orders!$D617,products!$A$1:$A$49,0),MATCH(orders!L$1,products!$A$1:$G$1,0))</f>
        <v>36.454999999999998</v>
      </c>
      <c r="M617" s="6">
        <f t="shared" si="9"/>
        <v>72.91</v>
      </c>
      <c r="N617" t="str" cm="1">
        <f t="array" ref="N617">_xlfn.IFS(I617="Ara","Arabica",I617="Exc","Excelsa",I617="Lib","Liberica",I617="Rob","Robusta")</f>
        <v>Liberica</v>
      </c>
      <c r="O617" t="str">
        <f>_xlfn.XLOOKUP(Orders[[#This Row],[Customer ID]],customers!$A$2:$A$1001,customers!$I$2:$I$1001)</f>
        <v>Yes</v>
      </c>
    </row>
    <row r="618" spans="1:15" x14ac:dyDescent="0.3">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
        <v>6197</v>
      </c>
      <c r="K618" s="1">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_xlfn.IFS(I618="Ara","Arabica",I618="Exc","Excelsa",I618="Lib","Liberica",I618="Rob","Robusta")</f>
        <v>Excelsa</v>
      </c>
      <c r="O618" t="str">
        <f>_xlfn.XLOOKUP(Orders[[#This Row],[Customer ID]],customers!$A$2:$A$1001,customers!$I$2:$I$1001)</f>
        <v>No</v>
      </c>
    </row>
    <row r="619" spans="1:15" x14ac:dyDescent="0.3">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
        <v>6197</v>
      </c>
      <c r="K619" s="1">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_xlfn.IFS(I619="Ara","Arabica",I619="Exc","Excelsa",I619="Lib","Liberica",I619="Rob","Robusta")</f>
        <v>Liberica</v>
      </c>
      <c r="O619" t="str">
        <f>_xlfn.XLOOKUP(Orders[[#This Row],[Customer ID]],customers!$A$2:$A$1001,customers!$I$2:$I$1001)</f>
        <v>No</v>
      </c>
    </row>
    <row r="620" spans="1:15" x14ac:dyDescent="0.3">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
        <v>6199</v>
      </c>
      <c r="K620" s="1">
        <f>INDEX(products!$A$1:$G$49,MATCH(orders!$D620,products!$A$1:$A$49,0),MATCH(orders!K$1,products!$A$1:$G$1,0))</f>
        <v>1</v>
      </c>
      <c r="L620" s="6">
        <f>INDEX(products!$A$1:$G$49,MATCH(orders!$D620,products!$A$1:$A$49,0),MATCH(orders!L$1,products!$A$1:$G$1,0))</f>
        <v>12.15</v>
      </c>
      <c r="M620" s="6">
        <f t="shared" si="9"/>
        <v>72.900000000000006</v>
      </c>
      <c r="N620" t="str" cm="1">
        <f t="array" ref="N620">_xlfn.IFS(I620="Ara","Arabica",I620="Exc","Excelsa",I620="Lib","Liberica",I620="Rob","Robusta")</f>
        <v>Excelsa</v>
      </c>
      <c r="O620" t="str">
        <f>_xlfn.XLOOKUP(Orders[[#This Row],[Customer ID]],customers!$A$2:$A$1001,customers!$I$2:$I$1001)</f>
        <v>Yes</v>
      </c>
    </row>
    <row r="621" spans="1:15" x14ac:dyDescent="0.3">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
        <v>6199</v>
      </c>
      <c r="K621" s="1">
        <f>INDEX(products!$A$1:$G$49,MATCH(orders!$D621,products!$A$1:$A$49,0),MATCH(orders!K$1,products!$A$1:$G$1,0))</f>
        <v>0.5</v>
      </c>
      <c r="L621" s="6">
        <f>INDEX(products!$A$1:$G$49,MATCH(orders!$D621,products!$A$1:$A$49,0),MATCH(orders!L$1,products!$A$1:$G$1,0))</f>
        <v>7.77</v>
      </c>
      <c r="M621" s="6">
        <f t="shared" si="9"/>
        <v>15.54</v>
      </c>
      <c r="N621" t="str" cm="1">
        <f t="array" ref="N621">_xlfn.IFS(I621="Ara","Arabica",I621="Exc","Excelsa",I621="Lib","Liberica",I621="Rob","Robusta")</f>
        <v>Liberica</v>
      </c>
      <c r="O621" t="str">
        <f>_xlfn.XLOOKUP(Orders[[#This Row],[Customer ID]],customers!$A$2:$A$1001,customers!$I$2:$I$1001)</f>
        <v>Yes</v>
      </c>
    </row>
    <row r="622" spans="1:15" x14ac:dyDescent="0.3">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
        <v>6197</v>
      </c>
      <c r="K622" s="1">
        <f>INDEX(products!$A$1:$G$49,MATCH(orders!$D622,products!$A$1:$A$49,0),MATCH(orders!K$1,products!$A$1:$G$1,0))</f>
        <v>0.2</v>
      </c>
      <c r="L622" s="6">
        <f>INDEX(products!$A$1:$G$49,MATCH(orders!$D622,products!$A$1:$A$49,0),MATCH(orders!L$1,products!$A$1:$G$1,0))</f>
        <v>3.375</v>
      </c>
      <c r="M622" s="6">
        <f t="shared" si="9"/>
        <v>20.25</v>
      </c>
      <c r="N622" t="str" cm="1">
        <f t="array" ref="N622">_xlfn.IFS(I622="Ara","Arabica",I622="Exc","Excelsa",I622="Lib","Liberica",I622="Rob","Robusta")</f>
        <v>Arabica</v>
      </c>
      <c r="O622" t="str">
        <f>_xlfn.XLOOKUP(Orders[[#This Row],[Customer ID]],customers!$A$2:$A$1001,customers!$I$2:$I$1001)</f>
        <v>No</v>
      </c>
    </row>
    <row r="623" spans="1:15" x14ac:dyDescent="0.3">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
        <v>6198</v>
      </c>
      <c r="K623" s="1">
        <f>INDEX(products!$A$1:$G$49,MATCH(orders!$D623,products!$A$1:$A$49,0),MATCH(orders!K$1,products!$A$1:$G$1,0))</f>
        <v>1</v>
      </c>
      <c r="L623" s="6">
        <f>INDEX(products!$A$1:$G$49,MATCH(orders!$D623,products!$A$1:$A$49,0),MATCH(orders!L$1,products!$A$1:$G$1,0))</f>
        <v>12.95</v>
      </c>
      <c r="M623" s="6">
        <f t="shared" si="9"/>
        <v>77.699999999999989</v>
      </c>
      <c r="N623" t="str" cm="1">
        <f t="array" ref="N623">_xlfn.IFS(I623="Ara","Arabica",I623="Exc","Excelsa",I623="Lib","Liberica",I623="Rob","Robusta")</f>
        <v>Arabica</v>
      </c>
      <c r="O623" t="str">
        <f>_xlfn.XLOOKUP(Orders[[#This Row],[Customer ID]],customers!$A$2:$A$1001,customers!$I$2:$I$1001)</f>
        <v>No</v>
      </c>
    </row>
    <row r="624" spans="1:15" x14ac:dyDescent="0.3">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
        <v>6197</v>
      </c>
      <c r="K624" s="1">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_xlfn.IFS(I624="Ara","Arabica",I624="Exc","Excelsa",I624="Lib","Liberica",I624="Rob","Robusta")</f>
        <v>Liberica</v>
      </c>
      <c r="O624" t="str">
        <f>_xlfn.XLOOKUP(Orders[[#This Row],[Customer ID]],customers!$A$2:$A$1001,customers!$I$2:$I$1001)</f>
        <v>No</v>
      </c>
    </row>
    <row r="625" spans="1:15" x14ac:dyDescent="0.3">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
        <v>6199</v>
      </c>
      <c r="K625" s="1">
        <f>INDEX(products!$A$1:$G$49,MATCH(orders!$D625,products!$A$1:$A$49,0),MATCH(orders!K$1,products!$A$1:$G$1,0))</f>
        <v>1</v>
      </c>
      <c r="L625" s="6">
        <f>INDEX(products!$A$1:$G$49,MATCH(orders!$D625,products!$A$1:$A$49,0),MATCH(orders!L$1,products!$A$1:$G$1,0))</f>
        <v>12.15</v>
      </c>
      <c r="M625" s="6">
        <f t="shared" si="9"/>
        <v>12.15</v>
      </c>
      <c r="N625" t="str" cm="1">
        <f t="array" ref="N625">_xlfn.IFS(I625="Ara","Arabica",I625="Exc","Excelsa",I625="Lib","Liberica",I625="Rob","Robusta")</f>
        <v>Excelsa</v>
      </c>
      <c r="O625" t="str">
        <f>_xlfn.XLOOKUP(Orders[[#This Row],[Customer ID]],customers!$A$2:$A$1001,customers!$I$2:$I$1001)</f>
        <v>No</v>
      </c>
    </row>
    <row r="626" spans="1:15" x14ac:dyDescent="0.3">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
        <v>6197</v>
      </c>
      <c r="K626" s="1">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_xlfn.IFS(I626="Ara","Arabica",I626="Exc","Excelsa",I626="Lib","Liberica",I626="Rob","Robusta")</f>
        <v>Excelsa</v>
      </c>
      <c r="O626" t="str">
        <f>_xlfn.XLOOKUP(Orders[[#This Row],[Customer ID]],customers!$A$2:$A$1001,customers!$I$2:$I$1001)</f>
        <v>Yes</v>
      </c>
    </row>
    <row r="627" spans="1:15" x14ac:dyDescent="0.3">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
        <v>6198</v>
      </c>
      <c r="K627" s="1">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_xlfn.IFS(I627="Ara","Arabica",I627="Exc","Excelsa",I627="Lib","Liberica",I627="Rob","Robusta")</f>
        <v>Robusta</v>
      </c>
      <c r="O627" t="str">
        <f>_xlfn.XLOOKUP(Orders[[#This Row],[Customer ID]],customers!$A$2:$A$1001,customers!$I$2:$I$1001)</f>
        <v>No</v>
      </c>
    </row>
    <row r="628" spans="1:15" x14ac:dyDescent="0.3">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
        <v>6197</v>
      </c>
      <c r="K628" s="1">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_xlfn.IFS(I628="Ara","Arabica",I628="Exc","Excelsa",I628="Lib","Liberica",I628="Rob","Robusta")</f>
        <v>Arabica</v>
      </c>
      <c r="O628" t="str">
        <f>_xlfn.XLOOKUP(Orders[[#This Row],[Customer ID]],customers!$A$2:$A$1001,customers!$I$2:$I$1001)</f>
        <v>No</v>
      </c>
    </row>
    <row r="629" spans="1:15" x14ac:dyDescent="0.3">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
        <v>6197</v>
      </c>
      <c r="K629" s="1">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_xlfn.IFS(I629="Ara","Arabica",I629="Exc","Excelsa",I629="Lib","Liberica",I629="Rob","Robusta")</f>
        <v>Excelsa</v>
      </c>
      <c r="O629" t="str">
        <f>_xlfn.XLOOKUP(Orders[[#This Row],[Customer ID]],customers!$A$2:$A$1001,customers!$I$2:$I$1001)</f>
        <v>Yes</v>
      </c>
    </row>
    <row r="630" spans="1:15" x14ac:dyDescent="0.3">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
        <v>6198</v>
      </c>
      <c r="K630" s="1">
        <f>INDEX(products!$A$1:$G$49,MATCH(orders!$D630,products!$A$1:$A$49,0),MATCH(orders!K$1,products!$A$1:$G$1,0))</f>
        <v>0.2</v>
      </c>
      <c r="L630" s="6">
        <f>INDEX(products!$A$1:$G$49,MATCH(orders!$D630,products!$A$1:$A$49,0),MATCH(orders!L$1,products!$A$1:$G$1,0))</f>
        <v>4.4550000000000001</v>
      </c>
      <c r="M630" s="6">
        <f t="shared" si="9"/>
        <v>26.73</v>
      </c>
      <c r="N630" t="str" cm="1">
        <f t="array" ref="N630">_xlfn.IFS(I630="Ara","Arabica",I630="Exc","Excelsa",I630="Lib","Liberica",I630="Rob","Robusta")</f>
        <v>Excelsa</v>
      </c>
      <c r="O630" t="str">
        <f>_xlfn.XLOOKUP(Orders[[#This Row],[Customer ID]],customers!$A$2:$A$1001,customers!$I$2:$I$1001)</f>
        <v>Yes</v>
      </c>
    </row>
    <row r="631" spans="1:15" x14ac:dyDescent="0.3">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
        <v>6199</v>
      </c>
      <c r="K631" s="1">
        <f>INDEX(products!$A$1:$G$49,MATCH(orders!$D631,products!$A$1:$A$49,0),MATCH(orders!K$1,products!$A$1:$G$1,0))</f>
        <v>0.5</v>
      </c>
      <c r="L631" s="6">
        <f>INDEX(products!$A$1:$G$49,MATCH(orders!$D631,products!$A$1:$A$49,0),MATCH(orders!L$1,products!$A$1:$G$1,0))</f>
        <v>7.77</v>
      </c>
      <c r="M631" s="6">
        <f t="shared" si="9"/>
        <v>31.08</v>
      </c>
      <c r="N631" t="str" cm="1">
        <f t="array" ref="N631">_xlfn.IFS(I631="Ara","Arabica",I631="Exc","Excelsa",I631="Lib","Liberica",I631="Rob","Robusta")</f>
        <v>Liberica</v>
      </c>
      <c r="O631" t="str">
        <f>_xlfn.XLOOKUP(Orders[[#This Row],[Customer ID]],customers!$A$2:$A$1001,customers!$I$2:$I$1001)</f>
        <v>Yes</v>
      </c>
    </row>
    <row r="632" spans="1:15" x14ac:dyDescent="0.3">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
        <v>6199</v>
      </c>
      <c r="K632" s="1">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_xlfn.IFS(I632="Ara","Arabica",I632="Exc","Excelsa",I632="Lib","Liberica",I632="Rob","Robusta")</f>
        <v>Arabica</v>
      </c>
      <c r="O632" t="str">
        <f>_xlfn.XLOOKUP(Orders[[#This Row],[Customer ID]],customers!$A$2:$A$1001,customers!$I$2:$I$1001)</f>
        <v>Yes</v>
      </c>
    </row>
    <row r="633" spans="1:15" x14ac:dyDescent="0.3">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
        <v>6199</v>
      </c>
      <c r="K633" s="1">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_xlfn.IFS(I633="Ara","Arabica",I633="Exc","Excelsa",I633="Lib","Liberica",I633="Rob","Robusta")</f>
        <v>Robusta</v>
      </c>
      <c r="O633" t="str">
        <f>_xlfn.XLOOKUP(Orders[[#This Row],[Customer ID]],customers!$A$2:$A$1001,customers!$I$2:$I$1001)</f>
        <v>Yes</v>
      </c>
    </row>
    <row r="634" spans="1:15" x14ac:dyDescent="0.3">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
        <v>6198</v>
      </c>
      <c r="K634" s="1">
        <f>INDEX(products!$A$1:$G$49,MATCH(orders!$D634,products!$A$1:$A$49,0),MATCH(orders!K$1,products!$A$1:$G$1,0))</f>
        <v>0.5</v>
      </c>
      <c r="L634" s="6">
        <f>INDEX(products!$A$1:$G$49,MATCH(orders!$D634,products!$A$1:$A$49,0),MATCH(orders!L$1,products!$A$1:$G$1,0))</f>
        <v>8.91</v>
      </c>
      <c r="M634" s="6">
        <f t="shared" si="9"/>
        <v>35.64</v>
      </c>
      <c r="N634" t="str" cm="1">
        <f t="array" ref="N634">_xlfn.IFS(I634="Ara","Arabica",I634="Exc","Excelsa",I634="Lib","Liberica",I634="Rob","Robusta")</f>
        <v>Excelsa</v>
      </c>
      <c r="O634" t="str">
        <f>_xlfn.XLOOKUP(Orders[[#This Row],[Customer ID]],customers!$A$2:$A$1001,customers!$I$2:$I$1001)</f>
        <v>No</v>
      </c>
    </row>
    <row r="635" spans="1:15" x14ac:dyDescent="0.3">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
        <v>6198</v>
      </c>
      <c r="K635" s="1">
        <f>INDEX(products!$A$1:$G$49,MATCH(orders!$D635,products!$A$1:$A$49,0),MATCH(orders!K$1,products!$A$1:$G$1,0))</f>
        <v>1</v>
      </c>
      <c r="L635" s="6">
        <f>INDEX(products!$A$1:$G$49,MATCH(orders!$D635,products!$A$1:$A$49,0),MATCH(orders!L$1,products!$A$1:$G$1,0))</f>
        <v>11.95</v>
      </c>
      <c r="M635" s="6">
        <f t="shared" si="9"/>
        <v>47.8</v>
      </c>
      <c r="N635" t="str" cm="1">
        <f t="array" ref="N635">_xlfn.IFS(I635="Ara","Arabica",I635="Exc","Excelsa",I635="Lib","Liberica",I635="Rob","Robusta")</f>
        <v>Robusta</v>
      </c>
      <c r="O635" t="str">
        <f>_xlfn.XLOOKUP(Orders[[#This Row],[Customer ID]],customers!$A$2:$A$1001,customers!$I$2:$I$1001)</f>
        <v>No</v>
      </c>
    </row>
    <row r="636" spans="1:15" x14ac:dyDescent="0.3">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
        <v>6197</v>
      </c>
      <c r="K636" s="1">
        <f>INDEX(products!$A$1:$G$49,MATCH(orders!$D636,products!$A$1:$A$49,0),MATCH(orders!K$1,products!$A$1:$G$1,0))</f>
        <v>1</v>
      </c>
      <c r="L636" s="6">
        <f>INDEX(products!$A$1:$G$49,MATCH(orders!$D636,products!$A$1:$A$49,0),MATCH(orders!L$1,products!$A$1:$G$1,0))</f>
        <v>14.55</v>
      </c>
      <c r="M636" s="6">
        <f t="shared" si="9"/>
        <v>43.650000000000006</v>
      </c>
      <c r="N636" t="str" cm="1">
        <f t="array" ref="N636">_xlfn.IFS(I636="Ara","Arabica",I636="Exc","Excelsa",I636="Lib","Liberica",I636="Rob","Robusta")</f>
        <v>Liberica</v>
      </c>
      <c r="O636" t="str">
        <f>_xlfn.XLOOKUP(Orders[[#This Row],[Customer ID]],customers!$A$2:$A$1001,customers!$I$2:$I$1001)</f>
        <v>No</v>
      </c>
    </row>
    <row r="637" spans="1:15" x14ac:dyDescent="0.3">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
        <v>6198</v>
      </c>
      <c r="K637" s="1">
        <f>INDEX(products!$A$1:$G$49,MATCH(orders!$D637,products!$A$1:$A$49,0),MATCH(orders!K$1,products!$A$1:$G$1,0))</f>
        <v>0.5</v>
      </c>
      <c r="L637" s="6">
        <f>INDEX(products!$A$1:$G$49,MATCH(orders!$D637,products!$A$1:$A$49,0),MATCH(orders!L$1,products!$A$1:$G$1,0))</f>
        <v>8.91</v>
      </c>
      <c r="M637" s="6">
        <f t="shared" si="9"/>
        <v>35.64</v>
      </c>
      <c r="N637" t="str" cm="1">
        <f t="array" ref="N637">_xlfn.IFS(I637="Ara","Arabica",I637="Exc","Excelsa",I637="Lib","Liberica",I637="Rob","Robusta")</f>
        <v>Excelsa</v>
      </c>
      <c r="O637" t="str">
        <f>_xlfn.XLOOKUP(Orders[[#This Row],[Customer ID]],customers!$A$2:$A$1001,customers!$I$2:$I$1001)</f>
        <v>Yes</v>
      </c>
    </row>
    <row r="638" spans="1:15" x14ac:dyDescent="0.3">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
        <v>6198</v>
      </c>
      <c r="K638" s="1">
        <f>INDEX(products!$A$1:$G$49,MATCH(orders!$D638,products!$A$1:$A$49,0),MATCH(orders!K$1,products!$A$1:$G$1,0))</f>
        <v>1</v>
      </c>
      <c r="L638" s="6">
        <f>INDEX(products!$A$1:$G$49,MATCH(orders!$D638,products!$A$1:$A$49,0),MATCH(orders!L$1,products!$A$1:$G$1,0))</f>
        <v>15.85</v>
      </c>
      <c r="M638" s="6">
        <f t="shared" si="9"/>
        <v>95.1</v>
      </c>
      <c r="N638" t="str" cm="1">
        <f t="array" ref="N638">_xlfn.IFS(I638="Ara","Arabica",I638="Exc","Excelsa",I638="Lib","Liberica",I638="Rob","Robusta")</f>
        <v>Liberica</v>
      </c>
      <c r="O638" t="str">
        <f>_xlfn.XLOOKUP(Orders[[#This Row],[Customer ID]],customers!$A$2:$A$1001,customers!$I$2:$I$1001)</f>
        <v>Yes</v>
      </c>
    </row>
    <row r="639" spans="1:15" x14ac:dyDescent="0.3">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
        <v>6197</v>
      </c>
      <c r="K639" s="1">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_xlfn.IFS(I639="Ara","Arabica",I639="Exc","Excelsa",I639="Lib","Liberica",I639="Rob","Robusta")</f>
        <v>Excelsa</v>
      </c>
      <c r="O639" t="str">
        <f>_xlfn.XLOOKUP(Orders[[#This Row],[Customer ID]],customers!$A$2:$A$1001,customers!$I$2:$I$1001)</f>
        <v>Yes</v>
      </c>
    </row>
    <row r="640" spans="1:15" x14ac:dyDescent="0.3">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
        <v>6197</v>
      </c>
      <c r="K640" s="1">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_xlfn.IFS(I640="Ara","Arabica",I640="Exc","Excelsa",I640="Lib","Liberica",I640="Rob","Robusta")</f>
        <v>Arabica</v>
      </c>
      <c r="O640" t="str">
        <f>_xlfn.XLOOKUP(Orders[[#This Row],[Customer ID]],customers!$A$2:$A$1001,customers!$I$2:$I$1001)</f>
        <v>Yes</v>
      </c>
    </row>
    <row r="641" spans="1:15" x14ac:dyDescent="0.3">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
        <v>6199</v>
      </c>
      <c r="K641" s="1">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_xlfn.IFS(I641="Ara","Arabica",I641="Exc","Excelsa",I641="Lib","Liberica",I641="Rob","Robusta")</f>
        <v>Liberica</v>
      </c>
      <c r="O641" t="str">
        <f>_xlfn.XLOOKUP(Orders[[#This Row],[Customer ID]],customers!$A$2:$A$1001,customers!$I$2:$I$1001)</f>
        <v>Yes</v>
      </c>
    </row>
    <row r="642" spans="1:15" x14ac:dyDescent="0.3">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
        <v>6198</v>
      </c>
      <c r="K642" s="1">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_xlfn.IFS(I642="Ara","Arabica",I642="Exc","Excelsa",I642="Lib","Liberica",I642="Rob","Robusta")</f>
        <v>Robusta</v>
      </c>
      <c r="O642" t="str">
        <f>_xlfn.XLOOKUP(Orders[[#This Row],[Customer ID]],customers!$A$2:$A$1001,customers!$I$2:$I$1001)</f>
        <v>No</v>
      </c>
    </row>
    <row r="643" spans="1:15" x14ac:dyDescent="0.3">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
        <v>6198</v>
      </c>
      <c r="K643" s="1">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_xlfn.IFS(I643="Ara","Arabica",I643="Exc","Excelsa",I643="Lib","Liberica",I643="Rob","Robusta")</f>
        <v>Robusta</v>
      </c>
      <c r="O643" t="str">
        <f>_xlfn.XLOOKUP(Orders[[#This Row],[Customer ID]],customers!$A$2:$A$1001,customers!$I$2:$I$1001)</f>
        <v>Yes</v>
      </c>
    </row>
    <row r="644" spans="1:15" x14ac:dyDescent="0.3">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
        <v>6197</v>
      </c>
      <c r="K644" s="1">
        <f>INDEX(products!$A$1:$G$49,MATCH(orders!$D644,products!$A$1:$A$49,0),MATCH(orders!K$1,products!$A$1:$G$1,0))</f>
        <v>0.2</v>
      </c>
      <c r="L644" s="6">
        <f>INDEX(products!$A$1:$G$49,MATCH(orders!$D644,products!$A$1:$A$49,0),MATCH(orders!L$1,products!$A$1:$G$1,0))</f>
        <v>4.125</v>
      </c>
      <c r="M644" s="6">
        <f t="shared" si="10"/>
        <v>8.25</v>
      </c>
      <c r="N644" t="str" cm="1">
        <f t="array" ref="N644">_xlfn.IFS(I644="Ara","Arabica",I644="Exc","Excelsa",I644="Lib","Liberica",I644="Rob","Robusta")</f>
        <v>Excelsa</v>
      </c>
      <c r="O644" t="str">
        <f>_xlfn.XLOOKUP(Orders[[#This Row],[Customer ID]],customers!$A$2:$A$1001,customers!$I$2:$I$1001)</f>
        <v>Yes</v>
      </c>
    </row>
    <row r="645" spans="1:15" x14ac:dyDescent="0.3">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
        <v>6198</v>
      </c>
      <c r="K645" s="1">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_xlfn.IFS(I645="Ara","Arabica",I645="Exc","Excelsa",I645="Lib","Liberica",I645="Rob","Robusta")</f>
        <v>Excelsa</v>
      </c>
      <c r="O645" t="str">
        <f>_xlfn.XLOOKUP(Orders[[#This Row],[Customer ID]],customers!$A$2:$A$1001,customers!$I$2:$I$1001)</f>
        <v>Yes</v>
      </c>
    </row>
    <row r="646" spans="1:15" x14ac:dyDescent="0.3">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
        <v>6199</v>
      </c>
      <c r="K646" s="1">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_xlfn.IFS(I646="Ara","Arabica",I646="Exc","Excelsa",I646="Lib","Liberica",I646="Rob","Robusta")</f>
        <v>Robusta</v>
      </c>
      <c r="O646" t="str">
        <f>_xlfn.XLOOKUP(Orders[[#This Row],[Customer ID]],customers!$A$2:$A$1001,customers!$I$2:$I$1001)</f>
        <v>No</v>
      </c>
    </row>
    <row r="647" spans="1:15" x14ac:dyDescent="0.3">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
        <v>6199</v>
      </c>
      <c r="K647" s="1">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_xlfn.IFS(I647="Ara","Arabica",I647="Exc","Excelsa",I647="Lib","Liberica",I647="Rob","Robusta")</f>
        <v>Arabica</v>
      </c>
      <c r="O647" t="str">
        <f>_xlfn.XLOOKUP(Orders[[#This Row],[Customer ID]],customers!$A$2:$A$1001,customers!$I$2:$I$1001)</f>
        <v>Yes</v>
      </c>
    </row>
    <row r="648" spans="1:15" x14ac:dyDescent="0.3">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
        <v>6199</v>
      </c>
      <c r="K648" s="1">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_xlfn.IFS(I648="Ara","Arabica",I648="Exc","Excelsa",I648="Lib","Liberica",I648="Rob","Robusta")</f>
        <v>Arabica</v>
      </c>
      <c r="O648" t="str">
        <f>_xlfn.XLOOKUP(Orders[[#This Row],[Customer ID]],customers!$A$2:$A$1001,customers!$I$2:$I$1001)</f>
        <v>Yes</v>
      </c>
    </row>
    <row r="649" spans="1:15" x14ac:dyDescent="0.3">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
        <v>6198</v>
      </c>
      <c r="K649" s="1">
        <f>INDEX(products!$A$1:$G$49,MATCH(orders!$D649,products!$A$1:$A$49,0),MATCH(orders!K$1,products!$A$1:$G$1,0))</f>
        <v>0.5</v>
      </c>
      <c r="L649" s="6">
        <f>INDEX(products!$A$1:$G$49,MATCH(orders!$D649,products!$A$1:$A$49,0),MATCH(orders!L$1,products!$A$1:$G$1,0))</f>
        <v>9.51</v>
      </c>
      <c r="M649" s="6">
        <f t="shared" si="10"/>
        <v>28.53</v>
      </c>
      <c r="N649" t="str" cm="1">
        <f t="array" ref="N649">_xlfn.IFS(I649="Ara","Arabica",I649="Exc","Excelsa",I649="Lib","Liberica",I649="Rob","Robusta")</f>
        <v>Liberica</v>
      </c>
      <c r="O649" t="str">
        <f>_xlfn.XLOOKUP(Orders[[#This Row],[Customer ID]],customers!$A$2:$A$1001,customers!$I$2:$I$1001)</f>
        <v>Yes</v>
      </c>
    </row>
    <row r="650" spans="1:15" x14ac:dyDescent="0.3">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
        <v>6199</v>
      </c>
      <c r="K650" s="1">
        <f>INDEX(products!$A$1:$G$49,MATCH(orders!$D650,products!$A$1:$A$49,0),MATCH(orders!K$1,products!$A$1:$G$1,0))</f>
        <v>0.2</v>
      </c>
      <c r="L650" s="6">
        <f>INDEX(products!$A$1:$G$49,MATCH(orders!$D650,products!$A$1:$A$49,0),MATCH(orders!L$1,products!$A$1:$G$1,0))</f>
        <v>2.6849999999999996</v>
      </c>
      <c r="M650" s="6">
        <f t="shared" si="10"/>
        <v>16.11</v>
      </c>
      <c r="N650" t="str" cm="1">
        <f t="array" ref="N650">_xlfn.IFS(I650="Ara","Arabica",I650="Exc","Excelsa",I650="Lib","Liberica",I650="Rob","Robusta")</f>
        <v>Robusta</v>
      </c>
      <c r="O650" t="str">
        <f>_xlfn.XLOOKUP(Orders[[#This Row],[Customer ID]],customers!$A$2:$A$1001,customers!$I$2:$I$1001)</f>
        <v>No</v>
      </c>
    </row>
    <row r="651" spans="1:15" x14ac:dyDescent="0.3">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
        <v>6198</v>
      </c>
      <c r="K651" s="1">
        <f>INDEX(products!$A$1:$G$49,MATCH(orders!$D651,products!$A$1:$A$49,0),MATCH(orders!K$1,products!$A$1:$G$1,0))</f>
        <v>1</v>
      </c>
      <c r="L651" s="6">
        <f>INDEX(products!$A$1:$G$49,MATCH(orders!$D651,products!$A$1:$A$49,0),MATCH(orders!L$1,products!$A$1:$G$1,0))</f>
        <v>15.85</v>
      </c>
      <c r="M651" s="6">
        <f t="shared" si="10"/>
        <v>95.1</v>
      </c>
      <c r="N651" t="str" cm="1">
        <f t="array" ref="N651">_xlfn.IFS(I651="Ara","Arabica",I651="Exc","Excelsa",I651="Lib","Liberica",I651="Rob","Robusta")</f>
        <v>Liberica</v>
      </c>
      <c r="O651" t="str">
        <f>_xlfn.XLOOKUP(Orders[[#This Row],[Customer ID]],customers!$A$2:$A$1001,customers!$I$2:$I$1001)</f>
        <v>No</v>
      </c>
    </row>
    <row r="652" spans="1:15" x14ac:dyDescent="0.3">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
        <v>6199</v>
      </c>
      <c r="K652" s="1">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_xlfn.IFS(I652="Ara","Arabica",I652="Exc","Excelsa",I652="Lib","Liberica",I652="Rob","Robusta")</f>
        <v>Robusta</v>
      </c>
      <c r="O652" t="str">
        <f>_xlfn.XLOOKUP(Orders[[#This Row],[Customer ID]],customers!$A$2:$A$1001,customers!$I$2:$I$1001)</f>
        <v>Yes</v>
      </c>
    </row>
    <row r="653" spans="1:15" x14ac:dyDescent="0.3">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
        <v>6198</v>
      </c>
      <c r="K653" s="1">
        <f>INDEX(products!$A$1:$G$49,MATCH(orders!$D653,products!$A$1:$A$49,0),MATCH(orders!K$1,products!$A$1:$G$1,0))</f>
        <v>1</v>
      </c>
      <c r="L653" s="6">
        <f>INDEX(products!$A$1:$G$49,MATCH(orders!$D653,products!$A$1:$A$49,0),MATCH(orders!L$1,products!$A$1:$G$1,0))</f>
        <v>11.95</v>
      </c>
      <c r="M653" s="6">
        <f t="shared" si="10"/>
        <v>47.8</v>
      </c>
      <c r="N653" t="str" cm="1">
        <f t="array" ref="N653">_xlfn.IFS(I653="Ara","Arabica",I653="Exc","Excelsa",I653="Lib","Liberica",I653="Rob","Robusta")</f>
        <v>Robusta</v>
      </c>
      <c r="O653" t="str">
        <f>_xlfn.XLOOKUP(Orders[[#This Row],[Customer ID]],customers!$A$2:$A$1001,customers!$I$2:$I$1001)</f>
        <v>No</v>
      </c>
    </row>
    <row r="654" spans="1:15" x14ac:dyDescent="0.3">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
        <v>6198</v>
      </c>
      <c r="K654" s="1">
        <f>INDEX(products!$A$1:$G$49,MATCH(orders!$D654,products!$A$1:$A$49,0),MATCH(orders!K$1,products!$A$1:$G$1,0))</f>
        <v>1</v>
      </c>
      <c r="L654" s="6">
        <f>INDEX(products!$A$1:$G$49,MATCH(orders!$D654,products!$A$1:$A$49,0),MATCH(orders!L$1,products!$A$1:$G$1,0))</f>
        <v>15.85</v>
      </c>
      <c r="M654" s="6">
        <f t="shared" si="10"/>
        <v>63.4</v>
      </c>
      <c r="N654" t="str" cm="1">
        <f t="array" ref="N654">_xlfn.IFS(I654="Ara","Arabica",I654="Exc","Excelsa",I654="Lib","Liberica",I654="Rob","Robusta")</f>
        <v>Liberica</v>
      </c>
      <c r="O654" t="str">
        <f>_xlfn.XLOOKUP(Orders[[#This Row],[Customer ID]],customers!$A$2:$A$1001,customers!$I$2:$I$1001)</f>
        <v>No</v>
      </c>
    </row>
    <row r="655" spans="1:15" x14ac:dyDescent="0.3">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
        <v>6197</v>
      </c>
      <c r="K655" s="1">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_xlfn.IFS(I655="Ara","Arabica",I655="Exc","Excelsa",I655="Lib","Liberica",I655="Rob","Robusta")</f>
        <v>Arabica</v>
      </c>
      <c r="O655" t="str">
        <f>_xlfn.XLOOKUP(Orders[[#This Row],[Customer ID]],customers!$A$2:$A$1001,customers!$I$2:$I$1001)</f>
        <v>No</v>
      </c>
    </row>
    <row r="656" spans="1:15" x14ac:dyDescent="0.3">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
        <v>6199</v>
      </c>
      <c r="K656" s="1">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_xlfn.IFS(I656="Ara","Arabica",I656="Exc","Excelsa",I656="Lib","Liberica",I656="Rob","Robusta")</f>
        <v>Arabica</v>
      </c>
      <c r="O656" t="str">
        <f>_xlfn.XLOOKUP(Orders[[#This Row],[Customer ID]],customers!$A$2:$A$1001,customers!$I$2:$I$1001)</f>
        <v>No</v>
      </c>
    </row>
    <row r="657" spans="1:15" x14ac:dyDescent="0.3">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
        <v>6197</v>
      </c>
      <c r="K657" s="1">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_xlfn.IFS(I657="Ara","Arabica",I657="Exc","Excelsa",I657="Lib","Liberica",I657="Rob","Robusta")</f>
        <v>Robusta</v>
      </c>
      <c r="O657" t="str">
        <f>_xlfn.XLOOKUP(Orders[[#This Row],[Customer ID]],customers!$A$2:$A$1001,customers!$I$2:$I$1001)</f>
        <v>Yes</v>
      </c>
    </row>
    <row r="658" spans="1:15" x14ac:dyDescent="0.3">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
        <v>6199</v>
      </c>
      <c r="K658" s="1">
        <f>INDEX(products!$A$1:$G$49,MATCH(orders!$D658,products!$A$1:$A$49,0),MATCH(orders!K$1,products!$A$1:$G$1,0))</f>
        <v>1</v>
      </c>
      <c r="L658" s="6">
        <f>INDEX(products!$A$1:$G$49,MATCH(orders!$D658,products!$A$1:$A$49,0),MATCH(orders!L$1,products!$A$1:$G$1,0))</f>
        <v>12.95</v>
      </c>
      <c r="M658" s="6">
        <f t="shared" si="10"/>
        <v>51.8</v>
      </c>
      <c r="N658" t="str" cm="1">
        <f t="array" ref="N658">_xlfn.IFS(I658="Ara","Arabica",I658="Exc","Excelsa",I658="Lib","Liberica",I658="Rob","Robusta")</f>
        <v>Liberica</v>
      </c>
      <c r="O658" t="str">
        <f>_xlfn.XLOOKUP(Orders[[#This Row],[Customer ID]],customers!$A$2:$A$1001,customers!$I$2:$I$1001)</f>
        <v>No</v>
      </c>
    </row>
    <row r="659" spans="1:15" x14ac:dyDescent="0.3">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
        <v>6197</v>
      </c>
      <c r="K659" s="1">
        <f>INDEX(products!$A$1:$G$49,MATCH(orders!$D659,products!$A$1:$A$49,0),MATCH(orders!K$1,products!$A$1:$G$1,0))</f>
        <v>0.5</v>
      </c>
      <c r="L659" s="6">
        <f>INDEX(products!$A$1:$G$49,MATCH(orders!$D659,products!$A$1:$A$49,0),MATCH(orders!L$1,products!$A$1:$G$1,0))</f>
        <v>6.75</v>
      </c>
      <c r="M659" s="6">
        <f t="shared" si="10"/>
        <v>13.5</v>
      </c>
      <c r="N659" t="str" cm="1">
        <f t="array" ref="N659">_xlfn.IFS(I659="Ara","Arabica",I659="Exc","Excelsa",I659="Lib","Liberica",I659="Rob","Robusta")</f>
        <v>Arabica</v>
      </c>
      <c r="O659" t="str">
        <f>_xlfn.XLOOKUP(Orders[[#This Row],[Customer ID]],customers!$A$2:$A$1001,customers!$I$2:$I$1001)</f>
        <v>Yes</v>
      </c>
    </row>
    <row r="660" spans="1:15" x14ac:dyDescent="0.3">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
        <v>6197</v>
      </c>
      <c r="K660" s="1">
        <f>INDEX(products!$A$1:$G$49,MATCH(orders!$D660,products!$A$1:$A$49,0),MATCH(orders!K$1,products!$A$1:$G$1,0))</f>
        <v>0.5</v>
      </c>
      <c r="L660" s="6">
        <f>INDEX(products!$A$1:$G$49,MATCH(orders!$D660,products!$A$1:$A$49,0),MATCH(orders!L$1,products!$A$1:$G$1,0))</f>
        <v>8.25</v>
      </c>
      <c r="M660" s="6">
        <f t="shared" si="10"/>
        <v>24.75</v>
      </c>
      <c r="N660" t="str" cm="1">
        <f t="array" ref="N660">_xlfn.IFS(I660="Ara","Arabica",I660="Exc","Excelsa",I660="Lib","Liberica",I660="Rob","Robusta")</f>
        <v>Excelsa</v>
      </c>
      <c r="O660" t="str">
        <f>_xlfn.XLOOKUP(Orders[[#This Row],[Customer ID]],customers!$A$2:$A$1001,customers!$I$2:$I$1001)</f>
        <v>Yes</v>
      </c>
    </row>
    <row r="661" spans="1:15" x14ac:dyDescent="0.3">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
        <v>6199</v>
      </c>
      <c r="K661" s="1">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_xlfn.IFS(I661="Ara","Arabica",I661="Exc","Excelsa",I661="Lib","Liberica",I661="Rob","Robusta")</f>
        <v>Arabica</v>
      </c>
      <c r="O661" t="str">
        <f>_xlfn.XLOOKUP(Orders[[#This Row],[Customer ID]],customers!$A$2:$A$1001,customers!$I$2:$I$1001)</f>
        <v>Yes</v>
      </c>
    </row>
    <row r="662" spans="1:15" x14ac:dyDescent="0.3">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
        <v>6198</v>
      </c>
      <c r="K662" s="1">
        <f>INDEX(products!$A$1:$G$49,MATCH(orders!$D662,products!$A$1:$A$49,0),MATCH(orders!K$1,products!$A$1:$G$1,0))</f>
        <v>0.5</v>
      </c>
      <c r="L662" s="6">
        <f>INDEX(products!$A$1:$G$49,MATCH(orders!$D662,products!$A$1:$A$49,0),MATCH(orders!L$1,products!$A$1:$G$1,0))</f>
        <v>8.91</v>
      </c>
      <c r="M662" s="6">
        <f t="shared" si="10"/>
        <v>53.46</v>
      </c>
      <c r="N662" t="str" cm="1">
        <f t="array" ref="N662">_xlfn.IFS(I662="Ara","Arabica",I662="Exc","Excelsa",I662="Lib","Liberica",I662="Rob","Robusta")</f>
        <v>Excelsa</v>
      </c>
      <c r="O662" t="str">
        <f>_xlfn.XLOOKUP(Orders[[#This Row],[Customer ID]],customers!$A$2:$A$1001,customers!$I$2:$I$1001)</f>
        <v>No</v>
      </c>
    </row>
    <row r="663" spans="1:15" x14ac:dyDescent="0.3">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
        <v>6197</v>
      </c>
      <c r="K663" s="1">
        <f>INDEX(products!$A$1:$G$49,MATCH(orders!$D663,products!$A$1:$A$49,0),MATCH(orders!K$1,products!$A$1:$G$1,0))</f>
        <v>0.2</v>
      </c>
      <c r="L663" s="6">
        <f>INDEX(products!$A$1:$G$49,MATCH(orders!$D663,products!$A$1:$A$49,0),MATCH(orders!L$1,products!$A$1:$G$1,0))</f>
        <v>3.375</v>
      </c>
      <c r="M663" s="6">
        <f t="shared" si="10"/>
        <v>20.25</v>
      </c>
      <c r="N663" t="str" cm="1">
        <f t="array" ref="N663">_xlfn.IFS(I663="Ara","Arabica",I663="Exc","Excelsa",I663="Lib","Liberica",I663="Rob","Robusta")</f>
        <v>Arabica</v>
      </c>
      <c r="O663" t="str">
        <f>_xlfn.XLOOKUP(Orders[[#This Row],[Customer ID]],customers!$A$2:$A$1001,customers!$I$2:$I$1001)</f>
        <v>Yes</v>
      </c>
    </row>
    <row r="664" spans="1:15" x14ac:dyDescent="0.3">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
        <v>6199</v>
      </c>
      <c r="K664" s="1">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_xlfn.IFS(I664="Ara","Arabica",I664="Exc","Excelsa",I664="Lib","Liberica",I664="Rob","Robusta")</f>
        <v>Liberica</v>
      </c>
      <c r="O664" t="str">
        <f>_xlfn.XLOOKUP(Orders[[#This Row],[Customer ID]],customers!$A$2:$A$1001,customers!$I$2:$I$1001)</f>
        <v>No</v>
      </c>
    </row>
    <row r="665" spans="1:15" x14ac:dyDescent="0.3">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
        <v>6197</v>
      </c>
      <c r="K665" s="1">
        <f>INDEX(products!$A$1:$G$49,MATCH(orders!$D665,products!$A$1:$A$49,0),MATCH(orders!K$1,products!$A$1:$G$1,0))</f>
        <v>1</v>
      </c>
      <c r="L665" s="6">
        <f>INDEX(products!$A$1:$G$49,MATCH(orders!$D665,products!$A$1:$A$49,0),MATCH(orders!L$1,products!$A$1:$G$1,0))</f>
        <v>11.25</v>
      </c>
      <c r="M665" s="6">
        <f t="shared" si="10"/>
        <v>67.5</v>
      </c>
      <c r="N665" t="str" cm="1">
        <f t="array" ref="N665">_xlfn.IFS(I665="Ara","Arabica",I665="Exc","Excelsa",I665="Lib","Liberica",I665="Rob","Robusta")</f>
        <v>Arabica</v>
      </c>
      <c r="O665" t="str">
        <f>_xlfn.XLOOKUP(Orders[[#This Row],[Customer ID]],customers!$A$2:$A$1001,customers!$I$2:$I$1001)</f>
        <v>No</v>
      </c>
    </row>
    <row r="666" spans="1:15" x14ac:dyDescent="0.3">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
        <v>6199</v>
      </c>
      <c r="K666" s="1">
        <f>INDEX(products!$A$1:$G$49,MATCH(orders!$D666,products!$A$1:$A$49,0),MATCH(orders!K$1,products!$A$1:$G$1,0))</f>
        <v>1</v>
      </c>
      <c r="L666" s="6">
        <f>INDEX(products!$A$1:$G$49,MATCH(orders!$D666,products!$A$1:$A$49,0),MATCH(orders!L$1,products!$A$1:$G$1,0))</f>
        <v>12.15</v>
      </c>
      <c r="M666" s="6">
        <f t="shared" si="10"/>
        <v>72.900000000000006</v>
      </c>
      <c r="N666" t="str" cm="1">
        <f t="array" ref="N666">_xlfn.IFS(I666="Ara","Arabica",I666="Exc","Excelsa",I666="Lib","Liberica",I666="Rob","Robusta")</f>
        <v>Excelsa</v>
      </c>
      <c r="O666" t="str">
        <f>_xlfn.XLOOKUP(Orders[[#This Row],[Customer ID]],customers!$A$2:$A$1001,customers!$I$2:$I$1001)</f>
        <v>No</v>
      </c>
    </row>
    <row r="667" spans="1:15" x14ac:dyDescent="0.3">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
        <v>6199</v>
      </c>
      <c r="K667" s="1">
        <f>INDEX(products!$A$1:$G$49,MATCH(orders!$D667,products!$A$1:$A$49,0),MATCH(orders!K$1,products!$A$1:$G$1,0))</f>
        <v>0.2</v>
      </c>
      <c r="L667" s="6">
        <f>INDEX(products!$A$1:$G$49,MATCH(orders!$D667,products!$A$1:$A$49,0),MATCH(orders!L$1,products!$A$1:$G$1,0))</f>
        <v>3.8849999999999998</v>
      </c>
      <c r="M667" s="6">
        <f t="shared" si="10"/>
        <v>7.77</v>
      </c>
      <c r="N667" t="str" cm="1">
        <f t="array" ref="N667">_xlfn.IFS(I667="Ara","Arabica",I667="Exc","Excelsa",I667="Lib","Liberica",I667="Rob","Robusta")</f>
        <v>Liberica</v>
      </c>
      <c r="O667" t="str">
        <f>_xlfn.XLOOKUP(Orders[[#This Row],[Customer ID]],customers!$A$2:$A$1001,customers!$I$2:$I$1001)</f>
        <v>No</v>
      </c>
    </row>
    <row r="668" spans="1:15" x14ac:dyDescent="0.3">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
        <v>6199</v>
      </c>
      <c r="K668" s="1">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_xlfn.IFS(I668="Ara","Arabica",I668="Exc","Excelsa",I668="Lib","Liberica",I668="Rob","Robusta")</f>
        <v>Arabica</v>
      </c>
      <c r="O668" t="str">
        <f>_xlfn.XLOOKUP(Orders[[#This Row],[Customer ID]],customers!$A$2:$A$1001,customers!$I$2:$I$1001)</f>
        <v>No</v>
      </c>
    </row>
    <row r="669" spans="1:15" x14ac:dyDescent="0.3">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
        <v>6199</v>
      </c>
      <c r="K669" s="1">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_xlfn.IFS(I669="Ara","Arabica",I669="Exc","Excelsa",I669="Lib","Liberica",I669="Rob","Robusta")</f>
        <v>Arabica</v>
      </c>
      <c r="O669" t="str">
        <f>_xlfn.XLOOKUP(Orders[[#This Row],[Customer ID]],customers!$A$2:$A$1001,customers!$I$2:$I$1001)</f>
        <v>No</v>
      </c>
    </row>
    <row r="670" spans="1:15" x14ac:dyDescent="0.3">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
        <v>6198</v>
      </c>
      <c r="K670" s="1">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_xlfn.IFS(I670="Ara","Arabica",I670="Exc","Excelsa",I670="Lib","Liberica",I670="Rob","Robusta")</f>
        <v>Robusta</v>
      </c>
      <c r="O670" t="str">
        <f>_xlfn.XLOOKUP(Orders[[#This Row],[Customer ID]],customers!$A$2:$A$1001,customers!$I$2:$I$1001)</f>
        <v>Yes</v>
      </c>
    </row>
    <row r="671" spans="1:15" x14ac:dyDescent="0.3">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
        <v>6197</v>
      </c>
      <c r="K671" s="1">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_xlfn.IFS(I671="Ara","Arabica",I671="Exc","Excelsa",I671="Lib","Liberica",I671="Rob","Robusta")</f>
        <v>Liberica</v>
      </c>
      <c r="O671" t="str">
        <f>_xlfn.XLOOKUP(Orders[[#This Row],[Customer ID]],customers!$A$2:$A$1001,customers!$I$2:$I$1001)</f>
        <v>No</v>
      </c>
    </row>
    <row r="672" spans="1:15" x14ac:dyDescent="0.3">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
        <v>6197</v>
      </c>
      <c r="K672" s="1">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_xlfn.IFS(I672="Ara","Arabica",I672="Exc","Excelsa",I672="Lib","Liberica",I672="Rob","Robusta")</f>
        <v>Liberica</v>
      </c>
      <c r="O672" t="str">
        <f>_xlfn.XLOOKUP(Orders[[#This Row],[Customer ID]],customers!$A$2:$A$1001,customers!$I$2:$I$1001)</f>
        <v>Yes</v>
      </c>
    </row>
    <row r="673" spans="1:15" x14ac:dyDescent="0.3">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
        <v>6198</v>
      </c>
      <c r="K673" s="1">
        <f>INDEX(products!$A$1:$G$49,MATCH(orders!$D673,products!$A$1:$A$49,0),MATCH(orders!K$1,products!$A$1:$G$1,0))</f>
        <v>1</v>
      </c>
      <c r="L673" s="6">
        <f>INDEX(products!$A$1:$G$49,MATCH(orders!$D673,products!$A$1:$A$49,0),MATCH(orders!L$1,products!$A$1:$G$1,0))</f>
        <v>11.95</v>
      </c>
      <c r="M673" s="6">
        <f t="shared" si="10"/>
        <v>59.75</v>
      </c>
      <c r="N673" t="str" cm="1">
        <f t="array" ref="N673">_xlfn.IFS(I673="Ara","Arabica",I673="Exc","Excelsa",I673="Lib","Liberica",I673="Rob","Robusta")</f>
        <v>Robusta</v>
      </c>
      <c r="O673" t="str">
        <f>_xlfn.XLOOKUP(Orders[[#This Row],[Customer ID]],customers!$A$2:$A$1001,customers!$I$2:$I$1001)</f>
        <v>No</v>
      </c>
    </row>
    <row r="674" spans="1:15" x14ac:dyDescent="0.3">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
        <v>6197</v>
      </c>
      <c r="K674" s="1">
        <f>INDEX(products!$A$1:$G$49,MATCH(orders!$D674,products!$A$1:$A$49,0),MATCH(orders!K$1,products!$A$1:$G$1,0))</f>
        <v>0.5</v>
      </c>
      <c r="L674" s="6">
        <f>INDEX(products!$A$1:$G$49,MATCH(orders!$D674,products!$A$1:$A$49,0),MATCH(orders!L$1,products!$A$1:$G$1,0))</f>
        <v>8.73</v>
      </c>
      <c r="M674" s="6">
        <f t="shared" si="10"/>
        <v>43.650000000000006</v>
      </c>
      <c r="N674" t="str" cm="1">
        <f t="array" ref="N674">_xlfn.IFS(I674="Ara","Arabica",I674="Exc","Excelsa",I674="Lib","Liberica",I674="Rob","Robusta")</f>
        <v>Liberica</v>
      </c>
      <c r="O674" t="str">
        <f>_xlfn.XLOOKUP(Orders[[#This Row],[Customer ID]],customers!$A$2:$A$1001,customers!$I$2:$I$1001)</f>
        <v>Yes</v>
      </c>
    </row>
    <row r="675" spans="1:15" x14ac:dyDescent="0.3">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
        <v>6197</v>
      </c>
      <c r="K675" s="1">
        <f>INDEX(products!$A$1:$G$49,MATCH(orders!$D675,products!$A$1:$A$49,0),MATCH(orders!K$1,products!$A$1:$G$1,0))</f>
        <v>1</v>
      </c>
      <c r="L675" s="6">
        <f>INDEX(products!$A$1:$G$49,MATCH(orders!$D675,products!$A$1:$A$49,0),MATCH(orders!L$1,products!$A$1:$G$1,0))</f>
        <v>13.75</v>
      </c>
      <c r="M675" s="6">
        <f t="shared" si="10"/>
        <v>82.5</v>
      </c>
      <c r="N675" t="str" cm="1">
        <f t="array" ref="N675">_xlfn.IFS(I675="Ara","Arabica",I675="Exc","Excelsa",I675="Lib","Liberica",I675="Rob","Robusta")</f>
        <v>Excelsa</v>
      </c>
      <c r="O675" t="str">
        <f>_xlfn.XLOOKUP(Orders[[#This Row],[Customer ID]],customers!$A$2:$A$1001,customers!$I$2:$I$1001)</f>
        <v>Yes</v>
      </c>
    </row>
    <row r="676" spans="1:15" x14ac:dyDescent="0.3">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
        <v>6198</v>
      </c>
      <c r="K676" s="1">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_xlfn.IFS(I676="Ara","Arabica",I676="Exc","Excelsa",I676="Lib","Liberica",I676="Rob","Robusta")</f>
        <v>Arabica</v>
      </c>
      <c r="O676" t="str">
        <f>_xlfn.XLOOKUP(Orders[[#This Row],[Customer ID]],customers!$A$2:$A$1001,customers!$I$2:$I$1001)</f>
        <v>Yes</v>
      </c>
    </row>
    <row r="677" spans="1:15" x14ac:dyDescent="0.3">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
        <v>6199</v>
      </c>
      <c r="K677" s="1">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_xlfn.IFS(I677="Ara","Arabica",I677="Exc","Excelsa",I677="Lib","Liberica",I677="Rob","Robusta")</f>
        <v>Liberica</v>
      </c>
      <c r="O677" t="str">
        <f>_xlfn.XLOOKUP(Orders[[#This Row],[Customer ID]],customers!$A$2:$A$1001,customers!$I$2:$I$1001)</f>
        <v>Yes</v>
      </c>
    </row>
    <row r="678" spans="1:15" x14ac:dyDescent="0.3">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
        <v>6198</v>
      </c>
      <c r="K678" s="1">
        <f>INDEX(products!$A$1:$G$49,MATCH(orders!$D678,products!$A$1:$A$49,0),MATCH(orders!K$1,products!$A$1:$G$1,0))</f>
        <v>0.5</v>
      </c>
      <c r="L678" s="6">
        <f>INDEX(products!$A$1:$G$49,MATCH(orders!$D678,products!$A$1:$A$49,0),MATCH(orders!L$1,products!$A$1:$G$1,0))</f>
        <v>9.51</v>
      </c>
      <c r="M678" s="6">
        <f t="shared" si="10"/>
        <v>47.55</v>
      </c>
      <c r="N678" t="str" cm="1">
        <f t="array" ref="N678">_xlfn.IFS(I678="Ara","Arabica",I678="Exc","Excelsa",I678="Lib","Liberica",I678="Rob","Robusta")</f>
        <v>Liberica</v>
      </c>
      <c r="O678" t="str">
        <f>_xlfn.XLOOKUP(Orders[[#This Row],[Customer ID]],customers!$A$2:$A$1001,customers!$I$2:$I$1001)</f>
        <v>No</v>
      </c>
    </row>
    <row r="679" spans="1:15" x14ac:dyDescent="0.3">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
        <v>6197</v>
      </c>
      <c r="K679" s="1">
        <f>INDEX(products!$A$1:$G$49,MATCH(orders!$D679,products!$A$1:$A$49,0),MATCH(orders!K$1,products!$A$1:$G$1,0))</f>
        <v>0.5</v>
      </c>
      <c r="L679" s="6">
        <f>INDEX(products!$A$1:$G$49,MATCH(orders!$D679,products!$A$1:$A$49,0),MATCH(orders!L$1,products!$A$1:$G$1,0))</f>
        <v>8.73</v>
      </c>
      <c r="M679" s="6">
        <f t="shared" si="10"/>
        <v>43.650000000000006</v>
      </c>
      <c r="N679" t="str" cm="1">
        <f t="array" ref="N679">_xlfn.IFS(I679="Ara","Arabica",I679="Exc","Excelsa",I679="Lib","Liberica",I679="Rob","Robusta")</f>
        <v>Liberica</v>
      </c>
      <c r="O679" t="str">
        <f>_xlfn.XLOOKUP(Orders[[#This Row],[Customer ID]],customers!$A$2:$A$1001,customers!$I$2:$I$1001)</f>
        <v>No</v>
      </c>
    </row>
    <row r="680" spans="1:15" x14ac:dyDescent="0.3">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
        <v>6198</v>
      </c>
      <c r="K680" s="1">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_xlfn.IFS(I680="Ara","Arabica",I680="Exc","Excelsa",I680="Lib","Liberica",I680="Rob","Robusta")</f>
        <v>Arabica</v>
      </c>
      <c r="O680" t="str">
        <f>_xlfn.XLOOKUP(Orders[[#This Row],[Customer ID]],customers!$A$2:$A$1001,customers!$I$2:$I$1001)</f>
        <v>Yes</v>
      </c>
    </row>
    <row r="681" spans="1:15" x14ac:dyDescent="0.3">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
        <v>6198</v>
      </c>
      <c r="K681" s="1">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_xlfn.IFS(I681="Ara","Arabica",I681="Exc","Excelsa",I681="Lib","Liberica",I681="Rob","Robusta")</f>
        <v>Robusta</v>
      </c>
      <c r="O681" t="str">
        <f>_xlfn.XLOOKUP(Orders[[#This Row],[Customer ID]],customers!$A$2:$A$1001,customers!$I$2:$I$1001)</f>
        <v>No</v>
      </c>
    </row>
    <row r="682" spans="1:15" x14ac:dyDescent="0.3">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
        <v>6197</v>
      </c>
      <c r="K682" s="1">
        <f>INDEX(products!$A$1:$G$49,MATCH(orders!$D682,products!$A$1:$A$49,0),MATCH(orders!K$1,products!$A$1:$G$1,0))</f>
        <v>1</v>
      </c>
      <c r="L682" s="6">
        <f>INDEX(products!$A$1:$G$49,MATCH(orders!$D682,products!$A$1:$A$49,0),MATCH(orders!L$1,products!$A$1:$G$1,0))</f>
        <v>11.25</v>
      </c>
      <c r="M682" s="6">
        <f t="shared" si="10"/>
        <v>56.25</v>
      </c>
      <c r="N682" t="str" cm="1">
        <f t="array" ref="N682">_xlfn.IFS(I682="Ara","Arabica",I682="Exc","Excelsa",I682="Lib","Liberica",I682="Rob","Robusta")</f>
        <v>Arabica</v>
      </c>
      <c r="O682" t="str">
        <f>_xlfn.XLOOKUP(Orders[[#This Row],[Customer ID]],customers!$A$2:$A$1001,customers!$I$2:$I$1001)</f>
        <v>No</v>
      </c>
    </row>
    <row r="683" spans="1:15" x14ac:dyDescent="0.3">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
        <v>6198</v>
      </c>
      <c r="K683" s="1">
        <f>INDEX(products!$A$1:$G$49,MATCH(orders!$D683,products!$A$1:$A$49,0),MATCH(orders!K$1,products!$A$1:$G$1,0))</f>
        <v>0.2</v>
      </c>
      <c r="L683" s="6">
        <f>INDEX(products!$A$1:$G$49,MATCH(orders!$D683,products!$A$1:$A$49,0),MATCH(orders!L$1,products!$A$1:$G$1,0))</f>
        <v>4.7549999999999999</v>
      </c>
      <c r="M683" s="6">
        <f t="shared" si="10"/>
        <v>9.51</v>
      </c>
      <c r="N683" t="str" cm="1">
        <f t="array" ref="N683">_xlfn.IFS(I683="Ara","Arabica",I683="Exc","Excelsa",I683="Lib","Liberica",I683="Rob","Robusta")</f>
        <v>Liberica</v>
      </c>
      <c r="O683" t="str">
        <f>_xlfn.XLOOKUP(Orders[[#This Row],[Customer ID]],customers!$A$2:$A$1001,customers!$I$2:$I$1001)</f>
        <v>Yes</v>
      </c>
    </row>
    <row r="684" spans="1:15" x14ac:dyDescent="0.3">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
        <v>6197</v>
      </c>
      <c r="K684" s="1">
        <f>INDEX(products!$A$1:$G$49,MATCH(orders!$D684,products!$A$1:$A$49,0),MATCH(orders!K$1,products!$A$1:$G$1,0))</f>
        <v>0.2</v>
      </c>
      <c r="L684" s="6">
        <f>INDEX(products!$A$1:$G$49,MATCH(orders!$D684,products!$A$1:$A$49,0),MATCH(orders!L$1,products!$A$1:$G$1,0))</f>
        <v>4.125</v>
      </c>
      <c r="M684" s="6">
        <f t="shared" si="10"/>
        <v>8.25</v>
      </c>
      <c r="N684" t="str" cm="1">
        <f t="array" ref="N684">_xlfn.IFS(I684="Ara","Arabica",I684="Exc","Excelsa",I684="Lib","Liberica",I684="Rob","Robusta")</f>
        <v>Excelsa</v>
      </c>
      <c r="O684" t="str">
        <f>_xlfn.XLOOKUP(Orders[[#This Row],[Customer ID]],customers!$A$2:$A$1001,customers!$I$2:$I$1001)</f>
        <v>Yes</v>
      </c>
    </row>
    <row r="685" spans="1:15" x14ac:dyDescent="0.3">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
        <v>6199</v>
      </c>
      <c r="K685" s="1">
        <f>INDEX(products!$A$1:$G$49,MATCH(orders!$D685,products!$A$1:$A$49,0),MATCH(orders!K$1,products!$A$1:$G$1,0))</f>
        <v>0.5</v>
      </c>
      <c r="L685" s="6">
        <f>INDEX(products!$A$1:$G$49,MATCH(orders!$D685,products!$A$1:$A$49,0),MATCH(orders!L$1,products!$A$1:$G$1,0))</f>
        <v>7.77</v>
      </c>
      <c r="M685" s="6">
        <f t="shared" si="10"/>
        <v>46.62</v>
      </c>
      <c r="N685" t="str" cm="1">
        <f t="array" ref="N685">_xlfn.IFS(I685="Ara","Arabica",I685="Exc","Excelsa",I685="Lib","Liberica",I685="Rob","Robusta")</f>
        <v>Liberica</v>
      </c>
      <c r="O685" t="str">
        <f>_xlfn.XLOOKUP(Orders[[#This Row],[Customer ID]],customers!$A$2:$A$1001,customers!$I$2:$I$1001)</f>
        <v>No</v>
      </c>
    </row>
    <row r="686" spans="1:15" x14ac:dyDescent="0.3">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
        <v>6198</v>
      </c>
      <c r="K686" s="1">
        <f>INDEX(products!$A$1:$G$49,MATCH(orders!$D686,products!$A$1:$A$49,0),MATCH(orders!K$1,products!$A$1:$G$1,0))</f>
        <v>1</v>
      </c>
      <c r="L686" s="6">
        <f>INDEX(products!$A$1:$G$49,MATCH(orders!$D686,products!$A$1:$A$49,0),MATCH(orders!L$1,products!$A$1:$G$1,0))</f>
        <v>11.95</v>
      </c>
      <c r="M686" s="6">
        <f t="shared" si="10"/>
        <v>71.699999999999989</v>
      </c>
      <c r="N686" t="str" cm="1">
        <f t="array" ref="N686">_xlfn.IFS(I686="Ara","Arabica",I686="Exc","Excelsa",I686="Lib","Liberica",I686="Rob","Robusta")</f>
        <v>Robusta</v>
      </c>
      <c r="O686" t="str">
        <f>_xlfn.XLOOKUP(Orders[[#This Row],[Customer ID]],customers!$A$2:$A$1001,customers!$I$2:$I$1001)</f>
        <v>No</v>
      </c>
    </row>
    <row r="687" spans="1:15" x14ac:dyDescent="0.3">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
        <v>6198</v>
      </c>
      <c r="K687" s="1">
        <f>INDEX(products!$A$1:$G$49,MATCH(orders!$D687,products!$A$1:$A$49,0),MATCH(orders!K$1,products!$A$1:$G$1,0))</f>
        <v>2.5</v>
      </c>
      <c r="L687" s="6">
        <f>INDEX(products!$A$1:$G$49,MATCH(orders!$D687,products!$A$1:$A$49,0),MATCH(orders!L$1,products!$A$1:$G$1,0))</f>
        <v>36.454999999999998</v>
      </c>
      <c r="M687" s="6">
        <f t="shared" si="10"/>
        <v>72.91</v>
      </c>
      <c r="N687" t="str" cm="1">
        <f t="array" ref="N687">_xlfn.IFS(I687="Ara","Arabica",I687="Exc","Excelsa",I687="Lib","Liberica",I687="Rob","Robusta")</f>
        <v>Liberica</v>
      </c>
      <c r="O687" t="str">
        <f>_xlfn.XLOOKUP(Orders[[#This Row],[Customer ID]],customers!$A$2:$A$1001,customers!$I$2:$I$1001)</f>
        <v>Yes</v>
      </c>
    </row>
    <row r="688" spans="1:15" x14ac:dyDescent="0.3">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
        <v>6199</v>
      </c>
      <c r="K688" s="1">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_xlfn.IFS(I688="Ara","Arabica",I688="Exc","Excelsa",I688="Lib","Liberica",I688="Rob","Robusta")</f>
        <v>Robusta</v>
      </c>
      <c r="O688" t="str">
        <f>_xlfn.XLOOKUP(Orders[[#This Row],[Customer ID]],customers!$A$2:$A$1001,customers!$I$2:$I$1001)</f>
        <v>Yes</v>
      </c>
    </row>
    <row r="689" spans="1:15" x14ac:dyDescent="0.3">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
        <v>6197</v>
      </c>
      <c r="K689" s="1">
        <f>INDEX(products!$A$1:$G$49,MATCH(orders!$D689,products!$A$1:$A$49,0),MATCH(orders!K$1,products!$A$1:$G$1,0))</f>
        <v>0.5</v>
      </c>
      <c r="L689" s="6">
        <f>INDEX(products!$A$1:$G$49,MATCH(orders!$D689,products!$A$1:$A$49,0),MATCH(orders!L$1,products!$A$1:$G$1,0))</f>
        <v>8.25</v>
      </c>
      <c r="M689" s="6">
        <f t="shared" si="10"/>
        <v>16.5</v>
      </c>
      <c r="N689" t="str" cm="1">
        <f t="array" ref="N689">_xlfn.IFS(I689="Ara","Arabica",I689="Exc","Excelsa",I689="Lib","Liberica",I689="Rob","Robusta")</f>
        <v>Excelsa</v>
      </c>
      <c r="O689" t="str">
        <f>_xlfn.XLOOKUP(Orders[[#This Row],[Customer ID]],customers!$A$2:$A$1001,customers!$I$2:$I$1001)</f>
        <v>No</v>
      </c>
    </row>
    <row r="690" spans="1:15" x14ac:dyDescent="0.3">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
        <v>6198</v>
      </c>
      <c r="K690" s="1">
        <f>INDEX(products!$A$1:$G$49,MATCH(orders!$D690,products!$A$1:$A$49,0),MATCH(orders!K$1,products!$A$1:$G$1,0))</f>
        <v>1</v>
      </c>
      <c r="L690" s="6">
        <f>INDEX(products!$A$1:$G$49,MATCH(orders!$D690,products!$A$1:$A$49,0),MATCH(orders!L$1,products!$A$1:$G$1,0))</f>
        <v>12.95</v>
      </c>
      <c r="M690" s="6">
        <f t="shared" si="10"/>
        <v>64.75</v>
      </c>
      <c r="N690" t="str" cm="1">
        <f t="array" ref="N690">_xlfn.IFS(I690="Ara","Arabica",I690="Exc","Excelsa",I690="Lib","Liberica",I690="Rob","Robusta")</f>
        <v>Arabica</v>
      </c>
      <c r="O690" t="str">
        <f>_xlfn.XLOOKUP(Orders[[#This Row],[Customer ID]],customers!$A$2:$A$1001,customers!$I$2:$I$1001)</f>
        <v>No</v>
      </c>
    </row>
    <row r="691" spans="1:15" x14ac:dyDescent="0.3">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
        <v>6197</v>
      </c>
      <c r="K691" s="1">
        <f>INDEX(products!$A$1:$G$49,MATCH(orders!$D691,products!$A$1:$A$49,0),MATCH(orders!K$1,products!$A$1:$G$1,0))</f>
        <v>0.5</v>
      </c>
      <c r="L691" s="6">
        <f>INDEX(products!$A$1:$G$49,MATCH(orders!$D691,products!$A$1:$A$49,0),MATCH(orders!L$1,products!$A$1:$G$1,0))</f>
        <v>6.75</v>
      </c>
      <c r="M691" s="6">
        <f t="shared" si="10"/>
        <v>33.75</v>
      </c>
      <c r="N691" t="str" cm="1">
        <f t="array" ref="N691">_xlfn.IFS(I691="Ara","Arabica",I691="Exc","Excelsa",I691="Lib","Liberica",I691="Rob","Robusta")</f>
        <v>Arabica</v>
      </c>
      <c r="O691" t="str">
        <f>_xlfn.XLOOKUP(Orders[[#This Row],[Customer ID]],customers!$A$2:$A$1001,customers!$I$2:$I$1001)</f>
        <v>No</v>
      </c>
    </row>
    <row r="692" spans="1:15" x14ac:dyDescent="0.3">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
        <v>6199</v>
      </c>
      <c r="K692" s="1">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_xlfn.IFS(I692="Ara","Arabica",I692="Exc","Excelsa",I692="Lib","Liberica",I692="Rob","Robusta")</f>
        <v>Liberica</v>
      </c>
      <c r="O692" t="str">
        <f>_xlfn.XLOOKUP(Orders[[#This Row],[Customer ID]],customers!$A$2:$A$1001,customers!$I$2:$I$1001)</f>
        <v>No</v>
      </c>
    </row>
    <row r="693" spans="1:15" x14ac:dyDescent="0.3">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
        <v>6197</v>
      </c>
      <c r="K693" s="1">
        <f>INDEX(products!$A$1:$G$49,MATCH(orders!$D693,products!$A$1:$A$49,0),MATCH(orders!K$1,products!$A$1:$G$1,0))</f>
        <v>1</v>
      </c>
      <c r="L693" s="6">
        <f>INDEX(products!$A$1:$G$49,MATCH(orders!$D693,products!$A$1:$A$49,0),MATCH(orders!L$1,products!$A$1:$G$1,0))</f>
        <v>11.25</v>
      </c>
      <c r="M693" s="6">
        <f t="shared" si="10"/>
        <v>22.5</v>
      </c>
      <c r="N693" t="str" cm="1">
        <f t="array" ref="N693">_xlfn.IFS(I693="Ara","Arabica",I693="Exc","Excelsa",I693="Lib","Liberica",I693="Rob","Robusta")</f>
        <v>Arabica</v>
      </c>
      <c r="O693" t="str">
        <f>_xlfn.XLOOKUP(Orders[[#This Row],[Customer ID]],customers!$A$2:$A$1001,customers!$I$2:$I$1001)</f>
        <v>No</v>
      </c>
    </row>
    <row r="694" spans="1:15" x14ac:dyDescent="0.3">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
        <v>6199</v>
      </c>
      <c r="K694" s="1">
        <f>INDEX(products!$A$1:$G$49,MATCH(orders!$D694,products!$A$1:$A$49,0),MATCH(orders!K$1,products!$A$1:$G$1,0))</f>
        <v>1</v>
      </c>
      <c r="L694" s="6">
        <f>INDEX(products!$A$1:$G$49,MATCH(orders!$D694,products!$A$1:$A$49,0),MATCH(orders!L$1,products!$A$1:$G$1,0))</f>
        <v>12.95</v>
      </c>
      <c r="M694" s="6">
        <f t="shared" si="10"/>
        <v>12.95</v>
      </c>
      <c r="N694" t="str" cm="1">
        <f t="array" ref="N694">_xlfn.IFS(I694="Ara","Arabica",I694="Exc","Excelsa",I694="Lib","Liberica",I694="Rob","Robusta")</f>
        <v>Liberica</v>
      </c>
      <c r="O694" t="str">
        <f>_xlfn.XLOOKUP(Orders[[#This Row],[Customer ID]],customers!$A$2:$A$1001,customers!$I$2:$I$1001)</f>
        <v>No</v>
      </c>
    </row>
    <row r="695" spans="1:15" x14ac:dyDescent="0.3">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
        <v>6197</v>
      </c>
      <c r="K695" s="1">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_xlfn.IFS(I695="Ara","Arabica",I695="Exc","Excelsa",I695="Lib","Liberica",I695="Rob","Robusta")</f>
        <v>Arabica</v>
      </c>
      <c r="O695" t="str">
        <f>_xlfn.XLOOKUP(Orders[[#This Row],[Customer ID]],customers!$A$2:$A$1001,customers!$I$2:$I$1001)</f>
        <v>Yes</v>
      </c>
    </row>
    <row r="696" spans="1:15" x14ac:dyDescent="0.3">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
        <v>6199</v>
      </c>
      <c r="K696" s="1">
        <f>INDEX(products!$A$1:$G$49,MATCH(orders!$D696,products!$A$1:$A$49,0),MATCH(orders!K$1,products!$A$1:$G$1,0))</f>
        <v>0.5</v>
      </c>
      <c r="L696" s="6">
        <f>INDEX(products!$A$1:$G$49,MATCH(orders!$D696,products!$A$1:$A$49,0),MATCH(orders!L$1,products!$A$1:$G$1,0))</f>
        <v>7.29</v>
      </c>
      <c r="M696" s="6">
        <f t="shared" si="10"/>
        <v>36.450000000000003</v>
      </c>
      <c r="N696" t="str" cm="1">
        <f t="array" ref="N696">_xlfn.IFS(I696="Ara","Arabica",I696="Exc","Excelsa",I696="Lib","Liberica",I696="Rob","Robusta")</f>
        <v>Excelsa</v>
      </c>
      <c r="O696" t="str">
        <f>_xlfn.XLOOKUP(Orders[[#This Row],[Customer ID]],customers!$A$2:$A$1001,customers!$I$2:$I$1001)</f>
        <v>No</v>
      </c>
    </row>
    <row r="697" spans="1:15" x14ac:dyDescent="0.3">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
        <v>6198</v>
      </c>
      <c r="K697" s="1">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_xlfn.IFS(I697="Ara","Arabica",I697="Exc","Excelsa",I697="Lib","Liberica",I697="Rob","Robusta")</f>
        <v>Liberica</v>
      </c>
      <c r="O697" t="str">
        <f>_xlfn.XLOOKUP(Orders[[#This Row],[Customer ID]],customers!$A$2:$A$1001,customers!$I$2:$I$1001)</f>
        <v>Yes</v>
      </c>
    </row>
    <row r="698" spans="1:15" x14ac:dyDescent="0.3">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
        <v>6199</v>
      </c>
      <c r="K698" s="1">
        <f>INDEX(products!$A$1:$G$49,MATCH(orders!$D698,products!$A$1:$A$49,0),MATCH(orders!K$1,products!$A$1:$G$1,0))</f>
        <v>0.5</v>
      </c>
      <c r="L698" s="6">
        <f>INDEX(products!$A$1:$G$49,MATCH(orders!$D698,products!$A$1:$A$49,0),MATCH(orders!L$1,products!$A$1:$G$1,0))</f>
        <v>7.77</v>
      </c>
      <c r="M698" s="6">
        <f t="shared" si="10"/>
        <v>31.08</v>
      </c>
      <c r="N698" t="str" cm="1">
        <f t="array" ref="N698">_xlfn.IFS(I698="Ara","Arabica",I698="Exc","Excelsa",I698="Lib","Liberica",I698="Rob","Robusta")</f>
        <v>Liberica</v>
      </c>
      <c r="O698" t="str">
        <f>_xlfn.XLOOKUP(Orders[[#This Row],[Customer ID]],customers!$A$2:$A$1001,customers!$I$2:$I$1001)</f>
        <v>No</v>
      </c>
    </row>
    <row r="699" spans="1:15" x14ac:dyDescent="0.3">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
        <v>6197</v>
      </c>
      <c r="K699" s="1">
        <f>INDEX(products!$A$1:$G$49,MATCH(orders!$D699,products!$A$1:$A$49,0),MATCH(orders!K$1,products!$A$1:$G$1,0))</f>
        <v>0.5</v>
      </c>
      <c r="L699" s="6">
        <f>INDEX(products!$A$1:$G$49,MATCH(orders!$D699,products!$A$1:$A$49,0),MATCH(orders!L$1,products!$A$1:$G$1,0))</f>
        <v>6.75</v>
      </c>
      <c r="M699" s="6">
        <f t="shared" si="10"/>
        <v>20.25</v>
      </c>
      <c r="N699" t="str" cm="1">
        <f t="array" ref="N699">_xlfn.IFS(I699="Ara","Arabica",I699="Exc","Excelsa",I699="Lib","Liberica",I699="Rob","Robusta")</f>
        <v>Arabica</v>
      </c>
      <c r="O699" t="str">
        <f>_xlfn.XLOOKUP(Orders[[#This Row],[Customer ID]],customers!$A$2:$A$1001,customers!$I$2:$I$1001)</f>
        <v>No</v>
      </c>
    </row>
    <row r="700" spans="1:15" x14ac:dyDescent="0.3">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
        <v>6199</v>
      </c>
      <c r="K700" s="1">
        <f>INDEX(products!$A$1:$G$49,MATCH(orders!$D700,products!$A$1:$A$49,0),MATCH(orders!K$1,products!$A$1:$G$1,0))</f>
        <v>1</v>
      </c>
      <c r="L700" s="6">
        <f>INDEX(products!$A$1:$G$49,MATCH(orders!$D700,products!$A$1:$A$49,0),MATCH(orders!L$1,products!$A$1:$G$1,0))</f>
        <v>12.95</v>
      </c>
      <c r="M700" s="6">
        <f t="shared" si="10"/>
        <v>25.9</v>
      </c>
      <c r="N700" t="str" cm="1">
        <f t="array" ref="N700">_xlfn.IFS(I700="Ara","Arabica",I700="Exc","Excelsa",I700="Lib","Liberica",I700="Rob","Robusta")</f>
        <v>Liberica</v>
      </c>
      <c r="O700" t="str">
        <f>_xlfn.XLOOKUP(Orders[[#This Row],[Customer ID]],customers!$A$2:$A$1001,customers!$I$2:$I$1001)</f>
        <v>No</v>
      </c>
    </row>
    <row r="701" spans="1:15" x14ac:dyDescent="0.3">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
        <v>6199</v>
      </c>
      <c r="K701" s="1">
        <f>INDEX(products!$A$1:$G$49,MATCH(orders!$D701,products!$A$1:$A$49,0),MATCH(orders!K$1,products!$A$1:$G$1,0))</f>
        <v>0.5</v>
      </c>
      <c r="L701" s="6">
        <f>INDEX(products!$A$1:$G$49,MATCH(orders!$D701,products!$A$1:$A$49,0),MATCH(orders!L$1,products!$A$1:$G$1,0))</f>
        <v>5.97</v>
      </c>
      <c r="M701" s="6">
        <f t="shared" si="10"/>
        <v>23.88</v>
      </c>
      <c r="N701" t="str" cm="1">
        <f t="array" ref="N701">_xlfn.IFS(I701="Ara","Arabica",I701="Exc","Excelsa",I701="Lib","Liberica",I701="Rob","Robusta")</f>
        <v>Arabica</v>
      </c>
      <c r="O701" t="str">
        <f>_xlfn.XLOOKUP(Orders[[#This Row],[Customer ID]],customers!$A$2:$A$1001,customers!$I$2:$I$1001)</f>
        <v>Yes</v>
      </c>
    </row>
    <row r="702" spans="1:15" x14ac:dyDescent="0.3">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
        <v>6198</v>
      </c>
      <c r="K702" s="1">
        <f>INDEX(products!$A$1:$G$49,MATCH(orders!$D702,products!$A$1:$A$49,0),MATCH(orders!K$1,products!$A$1:$G$1,0))</f>
        <v>0.5</v>
      </c>
      <c r="L702" s="6">
        <f>INDEX(products!$A$1:$G$49,MATCH(orders!$D702,products!$A$1:$A$49,0),MATCH(orders!L$1,products!$A$1:$G$1,0))</f>
        <v>9.51</v>
      </c>
      <c r="M702" s="6">
        <f t="shared" si="10"/>
        <v>19.02</v>
      </c>
      <c r="N702" t="str" cm="1">
        <f t="array" ref="N702">_xlfn.IFS(I702="Ara","Arabica",I702="Exc","Excelsa",I702="Lib","Liberica",I702="Rob","Robusta")</f>
        <v>Liberica</v>
      </c>
      <c r="O702" t="str">
        <f>_xlfn.XLOOKUP(Orders[[#This Row],[Customer ID]],customers!$A$2:$A$1001,customers!$I$2:$I$1001)</f>
        <v>No</v>
      </c>
    </row>
    <row r="703" spans="1:15" x14ac:dyDescent="0.3">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
        <v>6199</v>
      </c>
      <c r="K703" s="1">
        <f>INDEX(products!$A$1:$G$49,MATCH(orders!$D703,products!$A$1:$A$49,0),MATCH(orders!K$1,products!$A$1:$G$1,0))</f>
        <v>0.5</v>
      </c>
      <c r="L703" s="6">
        <f>INDEX(products!$A$1:$G$49,MATCH(orders!$D703,products!$A$1:$A$49,0),MATCH(orders!L$1,products!$A$1:$G$1,0))</f>
        <v>5.97</v>
      </c>
      <c r="M703" s="6">
        <f t="shared" si="10"/>
        <v>29.849999999999998</v>
      </c>
      <c r="N703" t="str" cm="1">
        <f t="array" ref="N703">_xlfn.IFS(I703="Ara","Arabica",I703="Exc","Excelsa",I703="Lib","Liberica",I703="Rob","Robusta")</f>
        <v>Arabica</v>
      </c>
      <c r="O703" t="str">
        <f>_xlfn.XLOOKUP(Orders[[#This Row],[Customer ID]],customers!$A$2:$A$1001,customers!$I$2:$I$1001)</f>
        <v>Yes</v>
      </c>
    </row>
    <row r="704" spans="1:15" x14ac:dyDescent="0.3">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
        <v>6198</v>
      </c>
      <c r="K704" s="1">
        <f>INDEX(products!$A$1:$G$49,MATCH(orders!$D704,products!$A$1:$A$49,0),MATCH(orders!K$1,products!$A$1:$G$1,0))</f>
        <v>0.5</v>
      </c>
      <c r="L704" s="6">
        <f>INDEX(products!$A$1:$G$49,MATCH(orders!$D704,products!$A$1:$A$49,0),MATCH(orders!L$1,products!$A$1:$G$1,0))</f>
        <v>7.77</v>
      </c>
      <c r="M704" s="6">
        <f t="shared" si="10"/>
        <v>7.77</v>
      </c>
      <c r="N704" t="str" cm="1">
        <f t="array" ref="N704">_xlfn.IFS(I704="Ara","Arabica",I704="Exc","Excelsa",I704="Lib","Liberica",I704="Rob","Robusta")</f>
        <v>Arabica</v>
      </c>
      <c r="O704" t="str">
        <f>_xlfn.XLOOKUP(Orders[[#This Row],[Customer ID]],customers!$A$2:$A$1001,customers!$I$2:$I$1001)</f>
        <v>Yes</v>
      </c>
    </row>
    <row r="705" spans="1:15" x14ac:dyDescent="0.3">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
        <v>6199</v>
      </c>
      <c r="K705" s="1">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_xlfn.IFS(I705="Ara","Arabica",I705="Exc","Excelsa",I705="Lib","Liberica",I705="Rob","Robusta")</f>
        <v>Liberica</v>
      </c>
      <c r="O705" t="str">
        <f>_xlfn.XLOOKUP(Orders[[#This Row],[Customer ID]],customers!$A$2:$A$1001,customers!$I$2:$I$1001)</f>
        <v>Yes</v>
      </c>
    </row>
    <row r="706" spans="1:15" x14ac:dyDescent="0.3">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
        <v>6199</v>
      </c>
      <c r="K706" s="1">
        <f>INDEX(products!$A$1:$G$49,MATCH(orders!$D706,products!$A$1:$A$49,0),MATCH(orders!K$1,products!$A$1:$G$1,0))</f>
        <v>0.2</v>
      </c>
      <c r="L706" s="6">
        <f>INDEX(products!$A$1:$G$49,MATCH(orders!$D706,products!$A$1:$A$49,0),MATCH(orders!L$1,products!$A$1:$G$1,0))</f>
        <v>3.645</v>
      </c>
      <c r="M706" s="6">
        <f t="shared" si="10"/>
        <v>21.87</v>
      </c>
      <c r="N706" t="str" cm="1">
        <f t="array" ref="N706">_xlfn.IFS(I706="Ara","Arabica",I706="Exc","Excelsa",I706="Lib","Liberica",I706="Rob","Robusta")</f>
        <v>Excelsa</v>
      </c>
      <c r="O706" t="str">
        <f>_xlfn.XLOOKUP(Orders[[#This Row],[Customer ID]],customers!$A$2:$A$1001,customers!$I$2:$I$1001)</f>
        <v>Yes</v>
      </c>
    </row>
    <row r="707" spans="1:15" x14ac:dyDescent="0.3">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
        <v>6198</v>
      </c>
      <c r="K707" s="1">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_xlfn.IFS(I707="Ara","Arabica",I707="Exc","Excelsa",I707="Lib","Liberica",I707="Rob","Robusta")</f>
        <v>Excelsa</v>
      </c>
      <c r="O707" t="str">
        <f>_xlfn.XLOOKUP(Orders[[#This Row],[Customer ID]],customers!$A$2:$A$1001,customers!$I$2:$I$1001)</f>
        <v>No</v>
      </c>
    </row>
    <row r="708" spans="1:15" x14ac:dyDescent="0.3">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
        <v>6197</v>
      </c>
      <c r="K708" s="1">
        <f>INDEX(products!$A$1:$G$49,MATCH(orders!$D708,products!$A$1:$A$49,0),MATCH(orders!K$1,products!$A$1:$G$1,0))</f>
        <v>0.2</v>
      </c>
      <c r="L708" s="6">
        <f>INDEX(products!$A$1:$G$49,MATCH(orders!$D708,products!$A$1:$A$49,0),MATCH(orders!L$1,products!$A$1:$G$1,0))</f>
        <v>4.125</v>
      </c>
      <c r="M708" s="6">
        <f t="shared" si="11"/>
        <v>12.375</v>
      </c>
      <c r="N708" t="str" cm="1">
        <f t="array" ref="N708">_xlfn.IFS(I708="Ara","Arabica",I708="Exc","Excelsa",I708="Lib","Liberica",I708="Rob","Robusta")</f>
        <v>Excelsa</v>
      </c>
      <c r="O708" t="str">
        <f>_xlfn.XLOOKUP(Orders[[#This Row],[Customer ID]],customers!$A$2:$A$1001,customers!$I$2:$I$1001)</f>
        <v>No</v>
      </c>
    </row>
    <row r="709" spans="1:15" x14ac:dyDescent="0.3">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
        <v>6199</v>
      </c>
      <c r="K709" s="1">
        <f>INDEX(products!$A$1:$G$49,MATCH(orders!$D709,products!$A$1:$A$49,0),MATCH(orders!K$1,products!$A$1:$G$1,0))</f>
        <v>1</v>
      </c>
      <c r="L709" s="6">
        <f>INDEX(products!$A$1:$G$49,MATCH(orders!$D709,products!$A$1:$A$49,0),MATCH(orders!L$1,products!$A$1:$G$1,0))</f>
        <v>12.95</v>
      </c>
      <c r="M709" s="6">
        <f t="shared" si="11"/>
        <v>25.9</v>
      </c>
      <c r="N709" t="str" cm="1">
        <f t="array" ref="N709">_xlfn.IFS(I709="Ara","Arabica",I709="Exc","Excelsa",I709="Lib","Liberica",I709="Rob","Robusta")</f>
        <v>Liberica</v>
      </c>
      <c r="O709" t="str">
        <f>_xlfn.XLOOKUP(Orders[[#This Row],[Customer ID]],customers!$A$2:$A$1001,customers!$I$2:$I$1001)</f>
        <v>No</v>
      </c>
    </row>
    <row r="710" spans="1:15" x14ac:dyDescent="0.3">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
        <v>6197</v>
      </c>
      <c r="K710" s="1">
        <f>INDEX(products!$A$1:$G$49,MATCH(orders!$D710,products!$A$1:$A$49,0),MATCH(orders!K$1,products!$A$1:$G$1,0))</f>
        <v>0.5</v>
      </c>
      <c r="L710" s="6">
        <f>INDEX(products!$A$1:$G$49,MATCH(orders!$D710,products!$A$1:$A$49,0),MATCH(orders!L$1,products!$A$1:$G$1,0))</f>
        <v>6.75</v>
      </c>
      <c r="M710" s="6">
        <f t="shared" si="11"/>
        <v>13.5</v>
      </c>
      <c r="N710" t="str" cm="1">
        <f t="array" ref="N710">_xlfn.IFS(I710="Ara","Arabica",I710="Exc","Excelsa",I710="Lib","Liberica",I710="Rob","Robusta")</f>
        <v>Arabica</v>
      </c>
      <c r="O710" t="str">
        <f>_xlfn.XLOOKUP(Orders[[#This Row],[Customer ID]],customers!$A$2:$A$1001,customers!$I$2:$I$1001)</f>
        <v>Yes</v>
      </c>
    </row>
    <row r="711" spans="1:15" x14ac:dyDescent="0.3">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
        <v>6198</v>
      </c>
      <c r="K711" s="1">
        <f>INDEX(products!$A$1:$G$49,MATCH(orders!$D711,products!$A$1:$A$49,0),MATCH(orders!K$1,products!$A$1:$G$1,0))</f>
        <v>0.5</v>
      </c>
      <c r="L711" s="6">
        <f>INDEX(products!$A$1:$G$49,MATCH(orders!$D711,products!$A$1:$A$49,0),MATCH(orders!L$1,products!$A$1:$G$1,0))</f>
        <v>8.91</v>
      </c>
      <c r="M711" s="6">
        <f t="shared" si="11"/>
        <v>17.82</v>
      </c>
      <c r="N711" t="str" cm="1">
        <f t="array" ref="N711">_xlfn.IFS(I711="Ara","Arabica",I711="Exc","Excelsa",I711="Lib","Liberica",I711="Rob","Robusta")</f>
        <v>Excelsa</v>
      </c>
      <c r="O711" t="str">
        <f>_xlfn.XLOOKUP(Orders[[#This Row],[Customer ID]],customers!$A$2:$A$1001,customers!$I$2:$I$1001)</f>
        <v>Yes</v>
      </c>
    </row>
    <row r="712" spans="1:15" x14ac:dyDescent="0.3">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
        <v>6197</v>
      </c>
      <c r="K712" s="1">
        <f>INDEX(products!$A$1:$G$49,MATCH(orders!$D712,products!$A$1:$A$49,0),MATCH(orders!K$1,products!$A$1:$G$1,0))</f>
        <v>0.5</v>
      </c>
      <c r="L712" s="6">
        <f>INDEX(products!$A$1:$G$49,MATCH(orders!$D712,products!$A$1:$A$49,0),MATCH(orders!L$1,products!$A$1:$G$1,0))</f>
        <v>8.25</v>
      </c>
      <c r="M712" s="6">
        <f t="shared" si="11"/>
        <v>24.75</v>
      </c>
      <c r="N712" t="str" cm="1">
        <f t="array" ref="N712">_xlfn.IFS(I712="Ara","Arabica",I712="Exc","Excelsa",I712="Lib","Liberica",I712="Rob","Robusta")</f>
        <v>Excelsa</v>
      </c>
      <c r="O712" t="str">
        <f>_xlfn.XLOOKUP(Orders[[#This Row],[Customer ID]],customers!$A$2:$A$1001,customers!$I$2:$I$1001)</f>
        <v>No</v>
      </c>
    </row>
    <row r="713" spans="1:15" x14ac:dyDescent="0.3">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
        <v>6197</v>
      </c>
      <c r="K713" s="1">
        <f>INDEX(products!$A$1:$G$49,MATCH(orders!$D713,products!$A$1:$A$49,0),MATCH(orders!K$1,products!$A$1:$G$1,0))</f>
        <v>0.2</v>
      </c>
      <c r="L713" s="6">
        <f>INDEX(products!$A$1:$G$49,MATCH(orders!$D713,products!$A$1:$A$49,0),MATCH(orders!L$1,products!$A$1:$G$1,0))</f>
        <v>2.9849999999999999</v>
      </c>
      <c r="M713" s="6">
        <f t="shared" si="11"/>
        <v>17.91</v>
      </c>
      <c r="N713" t="str" cm="1">
        <f t="array" ref="N713">_xlfn.IFS(I713="Ara","Arabica",I713="Exc","Excelsa",I713="Lib","Liberica",I713="Rob","Robusta")</f>
        <v>Robusta</v>
      </c>
      <c r="O713" t="str">
        <f>_xlfn.XLOOKUP(Orders[[#This Row],[Customer ID]],customers!$A$2:$A$1001,customers!$I$2:$I$1001)</f>
        <v>No</v>
      </c>
    </row>
    <row r="714" spans="1:15" x14ac:dyDescent="0.3">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
        <v>6197</v>
      </c>
      <c r="K714" s="1">
        <f>INDEX(products!$A$1:$G$49,MATCH(orders!$D714,products!$A$1:$A$49,0),MATCH(orders!K$1,products!$A$1:$G$1,0))</f>
        <v>0.5</v>
      </c>
      <c r="L714" s="6">
        <f>INDEX(products!$A$1:$G$49,MATCH(orders!$D714,products!$A$1:$A$49,0),MATCH(orders!L$1,products!$A$1:$G$1,0))</f>
        <v>8.25</v>
      </c>
      <c r="M714" s="6">
        <f t="shared" si="11"/>
        <v>16.5</v>
      </c>
      <c r="N714" t="str" cm="1">
        <f t="array" ref="N714">_xlfn.IFS(I714="Ara","Arabica",I714="Exc","Excelsa",I714="Lib","Liberica",I714="Rob","Robusta")</f>
        <v>Excelsa</v>
      </c>
      <c r="O714" t="str">
        <f>_xlfn.XLOOKUP(Orders[[#This Row],[Customer ID]],customers!$A$2:$A$1001,customers!$I$2:$I$1001)</f>
        <v>No</v>
      </c>
    </row>
    <row r="715" spans="1:15" x14ac:dyDescent="0.3">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
        <v>6197</v>
      </c>
      <c r="K715" s="1">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_xlfn.IFS(I715="Ara","Arabica",I715="Exc","Excelsa",I715="Lib","Liberica",I715="Rob","Robusta")</f>
        <v>Robusta</v>
      </c>
      <c r="O715" t="str">
        <f>_xlfn.XLOOKUP(Orders[[#This Row],[Customer ID]],customers!$A$2:$A$1001,customers!$I$2:$I$1001)</f>
        <v>No</v>
      </c>
    </row>
    <row r="716" spans="1:15" x14ac:dyDescent="0.3">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
        <v>6199</v>
      </c>
      <c r="K716" s="1">
        <f>INDEX(products!$A$1:$G$49,MATCH(orders!$D716,products!$A$1:$A$49,0),MATCH(orders!K$1,products!$A$1:$G$1,0))</f>
        <v>0.2</v>
      </c>
      <c r="L716" s="6">
        <f>INDEX(products!$A$1:$G$49,MATCH(orders!$D716,products!$A$1:$A$49,0),MATCH(orders!L$1,products!$A$1:$G$1,0))</f>
        <v>3.645</v>
      </c>
      <c r="M716" s="6">
        <f t="shared" si="11"/>
        <v>14.58</v>
      </c>
      <c r="N716" t="str" cm="1">
        <f t="array" ref="N716">_xlfn.IFS(I716="Ara","Arabica",I716="Exc","Excelsa",I716="Lib","Liberica",I716="Rob","Robusta")</f>
        <v>Excelsa</v>
      </c>
      <c r="O716" t="str">
        <f>_xlfn.XLOOKUP(Orders[[#This Row],[Customer ID]],customers!$A$2:$A$1001,customers!$I$2:$I$1001)</f>
        <v>Yes</v>
      </c>
    </row>
    <row r="717" spans="1:15" x14ac:dyDescent="0.3">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
        <v>6198</v>
      </c>
      <c r="K717" s="1">
        <f>INDEX(products!$A$1:$G$49,MATCH(orders!$D717,products!$A$1:$A$49,0),MATCH(orders!K$1,products!$A$1:$G$1,0))</f>
        <v>1</v>
      </c>
      <c r="L717" s="6">
        <f>INDEX(products!$A$1:$G$49,MATCH(orders!$D717,products!$A$1:$A$49,0),MATCH(orders!L$1,products!$A$1:$G$1,0))</f>
        <v>14.85</v>
      </c>
      <c r="M717" s="6">
        <f t="shared" si="11"/>
        <v>89.1</v>
      </c>
      <c r="N717" t="str" cm="1">
        <f t="array" ref="N717">_xlfn.IFS(I717="Ara","Arabica",I717="Exc","Excelsa",I717="Lib","Liberica",I717="Rob","Robusta")</f>
        <v>Excelsa</v>
      </c>
      <c r="O717" t="str">
        <f>_xlfn.XLOOKUP(Orders[[#This Row],[Customer ID]],customers!$A$2:$A$1001,customers!$I$2:$I$1001)</f>
        <v>No</v>
      </c>
    </row>
    <row r="718" spans="1:15" x14ac:dyDescent="0.3">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
        <v>6198</v>
      </c>
      <c r="K718" s="1">
        <f>INDEX(products!$A$1:$G$49,MATCH(orders!$D718,products!$A$1:$A$49,0),MATCH(orders!K$1,products!$A$1:$G$1,0))</f>
        <v>1</v>
      </c>
      <c r="L718" s="6">
        <f>INDEX(products!$A$1:$G$49,MATCH(orders!$D718,products!$A$1:$A$49,0),MATCH(orders!L$1,products!$A$1:$G$1,0))</f>
        <v>11.95</v>
      </c>
      <c r="M718" s="6">
        <f t="shared" si="11"/>
        <v>35.849999999999994</v>
      </c>
      <c r="N718" t="str" cm="1">
        <f t="array" ref="N718">_xlfn.IFS(I718="Ara","Arabica",I718="Exc","Excelsa",I718="Lib","Liberica",I718="Rob","Robusta")</f>
        <v>Robusta</v>
      </c>
      <c r="O718" t="str">
        <f>_xlfn.XLOOKUP(Orders[[#This Row],[Customer ID]],customers!$A$2:$A$1001,customers!$I$2:$I$1001)</f>
        <v>No</v>
      </c>
    </row>
    <row r="719" spans="1:15" x14ac:dyDescent="0.3">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
        <v>6199</v>
      </c>
      <c r="K719" s="1">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_xlfn.IFS(I719="Ara","Arabica",I719="Exc","Excelsa",I719="Lib","Liberica",I719="Rob","Robusta")</f>
        <v>Arabica</v>
      </c>
      <c r="O719" t="str">
        <f>_xlfn.XLOOKUP(Orders[[#This Row],[Customer ID]],customers!$A$2:$A$1001,customers!$I$2:$I$1001)</f>
        <v>No</v>
      </c>
    </row>
    <row r="720" spans="1:15" x14ac:dyDescent="0.3">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
        <v>6199</v>
      </c>
      <c r="K720" s="1">
        <f>INDEX(products!$A$1:$G$49,MATCH(orders!$D720,products!$A$1:$A$49,0),MATCH(orders!K$1,products!$A$1:$G$1,0))</f>
        <v>1</v>
      </c>
      <c r="L720" s="6">
        <f>INDEX(products!$A$1:$G$49,MATCH(orders!$D720,products!$A$1:$A$49,0),MATCH(orders!L$1,products!$A$1:$G$1,0))</f>
        <v>12.95</v>
      </c>
      <c r="M720" s="6">
        <f t="shared" si="11"/>
        <v>38.849999999999994</v>
      </c>
      <c r="N720" t="str" cm="1">
        <f t="array" ref="N720">_xlfn.IFS(I720="Ara","Arabica",I720="Exc","Excelsa",I720="Lib","Liberica",I720="Rob","Robusta")</f>
        <v>Liberica</v>
      </c>
      <c r="O720" t="str">
        <f>_xlfn.XLOOKUP(Orders[[#This Row],[Customer ID]],customers!$A$2:$A$1001,customers!$I$2:$I$1001)</f>
        <v>No</v>
      </c>
    </row>
    <row r="721" spans="1:15" x14ac:dyDescent="0.3">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
        <v>6198</v>
      </c>
      <c r="K721" s="1">
        <f>INDEX(products!$A$1:$G$49,MATCH(orders!$D721,products!$A$1:$A$49,0),MATCH(orders!K$1,products!$A$1:$G$1,0))</f>
        <v>1</v>
      </c>
      <c r="L721" s="6">
        <f>INDEX(products!$A$1:$G$49,MATCH(orders!$D721,products!$A$1:$A$49,0),MATCH(orders!L$1,products!$A$1:$G$1,0))</f>
        <v>15.85</v>
      </c>
      <c r="M721" s="6">
        <f t="shared" si="11"/>
        <v>79.25</v>
      </c>
      <c r="N721" t="str" cm="1">
        <f t="array" ref="N721">_xlfn.IFS(I721="Ara","Arabica",I721="Exc","Excelsa",I721="Lib","Liberica",I721="Rob","Robusta")</f>
        <v>Liberica</v>
      </c>
      <c r="O721" t="str">
        <f>_xlfn.XLOOKUP(Orders[[#This Row],[Customer ID]],customers!$A$2:$A$1001,customers!$I$2:$I$1001)</f>
        <v>Yes</v>
      </c>
    </row>
    <row r="722" spans="1:15" x14ac:dyDescent="0.3">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
        <v>6199</v>
      </c>
      <c r="K722" s="1">
        <f>INDEX(products!$A$1:$G$49,MATCH(orders!$D722,products!$A$1:$A$49,0),MATCH(orders!K$1,products!$A$1:$G$1,0))</f>
        <v>0.5</v>
      </c>
      <c r="L722" s="6">
        <f>INDEX(products!$A$1:$G$49,MATCH(orders!$D722,products!$A$1:$A$49,0),MATCH(orders!L$1,products!$A$1:$G$1,0))</f>
        <v>7.29</v>
      </c>
      <c r="M722" s="6">
        <f t="shared" si="11"/>
        <v>36.450000000000003</v>
      </c>
      <c r="N722" t="str" cm="1">
        <f t="array" ref="N722">_xlfn.IFS(I722="Ara","Arabica",I722="Exc","Excelsa",I722="Lib","Liberica",I722="Rob","Robusta")</f>
        <v>Excelsa</v>
      </c>
      <c r="O722" t="str">
        <f>_xlfn.XLOOKUP(Orders[[#This Row],[Customer ID]],customers!$A$2:$A$1001,customers!$I$2:$I$1001)</f>
        <v>Yes</v>
      </c>
    </row>
    <row r="723" spans="1:15" x14ac:dyDescent="0.3">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
        <v>6197</v>
      </c>
      <c r="K723" s="1">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_xlfn.IFS(I723="Ara","Arabica",I723="Exc","Excelsa",I723="Lib","Liberica",I723="Rob","Robusta")</f>
        <v>Robusta</v>
      </c>
      <c r="O723" t="str">
        <f>_xlfn.XLOOKUP(Orders[[#This Row],[Customer ID]],customers!$A$2:$A$1001,customers!$I$2:$I$1001)</f>
        <v>Yes</v>
      </c>
    </row>
    <row r="724" spans="1:15" x14ac:dyDescent="0.3">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
        <v>6199</v>
      </c>
      <c r="K724" s="1">
        <f>INDEX(products!$A$1:$G$49,MATCH(orders!$D724,products!$A$1:$A$49,0),MATCH(orders!K$1,products!$A$1:$G$1,0))</f>
        <v>1</v>
      </c>
      <c r="L724" s="6">
        <f>INDEX(products!$A$1:$G$49,MATCH(orders!$D724,products!$A$1:$A$49,0),MATCH(orders!L$1,products!$A$1:$G$1,0))</f>
        <v>12.15</v>
      </c>
      <c r="M724" s="6">
        <f t="shared" si="11"/>
        <v>24.3</v>
      </c>
      <c r="N724" t="str" cm="1">
        <f t="array" ref="N724">_xlfn.IFS(I724="Ara","Arabica",I724="Exc","Excelsa",I724="Lib","Liberica",I724="Rob","Robusta")</f>
        <v>Excelsa</v>
      </c>
      <c r="O724" t="str">
        <f>_xlfn.XLOOKUP(Orders[[#This Row],[Customer ID]],customers!$A$2:$A$1001,customers!$I$2:$I$1001)</f>
        <v>No</v>
      </c>
    </row>
    <row r="725" spans="1:15" x14ac:dyDescent="0.3">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
        <v>6197</v>
      </c>
      <c r="K725" s="1">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_xlfn.IFS(I725="Ara","Arabica",I725="Exc","Excelsa",I725="Lib","Liberica",I725="Rob","Robusta")</f>
        <v>Excelsa</v>
      </c>
      <c r="O725" t="str">
        <f>_xlfn.XLOOKUP(Orders[[#This Row],[Customer ID]],customers!$A$2:$A$1001,customers!$I$2:$I$1001)</f>
        <v>No</v>
      </c>
    </row>
    <row r="726" spans="1:15" x14ac:dyDescent="0.3">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
        <v>6197</v>
      </c>
      <c r="K726" s="1">
        <f>INDEX(products!$A$1:$G$49,MATCH(orders!$D726,products!$A$1:$A$49,0),MATCH(orders!K$1,products!$A$1:$G$1,0))</f>
        <v>0.2</v>
      </c>
      <c r="L726" s="6">
        <f>INDEX(products!$A$1:$G$49,MATCH(orders!$D726,products!$A$1:$A$49,0),MATCH(orders!L$1,products!$A$1:$G$1,0))</f>
        <v>3.375</v>
      </c>
      <c r="M726" s="6">
        <f t="shared" si="11"/>
        <v>6.75</v>
      </c>
      <c r="N726" t="str" cm="1">
        <f t="array" ref="N726">_xlfn.IFS(I726="Ara","Arabica",I726="Exc","Excelsa",I726="Lib","Liberica",I726="Rob","Robusta")</f>
        <v>Arabica</v>
      </c>
      <c r="O726" t="str">
        <f>_xlfn.XLOOKUP(Orders[[#This Row],[Customer ID]],customers!$A$2:$A$1001,customers!$I$2:$I$1001)</f>
        <v>Yes</v>
      </c>
    </row>
    <row r="727" spans="1:15" x14ac:dyDescent="0.3">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
        <v>6198</v>
      </c>
      <c r="K727" s="1">
        <f>INDEX(products!$A$1:$G$49,MATCH(orders!$D727,products!$A$1:$A$49,0),MATCH(orders!K$1,products!$A$1:$G$1,0))</f>
        <v>0.2</v>
      </c>
      <c r="L727" s="6">
        <f>INDEX(products!$A$1:$G$49,MATCH(orders!$D727,products!$A$1:$A$49,0),MATCH(orders!L$1,products!$A$1:$G$1,0))</f>
        <v>3.8849999999999998</v>
      </c>
      <c r="M727" s="6">
        <f t="shared" si="11"/>
        <v>23.31</v>
      </c>
      <c r="N727" t="str" cm="1">
        <f t="array" ref="N727">_xlfn.IFS(I727="Ara","Arabica",I727="Exc","Excelsa",I727="Lib","Liberica",I727="Rob","Robusta")</f>
        <v>Arabica</v>
      </c>
      <c r="O727" t="str">
        <f>_xlfn.XLOOKUP(Orders[[#This Row],[Customer ID]],customers!$A$2:$A$1001,customers!$I$2:$I$1001)</f>
        <v>No</v>
      </c>
    </row>
    <row r="728" spans="1:15" x14ac:dyDescent="0.3">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
        <v>6198</v>
      </c>
      <c r="K728" s="1">
        <f>INDEX(products!$A$1:$G$49,MATCH(orders!$D728,products!$A$1:$A$49,0),MATCH(orders!K$1,products!$A$1:$G$1,0))</f>
        <v>2.5</v>
      </c>
      <c r="L728" s="6">
        <f>INDEX(products!$A$1:$G$49,MATCH(orders!$D728,products!$A$1:$A$49,0),MATCH(orders!L$1,products!$A$1:$G$1,0))</f>
        <v>36.454999999999998</v>
      </c>
      <c r="M728" s="6">
        <f t="shared" si="11"/>
        <v>145.82</v>
      </c>
      <c r="N728" t="str" cm="1">
        <f t="array" ref="N728">_xlfn.IFS(I728="Ara","Arabica",I728="Exc","Excelsa",I728="Lib","Liberica",I728="Rob","Robusta")</f>
        <v>Liberica</v>
      </c>
      <c r="O728" t="str">
        <f>_xlfn.XLOOKUP(Orders[[#This Row],[Customer ID]],customers!$A$2:$A$1001,customers!$I$2:$I$1001)</f>
        <v>No</v>
      </c>
    </row>
    <row r="729" spans="1:15" x14ac:dyDescent="0.3">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
        <v>6197</v>
      </c>
      <c r="K729" s="1">
        <f>INDEX(products!$A$1:$G$49,MATCH(orders!$D729,products!$A$1:$A$49,0),MATCH(orders!K$1,products!$A$1:$G$1,0))</f>
        <v>0.5</v>
      </c>
      <c r="L729" s="6">
        <f>INDEX(products!$A$1:$G$49,MATCH(orders!$D729,products!$A$1:$A$49,0),MATCH(orders!L$1,products!$A$1:$G$1,0))</f>
        <v>5.97</v>
      </c>
      <c r="M729" s="6">
        <f t="shared" si="11"/>
        <v>29.849999999999998</v>
      </c>
      <c r="N729" t="str" cm="1">
        <f t="array" ref="N729">_xlfn.IFS(I729="Ara","Arabica",I729="Exc","Excelsa",I729="Lib","Liberica",I729="Rob","Robusta")</f>
        <v>Robusta</v>
      </c>
      <c r="O729" t="str">
        <f>_xlfn.XLOOKUP(Orders[[#This Row],[Customer ID]],customers!$A$2:$A$1001,customers!$I$2:$I$1001)</f>
        <v>Yes</v>
      </c>
    </row>
    <row r="730" spans="1:15" x14ac:dyDescent="0.3">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
        <v>6199</v>
      </c>
      <c r="K730" s="1">
        <f>INDEX(products!$A$1:$G$49,MATCH(orders!$D730,products!$A$1:$A$49,0),MATCH(orders!K$1,products!$A$1:$G$1,0))</f>
        <v>0.5</v>
      </c>
      <c r="L730" s="6">
        <f>INDEX(products!$A$1:$G$49,MATCH(orders!$D730,products!$A$1:$A$49,0),MATCH(orders!L$1,products!$A$1:$G$1,0))</f>
        <v>7.29</v>
      </c>
      <c r="M730" s="6">
        <f t="shared" si="11"/>
        <v>21.87</v>
      </c>
      <c r="N730" t="str" cm="1">
        <f t="array" ref="N730">_xlfn.IFS(I730="Ara","Arabica",I730="Exc","Excelsa",I730="Lib","Liberica",I730="Rob","Robusta")</f>
        <v>Excelsa</v>
      </c>
      <c r="O730" t="str">
        <f>_xlfn.XLOOKUP(Orders[[#This Row],[Customer ID]],customers!$A$2:$A$1001,customers!$I$2:$I$1001)</f>
        <v>Yes</v>
      </c>
    </row>
    <row r="731" spans="1:15" x14ac:dyDescent="0.3">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
        <v>6197</v>
      </c>
      <c r="K731" s="1">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_xlfn.IFS(I731="Ara","Arabica",I731="Exc","Excelsa",I731="Lib","Liberica",I731="Rob","Robusta")</f>
        <v>Liberica</v>
      </c>
      <c r="O731" t="str">
        <f>_xlfn.XLOOKUP(Orders[[#This Row],[Customer ID]],customers!$A$2:$A$1001,customers!$I$2:$I$1001)</f>
        <v>No</v>
      </c>
    </row>
    <row r="732" spans="1:15" x14ac:dyDescent="0.3">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
        <v>6198</v>
      </c>
      <c r="K732" s="1">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_xlfn.IFS(I732="Ara","Arabica",I732="Exc","Excelsa",I732="Lib","Liberica",I732="Rob","Robusta")</f>
        <v>Liberica</v>
      </c>
      <c r="O732" t="str">
        <f>_xlfn.XLOOKUP(Orders[[#This Row],[Customer ID]],customers!$A$2:$A$1001,customers!$I$2:$I$1001)</f>
        <v>No</v>
      </c>
    </row>
    <row r="733" spans="1:15" x14ac:dyDescent="0.3">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
        <v>6199</v>
      </c>
      <c r="K733" s="1">
        <f>INDEX(products!$A$1:$G$49,MATCH(orders!$D733,products!$A$1:$A$49,0),MATCH(orders!K$1,products!$A$1:$G$1,0))</f>
        <v>0.2</v>
      </c>
      <c r="L733" s="6">
        <f>INDEX(products!$A$1:$G$49,MATCH(orders!$D733,products!$A$1:$A$49,0),MATCH(orders!L$1,products!$A$1:$G$1,0))</f>
        <v>3.8849999999999998</v>
      </c>
      <c r="M733" s="6">
        <f t="shared" si="11"/>
        <v>15.54</v>
      </c>
      <c r="N733" t="str" cm="1">
        <f t="array" ref="N733">_xlfn.IFS(I733="Ara","Arabica",I733="Exc","Excelsa",I733="Lib","Liberica",I733="Rob","Robusta")</f>
        <v>Liberica</v>
      </c>
      <c r="O733" t="str">
        <f>_xlfn.XLOOKUP(Orders[[#This Row],[Customer ID]],customers!$A$2:$A$1001,customers!$I$2:$I$1001)</f>
        <v>Yes</v>
      </c>
    </row>
    <row r="734" spans="1:15" x14ac:dyDescent="0.3">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
        <v>6198</v>
      </c>
      <c r="K734" s="1">
        <f>INDEX(products!$A$1:$G$49,MATCH(orders!$D734,products!$A$1:$A$49,0),MATCH(orders!K$1,products!$A$1:$G$1,0))</f>
        <v>0.2</v>
      </c>
      <c r="L734" s="6">
        <f>INDEX(products!$A$1:$G$49,MATCH(orders!$D734,products!$A$1:$A$49,0),MATCH(orders!L$1,products!$A$1:$G$1,0))</f>
        <v>4.4550000000000001</v>
      </c>
      <c r="M734" s="6">
        <f t="shared" si="11"/>
        <v>8.91</v>
      </c>
      <c r="N734" t="str" cm="1">
        <f t="array" ref="N734">_xlfn.IFS(I734="Ara","Arabica",I734="Exc","Excelsa",I734="Lib","Liberica",I734="Rob","Robusta")</f>
        <v>Excelsa</v>
      </c>
      <c r="O734" t="str">
        <f>_xlfn.XLOOKUP(Orders[[#This Row],[Customer ID]],customers!$A$2:$A$1001,customers!$I$2:$I$1001)</f>
        <v>No</v>
      </c>
    </row>
    <row r="735" spans="1:15" x14ac:dyDescent="0.3">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
        <v>6197</v>
      </c>
      <c r="K735" s="1">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_xlfn.IFS(I735="Ara","Arabica",I735="Exc","Excelsa",I735="Lib","Liberica",I735="Rob","Robusta")</f>
        <v>Liberica</v>
      </c>
      <c r="O735" t="str">
        <f>_xlfn.XLOOKUP(Orders[[#This Row],[Customer ID]],customers!$A$2:$A$1001,customers!$I$2:$I$1001)</f>
        <v>Yes</v>
      </c>
    </row>
    <row r="736" spans="1:15" x14ac:dyDescent="0.3">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
        <v>6199</v>
      </c>
      <c r="K736" s="1">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_xlfn.IFS(I736="Ara","Arabica",I736="Exc","Excelsa",I736="Lib","Liberica",I736="Rob","Robusta")</f>
        <v>Robusta</v>
      </c>
      <c r="O736" t="str">
        <f>_xlfn.XLOOKUP(Orders[[#This Row],[Customer ID]],customers!$A$2:$A$1001,customers!$I$2:$I$1001)</f>
        <v>No</v>
      </c>
    </row>
    <row r="737" spans="1:15" x14ac:dyDescent="0.3">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
        <v>6199</v>
      </c>
      <c r="K737" s="1">
        <f>INDEX(products!$A$1:$G$49,MATCH(orders!$D737,products!$A$1:$A$49,0),MATCH(orders!K$1,products!$A$1:$G$1,0))</f>
        <v>0.2</v>
      </c>
      <c r="L737" s="6">
        <f>INDEX(products!$A$1:$G$49,MATCH(orders!$D737,products!$A$1:$A$49,0),MATCH(orders!L$1,products!$A$1:$G$1,0))</f>
        <v>3.645</v>
      </c>
      <c r="M737" s="6">
        <f t="shared" si="11"/>
        <v>21.87</v>
      </c>
      <c r="N737" t="str" cm="1">
        <f t="array" ref="N737">_xlfn.IFS(I737="Ara","Arabica",I737="Exc","Excelsa",I737="Lib","Liberica",I737="Rob","Robusta")</f>
        <v>Excelsa</v>
      </c>
      <c r="O737" t="str">
        <f>_xlfn.XLOOKUP(Orders[[#This Row],[Customer ID]],customers!$A$2:$A$1001,customers!$I$2:$I$1001)</f>
        <v>No</v>
      </c>
    </row>
    <row r="738" spans="1:15" x14ac:dyDescent="0.3">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
        <v>6199</v>
      </c>
      <c r="K738" s="1">
        <f>INDEX(products!$A$1:$G$49,MATCH(orders!$D738,products!$A$1:$A$49,0),MATCH(orders!K$1,products!$A$1:$G$1,0))</f>
        <v>1</v>
      </c>
      <c r="L738" s="6">
        <f>INDEX(products!$A$1:$G$49,MATCH(orders!$D738,products!$A$1:$A$49,0),MATCH(orders!L$1,products!$A$1:$G$1,0))</f>
        <v>12.95</v>
      </c>
      <c r="M738" s="6">
        <f t="shared" si="11"/>
        <v>25.9</v>
      </c>
      <c r="N738" t="str" cm="1">
        <f t="array" ref="N738">_xlfn.IFS(I738="Ara","Arabica",I738="Exc","Excelsa",I738="Lib","Liberica",I738="Rob","Robusta")</f>
        <v>Liberica</v>
      </c>
      <c r="O738" t="str">
        <f>_xlfn.XLOOKUP(Orders[[#This Row],[Customer ID]],customers!$A$2:$A$1001,customers!$I$2:$I$1001)</f>
        <v>Yes</v>
      </c>
    </row>
    <row r="739" spans="1:15" x14ac:dyDescent="0.3">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
        <v>6197</v>
      </c>
      <c r="K739" s="1">
        <f>INDEX(products!$A$1:$G$49,MATCH(orders!$D739,products!$A$1:$A$49,0),MATCH(orders!K$1,products!$A$1:$G$1,0))</f>
        <v>1</v>
      </c>
      <c r="L739" s="6">
        <f>INDEX(products!$A$1:$G$49,MATCH(orders!$D739,products!$A$1:$A$49,0),MATCH(orders!L$1,products!$A$1:$G$1,0))</f>
        <v>11.25</v>
      </c>
      <c r="M739" s="6">
        <f t="shared" si="11"/>
        <v>56.25</v>
      </c>
      <c r="N739" t="str" cm="1">
        <f t="array" ref="N739">_xlfn.IFS(I739="Ara","Arabica",I739="Exc","Excelsa",I739="Lib","Liberica",I739="Rob","Robusta")</f>
        <v>Arabica</v>
      </c>
      <c r="O739" t="str">
        <f>_xlfn.XLOOKUP(Orders[[#This Row],[Customer ID]],customers!$A$2:$A$1001,customers!$I$2:$I$1001)</f>
        <v>No</v>
      </c>
    </row>
    <row r="740" spans="1:15" x14ac:dyDescent="0.3">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
        <v>6198</v>
      </c>
      <c r="K740" s="1">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_xlfn.IFS(I740="Ara","Arabica",I740="Exc","Excelsa",I740="Lib","Liberica",I740="Rob","Robusta")</f>
        <v>Robusta</v>
      </c>
      <c r="O740" t="str">
        <f>_xlfn.XLOOKUP(Orders[[#This Row],[Customer ID]],customers!$A$2:$A$1001,customers!$I$2:$I$1001)</f>
        <v>No</v>
      </c>
    </row>
    <row r="741" spans="1:15" x14ac:dyDescent="0.3">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
        <v>6199</v>
      </c>
      <c r="K741" s="1">
        <f>INDEX(products!$A$1:$G$49,MATCH(orders!$D741,products!$A$1:$A$49,0),MATCH(orders!K$1,products!$A$1:$G$1,0))</f>
        <v>0.2</v>
      </c>
      <c r="L741" s="6">
        <f>INDEX(products!$A$1:$G$49,MATCH(orders!$D741,products!$A$1:$A$49,0),MATCH(orders!L$1,products!$A$1:$G$1,0))</f>
        <v>3.645</v>
      </c>
      <c r="M741" s="6">
        <f t="shared" si="11"/>
        <v>18.225000000000001</v>
      </c>
      <c r="N741" t="str" cm="1">
        <f t="array" ref="N741">_xlfn.IFS(I741="Ara","Arabica",I741="Exc","Excelsa",I741="Lib","Liberica",I741="Rob","Robusta")</f>
        <v>Excelsa</v>
      </c>
      <c r="O741" t="str">
        <f>_xlfn.XLOOKUP(Orders[[#This Row],[Customer ID]],customers!$A$2:$A$1001,customers!$I$2:$I$1001)</f>
        <v>No</v>
      </c>
    </row>
    <row r="742" spans="1:15" x14ac:dyDescent="0.3">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
        <v>6198</v>
      </c>
      <c r="K742" s="1">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_xlfn.IFS(I742="Ara","Arabica",I742="Exc","Excelsa",I742="Lib","Liberica",I742="Rob","Robusta")</f>
        <v>Robusta</v>
      </c>
      <c r="O742" t="str">
        <f>_xlfn.XLOOKUP(Orders[[#This Row],[Customer ID]],customers!$A$2:$A$1001,customers!$I$2:$I$1001)</f>
        <v>No</v>
      </c>
    </row>
    <row r="743" spans="1:15" x14ac:dyDescent="0.3">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
        <v>6197</v>
      </c>
      <c r="K743" s="1">
        <f>INDEX(products!$A$1:$G$49,MATCH(orders!$D743,products!$A$1:$A$49,0),MATCH(orders!K$1,products!$A$1:$G$1,0))</f>
        <v>0.2</v>
      </c>
      <c r="L743" s="6">
        <f>INDEX(products!$A$1:$G$49,MATCH(orders!$D743,products!$A$1:$A$49,0),MATCH(orders!L$1,products!$A$1:$G$1,0))</f>
        <v>4.3650000000000002</v>
      </c>
      <c r="M743" s="6">
        <f t="shared" si="11"/>
        <v>8.73</v>
      </c>
      <c r="N743" t="str" cm="1">
        <f t="array" ref="N743">_xlfn.IFS(I743="Ara","Arabica",I743="Exc","Excelsa",I743="Lib","Liberica",I743="Rob","Robusta")</f>
        <v>Liberica</v>
      </c>
      <c r="O743" t="str">
        <f>_xlfn.XLOOKUP(Orders[[#This Row],[Customer ID]],customers!$A$2:$A$1001,customers!$I$2:$I$1001)</f>
        <v>No</v>
      </c>
    </row>
    <row r="744" spans="1:15" x14ac:dyDescent="0.3">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
        <v>6197</v>
      </c>
      <c r="K744" s="1">
        <f>INDEX(products!$A$1:$G$49,MATCH(orders!$D744,products!$A$1:$A$49,0),MATCH(orders!K$1,products!$A$1:$G$1,0))</f>
        <v>1</v>
      </c>
      <c r="L744" s="6">
        <f>INDEX(products!$A$1:$G$49,MATCH(orders!$D744,products!$A$1:$A$49,0),MATCH(orders!L$1,products!$A$1:$G$1,0))</f>
        <v>14.55</v>
      </c>
      <c r="M744" s="6">
        <f t="shared" si="11"/>
        <v>58.2</v>
      </c>
      <c r="N744" t="str" cm="1">
        <f t="array" ref="N744">_xlfn.IFS(I744="Ara","Arabica",I744="Exc","Excelsa",I744="Lib","Liberica",I744="Rob","Robusta")</f>
        <v>Liberica</v>
      </c>
      <c r="O744" t="str">
        <f>_xlfn.XLOOKUP(Orders[[#This Row],[Customer ID]],customers!$A$2:$A$1001,customers!$I$2:$I$1001)</f>
        <v>No</v>
      </c>
    </row>
    <row r="745" spans="1:15" x14ac:dyDescent="0.3">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
        <v>6199</v>
      </c>
      <c r="K745" s="1">
        <f>INDEX(products!$A$1:$G$49,MATCH(orders!$D745,products!$A$1:$A$49,0),MATCH(orders!K$1,products!$A$1:$G$1,0))</f>
        <v>0.5</v>
      </c>
      <c r="L745" s="6">
        <f>INDEX(products!$A$1:$G$49,MATCH(orders!$D745,products!$A$1:$A$49,0),MATCH(orders!L$1,products!$A$1:$G$1,0))</f>
        <v>5.97</v>
      </c>
      <c r="M745" s="6">
        <f t="shared" si="11"/>
        <v>17.91</v>
      </c>
      <c r="N745" t="str" cm="1">
        <f t="array" ref="N745">_xlfn.IFS(I745="Ara","Arabica",I745="Exc","Excelsa",I745="Lib","Liberica",I745="Rob","Robusta")</f>
        <v>Arabica</v>
      </c>
      <c r="O745" t="str">
        <f>_xlfn.XLOOKUP(Orders[[#This Row],[Customer ID]],customers!$A$2:$A$1001,customers!$I$2:$I$1001)</f>
        <v>No</v>
      </c>
    </row>
    <row r="746" spans="1:15" x14ac:dyDescent="0.3">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
        <v>6197</v>
      </c>
      <c r="K746" s="1">
        <f>INDEX(products!$A$1:$G$49,MATCH(orders!$D746,products!$A$1:$A$49,0),MATCH(orders!K$1,products!$A$1:$G$1,0))</f>
        <v>0.2</v>
      </c>
      <c r="L746" s="6">
        <f>INDEX(products!$A$1:$G$49,MATCH(orders!$D746,products!$A$1:$A$49,0),MATCH(orders!L$1,products!$A$1:$G$1,0))</f>
        <v>2.9849999999999999</v>
      </c>
      <c r="M746" s="6">
        <f t="shared" si="11"/>
        <v>17.91</v>
      </c>
      <c r="N746" t="str" cm="1">
        <f t="array" ref="N746">_xlfn.IFS(I746="Ara","Arabica",I746="Exc","Excelsa",I746="Lib","Liberica",I746="Rob","Robusta")</f>
        <v>Robusta</v>
      </c>
      <c r="O746" t="str">
        <f>_xlfn.XLOOKUP(Orders[[#This Row],[Customer ID]],customers!$A$2:$A$1001,customers!$I$2:$I$1001)</f>
        <v>Yes</v>
      </c>
    </row>
    <row r="747" spans="1:15" x14ac:dyDescent="0.3">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
        <v>6199</v>
      </c>
      <c r="K747" s="1">
        <f>INDEX(products!$A$1:$G$49,MATCH(orders!$D747,products!$A$1:$A$49,0),MATCH(orders!K$1,products!$A$1:$G$1,0))</f>
        <v>0.5</v>
      </c>
      <c r="L747" s="6">
        <f>INDEX(products!$A$1:$G$49,MATCH(orders!$D747,products!$A$1:$A$49,0),MATCH(orders!L$1,products!$A$1:$G$1,0))</f>
        <v>7.29</v>
      </c>
      <c r="M747" s="6">
        <f t="shared" si="11"/>
        <v>14.58</v>
      </c>
      <c r="N747" t="str" cm="1">
        <f t="array" ref="N747">_xlfn.IFS(I747="Ara","Arabica",I747="Exc","Excelsa",I747="Lib","Liberica",I747="Rob","Robusta")</f>
        <v>Excelsa</v>
      </c>
      <c r="O747" t="str">
        <f>_xlfn.XLOOKUP(Orders[[#This Row],[Customer ID]],customers!$A$2:$A$1001,customers!$I$2:$I$1001)</f>
        <v>No</v>
      </c>
    </row>
    <row r="748" spans="1:15" x14ac:dyDescent="0.3">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
        <v>6197</v>
      </c>
      <c r="K748" s="1">
        <f>INDEX(products!$A$1:$G$49,MATCH(orders!$D748,products!$A$1:$A$49,0),MATCH(orders!K$1,products!$A$1:$G$1,0))</f>
        <v>1</v>
      </c>
      <c r="L748" s="6">
        <f>INDEX(products!$A$1:$G$49,MATCH(orders!$D748,products!$A$1:$A$49,0),MATCH(orders!L$1,products!$A$1:$G$1,0))</f>
        <v>11.25</v>
      </c>
      <c r="M748" s="6">
        <f t="shared" si="11"/>
        <v>33.75</v>
      </c>
      <c r="N748" t="str" cm="1">
        <f t="array" ref="N748">_xlfn.IFS(I748="Ara","Arabica",I748="Exc","Excelsa",I748="Lib","Liberica",I748="Rob","Robusta")</f>
        <v>Arabica</v>
      </c>
      <c r="O748" t="str">
        <f>_xlfn.XLOOKUP(Orders[[#This Row],[Customer ID]],customers!$A$2:$A$1001,customers!$I$2:$I$1001)</f>
        <v>No</v>
      </c>
    </row>
    <row r="749" spans="1:15" x14ac:dyDescent="0.3">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
        <v>6197</v>
      </c>
      <c r="K749" s="1">
        <f>INDEX(products!$A$1:$G$49,MATCH(orders!$D749,products!$A$1:$A$49,0),MATCH(orders!K$1,products!$A$1:$G$1,0))</f>
        <v>0.5</v>
      </c>
      <c r="L749" s="6">
        <f>INDEX(products!$A$1:$G$49,MATCH(orders!$D749,products!$A$1:$A$49,0),MATCH(orders!L$1,products!$A$1:$G$1,0))</f>
        <v>8.73</v>
      </c>
      <c r="M749" s="6">
        <f t="shared" si="11"/>
        <v>34.92</v>
      </c>
      <c r="N749" t="str" cm="1">
        <f t="array" ref="N749">_xlfn.IFS(I749="Ara","Arabica",I749="Exc","Excelsa",I749="Lib","Liberica",I749="Rob","Robusta")</f>
        <v>Liberica</v>
      </c>
      <c r="O749" t="str">
        <f>_xlfn.XLOOKUP(Orders[[#This Row],[Customer ID]],customers!$A$2:$A$1001,customers!$I$2:$I$1001)</f>
        <v>Yes</v>
      </c>
    </row>
    <row r="750" spans="1:15" x14ac:dyDescent="0.3">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
        <v>6199</v>
      </c>
      <c r="K750" s="1">
        <f>INDEX(products!$A$1:$G$49,MATCH(orders!$D750,products!$A$1:$A$49,0),MATCH(orders!K$1,products!$A$1:$G$1,0))</f>
        <v>0.5</v>
      </c>
      <c r="L750" s="6">
        <f>INDEX(products!$A$1:$G$49,MATCH(orders!$D750,products!$A$1:$A$49,0),MATCH(orders!L$1,products!$A$1:$G$1,0))</f>
        <v>7.29</v>
      </c>
      <c r="M750" s="6">
        <f t="shared" si="11"/>
        <v>14.58</v>
      </c>
      <c r="N750" t="str" cm="1">
        <f t="array" ref="N750">_xlfn.IFS(I750="Ara","Arabica",I750="Exc","Excelsa",I750="Lib","Liberica",I750="Rob","Robusta")</f>
        <v>Excelsa</v>
      </c>
      <c r="O750" t="str">
        <f>_xlfn.XLOOKUP(Orders[[#This Row],[Customer ID]],customers!$A$2:$A$1001,customers!$I$2:$I$1001)</f>
        <v>No</v>
      </c>
    </row>
    <row r="751" spans="1:15" x14ac:dyDescent="0.3">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
        <v>6199</v>
      </c>
      <c r="K751" s="1">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_xlfn.IFS(I751="Ara","Arabica",I751="Exc","Excelsa",I751="Lib","Liberica",I751="Rob","Robusta")</f>
        <v>Robusta</v>
      </c>
      <c r="O751" t="str">
        <f>_xlfn.XLOOKUP(Orders[[#This Row],[Customer ID]],customers!$A$2:$A$1001,customers!$I$2:$I$1001)</f>
        <v>Yes</v>
      </c>
    </row>
    <row r="752" spans="1:15" x14ac:dyDescent="0.3">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
        <v>6197</v>
      </c>
      <c r="K752" s="1">
        <f>INDEX(products!$A$1:$G$49,MATCH(orders!$D752,products!$A$1:$A$49,0),MATCH(orders!K$1,products!$A$1:$G$1,0))</f>
        <v>0.5</v>
      </c>
      <c r="L752" s="6">
        <f>INDEX(products!$A$1:$G$49,MATCH(orders!$D752,products!$A$1:$A$49,0),MATCH(orders!L$1,products!$A$1:$G$1,0))</f>
        <v>5.97</v>
      </c>
      <c r="M752" s="6">
        <f t="shared" si="11"/>
        <v>5.97</v>
      </c>
      <c r="N752" t="str" cm="1">
        <f t="array" ref="N752">_xlfn.IFS(I752="Ara","Arabica",I752="Exc","Excelsa",I752="Lib","Liberica",I752="Rob","Robusta")</f>
        <v>Robusta</v>
      </c>
      <c r="O752" t="str">
        <f>_xlfn.XLOOKUP(Orders[[#This Row],[Customer ID]],customers!$A$2:$A$1001,customers!$I$2:$I$1001)</f>
        <v>Yes</v>
      </c>
    </row>
    <row r="753" spans="1:15" x14ac:dyDescent="0.3">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
        <v>6198</v>
      </c>
      <c r="K753" s="1">
        <f>INDEX(products!$A$1:$G$49,MATCH(orders!$D753,products!$A$1:$A$49,0),MATCH(orders!K$1,products!$A$1:$G$1,0))</f>
        <v>0.5</v>
      </c>
      <c r="L753" s="6">
        <f>INDEX(products!$A$1:$G$49,MATCH(orders!$D753,products!$A$1:$A$49,0),MATCH(orders!L$1,products!$A$1:$G$1,0))</f>
        <v>9.51</v>
      </c>
      <c r="M753" s="6">
        <f t="shared" si="11"/>
        <v>19.02</v>
      </c>
      <c r="N753" t="str" cm="1">
        <f t="array" ref="N753">_xlfn.IFS(I753="Ara","Arabica",I753="Exc","Excelsa",I753="Lib","Liberica",I753="Rob","Robusta")</f>
        <v>Liberica</v>
      </c>
      <c r="O753" t="str">
        <f>_xlfn.XLOOKUP(Orders[[#This Row],[Customer ID]],customers!$A$2:$A$1001,customers!$I$2:$I$1001)</f>
        <v>No</v>
      </c>
    </row>
    <row r="754" spans="1:15" x14ac:dyDescent="0.3">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
        <v>6197</v>
      </c>
      <c r="K754" s="1">
        <f>INDEX(products!$A$1:$G$49,MATCH(orders!$D754,products!$A$1:$A$49,0),MATCH(orders!K$1,products!$A$1:$G$1,0))</f>
        <v>1</v>
      </c>
      <c r="L754" s="6">
        <f>INDEX(products!$A$1:$G$49,MATCH(orders!$D754,products!$A$1:$A$49,0),MATCH(orders!L$1,products!$A$1:$G$1,0))</f>
        <v>13.75</v>
      </c>
      <c r="M754" s="6">
        <f t="shared" si="11"/>
        <v>27.5</v>
      </c>
      <c r="N754" t="str" cm="1">
        <f t="array" ref="N754">_xlfn.IFS(I754="Ara","Arabica",I754="Exc","Excelsa",I754="Lib","Liberica",I754="Rob","Robusta")</f>
        <v>Excelsa</v>
      </c>
      <c r="O754" t="str">
        <f>_xlfn.XLOOKUP(Orders[[#This Row],[Customer ID]],customers!$A$2:$A$1001,customers!$I$2:$I$1001)</f>
        <v>Yes</v>
      </c>
    </row>
    <row r="755" spans="1:15" x14ac:dyDescent="0.3">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
        <v>6199</v>
      </c>
      <c r="K755" s="1">
        <f>INDEX(products!$A$1:$G$49,MATCH(orders!$D755,products!$A$1:$A$49,0),MATCH(orders!K$1,products!$A$1:$G$1,0))</f>
        <v>0.5</v>
      </c>
      <c r="L755" s="6">
        <f>INDEX(products!$A$1:$G$49,MATCH(orders!$D755,products!$A$1:$A$49,0),MATCH(orders!L$1,products!$A$1:$G$1,0))</f>
        <v>5.97</v>
      </c>
      <c r="M755" s="6">
        <f t="shared" si="11"/>
        <v>29.849999999999998</v>
      </c>
      <c r="N755" t="str" cm="1">
        <f t="array" ref="N755">_xlfn.IFS(I755="Ara","Arabica",I755="Exc","Excelsa",I755="Lib","Liberica",I755="Rob","Robusta")</f>
        <v>Arabica</v>
      </c>
      <c r="O755" t="str">
        <f>_xlfn.XLOOKUP(Orders[[#This Row],[Customer ID]],customers!$A$2:$A$1001,customers!$I$2:$I$1001)</f>
        <v>No</v>
      </c>
    </row>
    <row r="756" spans="1:15" x14ac:dyDescent="0.3">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
        <v>6199</v>
      </c>
      <c r="K756" s="1">
        <f>INDEX(products!$A$1:$G$49,MATCH(orders!$D756,products!$A$1:$A$49,0),MATCH(orders!K$1,products!$A$1:$G$1,0))</f>
        <v>0.2</v>
      </c>
      <c r="L756" s="6">
        <f>INDEX(products!$A$1:$G$49,MATCH(orders!$D756,products!$A$1:$A$49,0),MATCH(orders!L$1,products!$A$1:$G$1,0))</f>
        <v>2.9849999999999999</v>
      </c>
      <c r="M756" s="6">
        <f t="shared" si="11"/>
        <v>17.91</v>
      </c>
      <c r="N756" t="str" cm="1">
        <f t="array" ref="N756">_xlfn.IFS(I756="Ara","Arabica",I756="Exc","Excelsa",I756="Lib","Liberica",I756="Rob","Robusta")</f>
        <v>Arabica</v>
      </c>
      <c r="O756" t="str">
        <f>_xlfn.XLOOKUP(Orders[[#This Row],[Customer ID]],customers!$A$2:$A$1001,customers!$I$2:$I$1001)</f>
        <v>No</v>
      </c>
    </row>
    <row r="757" spans="1:15" x14ac:dyDescent="0.3">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
        <v>6198</v>
      </c>
      <c r="K757" s="1">
        <f>INDEX(products!$A$1:$G$49,MATCH(orders!$D757,products!$A$1:$A$49,0),MATCH(orders!K$1,products!$A$1:$G$1,0))</f>
        <v>0.2</v>
      </c>
      <c r="L757" s="6">
        <f>INDEX(products!$A$1:$G$49,MATCH(orders!$D757,products!$A$1:$A$49,0),MATCH(orders!L$1,products!$A$1:$G$1,0))</f>
        <v>4.7549999999999999</v>
      </c>
      <c r="M757" s="6">
        <f t="shared" si="11"/>
        <v>28.53</v>
      </c>
      <c r="N757" t="str" cm="1">
        <f t="array" ref="N757">_xlfn.IFS(I757="Ara","Arabica",I757="Exc","Excelsa",I757="Lib","Liberica",I757="Rob","Robusta")</f>
        <v>Liberica</v>
      </c>
      <c r="O757" t="str">
        <f>_xlfn.XLOOKUP(Orders[[#This Row],[Customer ID]],customers!$A$2:$A$1001,customers!$I$2:$I$1001)</f>
        <v>No</v>
      </c>
    </row>
    <row r="758" spans="1:15" x14ac:dyDescent="0.3">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
        <v>6199</v>
      </c>
      <c r="K758" s="1">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_xlfn.IFS(I758="Ara","Arabica",I758="Exc","Excelsa",I758="Lib","Liberica",I758="Rob","Robusta")</f>
        <v>Robusta</v>
      </c>
      <c r="O758" t="str">
        <f>_xlfn.XLOOKUP(Orders[[#This Row],[Customer ID]],customers!$A$2:$A$1001,customers!$I$2:$I$1001)</f>
        <v>Yes</v>
      </c>
    </row>
    <row r="759" spans="1:15" x14ac:dyDescent="0.3">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
        <v>6199</v>
      </c>
      <c r="K759" s="1">
        <f>INDEX(products!$A$1:$G$49,MATCH(orders!$D759,products!$A$1:$A$49,0),MATCH(orders!K$1,products!$A$1:$G$1,0))</f>
        <v>0.5</v>
      </c>
      <c r="L759" s="6">
        <f>INDEX(products!$A$1:$G$49,MATCH(orders!$D759,products!$A$1:$A$49,0),MATCH(orders!L$1,products!$A$1:$G$1,0))</f>
        <v>5.97</v>
      </c>
      <c r="M759" s="6">
        <f t="shared" si="11"/>
        <v>17.91</v>
      </c>
      <c r="N759" t="str" cm="1">
        <f t="array" ref="N759">_xlfn.IFS(I759="Ara","Arabica",I759="Exc","Excelsa",I759="Lib","Liberica",I759="Rob","Robusta")</f>
        <v>Arabica</v>
      </c>
      <c r="O759" t="str">
        <f>_xlfn.XLOOKUP(Orders[[#This Row],[Customer ID]],customers!$A$2:$A$1001,customers!$I$2:$I$1001)</f>
        <v>Yes</v>
      </c>
    </row>
    <row r="760" spans="1:15" x14ac:dyDescent="0.3">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
        <v>6199</v>
      </c>
      <c r="K760" s="1">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_xlfn.IFS(I760="Ara","Arabica",I760="Exc","Excelsa",I760="Lib","Liberica",I760="Rob","Robusta")</f>
        <v>Robusta</v>
      </c>
      <c r="O760" t="str">
        <f>_xlfn.XLOOKUP(Orders[[#This Row],[Customer ID]],customers!$A$2:$A$1001,customers!$I$2:$I$1001)</f>
        <v>No</v>
      </c>
    </row>
    <row r="761" spans="1:15" x14ac:dyDescent="0.3">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
        <v>6199</v>
      </c>
      <c r="K761" s="1">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_xlfn.IFS(I761="Ara","Arabica",I761="Exc","Excelsa",I761="Lib","Liberica",I761="Rob","Robusta")</f>
        <v>Liberica</v>
      </c>
      <c r="O761" t="str">
        <f>_xlfn.XLOOKUP(Orders[[#This Row],[Customer ID]],customers!$A$2:$A$1001,customers!$I$2:$I$1001)</f>
        <v>Yes</v>
      </c>
    </row>
    <row r="762" spans="1:15" x14ac:dyDescent="0.3">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
        <v>6198</v>
      </c>
      <c r="K762" s="1">
        <f>INDEX(products!$A$1:$G$49,MATCH(orders!$D762,products!$A$1:$A$49,0),MATCH(orders!K$1,products!$A$1:$G$1,0))</f>
        <v>0.5</v>
      </c>
      <c r="L762" s="6">
        <f>INDEX(products!$A$1:$G$49,MATCH(orders!$D762,products!$A$1:$A$49,0),MATCH(orders!L$1,products!$A$1:$G$1,0))</f>
        <v>8.91</v>
      </c>
      <c r="M762" s="6">
        <f t="shared" si="11"/>
        <v>44.55</v>
      </c>
      <c r="N762" t="str" cm="1">
        <f t="array" ref="N762">_xlfn.IFS(I762="Ara","Arabica",I762="Exc","Excelsa",I762="Lib","Liberica",I762="Rob","Robusta")</f>
        <v>Excelsa</v>
      </c>
      <c r="O762" t="str">
        <f>_xlfn.XLOOKUP(Orders[[#This Row],[Customer ID]],customers!$A$2:$A$1001,customers!$I$2:$I$1001)</f>
        <v>No</v>
      </c>
    </row>
    <row r="763" spans="1:15" x14ac:dyDescent="0.3">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
        <v>6198</v>
      </c>
      <c r="K763" s="1">
        <f>INDEX(products!$A$1:$G$49,MATCH(orders!$D763,products!$A$1:$A$49,0),MATCH(orders!K$1,products!$A$1:$G$1,0))</f>
        <v>1</v>
      </c>
      <c r="L763" s="6">
        <f>INDEX(products!$A$1:$G$49,MATCH(orders!$D763,products!$A$1:$A$49,0),MATCH(orders!L$1,products!$A$1:$G$1,0))</f>
        <v>14.85</v>
      </c>
      <c r="M763" s="6">
        <f t="shared" si="11"/>
        <v>89.1</v>
      </c>
      <c r="N763" t="str" cm="1">
        <f t="array" ref="N763">_xlfn.IFS(I763="Ara","Arabica",I763="Exc","Excelsa",I763="Lib","Liberica",I763="Rob","Robusta")</f>
        <v>Excelsa</v>
      </c>
      <c r="O763" t="str">
        <f>_xlfn.XLOOKUP(Orders[[#This Row],[Customer ID]],customers!$A$2:$A$1001,customers!$I$2:$I$1001)</f>
        <v>Yes</v>
      </c>
    </row>
    <row r="764" spans="1:15" x14ac:dyDescent="0.3">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
        <v>6197</v>
      </c>
      <c r="K764" s="1">
        <f>INDEX(products!$A$1:$G$49,MATCH(orders!$D764,products!$A$1:$A$49,0),MATCH(orders!K$1,products!$A$1:$G$1,0))</f>
        <v>0.5</v>
      </c>
      <c r="L764" s="6">
        <f>INDEX(products!$A$1:$G$49,MATCH(orders!$D764,products!$A$1:$A$49,0),MATCH(orders!L$1,products!$A$1:$G$1,0))</f>
        <v>8.73</v>
      </c>
      <c r="M764" s="6">
        <f t="shared" si="11"/>
        <v>43.650000000000006</v>
      </c>
      <c r="N764" t="str" cm="1">
        <f t="array" ref="N764">_xlfn.IFS(I764="Ara","Arabica",I764="Exc","Excelsa",I764="Lib","Liberica",I764="Rob","Robusta")</f>
        <v>Liberica</v>
      </c>
      <c r="O764" t="str">
        <f>_xlfn.XLOOKUP(Orders[[#This Row],[Customer ID]],customers!$A$2:$A$1001,customers!$I$2:$I$1001)</f>
        <v>No</v>
      </c>
    </row>
    <row r="765" spans="1:15" x14ac:dyDescent="0.3">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
        <v>6198</v>
      </c>
      <c r="K765" s="1">
        <f>INDEX(products!$A$1:$G$49,MATCH(orders!$D765,products!$A$1:$A$49,0),MATCH(orders!K$1,products!$A$1:$G$1,0))</f>
        <v>0.5</v>
      </c>
      <c r="L765" s="6">
        <f>INDEX(products!$A$1:$G$49,MATCH(orders!$D765,products!$A$1:$A$49,0),MATCH(orders!L$1,products!$A$1:$G$1,0))</f>
        <v>7.77</v>
      </c>
      <c r="M765" s="6">
        <f t="shared" si="11"/>
        <v>23.31</v>
      </c>
      <c r="N765" t="str" cm="1">
        <f t="array" ref="N765">_xlfn.IFS(I765="Ara","Arabica",I765="Exc","Excelsa",I765="Lib","Liberica",I765="Rob","Robusta")</f>
        <v>Arabica</v>
      </c>
      <c r="O765" t="str">
        <f>_xlfn.XLOOKUP(Orders[[#This Row],[Customer ID]],customers!$A$2:$A$1001,customers!$I$2:$I$1001)</f>
        <v>No</v>
      </c>
    </row>
    <row r="766" spans="1:15" x14ac:dyDescent="0.3">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
        <v>6198</v>
      </c>
      <c r="K766" s="1">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_xlfn.IFS(I766="Ara","Arabica",I766="Exc","Excelsa",I766="Lib","Liberica",I766="Rob","Robusta")</f>
        <v>Arabica</v>
      </c>
      <c r="O766" t="str">
        <f>_xlfn.XLOOKUP(Orders[[#This Row],[Customer ID]],customers!$A$2:$A$1001,customers!$I$2:$I$1001)</f>
        <v>Yes</v>
      </c>
    </row>
    <row r="767" spans="1:15" x14ac:dyDescent="0.3">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
        <v>6197</v>
      </c>
      <c r="K767" s="1">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_xlfn.IFS(I767="Ara","Arabica",I767="Exc","Excelsa",I767="Lib","Liberica",I767="Rob","Robusta")</f>
        <v>Robusta</v>
      </c>
      <c r="O767" t="str">
        <f>_xlfn.XLOOKUP(Orders[[#This Row],[Customer ID]],customers!$A$2:$A$1001,customers!$I$2:$I$1001)</f>
        <v>Yes</v>
      </c>
    </row>
    <row r="768" spans="1:15" x14ac:dyDescent="0.3">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
        <v>6198</v>
      </c>
      <c r="K768" s="1">
        <f>INDEX(products!$A$1:$G$49,MATCH(orders!$D768,products!$A$1:$A$49,0),MATCH(orders!K$1,products!$A$1:$G$1,0))</f>
        <v>0.5</v>
      </c>
      <c r="L768" s="6">
        <f>INDEX(products!$A$1:$G$49,MATCH(orders!$D768,products!$A$1:$A$49,0),MATCH(orders!L$1,products!$A$1:$G$1,0))</f>
        <v>7.77</v>
      </c>
      <c r="M768" s="6">
        <f t="shared" si="11"/>
        <v>15.54</v>
      </c>
      <c r="N768" t="str" cm="1">
        <f t="array" ref="N768">_xlfn.IFS(I768="Ara","Arabica",I768="Exc","Excelsa",I768="Lib","Liberica",I768="Rob","Robusta")</f>
        <v>Arabica</v>
      </c>
      <c r="O768" t="str">
        <f>_xlfn.XLOOKUP(Orders[[#This Row],[Customer ID]],customers!$A$2:$A$1001,customers!$I$2:$I$1001)</f>
        <v>Yes</v>
      </c>
    </row>
    <row r="769" spans="1:15" x14ac:dyDescent="0.3">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
        <v>6198</v>
      </c>
      <c r="K769" s="1">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_xlfn.IFS(I769="Ara","Arabica",I769="Exc","Excelsa",I769="Lib","Liberica",I769="Rob","Robusta")</f>
        <v>Arabica</v>
      </c>
      <c r="O769" t="str">
        <f>_xlfn.XLOOKUP(Orders[[#This Row],[Customer ID]],customers!$A$2:$A$1001,customers!$I$2:$I$1001)</f>
        <v>No</v>
      </c>
    </row>
    <row r="770" spans="1:15" x14ac:dyDescent="0.3">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
        <v>6198</v>
      </c>
      <c r="K770" s="1">
        <f>INDEX(products!$A$1:$G$49,MATCH(orders!$D770,products!$A$1:$A$49,0),MATCH(orders!K$1,products!$A$1:$G$1,0))</f>
        <v>1</v>
      </c>
      <c r="L770" s="6">
        <f>INDEX(products!$A$1:$G$49,MATCH(orders!$D770,products!$A$1:$A$49,0),MATCH(orders!L$1,products!$A$1:$G$1,0))</f>
        <v>11.95</v>
      </c>
      <c r="M770" s="6">
        <f t="shared" si="11"/>
        <v>23.9</v>
      </c>
      <c r="N770" t="str" cm="1">
        <f t="array" ref="N770">_xlfn.IFS(I770="Ara","Arabica",I770="Exc","Excelsa",I770="Lib","Liberica",I770="Rob","Robusta")</f>
        <v>Robusta</v>
      </c>
      <c r="O770" t="str">
        <f>_xlfn.XLOOKUP(Orders[[#This Row],[Customer ID]],customers!$A$2:$A$1001,customers!$I$2:$I$1001)</f>
        <v>No</v>
      </c>
    </row>
    <row r="771" spans="1:15" x14ac:dyDescent="0.3">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
        <v>6197</v>
      </c>
      <c r="K771" s="1">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_xlfn.IFS(I771="Ara","Arabica",I771="Exc","Excelsa",I771="Lib","Liberica",I771="Rob","Robusta")</f>
        <v>Robusta</v>
      </c>
      <c r="O771" t="str">
        <f>_xlfn.XLOOKUP(Orders[[#This Row],[Customer ID]],customers!$A$2:$A$1001,customers!$I$2:$I$1001)</f>
        <v>No</v>
      </c>
    </row>
    <row r="772" spans="1:15" x14ac:dyDescent="0.3">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
        <v>6199</v>
      </c>
      <c r="K772" s="1">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_xlfn.IFS(I772="Ara","Arabica",I772="Exc","Excelsa",I772="Lib","Liberica",I772="Rob","Robusta")</f>
        <v>Arabica</v>
      </c>
      <c r="O772" t="str">
        <f>_xlfn.XLOOKUP(Orders[[#This Row],[Customer ID]],customers!$A$2:$A$1001,customers!$I$2:$I$1001)</f>
        <v>No</v>
      </c>
    </row>
    <row r="773" spans="1:15" x14ac:dyDescent="0.3">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
        <v>6198</v>
      </c>
      <c r="K773" s="1">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_xlfn.IFS(I773="Ara","Arabica",I773="Exc","Excelsa",I773="Lib","Liberica",I773="Rob","Robusta")</f>
        <v>Robusta</v>
      </c>
      <c r="O773" t="str">
        <f>_xlfn.XLOOKUP(Orders[[#This Row],[Customer ID]],customers!$A$2:$A$1001,customers!$I$2:$I$1001)</f>
        <v>No</v>
      </c>
    </row>
    <row r="774" spans="1:15" x14ac:dyDescent="0.3">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
        <v>6197</v>
      </c>
      <c r="K774" s="1">
        <f>INDEX(products!$A$1:$G$49,MATCH(orders!$D774,products!$A$1:$A$49,0),MATCH(orders!K$1,products!$A$1:$G$1,0))</f>
        <v>1</v>
      </c>
      <c r="L774" s="6">
        <f>INDEX(products!$A$1:$G$49,MATCH(orders!$D774,products!$A$1:$A$49,0),MATCH(orders!L$1,products!$A$1:$G$1,0))</f>
        <v>13.75</v>
      </c>
      <c r="M774" s="6">
        <f t="shared" si="12"/>
        <v>82.5</v>
      </c>
      <c r="N774" t="str" cm="1">
        <f t="array" ref="N774">_xlfn.IFS(I774="Ara","Arabica",I774="Exc","Excelsa",I774="Lib","Liberica",I774="Rob","Robusta")</f>
        <v>Excelsa</v>
      </c>
      <c r="O774" t="str">
        <f>_xlfn.XLOOKUP(Orders[[#This Row],[Customer ID]],customers!$A$2:$A$1001,customers!$I$2:$I$1001)</f>
        <v>No</v>
      </c>
    </row>
    <row r="775" spans="1:15" x14ac:dyDescent="0.3">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
        <v>6197</v>
      </c>
      <c r="K775" s="1">
        <f>INDEX(products!$A$1:$G$49,MATCH(orders!$D775,products!$A$1:$A$49,0),MATCH(orders!K$1,products!$A$1:$G$1,0))</f>
        <v>0.2</v>
      </c>
      <c r="L775" s="6">
        <f>INDEX(products!$A$1:$G$49,MATCH(orders!$D775,products!$A$1:$A$49,0),MATCH(orders!L$1,products!$A$1:$G$1,0))</f>
        <v>4.3650000000000002</v>
      </c>
      <c r="M775" s="6">
        <f t="shared" si="12"/>
        <v>8.73</v>
      </c>
      <c r="N775" t="str" cm="1">
        <f t="array" ref="N775">_xlfn.IFS(I775="Ara","Arabica",I775="Exc","Excelsa",I775="Lib","Liberica",I775="Rob","Robusta")</f>
        <v>Liberica</v>
      </c>
      <c r="O775" t="str">
        <f>_xlfn.XLOOKUP(Orders[[#This Row],[Customer ID]],customers!$A$2:$A$1001,customers!$I$2:$I$1001)</f>
        <v>No</v>
      </c>
    </row>
    <row r="776" spans="1:15" x14ac:dyDescent="0.3">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
        <v>6197</v>
      </c>
      <c r="K776" s="1">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_xlfn.IFS(I776="Ara","Arabica",I776="Exc","Excelsa",I776="Lib","Liberica",I776="Rob","Robusta")</f>
        <v>Robusta</v>
      </c>
      <c r="O776" t="str">
        <f>_xlfn.XLOOKUP(Orders[[#This Row],[Customer ID]],customers!$A$2:$A$1001,customers!$I$2:$I$1001)</f>
        <v>Yes</v>
      </c>
    </row>
    <row r="777" spans="1:15" x14ac:dyDescent="0.3">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
        <v>6198</v>
      </c>
      <c r="K777" s="1">
        <f>INDEX(products!$A$1:$G$49,MATCH(orders!$D777,products!$A$1:$A$49,0),MATCH(orders!K$1,products!$A$1:$G$1,0))</f>
        <v>0.5</v>
      </c>
      <c r="L777" s="6">
        <f>INDEX(products!$A$1:$G$49,MATCH(orders!$D777,products!$A$1:$A$49,0),MATCH(orders!L$1,products!$A$1:$G$1,0))</f>
        <v>8.91</v>
      </c>
      <c r="M777" s="6">
        <f t="shared" si="12"/>
        <v>17.82</v>
      </c>
      <c r="N777" t="str" cm="1">
        <f t="array" ref="N777">_xlfn.IFS(I777="Ara","Arabica",I777="Exc","Excelsa",I777="Lib","Liberica",I777="Rob","Robusta")</f>
        <v>Excelsa</v>
      </c>
      <c r="O777" t="str">
        <f>_xlfn.XLOOKUP(Orders[[#This Row],[Customer ID]],customers!$A$2:$A$1001,customers!$I$2:$I$1001)</f>
        <v>Yes</v>
      </c>
    </row>
    <row r="778" spans="1:15" x14ac:dyDescent="0.3">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
        <v>6197</v>
      </c>
      <c r="K778" s="1">
        <f>INDEX(products!$A$1:$G$49,MATCH(orders!$D778,products!$A$1:$A$49,0),MATCH(orders!K$1,products!$A$1:$G$1,0))</f>
        <v>0.5</v>
      </c>
      <c r="L778" s="6">
        <f>INDEX(products!$A$1:$G$49,MATCH(orders!$D778,products!$A$1:$A$49,0),MATCH(orders!L$1,products!$A$1:$G$1,0))</f>
        <v>6.75</v>
      </c>
      <c r="M778" s="6">
        <f t="shared" si="12"/>
        <v>20.25</v>
      </c>
      <c r="N778" t="str" cm="1">
        <f t="array" ref="N778">_xlfn.IFS(I778="Ara","Arabica",I778="Exc","Excelsa",I778="Lib","Liberica",I778="Rob","Robusta")</f>
        <v>Arabica</v>
      </c>
      <c r="O778" t="str">
        <f>_xlfn.XLOOKUP(Orders[[#This Row],[Customer ID]],customers!$A$2:$A$1001,customers!$I$2:$I$1001)</f>
        <v>No</v>
      </c>
    </row>
    <row r="779" spans="1:15" x14ac:dyDescent="0.3">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
        <v>6198</v>
      </c>
      <c r="K779" s="1">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_xlfn.IFS(I779="Ara","Arabica",I779="Exc","Excelsa",I779="Lib","Liberica",I779="Rob","Robusta")</f>
        <v>Arabica</v>
      </c>
      <c r="O779" t="str">
        <f>_xlfn.XLOOKUP(Orders[[#This Row],[Customer ID]],customers!$A$2:$A$1001,customers!$I$2:$I$1001)</f>
        <v>No</v>
      </c>
    </row>
    <row r="780" spans="1:15" x14ac:dyDescent="0.3">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
        <v>6198</v>
      </c>
      <c r="K780" s="1">
        <f>INDEX(products!$A$1:$G$49,MATCH(orders!$D780,products!$A$1:$A$49,0),MATCH(orders!K$1,products!$A$1:$G$1,0))</f>
        <v>0.5</v>
      </c>
      <c r="L780" s="6">
        <f>INDEX(products!$A$1:$G$49,MATCH(orders!$D780,products!$A$1:$A$49,0),MATCH(orders!L$1,products!$A$1:$G$1,0))</f>
        <v>9.51</v>
      </c>
      <c r="M780" s="6">
        <f t="shared" si="12"/>
        <v>19.02</v>
      </c>
      <c r="N780" t="str" cm="1">
        <f t="array" ref="N780">_xlfn.IFS(I780="Ara","Arabica",I780="Exc","Excelsa",I780="Lib","Liberica",I780="Rob","Robusta")</f>
        <v>Liberica</v>
      </c>
      <c r="O780" t="str">
        <f>_xlfn.XLOOKUP(Orders[[#This Row],[Customer ID]],customers!$A$2:$A$1001,customers!$I$2:$I$1001)</f>
        <v>Yes</v>
      </c>
    </row>
    <row r="781" spans="1:15" x14ac:dyDescent="0.3">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
        <v>6199</v>
      </c>
      <c r="K781" s="1">
        <f>INDEX(products!$A$1:$G$49,MATCH(orders!$D781,products!$A$1:$A$49,0),MATCH(orders!K$1,products!$A$1:$G$1,0))</f>
        <v>1</v>
      </c>
      <c r="L781" s="6">
        <f>INDEX(products!$A$1:$G$49,MATCH(orders!$D781,products!$A$1:$A$49,0),MATCH(orders!L$1,products!$A$1:$G$1,0))</f>
        <v>12.95</v>
      </c>
      <c r="M781" s="6">
        <f t="shared" si="12"/>
        <v>77.699999999999989</v>
      </c>
      <c r="N781" t="str" cm="1">
        <f t="array" ref="N781">_xlfn.IFS(I781="Ara","Arabica",I781="Exc","Excelsa",I781="Lib","Liberica",I781="Rob","Robusta")</f>
        <v>Liberica</v>
      </c>
      <c r="O781" t="str">
        <f>_xlfn.XLOOKUP(Orders[[#This Row],[Customer ID]],customers!$A$2:$A$1001,customers!$I$2:$I$1001)</f>
        <v>Yes</v>
      </c>
    </row>
    <row r="782" spans="1:15" x14ac:dyDescent="0.3">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
        <v>6197</v>
      </c>
      <c r="K782" s="1">
        <f>INDEX(products!$A$1:$G$49,MATCH(orders!$D782,products!$A$1:$A$49,0),MATCH(orders!K$1,products!$A$1:$G$1,0))</f>
        <v>1</v>
      </c>
      <c r="L782" s="6">
        <f>INDEX(products!$A$1:$G$49,MATCH(orders!$D782,products!$A$1:$A$49,0),MATCH(orders!L$1,products!$A$1:$G$1,0))</f>
        <v>13.75</v>
      </c>
      <c r="M782" s="6">
        <f t="shared" si="12"/>
        <v>41.25</v>
      </c>
      <c r="N782" t="str" cm="1">
        <f t="array" ref="N782">_xlfn.IFS(I782="Ara","Arabica",I782="Exc","Excelsa",I782="Lib","Liberica",I782="Rob","Robusta")</f>
        <v>Excelsa</v>
      </c>
      <c r="O782" t="str">
        <f>_xlfn.XLOOKUP(Orders[[#This Row],[Customer ID]],customers!$A$2:$A$1001,customers!$I$2:$I$1001)</f>
        <v>No</v>
      </c>
    </row>
    <row r="783" spans="1:15" x14ac:dyDescent="0.3">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
        <v>6198</v>
      </c>
      <c r="K783" s="1">
        <f>INDEX(products!$A$1:$G$49,MATCH(orders!$D783,products!$A$1:$A$49,0),MATCH(orders!K$1,products!$A$1:$G$1,0))</f>
        <v>2.5</v>
      </c>
      <c r="L783" s="6">
        <f>INDEX(products!$A$1:$G$49,MATCH(orders!$D783,products!$A$1:$A$49,0),MATCH(orders!L$1,products!$A$1:$G$1,0))</f>
        <v>36.454999999999998</v>
      </c>
      <c r="M783" s="6">
        <f t="shared" si="12"/>
        <v>145.82</v>
      </c>
      <c r="N783" t="str" cm="1">
        <f t="array" ref="N783">_xlfn.IFS(I783="Ara","Arabica",I783="Exc","Excelsa",I783="Lib","Liberica",I783="Rob","Robusta")</f>
        <v>Liberica</v>
      </c>
      <c r="O783" t="str">
        <f>_xlfn.XLOOKUP(Orders[[#This Row],[Customer ID]],customers!$A$2:$A$1001,customers!$I$2:$I$1001)</f>
        <v>No</v>
      </c>
    </row>
    <row r="784" spans="1:15" x14ac:dyDescent="0.3">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
        <v>6198</v>
      </c>
      <c r="K784" s="1">
        <f>INDEX(products!$A$1:$G$49,MATCH(orders!$D784,products!$A$1:$A$49,0),MATCH(orders!K$1,products!$A$1:$G$1,0))</f>
        <v>0.2</v>
      </c>
      <c r="L784" s="6">
        <f>INDEX(products!$A$1:$G$49,MATCH(orders!$D784,products!$A$1:$A$49,0),MATCH(orders!L$1,products!$A$1:$G$1,0))</f>
        <v>4.4550000000000001</v>
      </c>
      <c r="M784" s="6">
        <f t="shared" si="12"/>
        <v>26.73</v>
      </c>
      <c r="N784" t="str" cm="1">
        <f t="array" ref="N784">_xlfn.IFS(I784="Ara","Arabica",I784="Exc","Excelsa",I784="Lib","Liberica",I784="Rob","Robusta")</f>
        <v>Excelsa</v>
      </c>
      <c r="O784" t="str">
        <f>_xlfn.XLOOKUP(Orders[[#This Row],[Customer ID]],customers!$A$2:$A$1001,customers!$I$2:$I$1001)</f>
        <v>No</v>
      </c>
    </row>
    <row r="785" spans="1:15" x14ac:dyDescent="0.3">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
        <v>6197</v>
      </c>
      <c r="K785" s="1">
        <f>INDEX(products!$A$1:$G$49,MATCH(orders!$D785,products!$A$1:$A$49,0),MATCH(orders!K$1,products!$A$1:$G$1,0))</f>
        <v>0.5</v>
      </c>
      <c r="L785" s="6">
        <f>INDEX(products!$A$1:$G$49,MATCH(orders!$D785,products!$A$1:$A$49,0),MATCH(orders!L$1,products!$A$1:$G$1,0))</f>
        <v>8.73</v>
      </c>
      <c r="M785" s="6">
        <f t="shared" si="12"/>
        <v>43.650000000000006</v>
      </c>
      <c r="N785" t="str" cm="1">
        <f t="array" ref="N785">_xlfn.IFS(I785="Ara","Arabica",I785="Exc","Excelsa",I785="Lib","Liberica",I785="Rob","Robusta")</f>
        <v>Liberica</v>
      </c>
      <c r="O785" t="str">
        <f>_xlfn.XLOOKUP(Orders[[#This Row],[Customer ID]],customers!$A$2:$A$1001,customers!$I$2:$I$1001)</f>
        <v>Yes</v>
      </c>
    </row>
    <row r="786" spans="1:15" x14ac:dyDescent="0.3">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
        <v>6198</v>
      </c>
      <c r="K786" s="1">
        <f>INDEX(products!$A$1:$G$49,MATCH(orders!$D786,products!$A$1:$A$49,0),MATCH(orders!K$1,products!$A$1:$G$1,0))</f>
        <v>1</v>
      </c>
      <c r="L786" s="6">
        <f>INDEX(products!$A$1:$G$49,MATCH(orders!$D786,products!$A$1:$A$49,0),MATCH(orders!L$1,products!$A$1:$G$1,0))</f>
        <v>15.85</v>
      </c>
      <c r="M786" s="6">
        <f t="shared" si="12"/>
        <v>31.7</v>
      </c>
      <c r="N786" t="str" cm="1">
        <f t="array" ref="N786">_xlfn.IFS(I786="Ara","Arabica",I786="Exc","Excelsa",I786="Lib","Liberica",I786="Rob","Robusta")</f>
        <v>Liberica</v>
      </c>
      <c r="O786" t="str">
        <f>_xlfn.XLOOKUP(Orders[[#This Row],[Customer ID]],customers!$A$2:$A$1001,customers!$I$2:$I$1001)</f>
        <v>No</v>
      </c>
    </row>
    <row r="787" spans="1:15" x14ac:dyDescent="0.3">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
        <v>6199</v>
      </c>
      <c r="K787" s="1">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_xlfn.IFS(I787="Ara","Arabica",I787="Exc","Excelsa",I787="Lib","Liberica",I787="Rob","Robusta")</f>
        <v>Arabica</v>
      </c>
      <c r="O787" t="str">
        <f>_xlfn.XLOOKUP(Orders[[#This Row],[Customer ID]],customers!$A$2:$A$1001,customers!$I$2:$I$1001)</f>
        <v>No</v>
      </c>
    </row>
    <row r="788" spans="1:15" x14ac:dyDescent="0.3">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
        <v>6199</v>
      </c>
      <c r="K788" s="1">
        <f>INDEX(products!$A$1:$G$49,MATCH(orders!$D788,products!$A$1:$A$49,0),MATCH(orders!K$1,products!$A$1:$G$1,0))</f>
        <v>2.5</v>
      </c>
      <c r="L788" s="6">
        <f>INDEX(products!$A$1:$G$49,MATCH(orders!$D788,products!$A$1:$A$49,0),MATCH(orders!L$1,products!$A$1:$G$1,0))</f>
        <v>27.945</v>
      </c>
      <c r="M788" s="6">
        <f t="shared" si="12"/>
        <v>27.945</v>
      </c>
      <c r="N788" t="str" cm="1">
        <f t="array" ref="N788">_xlfn.IFS(I788="Ara","Arabica",I788="Exc","Excelsa",I788="Lib","Liberica",I788="Rob","Robusta")</f>
        <v>Excelsa</v>
      </c>
      <c r="O788" t="str">
        <f>_xlfn.XLOOKUP(Orders[[#This Row],[Customer ID]],customers!$A$2:$A$1001,customers!$I$2:$I$1001)</f>
        <v>Yes</v>
      </c>
    </row>
    <row r="789" spans="1:15" x14ac:dyDescent="0.3">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
        <v>6197</v>
      </c>
      <c r="K789" s="1">
        <f>INDEX(products!$A$1:$G$49,MATCH(orders!$D789,products!$A$1:$A$49,0),MATCH(orders!K$1,products!$A$1:$G$1,0))</f>
        <v>1</v>
      </c>
      <c r="L789" s="6">
        <f>INDEX(products!$A$1:$G$49,MATCH(orders!$D789,products!$A$1:$A$49,0),MATCH(orders!L$1,products!$A$1:$G$1,0))</f>
        <v>13.75</v>
      </c>
      <c r="M789" s="6">
        <f t="shared" si="12"/>
        <v>82.5</v>
      </c>
      <c r="N789" t="str" cm="1">
        <f t="array" ref="N789">_xlfn.IFS(I789="Ara","Arabica",I789="Exc","Excelsa",I789="Lib","Liberica",I789="Rob","Robusta")</f>
        <v>Excelsa</v>
      </c>
      <c r="O789" t="str">
        <f>_xlfn.XLOOKUP(Orders[[#This Row],[Customer ID]],customers!$A$2:$A$1001,customers!$I$2:$I$1001)</f>
        <v>Yes</v>
      </c>
    </row>
    <row r="790" spans="1:15" x14ac:dyDescent="0.3">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
        <v>6197</v>
      </c>
      <c r="K790" s="1">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_xlfn.IFS(I790="Ara","Arabica",I790="Exc","Excelsa",I790="Lib","Liberica",I790="Rob","Robusta")</f>
        <v>Robusta</v>
      </c>
      <c r="O790" t="str">
        <f>_xlfn.XLOOKUP(Orders[[#This Row],[Customer ID]],customers!$A$2:$A$1001,customers!$I$2:$I$1001)</f>
        <v>Yes</v>
      </c>
    </row>
    <row r="791" spans="1:15" x14ac:dyDescent="0.3">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
        <v>6198</v>
      </c>
      <c r="K791" s="1">
        <f>INDEX(products!$A$1:$G$49,MATCH(orders!$D791,products!$A$1:$A$49,0),MATCH(orders!K$1,products!$A$1:$G$1,0))</f>
        <v>1</v>
      </c>
      <c r="L791" s="6">
        <f>INDEX(products!$A$1:$G$49,MATCH(orders!$D791,products!$A$1:$A$49,0),MATCH(orders!L$1,products!$A$1:$G$1,0))</f>
        <v>12.95</v>
      </c>
      <c r="M791" s="6">
        <f t="shared" si="12"/>
        <v>77.699999999999989</v>
      </c>
      <c r="N791" t="str" cm="1">
        <f t="array" ref="N791">_xlfn.IFS(I791="Ara","Arabica",I791="Exc","Excelsa",I791="Lib","Liberica",I791="Rob","Robusta")</f>
        <v>Arabica</v>
      </c>
      <c r="O791" t="str">
        <f>_xlfn.XLOOKUP(Orders[[#This Row],[Customer ID]],customers!$A$2:$A$1001,customers!$I$2:$I$1001)</f>
        <v>No</v>
      </c>
    </row>
    <row r="792" spans="1:15" x14ac:dyDescent="0.3">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
        <v>6198</v>
      </c>
      <c r="K792" s="1">
        <f>INDEX(products!$A$1:$G$49,MATCH(orders!$D792,products!$A$1:$A$49,0),MATCH(orders!K$1,products!$A$1:$G$1,0))</f>
        <v>0.5</v>
      </c>
      <c r="L792" s="6">
        <f>INDEX(products!$A$1:$G$49,MATCH(orders!$D792,products!$A$1:$A$49,0),MATCH(orders!L$1,products!$A$1:$G$1,0))</f>
        <v>7.77</v>
      </c>
      <c r="M792" s="6">
        <f t="shared" si="12"/>
        <v>23.31</v>
      </c>
      <c r="N792" t="str" cm="1">
        <f t="array" ref="N792">_xlfn.IFS(I792="Ara","Arabica",I792="Exc","Excelsa",I792="Lib","Liberica",I792="Rob","Robusta")</f>
        <v>Arabica</v>
      </c>
      <c r="O792" t="str">
        <f>_xlfn.XLOOKUP(Orders[[#This Row],[Customer ID]],customers!$A$2:$A$1001,customers!$I$2:$I$1001)</f>
        <v>No</v>
      </c>
    </row>
    <row r="793" spans="1:15" x14ac:dyDescent="0.3">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
        <v>6198</v>
      </c>
      <c r="K793" s="1">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_xlfn.IFS(I793="Ara","Arabica",I793="Exc","Excelsa",I793="Lib","Liberica",I793="Rob","Robusta")</f>
        <v>Liberica</v>
      </c>
      <c r="O793" t="str">
        <f>_xlfn.XLOOKUP(Orders[[#This Row],[Customer ID]],customers!$A$2:$A$1001,customers!$I$2:$I$1001)</f>
        <v>Yes</v>
      </c>
    </row>
    <row r="794" spans="1:15" x14ac:dyDescent="0.3">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
        <v>6197</v>
      </c>
      <c r="K794" s="1">
        <f>INDEX(products!$A$1:$G$49,MATCH(orders!$D794,products!$A$1:$A$49,0),MATCH(orders!K$1,products!$A$1:$G$1,0))</f>
        <v>0.5</v>
      </c>
      <c r="L794" s="6">
        <f>INDEX(products!$A$1:$G$49,MATCH(orders!$D794,products!$A$1:$A$49,0),MATCH(orders!L$1,products!$A$1:$G$1,0))</f>
        <v>8.73</v>
      </c>
      <c r="M794" s="6">
        <f t="shared" si="12"/>
        <v>52.38</v>
      </c>
      <c r="N794" t="str" cm="1">
        <f t="array" ref="N794">_xlfn.IFS(I794="Ara","Arabica",I794="Exc","Excelsa",I794="Lib","Liberica",I794="Rob","Robusta")</f>
        <v>Liberica</v>
      </c>
      <c r="O794" t="str">
        <f>_xlfn.XLOOKUP(Orders[[#This Row],[Customer ID]],customers!$A$2:$A$1001,customers!$I$2:$I$1001)</f>
        <v>Yes</v>
      </c>
    </row>
    <row r="795" spans="1:15" x14ac:dyDescent="0.3">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
        <v>6198</v>
      </c>
      <c r="K795" s="1">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_xlfn.IFS(I795="Ara","Arabica",I795="Exc","Excelsa",I795="Lib","Liberica",I795="Rob","Robusta")</f>
        <v>Robusta</v>
      </c>
      <c r="O795" t="str">
        <f>_xlfn.XLOOKUP(Orders[[#This Row],[Customer ID]],customers!$A$2:$A$1001,customers!$I$2:$I$1001)</f>
        <v>No</v>
      </c>
    </row>
    <row r="796" spans="1:15" x14ac:dyDescent="0.3">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
        <v>6198</v>
      </c>
      <c r="K796" s="1">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_xlfn.IFS(I796="Ara","Arabica",I796="Exc","Excelsa",I796="Lib","Liberica",I796="Rob","Robusta")</f>
        <v>Arabica</v>
      </c>
      <c r="O796" t="str">
        <f>_xlfn.XLOOKUP(Orders[[#This Row],[Customer ID]],customers!$A$2:$A$1001,customers!$I$2:$I$1001)</f>
        <v>No</v>
      </c>
    </row>
    <row r="797" spans="1:15" x14ac:dyDescent="0.3">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
        <v>6198</v>
      </c>
      <c r="K797" s="1">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_xlfn.IFS(I797="Ara","Arabica",I797="Exc","Excelsa",I797="Lib","Liberica",I797="Rob","Robusta")</f>
        <v>Robusta</v>
      </c>
      <c r="O797" t="str">
        <f>_xlfn.XLOOKUP(Orders[[#This Row],[Customer ID]],customers!$A$2:$A$1001,customers!$I$2:$I$1001)</f>
        <v>No</v>
      </c>
    </row>
    <row r="798" spans="1:15" x14ac:dyDescent="0.3">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
        <v>6198</v>
      </c>
      <c r="K798" s="1">
        <f>INDEX(products!$A$1:$G$49,MATCH(orders!$D798,products!$A$1:$A$49,0),MATCH(orders!K$1,products!$A$1:$G$1,0))</f>
        <v>0.5</v>
      </c>
      <c r="L798" s="6">
        <f>INDEX(products!$A$1:$G$49,MATCH(orders!$D798,products!$A$1:$A$49,0),MATCH(orders!L$1,products!$A$1:$G$1,0))</f>
        <v>9.51</v>
      </c>
      <c r="M798" s="6">
        <f t="shared" si="12"/>
        <v>9.51</v>
      </c>
      <c r="N798" t="str" cm="1">
        <f t="array" ref="N798">_xlfn.IFS(I798="Ara","Arabica",I798="Exc","Excelsa",I798="Lib","Liberica",I798="Rob","Robusta")</f>
        <v>Liberica</v>
      </c>
      <c r="O798" t="str">
        <f>_xlfn.XLOOKUP(Orders[[#This Row],[Customer ID]],customers!$A$2:$A$1001,customers!$I$2:$I$1001)</f>
        <v>No</v>
      </c>
    </row>
    <row r="799" spans="1:15" x14ac:dyDescent="0.3">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
        <v>6198</v>
      </c>
      <c r="K799" s="1">
        <f>INDEX(products!$A$1:$G$49,MATCH(orders!$D799,products!$A$1:$A$49,0),MATCH(orders!K$1,products!$A$1:$G$1,0))</f>
        <v>0.5</v>
      </c>
      <c r="L799" s="6">
        <f>INDEX(products!$A$1:$G$49,MATCH(orders!$D799,products!$A$1:$A$49,0),MATCH(orders!L$1,products!$A$1:$G$1,0))</f>
        <v>7.77</v>
      </c>
      <c r="M799" s="6">
        <f t="shared" si="12"/>
        <v>31.08</v>
      </c>
      <c r="N799" t="str" cm="1">
        <f t="array" ref="N799">_xlfn.IFS(I799="Ara","Arabica",I799="Exc","Excelsa",I799="Lib","Liberica",I799="Rob","Robusta")</f>
        <v>Arabica</v>
      </c>
      <c r="O799" t="str">
        <f>_xlfn.XLOOKUP(Orders[[#This Row],[Customer ID]],customers!$A$2:$A$1001,customers!$I$2:$I$1001)</f>
        <v>No</v>
      </c>
    </row>
    <row r="800" spans="1:15" x14ac:dyDescent="0.3">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
        <v>6199</v>
      </c>
      <c r="K800" s="1">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_xlfn.IFS(I800="Ara","Arabica",I800="Exc","Excelsa",I800="Lib","Liberica",I800="Rob","Robusta")</f>
        <v>Robusta</v>
      </c>
      <c r="O800" t="str">
        <f>_xlfn.XLOOKUP(Orders[[#This Row],[Customer ID]],customers!$A$2:$A$1001,customers!$I$2:$I$1001)</f>
        <v>Yes</v>
      </c>
    </row>
    <row r="801" spans="1:15" x14ac:dyDescent="0.3">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
        <v>6199</v>
      </c>
      <c r="K801" s="1">
        <f>INDEX(products!$A$1:$G$49,MATCH(orders!$D801,products!$A$1:$A$49,0),MATCH(orders!K$1,products!$A$1:$G$1,0))</f>
        <v>1</v>
      </c>
      <c r="L801" s="6">
        <f>INDEX(products!$A$1:$G$49,MATCH(orders!$D801,products!$A$1:$A$49,0),MATCH(orders!L$1,products!$A$1:$G$1,0))</f>
        <v>12.15</v>
      </c>
      <c r="M801" s="6">
        <f t="shared" si="12"/>
        <v>36.450000000000003</v>
      </c>
      <c r="N801" t="str" cm="1">
        <f t="array" ref="N801">_xlfn.IFS(I801="Ara","Arabica",I801="Exc","Excelsa",I801="Lib","Liberica",I801="Rob","Robusta")</f>
        <v>Excelsa</v>
      </c>
      <c r="O801" t="str">
        <f>_xlfn.XLOOKUP(Orders[[#This Row],[Customer ID]],customers!$A$2:$A$1001,customers!$I$2:$I$1001)</f>
        <v>Yes</v>
      </c>
    </row>
    <row r="802" spans="1:15" x14ac:dyDescent="0.3">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
        <v>6199</v>
      </c>
      <c r="K802" s="1">
        <f>INDEX(products!$A$1:$G$49,MATCH(orders!$D802,products!$A$1:$A$49,0),MATCH(orders!K$1,products!$A$1:$G$1,0))</f>
        <v>0.2</v>
      </c>
      <c r="L802" s="6">
        <f>INDEX(products!$A$1:$G$49,MATCH(orders!$D802,products!$A$1:$A$49,0),MATCH(orders!L$1,products!$A$1:$G$1,0))</f>
        <v>2.6849999999999996</v>
      </c>
      <c r="M802" s="6">
        <f t="shared" si="12"/>
        <v>16.11</v>
      </c>
      <c r="N802" t="str" cm="1">
        <f t="array" ref="N802">_xlfn.IFS(I802="Ara","Arabica",I802="Exc","Excelsa",I802="Lib","Liberica",I802="Rob","Robusta")</f>
        <v>Robusta</v>
      </c>
      <c r="O802" t="str">
        <f>_xlfn.XLOOKUP(Orders[[#This Row],[Customer ID]],customers!$A$2:$A$1001,customers!$I$2:$I$1001)</f>
        <v>No</v>
      </c>
    </row>
    <row r="803" spans="1:15" x14ac:dyDescent="0.3">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
        <v>6199</v>
      </c>
      <c r="K803" s="1">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_xlfn.IFS(I803="Ara","Arabica",I803="Exc","Excelsa",I803="Lib","Liberica",I803="Rob","Robusta")</f>
        <v>Robusta</v>
      </c>
      <c r="O803" t="str">
        <f>_xlfn.XLOOKUP(Orders[[#This Row],[Customer ID]],customers!$A$2:$A$1001,customers!$I$2:$I$1001)</f>
        <v>Yes</v>
      </c>
    </row>
    <row r="804" spans="1:15" x14ac:dyDescent="0.3">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
        <v>6199</v>
      </c>
      <c r="K804" s="1">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_xlfn.IFS(I804="Ara","Arabica",I804="Exc","Excelsa",I804="Lib","Liberica",I804="Rob","Robusta")</f>
        <v>Robusta</v>
      </c>
      <c r="O804" t="str">
        <f>_xlfn.XLOOKUP(Orders[[#This Row],[Customer ID]],customers!$A$2:$A$1001,customers!$I$2:$I$1001)</f>
        <v>No</v>
      </c>
    </row>
    <row r="805" spans="1:15" x14ac:dyDescent="0.3">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
        <v>6197</v>
      </c>
      <c r="K805" s="1">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_xlfn.IFS(I805="Ara","Arabica",I805="Exc","Excelsa",I805="Lib","Liberica",I805="Rob","Robusta")</f>
        <v>Excelsa</v>
      </c>
      <c r="O805" t="str">
        <f>_xlfn.XLOOKUP(Orders[[#This Row],[Customer ID]],customers!$A$2:$A$1001,customers!$I$2:$I$1001)</f>
        <v>No</v>
      </c>
    </row>
    <row r="806" spans="1:15" x14ac:dyDescent="0.3">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
        <v>6198</v>
      </c>
      <c r="K806" s="1">
        <f>INDEX(products!$A$1:$G$49,MATCH(orders!$D806,products!$A$1:$A$49,0),MATCH(orders!K$1,products!$A$1:$G$1,0))</f>
        <v>1</v>
      </c>
      <c r="L806" s="6">
        <f>INDEX(products!$A$1:$G$49,MATCH(orders!$D806,products!$A$1:$A$49,0),MATCH(orders!L$1,products!$A$1:$G$1,0))</f>
        <v>11.95</v>
      </c>
      <c r="M806" s="6">
        <f t="shared" si="12"/>
        <v>23.9</v>
      </c>
      <c r="N806" t="str" cm="1">
        <f t="array" ref="N806">_xlfn.IFS(I806="Ara","Arabica",I806="Exc","Excelsa",I806="Lib","Liberica",I806="Rob","Robusta")</f>
        <v>Robusta</v>
      </c>
      <c r="O806" t="str">
        <f>_xlfn.XLOOKUP(Orders[[#This Row],[Customer ID]],customers!$A$2:$A$1001,customers!$I$2:$I$1001)</f>
        <v>No</v>
      </c>
    </row>
    <row r="807" spans="1:15" x14ac:dyDescent="0.3">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
        <v>6197</v>
      </c>
      <c r="K807" s="1">
        <f>INDEX(products!$A$1:$G$49,MATCH(orders!$D807,products!$A$1:$A$49,0),MATCH(orders!K$1,products!$A$1:$G$1,0))</f>
        <v>0.5</v>
      </c>
      <c r="L807" s="6">
        <f>INDEX(products!$A$1:$G$49,MATCH(orders!$D807,products!$A$1:$A$49,0),MATCH(orders!L$1,products!$A$1:$G$1,0))</f>
        <v>5.97</v>
      </c>
      <c r="M807" s="6">
        <f t="shared" si="12"/>
        <v>5.97</v>
      </c>
      <c r="N807" t="str" cm="1">
        <f t="array" ref="N807">_xlfn.IFS(I807="Ara","Arabica",I807="Exc","Excelsa",I807="Lib","Liberica",I807="Rob","Robusta")</f>
        <v>Robusta</v>
      </c>
      <c r="O807" t="str">
        <f>_xlfn.XLOOKUP(Orders[[#This Row],[Customer ID]],customers!$A$2:$A$1001,customers!$I$2:$I$1001)</f>
        <v>No</v>
      </c>
    </row>
    <row r="808" spans="1:15" x14ac:dyDescent="0.3">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
        <v>6199</v>
      </c>
      <c r="K808" s="1">
        <f>INDEX(products!$A$1:$G$49,MATCH(orders!$D808,products!$A$1:$A$49,0),MATCH(orders!K$1,products!$A$1:$G$1,0))</f>
        <v>0.2</v>
      </c>
      <c r="L808" s="6">
        <f>INDEX(products!$A$1:$G$49,MATCH(orders!$D808,products!$A$1:$A$49,0),MATCH(orders!L$1,products!$A$1:$G$1,0))</f>
        <v>3.8849999999999998</v>
      </c>
      <c r="M808" s="6">
        <f t="shared" si="12"/>
        <v>7.77</v>
      </c>
      <c r="N808" t="str" cm="1">
        <f t="array" ref="N808">_xlfn.IFS(I808="Ara","Arabica",I808="Exc","Excelsa",I808="Lib","Liberica",I808="Rob","Robusta")</f>
        <v>Liberica</v>
      </c>
      <c r="O808" t="str">
        <f>_xlfn.XLOOKUP(Orders[[#This Row],[Customer ID]],customers!$A$2:$A$1001,customers!$I$2:$I$1001)</f>
        <v>Yes</v>
      </c>
    </row>
    <row r="809" spans="1:15" x14ac:dyDescent="0.3">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
        <v>6199</v>
      </c>
      <c r="K809" s="1">
        <f>INDEX(products!$A$1:$G$49,MATCH(orders!$D809,products!$A$1:$A$49,0),MATCH(orders!K$1,products!$A$1:$G$1,0))</f>
        <v>0.5</v>
      </c>
      <c r="L809" s="6">
        <f>INDEX(products!$A$1:$G$49,MATCH(orders!$D809,products!$A$1:$A$49,0),MATCH(orders!L$1,products!$A$1:$G$1,0))</f>
        <v>7.77</v>
      </c>
      <c r="M809" s="6">
        <f t="shared" si="12"/>
        <v>23.31</v>
      </c>
      <c r="N809" t="str" cm="1">
        <f t="array" ref="N809">_xlfn.IFS(I809="Ara","Arabica",I809="Exc","Excelsa",I809="Lib","Liberica",I809="Rob","Robusta")</f>
        <v>Liberica</v>
      </c>
      <c r="O809" t="str">
        <f>_xlfn.XLOOKUP(Orders[[#This Row],[Customer ID]],customers!$A$2:$A$1001,customers!$I$2:$I$1001)</f>
        <v>No</v>
      </c>
    </row>
    <row r="810" spans="1:15" x14ac:dyDescent="0.3">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
        <v>6198</v>
      </c>
      <c r="K810" s="1">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_xlfn.IFS(I810="Ara","Arabica",I810="Exc","Excelsa",I810="Lib","Liberica",I810="Rob","Robusta")</f>
        <v>Robusta</v>
      </c>
      <c r="O810" t="str">
        <f>_xlfn.XLOOKUP(Orders[[#This Row],[Customer ID]],customers!$A$2:$A$1001,customers!$I$2:$I$1001)</f>
        <v>No</v>
      </c>
    </row>
    <row r="811" spans="1:15" x14ac:dyDescent="0.3">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
        <v>6199</v>
      </c>
      <c r="K811" s="1">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_xlfn.IFS(I811="Ara","Arabica",I811="Exc","Excelsa",I811="Lib","Liberica",I811="Rob","Robusta")</f>
        <v>Robusta</v>
      </c>
      <c r="O811" t="str">
        <f>_xlfn.XLOOKUP(Orders[[#This Row],[Customer ID]],customers!$A$2:$A$1001,customers!$I$2:$I$1001)</f>
        <v>Yes</v>
      </c>
    </row>
    <row r="812" spans="1:15" x14ac:dyDescent="0.3">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
        <v>6198</v>
      </c>
      <c r="K812" s="1">
        <f>INDEX(products!$A$1:$G$49,MATCH(orders!$D812,products!$A$1:$A$49,0),MATCH(orders!K$1,products!$A$1:$G$1,0))</f>
        <v>0.5</v>
      </c>
      <c r="L812" s="6">
        <f>INDEX(products!$A$1:$G$49,MATCH(orders!$D812,products!$A$1:$A$49,0),MATCH(orders!L$1,products!$A$1:$G$1,0))</f>
        <v>9.51</v>
      </c>
      <c r="M812" s="6">
        <f t="shared" si="12"/>
        <v>28.53</v>
      </c>
      <c r="N812" t="str" cm="1">
        <f t="array" ref="N812">_xlfn.IFS(I812="Ara","Arabica",I812="Exc","Excelsa",I812="Lib","Liberica",I812="Rob","Robusta")</f>
        <v>Liberica</v>
      </c>
      <c r="O812" t="str">
        <f>_xlfn.XLOOKUP(Orders[[#This Row],[Customer ID]],customers!$A$2:$A$1001,customers!$I$2:$I$1001)</f>
        <v>No</v>
      </c>
    </row>
    <row r="813" spans="1:15" x14ac:dyDescent="0.3">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
        <v>6197</v>
      </c>
      <c r="K813" s="1">
        <f>INDEX(products!$A$1:$G$49,MATCH(orders!$D813,products!$A$1:$A$49,0),MATCH(orders!K$1,products!$A$1:$G$1,0))</f>
        <v>1</v>
      </c>
      <c r="L813" s="6">
        <f>INDEX(products!$A$1:$G$49,MATCH(orders!$D813,products!$A$1:$A$49,0),MATCH(orders!L$1,products!$A$1:$G$1,0))</f>
        <v>11.25</v>
      </c>
      <c r="M813" s="6">
        <f t="shared" si="12"/>
        <v>67.5</v>
      </c>
      <c r="N813" t="str" cm="1">
        <f t="array" ref="N813">_xlfn.IFS(I813="Ara","Arabica",I813="Exc","Excelsa",I813="Lib","Liberica",I813="Rob","Robusta")</f>
        <v>Arabica</v>
      </c>
      <c r="O813" t="str">
        <f>_xlfn.XLOOKUP(Orders[[#This Row],[Customer ID]],customers!$A$2:$A$1001,customers!$I$2:$I$1001)</f>
        <v>Yes</v>
      </c>
    </row>
    <row r="814" spans="1:15" x14ac:dyDescent="0.3">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
        <v>6199</v>
      </c>
      <c r="K814" s="1">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_xlfn.IFS(I814="Ara","Arabica",I814="Exc","Excelsa",I814="Lib","Liberica",I814="Rob","Robusta")</f>
        <v>Liberica</v>
      </c>
      <c r="O814" t="str">
        <f>_xlfn.XLOOKUP(Orders[[#This Row],[Customer ID]],customers!$A$2:$A$1001,customers!$I$2:$I$1001)</f>
        <v>Yes</v>
      </c>
    </row>
    <row r="815" spans="1:15" x14ac:dyDescent="0.3">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
        <v>6197</v>
      </c>
      <c r="K815" s="1">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_xlfn.IFS(I815="Ara","Arabica",I815="Exc","Excelsa",I815="Lib","Liberica",I815="Rob","Robusta")</f>
        <v>Excelsa</v>
      </c>
      <c r="O815" t="str">
        <f>_xlfn.XLOOKUP(Orders[[#This Row],[Customer ID]],customers!$A$2:$A$1001,customers!$I$2:$I$1001)</f>
        <v>Yes</v>
      </c>
    </row>
    <row r="816" spans="1:15" x14ac:dyDescent="0.3">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
        <v>6198</v>
      </c>
      <c r="K816" s="1">
        <f>INDEX(products!$A$1:$G$49,MATCH(orders!$D816,products!$A$1:$A$49,0),MATCH(orders!K$1,products!$A$1:$G$1,0))</f>
        <v>0.2</v>
      </c>
      <c r="L816" s="6">
        <f>INDEX(products!$A$1:$G$49,MATCH(orders!$D816,products!$A$1:$A$49,0),MATCH(orders!L$1,products!$A$1:$G$1,0))</f>
        <v>4.4550000000000001</v>
      </c>
      <c r="M816" s="6">
        <f t="shared" si="12"/>
        <v>8.91</v>
      </c>
      <c r="N816" t="str" cm="1">
        <f t="array" ref="N816">_xlfn.IFS(I816="Ara","Arabica",I816="Exc","Excelsa",I816="Lib","Liberica",I816="Rob","Robusta")</f>
        <v>Excelsa</v>
      </c>
      <c r="O816" t="str">
        <f>_xlfn.XLOOKUP(Orders[[#This Row],[Customer ID]],customers!$A$2:$A$1001,customers!$I$2:$I$1001)</f>
        <v>No</v>
      </c>
    </row>
    <row r="817" spans="1:15" x14ac:dyDescent="0.3">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
        <v>6197</v>
      </c>
      <c r="K817" s="1">
        <f>INDEX(products!$A$1:$G$49,MATCH(orders!$D817,products!$A$1:$A$49,0),MATCH(orders!K$1,products!$A$1:$G$1,0))</f>
        <v>0.5</v>
      </c>
      <c r="L817" s="6">
        <f>INDEX(products!$A$1:$G$49,MATCH(orders!$D817,products!$A$1:$A$49,0),MATCH(orders!L$1,products!$A$1:$G$1,0))</f>
        <v>5.97</v>
      </c>
      <c r="M817" s="6">
        <f t="shared" si="12"/>
        <v>35.82</v>
      </c>
      <c r="N817" t="str" cm="1">
        <f t="array" ref="N817">_xlfn.IFS(I817="Ara","Arabica",I817="Exc","Excelsa",I817="Lib","Liberica",I817="Rob","Robusta")</f>
        <v>Robusta</v>
      </c>
      <c r="O817" t="str">
        <f>_xlfn.XLOOKUP(Orders[[#This Row],[Customer ID]],customers!$A$2:$A$1001,customers!$I$2:$I$1001)</f>
        <v>No</v>
      </c>
    </row>
    <row r="818" spans="1:15" x14ac:dyDescent="0.3">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
        <v>6198</v>
      </c>
      <c r="K818" s="1">
        <f>INDEX(products!$A$1:$G$49,MATCH(orders!$D818,products!$A$1:$A$49,0),MATCH(orders!K$1,products!$A$1:$G$1,0))</f>
        <v>0.5</v>
      </c>
      <c r="L818" s="6">
        <f>INDEX(products!$A$1:$G$49,MATCH(orders!$D818,products!$A$1:$A$49,0),MATCH(orders!L$1,products!$A$1:$G$1,0))</f>
        <v>9.51</v>
      </c>
      <c r="M818" s="6">
        <f t="shared" si="12"/>
        <v>38.04</v>
      </c>
      <c r="N818" t="str" cm="1">
        <f t="array" ref="N818">_xlfn.IFS(I818="Ara","Arabica",I818="Exc","Excelsa",I818="Lib","Liberica",I818="Rob","Robusta")</f>
        <v>Liberica</v>
      </c>
      <c r="O818" t="str">
        <f>_xlfn.XLOOKUP(Orders[[#This Row],[Customer ID]],customers!$A$2:$A$1001,customers!$I$2:$I$1001)</f>
        <v>No</v>
      </c>
    </row>
    <row r="819" spans="1:15" x14ac:dyDescent="0.3">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
        <v>6199</v>
      </c>
      <c r="K819" s="1">
        <f>INDEX(products!$A$1:$G$49,MATCH(orders!$D819,products!$A$1:$A$49,0),MATCH(orders!K$1,products!$A$1:$G$1,0))</f>
        <v>0.5</v>
      </c>
      <c r="L819" s="6">
        <f>INDEX(products!$A$1:$G$49,MATCH(orders!$D819,products!$A$1:$A$49,0),MATCH(orders!L$1,products!$A$1:$G$1,0))</f>
        <v>7.77</v>
      </c>
      <c r="M819" s="6">
        <f t="shared" si="12"/>
        <v>15.54</v>
      </c>
      <c r="N819" t="str" cm="1">
        <f t="array" ref="N819">_xlfn.IFS(I819="Ara","Arabica",I819="Exc","Excelsa",I819="Lib","Liberica",I819="Rob","Robusta")</f>
        <v>Liberica</v>
      </c>
      <c r="O819" t="str">
        <f>_xlfn.XLOOKUP(Orders[[#This Row],[Customer ID]],customers!$A$2:$A$1001,customers!$I$2:$I$1001)</f>
        <v>No</v>
      </c>
    </row>
    <row r="820" spans="1:15" x14ac:dyDescent="0.3">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
        <v>6198</v>
      </c>
      <c r="K820" s="1">
        <f>INDEX(products!$A$1:$G$49,MATCH(orders!$D820,products!$A$1:$A$49,0),MATCH(orders!K$1,products!$A$1:$G$1,0))</f>
        <v>1</v>
      </c>
      <c r="L820" s="6">
        <f>INDEX(products!$A$1:$G$49,MATCH(orders!$D820,products!$A$1:$A$49,0),MATCH(orders!L$1,products!$A$1:$G$1,0))</f>
        <v>15.85</v>
      </c>
      <c r="M820" s="6">
        <f t="shared" si="12"/>
        <v>79.25</v>
      </c>
      <c r="N820" t="str" cm="1">
        <f t="array" ref="N820">_xlfn.IFS(I820="Ara","Arabica",I820="Exc","Excelsa",I820="Lib","Liberica",I820="Rob","Robusta")</f>
        <v>Liberica</v>
      </c>
      <c r="O820" t="str">
        <f>_xlfn.XLOOKUP(Orders[[#This Row],[Customer ID]],customers!$A$2:$A$1001,customers!$I$2:$I$1001)</f>
        <v>No</v>
      </c>
    </row>
    <row r="821" spans="1:15" x14ac:dyDescent="0.3">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
        <v>6198</v>
      </c>
      <c r="K821" s="1">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_xlfn.IFS(I821="Ara","Arabica",I821="Exc","Excelsa",I821="Lib","Liberica",I821="Rob","Robusta")</f>
        <v>Liberica</v>
      </c>
      <c r="O821" t="str">
        <f>_xlfn.XLOOKUP(Orders[[#This Row],[Customer ID]],customers!$A$2:$A$1001,customers!$I$2:$I$1001)</f>
        <v>Yes</v>
      </c>
    </row>
    <row r="822" spans="1:15" x14ac:dyDescent="0.3">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
        <v>6197</v>
      </c>
      <c r="K822" s="1">
        <f>INDEX(products!$A$1:$G$49,MATCH(orders!$D822,products!$A$1:$A$49,0),MATCH(orders!K$1,products!$A$1:$G$1,0))</f>
        <v>1</v>
      </c>
      <c r="L822" s="6">
        <f>INDEX(products!$A$1:$G$49,MATCH(orders!$D822,products!$A$1:$A$49,0),MATCH(orders!L$1,products!$A$1:$G$1,0))</f>
        <v>13.75</v>
      </c>
      <c r="M822" s="6">
        <f t="shared" si="12"/>
        <v>55</v>
      </c>
      <c r="N822" t="str" cm="1">
        <f t="array" ref="N822">_xlfn.IFS(I822="Ara","Arabica",I822="Exc","Excelsa",I822="Lib","Liberica",I822="Rob","Robusta")</f>
        <v>Excelsa</v>
      </c>
      <c r="O822" t="str">
        <f>_xlfn.XLOOKUP(Orders[[#This Row],[Customer ID]],customers!$A$2:$A$1001,customers!$I$2:$I$1001)</f>
        <v>Yes</v>
      </c>
    </row>
    <row r="823" spans="1:15" x14ac:dyDescent="0.3">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
        <v>6199</v>
      </c>
      <c r="K823" s="1">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_xlfn.IFS(I823="Ara","Arabica",I823="Exc","Excelsa",I823="Lib","Liberica",I823="Rob","Robusta")</f>
        <v>Robusta</v>
      </c>
      <c r="O823" t="str">
        <f>_xlfn.XLOOKUP(Orders[[#This Row],[Customer ID]],customers!$A$2:$A$1001,customers!$I$2:$I$1001)</f>
        <v>No</v>
      </c>
    </row>
    <row r="824" spans="1:15" x14ac:dyDescent="0.3">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
        <v>6198</v>
      </c>
      <c r="K824" s="1">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_xlfn.IFS(I824="Ara","Arabica",I824="Exc","Excelsa",I824="Lib","Liberica",I824="Rob","Robusta")</f>
        <v>Excelsa</v>
      </c>
      <c r="O824" t="str">
        <f>_xlfn.XLOOKUP(Orders[[#This Row],[Customer ID]],customers!$A$2:$A$1001,customers!$I$2:$I$1001)</f>
        <v>No</v>
      </c>
    </row>
    <row r="825" spans="1:15" x14ac:dyDescent="0.3">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
        <v>6198</v>
      </c>
      <c r="K825" s="1">
        <f>INDEX(products!$A$1:$G$49,MATCH(orders!$D825,products!$A$1:$A$49,0),MATCH(orders!K$1,products!$A$1:$G$1,0))</f>
        <v>1</v>
      </c>
      <c r="L825" s="6">
        <f>INDEX(products!$A$1:$G$49,MATCH(orders!$D825,products!$A$1:$A$49,0),MATCH(orders!L$1,products!$A$1:$G$1,0))</f>
        <v>15.85</v>
      </c>
      <c r="M825" s="6">
        <f t="shared" si="12"/>
        <v>47.55</v>
      </c>
      <c r="N825" t="str" cm="1">
        <f t="array" ref="N825">_xlfn.IFS(I825="Ara","Arabica",I825="Exc","Excelsa",I825="Lib","Liberica",I825="Rob","Robusta")</f>
        <v>Liberica</v>
      </c>
      <c r="O825" t="str">
        <f>_xlfn.XLOOKUP(Orders[[#This Row],[Customer ID]],customers!$A$2:$A$1001,customers!$I$2:$I$1001)</f>
        <v>Yes</v>
      </c>
    </row>
    <row r="826" spans="1:15" x14ac:dyDescent="0.3">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
        <v>6197</v>
      </c>
      <c r="K826" s="1">
        <f>INDEX(products!$A$1:$G$49,MATCH(orders!$D826,products!$A$1:$A$49,0),MATCH(orders!K$1,products!$A$1:$G$1,0))</f>
        <v>0.2</v>
      </c>
      <c r="L826" s="6">
        <f>INDEX(products!$A$1:$G$49,MATCH(orders!$D826,products!$A$1:$A$49,0),MATCH(orders!L$1,products!$A$1:$G$1,0))</f>
        <v>3.375</v>
      </c>
      <c r="M826" s="6">
        <f t="shared" si="12"/>
        <v>16.875</v>
      </c>
      <c r="N826" t="str" cm="1">
        <f t="array" ref="N826">_xlfn.IFS(I826="Ara","Arabica",I826="Exc","Excelsa",I826="Lib","Liberica",I826="Rob","Robusta")</f>
        <v>Arabica</v>
      </c>
      <c r="O826" t="str">
        <f>_xlfn.XLOOKUP(Orders[[#This Row],[Customer ID]],customers!$A$2:$A$1001,customers!$I$2:$I$1001)</f>
        <v>Yes</v>
      </c>
    </row>
    <row r="827" spans="1:15" x14ac:dyDescent="0.3">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
        <v>6199</v>
      </c>
      <c r="K827" s="1">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_xlfn.IFS(I827="Ara","Arabica",I827="Exc","Excelsa",I827="Lib","Liberica",I827="Rob","Robusta")</f>
        <v>Arabica</v>
      </c>
      <c r="O827" t="str">
        <f>_xlfn.XLOOKUP(Orders[[#This Row],[Customer ID]],customers!$A$2:$A$1001,customers!$I$2:$I$1001)</f>
        <v>Yes</v>
      </c>
    </row>
    <row r="828" spans="1:15" x14ac:dyDescent="0.3">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
        <v>6197</v>
      </c>
      <c r="K828" s="1">
        <f>INDEX(products!$A$1:$G$49,MATCH(orders!$D828,products!$A$1:$A$49,0),MATCH(orders!K$1,products!$A$1:$G$1,0))</f>
        <v>0.5</v>
      </c>
      <c r="L828" s="6">
        <f>INDEX(products!$A$1:$G$49,MATCH(orders!$D828,products!$A$1:$A$49,0),MATCH(orders!L$1,products!$A$1:$G$1,0))</f>
        <v>8.25</v>
      </c>
      <c r="M828" s="6">
        <f t="shared" si="12"/>
        <v>41.25</v>
      </c>
      <c r="N828" t="str" cm="1">
        <f t="array" ref="N828">_xlfn.IFS(I828="Ara","Arabica",I828="Exc","Excelsa",I828="Lib","Liberica",I828="Rob","Robusta")</f>
        <v>Excelsa</v>
      </c>
      <c r="O828" t="str">
        <f>_xlfn.XLOOKUP(Orders[[#This Row],[Customer ID]],customers!$A$2:$A$1001,customers!$I$2:$I$1001)</f>
        <v>Yes</v>
      </c>
    </row>
    <row r="829" spans="1:15" x14ac:dyDescent="0.3">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
        <v>6197</v>
      </c>
      <c r="K829" s="1">
        <f>INDEX(products!$A$1:$G$49,MATCH(orders!$D829,products!$A$1:$A$49,0),MATCH(orders!K$1,products!$A$1:$G$1,0))</f>
        <v>0.2</v>
      </c>
      <c r="L829" s="6">
        <f>INDEX(products!$A$1:$G$49,MATCH(orders!$D829,products!$A$1:$A$49,0),MATCH(orders!L$1,products!$A$1:$G$1,0))</f>
        <v>4.125</v>
      </c>
      <c r="M829" s="6">
        <f t="shared" si="12"/>
        <v>20.625</v>
      </c>
      <c r="N829" t="str" cm="1">
        <f t="array" ref="N829">_xlfn.IFS(I829="Ara","Arabica",I829="Exc","Excelsa",I829="Lib","Liberica",I829="Rob","Robusta")</f>
        <v>Excelsa</v>
      </c>
      <c r="O829" t="str">
        <f>_xlfn.XLOOKUP(Orders[[#This Row],[Customer ID]],customers!$A$2:$A$1001,customers!$I$2:$I$1001)</f>
        <v>No</v>
      </c>
    </row>
    <row r="830" spans="1:15" x14ac:dyDescent="0.3">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
        <v>6199</v>
      </c>
      <c r="K830" s="1">
        <f>INDEX(products!$A$1:$G$49,MATCH(orders!$D830,products!$A$1:$A$49,0),MATCH(orders!K$1,products!$A$1:$G$1,0))</f>
        <v>2.5</v>
      </c>
      <c r="L830" s="6">
        <f>INDEX(products!$A$1:$G$49,MATCH(orders!$D830,products!$A$1:$A$49,0),MATCH(orders!L$1,products!$A$1:$G$1,0))</f>
        <v>22.884999999999998</v>
      </c>
      <c r="M830" s="6">
        <f t="shared" si="12"/>
        <v>137.31</v>
      </c>
      <c r="N830" t="str" cm="1">
        <f t="array" ref="N830">_xlfn.IFS(I830="Ara","Arabica",I830="Exc","Excelsa",I830="Lib","Liberica",I830="Rob","Robusta")</f>
        <v>Arabica</v>
      </c>
      <c r="O830" t="str">
        <f>_xlfn.XLOOKUP(Orders[[#This Row],[Customer ID]],customers!$A$2:$A$1001,customers!$I$2:$I$1001)</f>
        <v>Yes</v>
      </c>
    </row>
    <row r="831" spans="1:15" x14ac:dyDescent="0.3">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
        <v>6199</v>
      </c>
      <c r="K831" s="1">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_xlfn.IFS(I831="Ara","Arabica",I831="Exc","Excelsa",I831="Lib","Liberica",I831="Rob","Robusta")</f>
        <v>Arabica</v>
      </c>
      <c r="O831" t="str">
        <f>_xlfn.XLOOKUP(Orders[[#This Row],[Customer ID]],customers!$A$2:$A$1001,customers!$I$2:$I$1001)</f>
        <v>No</v>
      </c>
    </row>
    <row r="832" spans="1:15" x14ac:dyDescent="0.3">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
        <v>6197</v>
      </c>
      <c r="K832" s="1">
        <f>INDEX(products!$A$1:$G$49,MATCH(orders!$D832,products!$A$1:$A$49,0),MATCH(orders!K$1,products!$A$1:$G$1,0))</f>
        <v>1</v>
      </c>
      <c r="L832" s="6">
        <f>INDEX(products!$A$1:$G$49,MATCH(orders!$D832,products!$A$1:$A$49,0),MATCH(orders!L$1,products!$A$1:$G$1,0))</f>
        <v>13.75</v>
      </c>
      <c r="M832" s="6">
        <f t="shared" si="12"/>
        <v>27.5</v>
      </c>
      <c r="N832" t="str" cm="1">
        <f t="array" ref="N832">_xlfn.IFS(I832="Ara","Arabica",I832="Exc","Excelsa",I832="Lib","Liberica",I832="Rob","Robusta")</f>
        <v>Excelsa</v>
      </c>
      <c r="O832" t="str">
        <f>_xlfn.XLOOKUP(Orders[[#This Row],[Customer ID]],customers!$A$2:$A$1001,customers!$I$2:$I$1001)</f>
        <v>No</v>
      </c>
    </row>
    <row r="833" spans="1:15" x14ac:dyDescent="0.3">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
        <v>6199</v>
      </c>
      <c r="K833" s="1">
        <f>INDEX(products!$A$1:$G$49,MATCH(orders!$D833,products!$A$1:$A$49,0),MATCH(orders!K$1,products!$A$1:$G$1,0))</f>
        <v>0.2</v>
      </c>
      <c r="L833" s="6">
        <f>INDEX(products!$A$1:$G$49,MATCH(orders!$D833,products!$A$1:$A$49,0),MATCH(orders!L$1,products!$A$1:$G$1,0))</f>
        <v>2.9849999999999999</v>
      </c>
      <c r="M833" s="6">
        <f t="shared" si="12"/>
        <v>5.97</v>
      </c>
      <c r="N833" t="str" cm="1">
        <f t="array" ref="N833">_xlfn.IFS(I833="Ara","Arabica",I833="Exc","Excelsa",I833="Lib","Liberica",I833="Rob","Robusta")</f>
        <v>Arabica</v>
      </c>
      <c r="O833" t="str">
        <f>_xlfn.XLOOKUP(Orders[[#This Row],[Customer ID]],customers!$A$2:$A$1001,customers!$I$2:$I$1001)</f>
        <v>No</v>
      </c>
    </row>
    <row r="834" spans="1:15" x14ac:dyDescent="0.3">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
        <v>6197</v>
      </c>
      <c r="K834" s="1">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_xlfn.IFS(I834="Ara","Arabica",I834="Exc","Excelsa",I834="Lib","Liberica",I834="Rob","Robusta")</f>
        <v>Robusta</v>
      </c>
      <c r="O834" t="str">
        <f>_xlfn.XLOOKUP(Orders[[#This Row],[Customer ID]],customers!$A$2:$A$1001,customers!$I$2:$I$1001)</f>
        <v>No</v>
      </c>
    </row>
    <row r="835" spans="1:15" x14ac:dyDescent="0.3">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
        <v>6199</v>
      </c>
      <c r="K835" s="1">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_xlfn.IFS(I835="Ara","Arabica",I835="Exc","Excelsa",I835="Lib","Liberica",I835="Rob","Robusta")</f>
        <v>Robusta</v>
      </c>
      <c r="O835" t="str">
        <f>_xlfn.XLOOKUP(Orders[[#This Row],[Customer ID]],customers!$A$2:$A$1001,customers!$I$2:$I$1001)</f>
        <v>Yes</v>
      </c>
    </row>
    <row r="836" spans="1:15" x14ac:dyDescent="0.3">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
        <v>6199</v>
      </c>
      <c r="K836" s="1">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_xlfn.IFS(I836="Ara","Arabica",I836="Exc","Excelsa",I836="Lib","Liberica",I836="Rob","Robusta")</f>
        <v>Arabica</v>
      </c>
      <c r="O836" t="str">
        <f>_xlfn.XLOOKUP(Orders[[#This Row],[Customer ID]],customers!$A$2:$A$1001,customers!$I$2:$I$1001)</f>
        <v>No</v>
      </c>
    </row>
    <row r="837" spans="1:15" x14ac:dyDescent="0.3">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
        <v>6198</v>
      </c>
      <c r="K837" s="1">
        <f>INDEX(products!$A$1:$G$49,MATCH(orders!$D837,products!$A$1:$A$49,0),MATCH(orders!K$1,products!$A$1:$G$1,0))</f>
        <v>0.5</v>
      </c>
      <c r="L837" s="6">
        <f>INDEX(products!$A$1:$G$49,MATCH(orders!$D837,products!$A$1:$A$49,0),MATCH(orders!L$1,products!$A$1:$G$1,0))</f>
        <v>8.91</v>
      </c>
      <c r="M837" s="6">
        <f t="shared" si="13"/>
        <v>8.91</v>
      </c>
      <c r="N837" t="str" cm="1">
        <f t="array" ref="N837">_xlfn.IFS(I837="Ara","Arabica",I837="Exc","Excelsa",I837="Lib","Liberica",I837="Rob","Robusta")</f>
        <v>Excelsa</v>
      </c>
      <c r="O837" t="str">
        <f>_xlfn.XLOOKUP(Orders[[#This Row],[Customer ID]],customers!$A$2:$A$1001,customers!$I$2:$I$1001)</f>
        <v>Yes</v>
      </c>
    </row>
    <row r="838" spans="1:15" x14ac:dyDescent="0.3">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
        <v>6199</v>
      </c>
      <c r="K838" s="1">
        <f>INDEX(products!$A$1:$G$49,MATCH(orders!$D838,products!$A$1:$A$49,0),MATCH(orders!K$1,products!$A$1:$G$1,0))</f>
        <v>0.2</v>
      </c>
      <c r="L838" s="6">
        <f>INDEX(products!$A$1:$G$49,MATCH(orders!$D838,products!$A$1:$A$49,0),MATCH(orders!L$1,products!$A$1:$G$1,0))</f>
        <v>2.9849999999999999</v>
      </c>
      <c r="M838" s="6">
        <f t="shared" si="13"/>
        <v>11.94</v>
      </c>
      <c r="N838" t="str" cm="1">
        <f t="array" ref="N838">_xlfn.IFS(I838="Ara","Arabica",I838="Exc","Excelsa",I838="Lib","Liberica",I838="Rob","Robusta")</f>
        <v>Arabica</v>
      </c>
      <c r="O838" t="str">
        <f>_xlfn.XLOOKUP(Orders[[#This Row],[Customer ID]],customers!$A$2:$A$1001,customers!$I$2:$I$1001)</f>
        <v>No</v>
      </c>
    </row>
    <row r="839" spans="1:15" x14ac:dyDescent="0.3">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
        <v>6197</v>
      </c>
      <c r="K839" s="1">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_xlfn.IFS(I839="Ara","Arabica",I839="Exc","Excelsa",I839="Lib","Liberica",I839="Rob","Robusta")</f>
        <v>Liberica</v>
      </c>
      <c r="O839" t="str">
        <f>_xlfn.XLOOKUP(Orders[[#This Row],[Customer ID]],customers!$A$2:$A$1001,customers!$I$2:$I$1001)</f>
        <v>No</v>
      </c>
    </row>
    <row r="840" spans="1:15" x14ac:dyDescent="0.3">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
        <v>6199</v>
      </c>
      <c r="K840" s="1">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_xlfn.IFS(I840="Ara","Arabica",I840="Exc","Excelsa",I840="Lib","Liberica",I840="Rob","Robusta")</f>
        <v>Arabica</v>
      </c>
      <c r="O840" t="str">
        <f>_xlfn.XLOOKUP(Orders[[#This Row],[Customer ID]],customers!$A$2:$A$1001,customers!$I$2:$I$1001)</f>
        <v>No</v>
      </c>
    </row>
    <row r="841" spans="1:15" x14ac:dyDescent="0.3">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
        <v>6197</v>
      </c>
      <c r="K841" s="1">
        <f>INDEX(products!$A$1:$G$49,MATCH(orders!$D841,products!$A$1:$A$49,0),MATCH(orders!K$1,products!$A$1:$G$1,0))</f>
        <v>0.5</v>
      </c>
      <c r="L841" s="6">
        <f>INDEX(products!$A$1:$G$49,MATCH(orders!$D841,products!$A$1:$A$49,0),MATCH(orders!L$1,products!$A$1:$G$1,0))</f>
        <v>8.25</v>
      </c>
      <c r="M841" s="6">
        <f t="shared" si="13"/>
        <v>41.25</v>
      </c>
      <c r="N841" t="str" cm="1">
        <f t="array" ref="N841">_xlfn.IFS(I841="Ara","Arabica",I841="Exc","Excelsa",I841="Lib","Liberica",I841="Rob","Robusta")</f>
        <v>Excelsa</v>
      </c>
      <c r="O841" t="str">
        <f>_xlfn.XLOOKUP(Orders[[#This Row],[Customer ID]],customers!$A$2:$A$1001,customers!$I$2:$I$1001)</f>
        <v>No</v>
      </c>
    </row>
    <row r="842" spans="1:15" x14ac:dyDescent="0.3">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
        <v>6198</v>
      </c>
      <c r="K842" s="1">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_xlfn.IFS(I842="Ara","Arabica",I842="Exc","Excelsa",I842="Lib","Liberica",I842="Rob","Robusta")</f>
        <v>Robusta</v>
      </c>
      <c r="O842" t="str">
        <f>_xlfn.XLOOKUP(Orders[[#This Row],[Customer ID]],customers!$A$2:$A$1001,customers!$I$2:$I$1001)</f>
        <v>Yes</v>
      </c>
    </row>
    <row r="843" spans="1:15" x14ac:dyDescent="0.3">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
        <v>6197</v>
      </c>
      <c r="K843" s="1">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_xlfn.IFS(I843="Ara","Arabica",I843="Exc","Excelsa",I843="Lib","Liberica",I843="Rob","Robusta")</f>
        <v>Liberica</v>
      </c>
      <c r="O843" t="str">
        <f>_xlfn.XLOOKUP(Orders[[#This Row],[Customer ID]],customers!$A$2:$A$1001,customers!$I$2:$I$1001)</f>
        <v>No</v>
      </c>
    </row>
    <row r="844" spans="1:15" x14ac:dyDescent="0.3">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
        <v>6197</v>
      </c>
      <c r="K844" s="1">
        <f>INDEX(products!$A$1:$G$49,MATCH(orders!$D844,products!$A$1:$A$49,0),MATCH(orders!K$1,products!$A$1:$G$1,0))</f>
        <v>0.2</v>
      </c>
      <c r="L844" s="6">
        <f>INDEX(products!$A$1:$G$49,MATCH(orders!$D844,products!$A$1:$A$49,0),MATCH(orders!L$1,products!$A$1:$G$1,0))</f>
        <v>4.125</v>
      </c>
      <c r="M844" s="6">
        <f t="shared" si="13"/>
        <v>8.25</v>
      </c>
      <c r="N844" t="str" cm="1">
        <f t="array" ref="N844">_xlfn.IFS(I844="Ara","Arabica",I844="Exc","Excelsa",I844="Lib","Liberica",I844="Rob","Robusta")</f>
        <v>Excelsa</v>
      </c>
      <c r="O844" t="str">
        <f>_xlfn.XLOOKUP(Orders[[#This Row],[Customer ID]],customers!$A$2:$A$1001,customers!$I$2:$I$1001)</f>
        <v>Yes</v>
      </c>
    </row>
    <row r="845" spans="1:15" x14ac:dyDescent="0.3">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
        <v>6197</v>
      </c>
      <c r="K845" s="1">
        <f>INDEX(products!$A$1:$G$49,MATCH(orders!$D845,products!$A$1:$A$49,0),MATCH(orders!K$1,products!$A$1:$G$1,0))</f>
        <v>0.2</v>
      </c>
      <c r="L845" s="6">
        <f>INDEX(products!$A$1:$G$49,MATCH(orders!$D845,products!$A$1:$A$49,0),MATCH(orders!L$1,products!$A$1:$G$1,0))</f>
        <v>4.125</v>
      </c>
      <c r="M845" s="6">
        <f t="shared" si="13"/>
        <v>8.25</v>
      </c>
      <c r="N845" t="str" cm="1">
        <f t="array" ref="N845">_xlfn.IFS(I845="Ara","Arabica",I845="Exc","Excelsa",I845="Lib","Liberica",I845="Rob","Robusta")</f>
        <v>Excelsa</v>
      </c>
      <c r="O845" t="str">
        <f>_xlfn.XLOOKUP(Orders[[#This Row],[Customer ID]],customers!$A$2:$A$1001,customers!$I$2:$I$1001)</f>
        <v>Yes</v>
      </c>
    </row>
    <row r="846" spans="1:15" x14ac:dyDescent="0.3">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
        <v>6199</v>
      </c>
      <c r="K846" s="1">
        <f>INDEX(products!$A$1:$G$49,MATCH(orders!$D846,products!$A$1:$A$49,0),MATCH(orders!K$1,products!$A$1:$G$1,0))</f>
        <v>0.5</v>
      </c>
      <c r="L846" s="6">
        <f>INDEX(products!$A$1:$G$49,MATCH(orders!$D846,products!$A$1:$A$49,0),MATCH(orders!L$1,products!$A$1:$G$1,0))</f>
        <v>5.97</v>
      </c>
      <c r="M846" s="6">
        <f t="shared" si="13"/>
        <v>35.82</v>
      </c>
      <c r="N846" t="str" cm="1">
        <f t="array" ref="N846">_xlfn.IFS(I846="Ara","Arabica",I846="Exc","Excelsa",I846="Lib","Liberica",I846="Rob","Robusta")</f>
        <v>Arabica</v>
      </c>
      <c r="O846" t="str">
        <f>_xlfn.XLOOKUP(Orders[[#This Row],[Customer ID]],customers!$A$2:$A$1001,customers!$I$2:$I$1001)</f>
        <v>Yes</v>
      </c>
    </row>
    <row r="847" spans="1:15" x14ac:dyDescent="0.3">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
        <v>6199</v>
      </c>
      <c r="K847" s="1">
        <f>INDEX(products!$A$1:$G$49,MATCH(orders!$D847,products!$A$1:$A$49,0),MATCH(orders!K$1,products!$A$1:$G$1,0))</f>
        <v>2.5</v>
      </c>
      <c r="L847" s="6">
        <f>INDEX(products!$A$1:$G$49,MATCH(orders!$D847,products!$A$1:$A$49,0),MATCH(orders!L$1,products!$A$1:$G$1,0))</f>
        <v>27.945</v>
      </c>
      <c r="M847" s="6">
        <f t="shared" si="13"/>
        <v>167.67000000000002</v>
      </c>
      <c r="N847" t="str" cm="1">
        <f t="array" ref="N847">_xlfn.IFS(I847="Ara","Arabica",I847="Exc","Excelsa",I847="Lib","Liberica",I847="Rob","Robusta")</f>
        <v>Excelsa</v>
      </c>
      <c r="O847" t="str">
        <f>_xlfn.XLOOKUP(Orders[[#This Row],[Customer ID]],customers!$A$2:$A$1001,customers!$I$2:$I$1001)</f>
        <v>No</v>
      </c>
    </row>
    <row r="848" spans="1:15" x14ac:dyDescent="0.3">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
        <v>6197</v>
      </c>
      <c r="K848" s="1">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_xlfn.IFS(I848="Ara","Arabica",I848="Exc","Excelsa",I848="Lib","Liberica",I848="Rob","Robusta")</f>
        <v>Arabica</v>
      </c>
      <c r="O848" t="str">
        <f>_xlfn.XLOOKUP(Orders[[#This Row],[Customer ID]],customers!$A$2:$A$1001,customers!$I$2:$I$1001)</f>
        <v>Yes</v>
      </c>
    </row>
    <row r="849" spans="1:15" x14ac:dyDescent="0.3">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
        <v>6199</v>
      </c>
      <c r="K849" s="1">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_xlfn.IFS(I849="Ara","Arabica",I849="Exc","Excelsa",I849="Lib","Liberica",I849="Rob","Robusta")</f>
        <v>Arabica</v>
      </c>
      <c r="O849" t="str">
        <f>_xlfn.XLOOKUP(Orders[[#This Row],[Customer ID]],customers!$A$2:$A$1001,customers!$I$2:$I$1001)</f>
        <v>Yes</v>
      </c>
    </row>
    <row r="850" spans="1:15" x14ac:dyDescent="0.3">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
        <v>6198</v>
      </c>
      <c r="K850" s="1">
        <f>INDEX(products!$A$1:$G$49,MATCH(orders!$D850,products!$A$1:$A$49,0),MATCH(orders!K$1,products!$A$1:$G$1,0))</f>
        <v>0.5</v>
      </c>
      <c r="L850" s="6">
        <f>INDEX(products!$A$1:$G$49,MATCH(orders!$D850,products!$A$1:$A$49,0),MATCH(orders!L$1,products!$A$1:$G$1,0))</f>
        <v>8.91</v>
      </c>
      <c r="M850" s="6">
        <f t="shared" si="13"/>
        <v>53.46</v>
      </c>
      <c r="N850" t="str" cm="1">
        <f t="array" ref="N850">_xlfn.IFS(I850="Ara","Arabica",I850="Exc","Excelsa",I850="Lib","Liberica",I850="Rob","Robusta")</f>
        <v>Excelsa</v>
      </c>
      <c r="O850" t="str">
        <f>_xlfn.XLOOKUP(Orders[[#This Row],[Customer ID]],customers!$A$2:$A$1001,customers!$I$2:$I$1001)</f>
        <v>No</v>
      </c>
    </row>
    <row r="851" spans="1:15" x14ac:dyDescent="0.3">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
        <v>6198</v>
      </c>
      <c r="K851" s="1">
        <f>INDEX(products!$A$1:$G$49,MATCH(orders!$D851,products!$A$1:$A$49,0),MATCH(orders!K$1,products!$A$1:$G$1,0))</f>
        <v>0.2</v>
      </c>
      <c r="L851" s="6">
        <f>INDEX(products!$A$1:$G$49,MATCH(orders!$D851,products!$A$1:$A$49,0),MATCH(orders!L$1,products!$A$1:$G$1,0))</f>
        <v>3.8849999999999998</v>
      </c>
      <c r="M851" s="6">
        <f t="shared" si="13"/>
        <v>23.31</v>
      </c>
      <c r="N851" t="str" cm="1">
        <f t="array" ref="N851">_xlfn.IFS(I851="Ara","Arabica",I851="Exc","Excelsa",I851="Lib","Liberica",I851="Rob","Robusta")</f>
        <v>Arabica</v>
      </c>
      <c r="O851" t="str">
        <f>_xlfn.XLOOKUP(Orders[[#This Row],[Customer ID]],customers!$A$2:$A$1001,customers!$I$2:$I$1001)</f>
        <v>Yes</v>
      </c>
    </row>
    <row r="852" spans="1:15" x14ac:dyDescent="0.3">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
        <v>6197</v>
      </c>
      <c r="K852" s="1">
        <f>INDEX(products!$A$1:$G$49,MATCH(orders!$D852,products!$A$1:$A$49,0),MATCH(orders!K$1,products!$A$1:$G$1,0))</f>
        <v>0.2</v>
      </c>
      <c r="L852" s="6">
        <f>INDEX(products!$A$1:$G$49,MATCH(orders!$D852,products!$A$1:$A$49,0),MATCH(orders!L$1,products!$A$1:$G$1,0))</f>
        <v>3.375</v>
      </c>
      <c r="M852" s="6">
        <f t="shared" si="13"/>
        <v>6.75</v>
      </c>
      <c r="N852" t="str" cm="1">
        <f t="array" ref="N852">_xlfn.IFS(I852="Ara","Arabica",I852="Exc","Excelsa",I852="Lib","Liberica",I852="Rob","Robusta")</f>
        <v>Arabica</v>
      </c>
      <c r="O852" t="str">
        <f>_xlfn.XLOOKUP(Orders[[#This Row],[Customer ID]],customers!$A$2:$A$1001,customers!$I$2:$I$1001)</f>
        <v>Yes</v>
      </c>
    </row>
    <row r="853" spans="1:15" x14ac:dyDescent="0.3">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
        <v>6199</v>
      </c>
      <c r="K853" s="1">
        <f>INDEX(products!$A$1:$G$49,MATCH(orders!$D853,products!$A$1:$A$49,0),MATCH(orders!K$1,products!$A$1:$G$1,0))</f>
        <v>0.5</v>
      </c>
      <c r="L853" s="6">
        <f>INDEX(products!$A$1:$G$49,MATCH(orders!$D853,products!$A$1:$A$49,0),MATCH(orders!L$1,products!$A$1:$G$1,0))</f>
        <v>7.77</v>
      </c>
      <c r="M853" s="6">
        <f t="shared" si="13"/>
        <v>7.77</v>
      </c>
      <c r="N853" t="str" cm="1">
        <f t="array" ref="N853">_xlfn.IFS(I853="Ara","Arabica",I853="Exc","Excelsa",I853="Lib","Liberica",I853="Rob","Robusta")</f>
        <v>Liberica</v>
      </c>
      <c r="O853" t="str">
        <f>_xlfn.XLOOKUP(Orders[[#This Row],[Customer ID]],customers!$A$2:$A$1001,customers!$I$2:$I$1001)</f>
        <v>Yes</v>
      </c>
    </row>
    <row r="854" spans="1:15" x14ac:dyDescent="0.3">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
        <v>6199</v>
      </c>
      <c r="K854" s="1">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_xlfn.IFS(I854="Ara","Arabica",I854="Exc","Excelsa",I854="Lib","Liberica",I854="Rob","Robusta")</f>
        <v>Liberica</v>
      </c>
      <c r="O854" t="str">
        <f>_xlfn.XLOOKUP(Orders[[#This Row],[Customer ID]],customers!$A$2:$A$1001,customers!$I$2:$I$1001)</f>
        <v>Yes</v>
      </c>
    </row>
    <row r="855" spans="1:15" x14ac:dyDescent="0.3">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
        <v>6199</v>
      </c>
      <c r="K855" s="1">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_xlfn.IFS(I855="Ara","Arabica",I855="Exc","Excelsa",I855="Lib","Liberica",I855="Rob","Robusta")</f>
        <v>Arabica</v>
      </c>
      <c r="O855" t="str">
        <f>_xlfn.XLOOKUP(Orders[[#This Row],[Customer ID]],customers!$A$2:$A$1001,customers!$I$2:$I$1001)</f>
        <v>No</v>
      </c>
    </row>
    <row r="856" spans="1:15" x14ac:dyDescent="0.3">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
        <v>6198</v>
      </c>
      <c r="K856" s="1">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_xlfn.IFS(I856="Ara","Arabica",I856="Exc","Excelsa",I856="Lib","Liberica",I856="Rob","Robusta")</f>
        <v>Robusta</v>
      </c>
      <c r="O856" t="str">
        <f>_xlfn.XLOOKUP(Orders[[#This Row],[Customer ID]],customers!$A$2:$A$1001,customers!$I$2:$I$1001)</f>
        <v>Yes</v>
      </c>
    </row>
    <row r="857" spans="1:15" x14ac:dyDescent="0.3">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
        <v>6199</v>
      </c>
      <c r="K857" s="1">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_xlfn.IFS(I857="Ara","Arabica",I857="Exc","Excelsa",I857="Lib","Liberica",I857="Rob","Robusta")</f>
        <v>Liberica</v>
      </c>
      <c r="O857" t="str">
        <f>_xlfn.XLOOKUP(Orders[[#This Row],[Customer ID]],customers!$A$2:$A$1001,customers!$I$2:$I$1001)</f>
        <v>No</v>
      </c>
    </row>
    <row r="858" spans="1:15" x14ac:dyDescent="0.3">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
        <v>6197</v>
      </c>
      <c r="K858" s="1">
        <f>INDEX(products!$A$1:$G$49,MATCH(orders!$D858,products!$A$1:$A$49,0),MATCH(orders!K$1,products!$A$1:$G$1,0))</f>
        <v>0.2</v>
      </c>
      <c r="L858" s="6">
        <f>INDEX(products!$A$1:$G$49,MATCH(orders!$D858,products!$A$1:$A$49,0),MATCH(orders!L$1,products!$A$1:$G$1,0))</f>
        <v>4.3650000000000002</v>
      </c>
      <c r="M858" s="6">
        <f t="shared" si="13"/>
        <v>8.73</v>
      </c>
      <c r="N858" t="str" cm="1">
        <f t="array" ref="N858">_xlfn.IFS(I858="Ara","Arabica",I858="Exc","Excelsa",I858="Lib","Liberica",I858="Rob","Robusta")</f>
        <v>Liberica</v>
      </c>
      <c r="O858" t="str">
        <f>_xlfn.XLOOKUP(Orders[[#This Row],[Customer ID]],customers!$A$2:$A$1001,customers!$I$2:$I$1001)</f>
        <v>Yes</v>
      </c>
    </row>
    <row r="859" spans="1:15" x14ac:dyDescent="0.3">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
        <v>6198</v>
      </c>
      <c r="K859" s="1">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_xlfn.IFS(I859="Ara","Arabica",I859="Exc","Excelsa",I859="Lib","Liberica",I859="Rob","Robusta")</f>
        <v>Robusta</v>
      </c>
      <c r="O859" t="str">
        <f>_xlfn.XLOOKUP(Orders[[#This Row],[Customer ID]],customers!$A$2:$A$1001,customers!$I$2:$I$1001)</f>
        <v>No</v>
      </c>
    </row>
    <row r="860" spans="1:15" x14ac:dyDescent="0.3">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
        <v>6197</v>
      </c>
      <c r="K860" s="1">
        <f>INDEX(products!$A$1:$G$49,MATCH(orders!$D860,products!$A$1:$A$49,0),MATCH(orders!K$1,products!$A$1:$G$1,0))</f>
        <v>0.5</v>
      </c>
      <c r="L860" s="6">
        <f>INDEX(products!$A$1:$G$49,MATCH(orders!$D860,products!$A$1:$A$49,0),MATCH(orders!L$1,products!$A$1:$G$1,0))</f>
        <v>8.73</v>
      </c>
      <c r="M860" s="6">
        <f t="shared" si="13"/>
        <v>34.92</v>
      </c>
      <c r="N860" t="str" cm="1">
        <f t="array" ref="N860">_xlfn.IFS(I860="Ara","Arabica",I860="Exc","Excelsa",I860="Lib","Liberica",I860="Rob","Robusta")</f>
        <v>Liberica</v>
      </c>
      <c r="O860" t="str">
        <f>_xlfn.XLOOKUP(Orders[[#This Row],[Customer ID]],customers!$A$2:$A$1001,customers!$I$2:$I$1001)</f>
        <v>No</v>
      </c>
    </row>
    <row r="861" spans="1:15" x14ac:dyDescent="0.3">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
        <v>6198</v>
      </c>
      <c r="K861" s="1">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_xlfn.IFS(I861="Ara","Arabica",I861="Exc","Excelsa",I861="Lib","Liberica",I861="Rob","Robusta")</f>
        <v>Arabica</v>
      </c>
      <c r="O861" t="str">
        <f>_xlfn.XLOOKUP(Orders[[#This Row],[Customer ID]],customers!$A$2:$A$1001,customers!$I$2:$I$1001)</f>
        <v>No</v>
      </c>
    </row>
    <row r="862" spans="1:15" x14ac:dyDescent="0.3">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
        <v>6197</v>
      </c>
      <c r="K862" s="1">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_xlfn.IFS(I862="Ara","Arabica",I862="Exc","Excelsa",I862="Lib","Liberica",I862="Rob","Robusta")</f>
        <v>Arabica</v>
      </c>
      <c r="O862" t="str">
        <f>_xlfn.XLOOKUP(Orders[[#This Row],[Customer ID]],customers!$A$2:$A$1001,customers!$I$2:$I$1001)</f>
        <v>No</v>
      </c>
    </row>
    <row r="863" spans="1:15" x14ac:dyDescent="0.3">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
        <v>6199</v>
      </c>
      <c r="K863" s="1">
        <f>INDEX(products!$A$1:$G$49,MATCH(orders!$D863,products!$A$1:$A$49,0),MATCH(orders!K$1,products!$A$1:$G$1,0))</f>
        <v>1</v>
      </c>
      <c r="L863" s="6">
        <f>INDEX(products!$A$1:$G$49,MATCH(orders!$D863,products!$A$1:$A$49,0),MATCH(orders!L$1,products!$A$1:$G$1,0))</f>
        <v>12.95</v>
      </c>
      <c r="M863" s="6">
        <f t="shared" si="13"/>
        <v>77.699999999999989</v>
      </c>
      <c r="N863" t="str" cm="1">
        <f t="array" ref="N863">_xlfn.IFS(I863="Ara","Arabica",I863="Exc","Excelsa",I863="Lib","Liberica",I863="Rob","Robusta")</f>
        <v>Liberica</v>
      </c>
      <c r="O863" t="str">
        <f>_xlfn.XLOOKUP(Orders[[#This Row],[Customer ID]],customers!$A$2:$A$1001,customers!$I$2:$I$1001)</f>
        <v>Yes</v>
      </c>
    </row>
    <row r="864" spans="1:15" x14ac:dyDescent="0.3">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
        <v>6197</v>
      </c>
      <c r="K864" s="1">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_xlfn.IFS(I864="Ara","Arabica",I864="Exc","Excelsa",I864="Lib","Liberica",I864="Rob","Robusta")</f>
        <v>Robusta</v>
      </c>
      <c r="O864" t="str">
        <f>_xlfn.XLOOKUP(Orders[[#This Row],[Customer ID]],customers!$A$2:$A$1001,customers!$I$2:$I$1001)</f>
        <v>Yes</v>
      </c>
    </row>
    <row r="865" spans="1:15" x14ac:dyDescent="0.3">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
        <v>6197</v>
      </c>
      <c r="K865" s="1">
        <f>INDEX(products!$A$1:$G$49,MATCH(orders!$D865,products!$A$1:$A$49,0),MATCH(orders!K$1,products!$A$1:$G$1,0))</f>
        <v>1</v>
      </c>
      <c r="L865" s="6">
        <f>INDEX(products!$A$1:$G$49,MATCH(orders!$D865,products!$A$1:$A$49,0),MATCH(orders!L$1,products!$A$1:$G$1,0))</f>
        <v>14.55</v>
      </c>
      <c r="M865" s="6">
        <f t="shared" si="13"/>
        <v>29.1</v>
      </c>
      <c r="N865" t="str" cm="1">
        <f t="array" ref="N865">_xlfn.IFS(I865="Ara","Arabica",I865="Exc","Excelsa",I865="Lib","Liberica",I865="Rob","Robusta")</f>
        <v>Liberica</v>
      </c>
      <c r="O865" t="str">
        <f>_xlfn.XLOOKUP(Orders[[#This Row],[Customer ID]],customers!$A$2:$A$1001,customers!$I$2:$I$1001)</f>
        <v>Yes</v>
      </c>
    </row>
    <row r="866" spans="1:15" x14ac:dyDescent="0.3">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
        <v>6198</v>
      </c>
      <c r="K866" s="1">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_xlfn.IFS(I866="Ara","Arabica",I866="Exc","Excelsa",I866="Lib","Liberica",I866="Rob","Robusta")</f>
        <v>Robusta</v>
      </c>
      <c r="O866" t="str">
        <f>_xlfn.XLOOKUP(Orders[[#This Row],[Customer ID]],customers!$A$2:$A$1001,customers!$I$2:$I$1001)</f>
        <v>No</v>
      </c>
    </row>
    <row r="867" spans="1:15" x14ac:dyDescent="0.3">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
        <v>6197</v>
      </c>
      <c r="K867" s="1">
        <f>INDEX(products!$A$1:$G$49,MATCH(orders!$D867,products!$A$1:$A$49,0),MATCH(orders!K$1,products!$A$1:$G$1,0))</f>
        <v>0.5</v>
      </c>
      <c r="L867" s="6">
        <f>INDEX(products!$A$1:$G$49,MATCH(orders!$D867,products!$A$1:$A$49,0),MATCH(orders!L$1,products!$A$1:$G$1,0))</f>
        <v>6.75</v>
      </c>
      <c r="M867" s="6">
        <f t="shared" si="13"/>
        <v>6.75</v>
      </c>
      <c r="N867" t="str" cm="1">
        <f t="array" ref="N867">_xlfn.IFS(I867="Ara","Arabica",I867="Exc","Excelsa",I867="Lib","Liberica",I867="Rob","Robusta")</f>
        <v>Arabica</v>
      </c>
      <c r="O867" t="str">
        <f>_xlfn.XLOOKUP(Orders[[#This Row],[Customer ID]],customers!$A$2:$A$1001,customers!$I$2:$I$1001)</f>
        <v>Yes</v>
      </c>
    </row>
    <row r="868" spans="1:15" x14ac:dyDescent="0.3">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
        <v>6199</v>
      </c>
      <c r="K868" s="1">
        <f>INDEX(products!$A$1:$G$49,MATCH(orders!$D868,products!$A$1:$A$49,0),MATCH(orders!K$1,products!$A$1:$G$1,0))</f>
        <v>0.5</v>
      </c>
      <c r="L868" s="6">
        <f>INDEX(products!$A$1:$G$49,MATCH(orders!$D868,products!$A$1:$A$49,0),MATCH(orders!L$1,products!$A$1:$G$1,0))</f>
        <v>5.97</v>
      </c>
      <c r="M868" s="6">
        <f t="shared" si="13"/>
        <v>17.91</v>
      </c>
      <c r="N868" t="str" cm="1">
        <f t="array" ref="N868">_xlfn.IFS(I868="Ara","Arabica",I868="Exc","Excelsa",I868="Lib","Liberica",I868="Rob","Robusta")</f>
        <v>Arabica</v>
      </c>
      <c r="O868" t="str">
        <f>_xlfn.XLOOKUP(Orders[[#This Row],[Customer ID]],customers!$A$2:$A$1001,customers!$I$2:$I$1001)</f>
        <v>No</v>
      </c>
    </row>
    <row r="869" spans="1:15" x14ac:dyDescent="0.3">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
        <v>6198</v>
      </c>
      <c r="K869" s="1">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_xlfn.IFS(I869="Ara","Arabica",I869="Exc","Excelsa",I869="Lib","Liberica",I869="Rob","Robusta")</f>
        <v>Arabica</v>
      </c>
      <c r="O869" t="str">
        <f>_xlfn.XLOOKUP(Orders[[#This Row],[Customer ID]],customers!$A$2:$A$1001,customers!$I$2:$I$1001)</f>
        <v>Yes</v>
      </c>
    </row>
    <row r="870" spans="1:15" x14ac:dyDescent="0.3">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
        <v>6197</v>
      </c>
      <c r="K870" s="1">
        <f>INDEX(products!$A$1:$G$49,MATCH(orders!$D870,products!$A$1:$A$49,0),MATCH(orders!K$1,products!$A$1:$G$1,0))</f>
        <v>0.5</v>
      </c>
      <c r="L870" s="6">
        <f>INDEX(products!$A$1:$G$49,MATCH(orders!$D870,products!$A$1:$A$49,0),MATCH(orders!L$1,products!$A$1:$G$1,0))</f>
        <v>8.25</v>
      </c>
      <c r="M870" s="6">
        <f t="shared" si="13"/>
        <v>41.25</v>
      </c>
      <c r="N870" t="str" cm="1">
        <f t="array" ref="N870">_xlfn.IFS(I870="Ara","Arabica",I870="Exc","Excelsa",I870="Lib","Liberica",I870="Rob","Robusta")</f>
        <v>Excelsa</v>
      </c>
      <c r="O870" t="str">
        <f>_xlfn.XLOOKUP(Orders[[#This Row],[Customer ID]],customers!$A$2:$A$1001,customers!$I$2:$I$1001)</f>
        <v>Yes</v>
      </c>
    </row>
    <row r="871" spans="1:15" x14ac:dyDescent="0.3">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
        <v>6197</v>
      </c>
      <c r="K871" s="1">
        <f>INDEX(products!$A$1:$G$49,MATCH(orders!$D871,products!$A$1:$A$49,0),MATCH(orders!K$1,products!$A$1:$G$1,0))</f>
        <v>0.5</v>
      </c>
      <c r="L871" s="6">
        <f>INDEX(products!$A$1:$G$49,MATCH(orders!$D871,products!$A$1:$A$49,0),MATCH(orders!L$1,products!$A$1:$G$1,0))</f>
        <v>5.97</v>
      </c>
      <c r="M871" s="6">
        <f t="shared" si="13"/>
        <v>17.91</v>
      </c>
      <c r="N871" t="str" cm="1">
        <f t="array" ref="N871">_xlfn.IFS(I871="Ara","Arabica",I871="Exc","Excelsa",I871="Lib","Liberica",I871="Rob","Robusta")</f>
        <v>Robusta</v>
      </c>
      <c r="O871" t="str">
        <f>_xlfn.XLOOKUP(Orders[[#This Row],[Customer ID]],customers!$A$2:$A$1001,customers!$I$2:$I$1001)</f>
        <v>Yes</v>
      </c>
    </row>
    <row r="872" spans="1:15" x14ac:dyDescent="0.3">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
        <v>6199</v>
      </c>
      <c r="K872" s="1">
        <f>INDEX(products!$A$1:$G$49,MATCH(orders!$D872,products!$A$1:$A$49,0),MATCH(orders!K$1,products!$A$1:$G$1,0))</f>
        <v>0.5</v>
      </c>
      <c r="L872" s="6">
        <f>INDEX(products!$A$1:$G$49,MATCH(orders!$D872,products!$A$1:$A$49,0),MATCH(orders!L$1,products!$A$1:$G$1,0))</f>
        <v>7.29</v>
      </c>
      <c r="M872" s="6">
        <f t="shared" si="13"/>
        <v>7.29</v>
      </c>
      <c r="N872" t="str" cm="1">
        <f t="array" ref="N872">_xlfn.IFS(I872="Ara","Arabica",I872="Exc","Excelsa",I872="Lib","Liberica",I872="Rob","Robusta")</f>
        <v>Excelsa</v>
      </c>
      <c r="O872" t="str">
        <f>_xlfn.XLOOKUP(Orders[[#This Row],[Customer ID]],customers!$A$2:$A$1001,customers!$I$2:$I$1001)</f>
        <v>Yes</v>
      </c>
    </row>
    <row r="873" spans="1:15" x14ac:dyDescent="0.3">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
        <v>6198</v>
      </c>
      <c r="K873" s="1">
        <f>INDEX(products!$A$1:$G$49,MATCH(orders!$D873,products!$A$1:$A$49,0),MATCH(orders!K$1,products!$A$1:$G$1,0))</f>
        <v>1</v>
      </c>
      <c r="L873" s="6">
        <f>INDEX(products!$A$1:$G$49,MATCH(orders!$D873,products!$A$1:$A$49,0),MATCH(orders!L$1,products!$A$1:$G$1,0))</f>
        <v>14.85</v>
      </c>
      <c r="M873" s="6">
        <f t="shared" si="13"/>
        <v>29.7</v>
      </c>
      <c r="N873" t="str" cm="1">
        <f t="array" ref="N873">_xlfn.IFS(I873="Ara","Arabica",I873="Exc","Excelsa",I873="Lib","Liberica",I873="Rob","Robusta")</f>
        <v>Excelsa</v>
      </c>
      <c r="O873" t="str">
        <f>_xlfn.XLOOKUP(Orders[[#This Row],[Customer ID]],customers!$A$2:$A$1001,customers!$I$2:$I$1001)</f>
        <v>Yes</v>
      </c>
    </row>
    <row r="874" spans="1:15" x14ac:dyDescent="0.3">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
        <v>6197</v>
      </c>
      <c r="K874" s="1">
        <f>INDEX(products!$A$1:$G$49,MATCH(orders!$D874,products!$A$1:$A$49,0),MATCH(orders!K$1,products!$A$1:$G$1,0))</f>
        <v>1</v>
      </c>
      <c r="L874" s="6">
        <f>INDEX(products!$A$1:$G$49,MATCH(orders!$D874,products!$A$1:$A$49,0),MATCH(orders!L$1,products!$A$1:$G$1,0))</f>
        <v>11.25</v>
      </c>
      <c r="M874" s="6">
        <f t="shared" si="13"/>
        <v>22.5</v>
      </c>
      <c r="N874" t="str" cm="1">
        <f t="array" ref="N874">_xlfn.IFS(I874="Ara","Arabica",I874="Exc","Excelsa",I874="Lib","Liberica",I874="Rob","Robusta")</f>
        <v>Arabica</v>
      </c>
      <c r="O874" t="str">
        <f>_xlfn.XLOOKUP(Orders[[#This Row],[Customer ID]],customers!$A$2:$A$1001,customers!$I$2:$I$1001)</f>
        <v>No</v>
      </c>
    </row>
    <row r="875" spans="1:15" x14ac:dyDescent="0.3">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
        <v>6197</v>
      </c>
      <c r="K875" s="1">
        <f>INDEX(products!$A$1:$G$49,MATCH(orders!$D875,products!$A$1:$A$49,0),MATCH(orders!K$1,products!$A$1:$G$1,0))</f>
        <v>0.2</v>
      </c>
      <c r="L875" s="6">
        <f>INDEX(products!$A$1:$G$49,MATCH(orders!$D875,products!$A$1:$A$49,0),MATCH(orders!L$1,products!$A$1:$G$1,0))</f>
        <v>2.9849999999999999</v>
      </c>
      <c r="M875" s="6">
        <f t="shared" si="13"/>
        <v>11.94</v>
      </c>
      <c r="N875" t="str" cm="1">
        <f t="array" ref="N875">_xlfn.IFS(I875="Ara","Arabica",I875="Exc","Excelsa",I875="Lib","Liberica",I875="Rob","Robusta")</f>
        <v>Robusta</v>
      </c>
      <c r="O875" t="str">
        <f>_xlfn.XLOOKUP(Orders[[#This Row],[Customer ID]],customers!$A$2:$A$1001,customers!$I$2:$I$1001)</f>
        <v>Yes</v>
      </c>
    </row>
    <row r="876" spans="1:15" x14ac:dyDescent="0.3">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
        <v>6198</v>
      </c>
      <c r="K876" s="1">
        <f>INDEX(products!$A$1:$G$49,MATCH(orders!$D876,products!$A$1:$A$49,0),MATCH(orders!K$1,products!$A$1:$G$1,0))</f>
        <v>1</v>
      </c>
      <c r="L876" s="6">
        <f>INDEX(products!$A$1:$G$49,MATCH(orders!$D876,products!$A$1:$A$49,0),MATCH(orders!L$1,products!$A$1:$G$1,0))</f>
        <v>12.95</v>
      </c>
      <c r="M876" s="6">
        <f t="shared" si="13"/>
        <v>25.9</v>
      </c>
      <c r="N876" t="str" cm="1">
        <f t="array" ref="N876">_xlfn.IFS(I876="Ara","Arabica",I876="Exc","Excelsa",I876="Lib","Liberica",I876="Rob","Robusta")</f>
        <v>Arabica</v>
      </c>
      <c r="O876" t="str">
        <f>_xlfn.XLOOKUP(Orders[[#This Row],[Customer ID]],customers!$A$2:$A$1001,customers!$I$2:$I$1001)</f>
        <v>No</v>
      </c>
    </row>
    <row r="877" spans="1:15" x14ac:dyDescent="0.3">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
        <v>6197</v>
      </c>
      <c r="K877" s="1">
        <f>INDEX(products!$A$1:$G$49,MATCH(orders!$D877,products!$A$1:$A$49,0),MATCH(orders!K$1,products!$A$1:$G$1,0))</f>
        <v>0.5</v>
      </c>
      <c r="L877" s="6">
        <f>INDEX(products!$A$1:$G$49,MATCH(orders!$D877,products!$A$1:$A$49,0),MATCH(orders!L$1,products!$A$1:$G$1,0))</f>
        <v>8.73</v>
      </c>
      <c r="M877" s="6">
        <f t="shared" si="13"/>
        <v>43.650000000000006</v>
      </c>
      <c r="N877" t="str" cm="1">
        <f t="array" ref="N877">_xlfn.IFS(I877="Ara","Arabica",I877="Exc","Excelsa",I877="Lib","Liberica",I877="Rob","Robusta")</f>
        <v>Liberica</v>
      </c>
      <c r="O877" t="str">
        <f>_xlfn.XLOOKUP(Orders[[#This Row],[Customer ID]],customers!$A$2:$A$1001,customers!$I$2:$I$1001)</f>
        <v>No</v>
      </c>
    </row>
    <row r="878" spans="1:15" x14ac:dyDescent="0.3">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
        <v>6198</v>
      </c>
      <c r="K878" s="1">
        <f>INDEX(products!$A$1:$G$49,MATCH(orders!$D878,products!$A$1:$A$49,0),MATCH(orders!K$1,products!$A$1:$G$1,0))</f>
        <v>0.5</v>
      </c>
      <c r="L878" s="6">
        <f>INDEX(products!$A$1:$G$49,MATCH(orders!$D878,products!$A$1:$A$49,0),MATCH(orders!L$1,products!$A$1:$G$1,0))</f>
        <v>7.77</v>
      </c>
      <c r="M878" s="6">
        <f t="shared" si="13"/>
        <v>46.62</v>
      </c>
      <c r="N878" t="str" cm="1">
        <f t="array" ref="N878">_xlfn.IFS(I878="Ara","Arabica",I878="Exc","Excelsa",I878="Lib","Liberica",I878="Rob","Robusta")</f>
        <v>Arabica</v>
      </c>
      <c r="O878" t="str">
        <f>_xlfn.XLOOKUP(Orders[[#This Row],[Customer ID]],customers!$A$2:$A$1001,customers!$I$2:$I$1001)</f>
        <v>No</v>
      </c>
    </row>
    <row r="879" spans="1:15" x14ac:dyDescent="0.3">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
        <v>6198</v>
      </c>
      <c r="K879" s="1">
        <f>INDEX(products!$A$1:$G$49,MATCH(orders!$D879,products!$A$1:$A$49,0),MATCH(orders!K$1,products!$A$1:$G$1,0))</f>
        <v>0.5</v>
      </c>
      <c r="L879" s="6">
        <f>INDEX(products!$A$1:$G$49,MATCH(orders!$D879,products!$A$1:$A$49,0),MATCH(orders!L$1,products!$A$1:$G$1,0))</f>
        <v>9.51</v>
      </c>
      <c r="M879" s="6">
        <f t="shared" si="13"/>
        <v>28.53</v>
      </c>
      <c r="N879" t="str" cm="1">
        <f t="array" ref="N879">_xlfn.IFS(I879="Ara","Arabica",I879="Exc","Excelsa",I879="Lib","Liberica",I879="Rob","Robusta")</f>
        <v>Liberica</v>
      </c>
      <c r="O879" t="str">
        <f>_xlfn.XLOOKUP(Orders[[#This Row],[Customer ID]],customers!$A$2:$A$1001,customers!$I$2:$I$1001)</f>
        <v>No</v>
      </c>
    </row>
    <row r="880" spans="1:15" x14ac:dyDescent="0.3">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
        <v>6198</v>
      </c>
      <c r="K880" s="1">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_xlfn.IFS(I880="Ara","Arabica",I880="Exc","Excelsa",I880="Lib","Liberica",I880="Rob","Robusta")</f>
        <v>Robusta</v>
      </c>
      <c r="O880" t="str">
        <f>_xlfn.XLOOKUP(Orders[[#This Row],[Customer ID]],customers!$A$2:$A$1001,customers!$I$2:$I$1001)</f>
        <v>Yes</v>
      </c>
    </row>
    <row r="881" spans="1:15" x14ac:dyDescent="0.3">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
        <v>6199</v>
      </c>
      <c r="K881" s="1">
        <f>INDEX(products!$A$1:$G$49,MATCH(orders!$D881,products!$A$1:$A$49,0),MATCH(orders!K$1,products!$A$1:$G$1,0))</f>
        <v>0.2</v>
      </c>
      <c r="L881" s="6">
        <f>INDEX(products!$A$1:$G$49,MATCH(orders!$D881,products!$A$1:$A$49,0),MATCH(orders!L$1,products!$A$1:$G$1,0))</f>
        <v>3.645</v>
      </c>
      <c r="M881" s="6">
        <f t="shared" si="13"/>
        <v>10.935</v>
      </c>
      <c r="N881" t="str" cm="1">
        <f t="array" ref="N881">_xlfn.IFS(I881="Ara","Arabica",I881="Exc","Excelsa",I881="Lib","Liberica",I881="Rob","Robusta")</f>
        <v>Excelsa</v>
      </c>
      <c r="O881" t="str">
        <f>_xlfn.XLOOKUP(Orders[[#This Row],[Customer ID]],customers!$A$2:$A$1001,customers!$I$2:$I$1001)</f>
        <v>No</v>
      </c>
    </row>
    <row r="882" spans="1:15" x14ac:dyDescent="0.3">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
        <v>6198</v>
      </c>
      <c r="K882" s="1">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_xlfn.IFS(I882="Ara","Arabica",I882="Exc","Excelsa",I882="Lib","Liberica",I882="Rob","Robusta")</f>
        <v>Robusta</v>
      </c>
      <c r="O882" t="str">
        <f>_xlfn.XLOOKUP(Orders[[#This Row],[Customer ID]],customers!$A$2:$A$1001,customers!$I$2:$I$1001)</f>
        <v>No</v>
      </c>
    </row>
    <row r="883" spans="1:15" x14ac:dyDescent="0.3">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
        <v>6198</v>
      </c>
      <c r="K883" s="1">
        <f>INDEX(products!$A$1:$G$49,MATCH(orders!$D883,products!$A$1:$A$49,0),MATCH(orders!K$1,products!$A$1:$G$1,0))</f>
        <v>0.2</v>
      </c>
      <c r="L883" s="6">
        <f>INDEX(products!$A$1:$G$49,MATCH(orders!$D883,products!$A$1:$A$49,0),MATCH(orders!L$1,products!$A$1:$G$1,0))</f>
        <v>3.8849999999999998</v>
      </c>
      <c r="M883" s="6">
        <f t="shared" si="13"/>
        <v>23.31</v>
      </c>
      <c r="N883" t="str" cm="1">
        <f t="array" ref="N883">_xlfn.IFS(I883="Ara","Arabica",I883="Exc","Excelsa",I883="Lib","Liberica",I883="Rob","Robusta")</f>
        <v>Arabica</v>
      </c>
      <c r="O883" t="str">
        <f>_xlfn.XLOOKUP(Orders[[#This Row],[Customer ID]],customers!$A$2:$A$1001,customers!$I$2:$I$1001)</f>
        <v>Yes</v>
      </c>
    </row>
    <row r="884" spans="1:15" x14ac:dyDescent="0.3">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
        <v>6199</v>
      </c>
      <c r="K884" s="1">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_xlfn.IFS(I884="Ara","Arabica",I884="Exc","Excelsa",I884="Lib","Liberica",I884="Rob","Robusta")</f>
        <v>Arabica</v>
      </c>
      <c r="O884" t="str">
        <f>_xlfn.XLOOKUP(Orders[[#This Row],[Customer ID]],customers!$A$2:$A$1001,customers!$I$2:$I$1001)</f>
        <v>Yes</v>
      </c>
    </row>
    <row r="885" spans="1:15" x14ac:dyDescent="0.3">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
        <v>6197</v>
      </c>
      <c r="K885" s="1">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_xlfn.IFS(I885="Ara","Arabica",I885="Exc","Excelsa",I885="Lib","Liberica",I885="Rob","Robusta")</f>
        <v>Arabica</v>
      </c>
      <c r="O885" t="str">
        <f>_xlfn.XLOOKUP(Orders[[#This Row],[Customer ID]],customers!$A$2:$A$1001,customers!$I$2:$I$1001)</f>
        <v>Yes</v>
      </c>
    </row>
    <row r="886" spans="1:15" x14ac:dyDescent="0.3">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
        <v>6199</v>
      </c>
      <c r="K886" s="1">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_xlfn.IFS(I886="Ara","Arabica",I886="Exc","Excelsa",I886="Lib","Liberica",I886="Rob","Robusta")</f>
        <v>Robusta</v>
      </c>
      <c r="O886" t="str">
        <f>_xlfn.XLOOKUP(Orders[[#This Row],[Customer ID]],customers!$A$2:$A$1001,customers!$I$2:$I$1001)</f>
        <v>Yes</v>
      </c>
    </row>
    <row r="887" spans="1:15" x14ac:dyDescent="0.3">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
        <v>6199</v>
      </c>
      <c r="K887" s="1">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_xlfn.IFS(I887="Ara","Arabica",I887="Exc","Excelsa",I887="Lib","Liberica",I887="Rob","Robusta")</f>
        <v>Robusta</v>
      </c>
      <c r="O887" t="str">
        <f>_xlfn.XLOOKUP(Orders[[#This Row],[Customer ID]],customers!$A$2:$A$1001,customers!$I$2:$I$1001)</f>
        <v>No</v>
      </c>
    </row>
    <row r="888" spans="1:15" x14ac:dyDescent="0.3">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
        <v>6197</v>
      </c>
      <c r="K888" s="1">
        <f>INDEX(products!$A$1:$G$49,MATCH(orders!$D888,products!$A$1:$A$49,0),MATCH(orders!K$1,products!$A$1:$G$1,0))</f>
        <v>0.5</v>
      </c>
      <c r="L888" s="6">
        <f>INDEX(products!$A$1:$G$49,MATCH(orders!$D888,products!$A$1:$A$49,0),MATCH(orders!L$1,products!$A$1:$G$1,0))</f>
        <v>8.73</v>
      </c>
      <c r="M888" s="6">
        <f t="shared" si="13"/>
        <v>17.46</v>
      </c>
      <c r="N888" t="str" cm="1">
        <f t="array" ref="N888">_xlfn.IFS(I888="Ara","Arabica",I888="Exc","Excelsa",I888="Lib","Liberica",I888="Rob","Robusta")</f>
        <v>Liberica</v>
      </c>
      <c r="O888" t="str">
        <f>_xlfn.XLOOKUP(Orders[[#This Row],[Customer ID]],customers!$A$2:$A$1001,customers!$I$2:$I$1001)</f>
        <v>No</v>
      </c>
    </row>
    <row r="889" spans="1:15" x14ac:dyDescent="0.3">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
        <v>6198</v>
      </c>
      <c r="K889" s="1">
        <f>INDEX(products!$A$1:$G$49,MATCH(orders!$D889,products!$A$1:$A$49,0),MATCH(orders!K$1,products!$A$1:$G$1,0))</f>
        <v>0.2</v>
      </c>
      <c r="L889" s="6">
        <f>INDEX(products!$A$1:$G$49,MATCH(orders!$D889,products!$A$1:$A$49,0),MATCH(orders!L$1,products!$A$1:$G$1,0))</f>
        <v>4.4550000000000001</v>
      </c>
      <c r="M889" s="6">
        <f t="shared" si="13"/>
        <v>13.365</v>
      </c>
      <c r="N889" t="str" cm="1">
        <f t="array" ref="N889">_xlfn.IFS(I889="Ara","Arabica",I889="Exc","Excelsa",I889="Lib","Liberica",I889="Rob","Robusta")</f>
        <v>Excelsa</v>
      </c>
      <c r="O889" t="str">
        <f>_xlfn.XLOOKUP(Orders[[#This Row],[Customer ID]],customers!$A$2:$A$1001,customers!$I$2:$I$1001)</f>
        <v>No</v>
      </c>
    </row>
    <row r="890" spans="1:15" x14ac:dyDescent="0.3">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
        <v>6198</v>
      </c>
      <c r="K890" s="1">
        <f>INDEX(products!$A$1:$G$49,MATCH(orders!$D890,products!$A$1:$A$49,0),MATCH(orders!K$1,products!$A$1:$G$1,0))</f>
        <v>0.2</v>
      </c>
      <c r="L890" s="6">
        <f>INDEX(products!$A$1:$G$49,MATCH(orders!$D890,products!$A$1:$A$49,0),MATCH(orders!L$1,products!$A$1:$G$1,0))</f>
        <v>3.8849999999999998</v>
      </c>
      <c r="M890" s="6">
        <f t="shared" si="13"/>
        <v>7.77</v>
      </c>
      <c r="N890" t="str" cm="1">
        <f t="array" ref="N890">_xlfn.IFS(I890="Ara","Arabica",I890="Exc","Excelsa",I890="Lib","Liberica",I890="Rob","Robusta")</f>
        <v>Arabica</v>
      </c>
      <c r="O890" t="str">
        <f>_xlfn.XLOOKUP(Orders[[#This Row],[Customer ID]],customers!$A$2:$A$1001,customers!$I$2:$I$1001)</f>
        <v>Yes</v>
      </c>
    </row>
    <row r="891" spans="1:15" x14ac:dyDescent="0.3">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
        <v>6199</v>
      </c>
      <c r="K891" s="1">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_xlfn.IFS(I891="Ara","Arabica",I891="Exc","Excelsa",I891="Lib","Liberica",I891="Rob","Robusta")</f>
        <v>Robusta</v>
      </c>
      <c r="O891" t="str">
        <f>_xlfn.XLOOKUP(Orders[[#This Row],[Customer ID]],customers!$A$2:$A$1001,customers!$I$2:$I$1001)</f>
        <v>Yes</v>
      </c>
    </row>
    <row r="892" spans="1:15" x14ac:dyDescent="0.3">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
        <v>6199</v>
      </c>
      <c r="K892" s="1">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_xlfn.IFS(I892="Ara","Arabica",I892="Exc","Excelsa",I892="Lib","Liberica",I892="Rob","Robusta")</f>
        <v>Robusta</v>
      </c>
      <c r="O892" t="str">
        <f>_xlfn.XLOOKUP(Orders[[#This Row],[Customer ID]],customers!$A$2:$A$1001,customers!$I$2:$I$1001)</f>
        <v>Yes</v>
      </c>
    </row>
    <row r="893" spans="1:15" x14ac:dyDescent="0.3">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
        <v>6199</v>
      </c>
      <c r="K893" s="1">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_xlfn.IFS(I893="Ara","Arabica",I893="Exc","Excelsa",I893="Lib","Liberica",I893="Rob","Robusta")</f>
        <v>Arabica</v>
      </c>
      <c r="O893" t="str">
        <f>_xlfn.XLOOKUP(Orders[[#This Row],[Customer ID]],customers!$A$2:$A$1001,customers!$I$2:$I$1001)</f>
        <v>Yes</v>
      </c>
    </row>
    <row r="894" spans="1:15" x14ac:dyDescent="0.3">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
        <v>6197</v>
      </c>
      <c r="K894" s="1">
        <f>INDEX(products!$A$1:$G$49,MATCH(orders!$D894,products!$A$1:$A$49,0),MATCH(orders!K$1,products!$A$1:$G$1,0))</f>
        <v>0.2</v>
      </c>
      <c r="L894" s="6">
        <f>INDEX(products!$A$1:$G$49,MATCH(orders!$D894,products!$A$1:$A$49,0),MATCH(orders!L$1,products!$A$1:$G$1,0))</f>
        <v>4.125</v>
      </c>
      <c r="M894" s="6">
        <f t="shared" si="13"/>
        <v>20.625</v>
      </c>
      <c r="N894" t="str" cm="1">
        <f t="array" ref="N894">_xlfn.IFS(I894="Ara","Arabica",I894="Exc","Excelsa",I894="Lib","Liberica",I894="Rob","Robusta")</f>
        <v>Excelsa</v>
      </c>
      <c r="O894" t="str">
        <f>_xlfn.XLOOKUP(Orders[[#This Row],[Customer ID]],customers!$A$2:$A$1001,customers!$I$2:$I$1001)</f>
        <v>No</v>
      </c>
    </row>
    <row r="895" spans="1:15" x14ac:dyDescent="0.3">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
        <v>6198</v>
      </c>
      <c r="K895" s="1">
        <f>INDEX(products!$A$1:$G$49,MATCH(orders!$D895,products!$A$1:$A$49,0),MATCH(orders!K$1,products!$A$1:$G$1,0))</f>
        <v>0.5</v>
      </c>
      <c r="L895" s="6">
        <f>INDEX(products!$A$1:$G$49,MATCH(orders!$D895,products!$A$1:$A$49,0),MATCH(orders!L$1,products!$A$1:$G$1,0))</f>
        <v>9.51</v>
      </c>
      <c r="M895" s="6">
        <f t="shared" si="13"/>
        <v>57.06</v>
      </c>
      <c r="N895" t="str" cm="1">
        <f t="array" ref="N895">_xlfn.IFS(I895="Ara","Arabica",I895="Exc","Excelsa",I895="Lib","Liberica",I895="Rob","Robusta")</f>
        <v>Liberica</v>
      </c>
      <c r="O895" t="str">
        <f>_xlfn.XLOOKUP(Orders[[#This Row],[Customer ID]],customers!$A$2:$A$1001,customers!$I$2:$I$1001)</f>
        <v>Yes</v>
      </c>
    </row>
    <row r="896" spans="1:15" x14ac:dyDescent="0.3">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
        <v>6199</v>
      </c>
      <c r="K896" s="1">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_xlfn.IFS(I896="Ara","Arabica",I896="Exc","Excelsa",I896="Lib","Liberica",I896="Rob","Robusta")</f>
        <v>Robusta</v>
      </c>
      <c r="O896" t="str">
        <f>_xlfn.XLOOKUP(Orders[[#This Row],[Customer ID]],customers!$A$2:$A$1001,customers!$I$2:$I$1001)</f>
        <v>Yes</v>
      </c>
    </row>
    <row r="897" spans="1:15" x14ac:dyDescent="0.3">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
        <v>6197</v>
      </c>
      <c r="K897" s="1">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_xlfn.IFS(I897="Ara","Arabica",I897="Exc","Excelsa",I897="Lib","Liberica",I897="Rob","Robusta")</f>
        <v>Excelsa</v>
      </c>
      <c r="O897" t="str">
        <f>_xlfn.XLOOKUP(Orders[[#This Row],[Customer ID]],customers!$A$2:$A$1001,customers!$I$2:$I$1001)</f>
        <v>No</v>
      </c>
    </row>
    <row r="898" spans="1:15" x14ac:dyDescent="0.3">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
        <v>6199</v>
      </c>
      <c r="K898" s="1">
        <f>INDEX(products!$A$1:$G$49,MATCH(orders!$D898,products!$A$1:$A$49,0),MATCH(orders!K$1,products!$A$1:$G$1,0))</f>
        <v>0.5</v>
      </c>
      <c r="L898" s="6">
        <f>INDEX(products!$A$1:$G$49,MATCH(orders!$D898,products!$A$1:$A$49,0),MATCH(orders!L$1,products!$A$1:$G$1,0))</f>
        <v>5.3699999999999992</v>
      </c>
      <c r="M898" s="6">
        <f t="shared" si="13"/>
        <v>32.22</v>
      </c>
      <c r="N898" t="str" cm="1">
        <f t="array" ref="N898">_xlfn.IFS(I898="Ara","Arabica",I898="Exc","Excelsa",I898="Lib","Liberica",I898="Rob","Robusta")</f>
        <v>Robusta</v>
      </c>
      <c r="O898" t="str">
        <f>_xlfn.XLOOKUP(Orders[[#This Row],[Customer ID]],customers!$A$2:$A$1001,customers!$I$2:$I$1001)</f>
        <v>Yes</v>
      </c>
    </row>
    <row r="899" spans="1:15" x14ac:dyDescent="0.3">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
        <v>6199</v>
      </c>
      <c r="K899" s="1">
        <f>INDEX(products!$A$1:$G$49,MATCH(orders!$D899,products!$A$1:$A$49,0),MATCH(orders!K$1,products!$A$1:$G$1,0))</f>
        <v>1</v>
      </c>
      <c r="L899" s="6">
        <f>INDEX(products!$A$1:$G$49,MATCH(orders!$D899,products!$A$1:$A$49,0),MATCH(orders!L$1,products!$A$1:$G$1,0))</f>
        <v>12.15</v>
      </c>
      <c r="M899" s="6">
        <f t="shared" ref="M899:M962" si="14">L899*E899</f>
        <v>24.3</v>
      </c>
      <c r="N899" t="str" cm="1">
        <f t="array" ref="N899">_xlfn.IFS(I899="Ara","Arabica",I899="Exc","Excelsa",I899="Lib","Liberica",I899="Rob","Robusta")</f>
        <v>Excelsa</v>
      </c>
      <c r="O899" t="str">
        <f>_xlfn.XLOOKUP(Orders[[#This Row],[Customer ID]],customers!$A$2:$A$1001,customers!$I$2:$I$1001)</f>
        <v>No</v>
      </c>
    </row>
    <row r="900" spans="1:15" x14ac:dyDescent="0.3">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
        <v>6198</v>
      </c>
      <c r="K900" s="1">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_xlfn.IFS(I900="Ara","Arabica",I900="Exc","Excelsa",I900="Lib","Liberica",I900="Rob","Robusta")</f>
        <v>Robusta</v>
      </c>
      <c r="O900" t="str">
        <f>_xlfn.XLOOKUP(Orders[[#This Row],[Customer ID]],customers!$A$2:$A$1001,customers!$I$2:$I$1001)</f>
        <v>No</v>
      </c>
    </row>
    <row r="901" spans="1:15" x14ac:dyDescent="0.3">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
        <v>6197</v>
      </c>
      <c r="K901" s="1">
        <f>INDEX(products!$A$1:$G$49,MATCH(orders!$D901,products!$A$1:$A$49,0),MATCH(orders!K$1,products!$A$1:$G$1,0))</f>
        <v>1</v>
      </c>
      <c r="L901" s="6">
        <f>INDEX(products!$A$1:$G$49,MATCH(orders!$D901,products!$A$1:$A$49,0),MATCH(orders!L$1,products!$A$1:$G$1,0))</f>
        <v>14.55</v>
      </c>
      <c r="M901" s="6">
        <f t="shared" si="14"/>
        <v>72.75</v>
      </c>
      <c r="N901" t="str" cm="1">
        <f t="array" ref="N901">_xlfn.IFS(I901="Ara","Arabica",I901="Exc","Excelsa",I901="Lib","Liberica",I901="Rob","Robusta")</f>
        <v>Liberica</v>
      </c>
      <c r="O901" t="str">
        <f>_xlfn.XLOOKUP(Orders[[#This Row],[Customer ID]],customers!$A$2:$A$1001,customers!$I$2:$I$1001)</f>
        <v>No</v>
      </c>
    </row>
    <row r="902" spans="1:15" x14ac:dyDescent="0.3">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
        <v>6198</v>
      </c>
      <c r="K902" s="1">
        <f>INDEX(products!$A$1:$G$49,MATCH(orders!$D902,products!$A$1:$A$49,0),MATCH(orders!K$1,products!$A$1:$G$1,0))</f>
        <v>1</v>
      </c>
      <c r="L902" s="6">
        <f>INDEX(products!$A$1:$G$49,MATCH(orders!$D902,products!$A$1:$A$49,0),MATCH(orders!L$1,products!$A$1:$G$1,0))</f>
        <v>15.85</v>
      </c>
      <c r="M902" s="6">
        <f t="shared" si="14"/>
        <v>47.55</v>
      </c>
      <c r="N902" t="str" cm="1">
        <f t="array" ref="N902">_xlfn.IFS(I902="Ara","Arabica",I902="Exc","Excelsa",I902="Lib","Liberica",I902="Rob","Robusta")</f>
        <v>Liberica</v>
      </c>
      <c r="O902" t="str">
        <f>_xlfn.XLOOKUP(Orders[[#This Row],[Customer ID]],customers!$A$2:$A$1001,customers!$I$2:$I$1001)</f>
        <v>No</v>
      </c>
    </row>
    <row r="903" spans="1:15" x14ac:dyDescent="0.3">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
        <v>6198</v>
      </c>
      <c r="K903" s="1">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_xlfn.IFS(I903="Ara","Arabica",I903="Exc","Excelsa",I903="Lib","Liberica",I903="Rob","Robusta")</f>
        <v>Robusta</v>
      </c>
      <c r="O903" t="str">
        <f>_xlfn.XLOOKUP(Orders[[#This Row],[Customer ID]],customers!$A$2:$A$1001,customers!$I$2:$I$1001)</f>
        <v>Yes</v>
      </c>
    </row>
    <row r="904" spans="1:15" x14ac:dyDescent="0.3">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
        <v>6197</v>
      </c>
      <c r="K904" s="1">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_xlfn.IFS(I904="Ara","Arabica",I904="Exc","Excelsa",I904="Lib","Liberica",I904="Rob","Robusta")</f>
        <v>Excelsa</v>
      </c>
      <c r="O904" t="str">
        <f>_xlfn.XLOOKUP(Orders[[#This Row],[Customer ID]],customers!$A$2:$A$1001,customers!$I$2:$I$1001)</f>
        <v>No</v>
      </c>
    </row>
    <row r="905" spans="1:15" x14ac:dyDescent="0.3">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
        <v>6197</v>
      </c>
      <c r="K905" s="1">
        <f>INDEX(products!$A$1:$G$49,MATCH(orders!$D905,products!$A$1:$A$49,0),MATCH(orders!K$1,products!$A$1:$G$1,0))</f>
        <v>0.5</v>
      </c>
      <c r="L905" s="6">
        <f>INDEX(products!$A$1:$G$49,MATCH(orders!$D905,products!$A$1:$A$49,0),MATCH(orders!L$1,products!$A$1:$G$1,0))</f>
        <v>8.73</v>
      </c>
      <c r="M905" s="6">
        <f t="shared" si="14"/>
        <v>17.46</v>
      </c>
      <c r="N905" t="str" cm="1">
        <f t="array" ref="N905">_xlfn.IFS(I905="Ara","Arabica",I905="Exc","Excelsa",I905="Lib","Liberica",I905="Rob","Robusta")</f>
        <v>Liberica</v>
      </c>
      <c r="O905" t="str">
        <f>_xlfn.XLOOKUP(Orders[[#This Row],[Customer ID]],customers!$A$2:$A$1001,customers!$I$2:$I$1001)</f>
        <v>No</v>
      </c>
    </row>
    <row r="906" spans="1:15" x14ac:dyDescent="0.3">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
        <v>6198</v>
      </c>
      <c r="K906" s="1">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_xlfn.IFS(I906="Ara","Arabica",I906="Exc","Excelsa",I906="Lib","Liberica",I906="Rob","Robusta")</f>
        <v>Arabica</v>
      </c>
      <c r="O906" t="str">
        <f>_xlfn.XLOOKUP(Orders[[#This Row],[Customer ID]],customers!$A$2:$A$1001,customers!$I$2:$I$1001)</f>
        <v>No</v>
      </c>
    </row>
    <row r="907" spans="1:15" x14ac:dyDescent="0.3">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
        <v>6197</v>
      </c>
      <c r="K907" s="1">
        <f>INDEX(products!$A$1:$G$49,MATCH(orders!$D907,products!$A$1:$A$49,0),MATCH(orders!K$1,products!$A$1:$G$1,0))</f>
        <v>0.5</v>
      </c>
      <c r="L907" s="6">
        <f>INDEX(products!$A$1:$G$49,MATCH(orders!$D907,products!$A$1:$A$49,0),MATCH(orders!L$1,products!$A$1:$G$1,0))</f>
        <v>6.75</v>
      </c>
      <c r="M907" s="6">
        <f t="shared" si="14"/>
        <v>40.5</v>
      </c>
      <c r="N907" t="str" cm="1">
        <f t="array" ref="N907">_xlfn.IFS(I907="Ara","Arabica",I907="Exc","Excelsa",I907="Lib","Liberica",I907="Rob","Robusta")</f>
        <v>Arabica</v>
      </c>
      <c r="O907" t="str">
        <f>_xlfn.XLOOKUP(Orders[[#This Row],[Customer ID]],customers!$A$2:$A$1001,customers!$I$2:$I$1001)</f>
        <v>Yes</v>
      </c>
    </row>
    <row r="908" spans="1:15" x14ac:dyDescent="0.3">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
        <v>6197</v>
      </c>
      <c r="K908" s="1">
        <f>INDEX(products!$A$1:$G$49,MATCH(orders!$D908,products!$A$1:$A$49,0),MATCH(orders!K$1,products!$A$1:$G$1,0))</f>
        <v>0.5</v>
      </c>
      <c r="L908" s="6">
        <f>INDEX(products!$A$1:$G$49,MATCH(orders!$D908,products!$A$1:$A$49,0),MATCH(orders!L$1,products!$A$1:$G$1,0))</f>
        <v>6.75</v>
      </c>
      <c r="M908" s="6">
        <f t="shared" si="14"/>
        <v>27</v>
      </c>
      <c r="N908" t="str" cm="1">
        <f t="array" ref="N908">_xlfn.IFS(I908="Ara","Arabica",I908="Exc","Excelsa",I908="Lib","Liberica",I908="Rob","Robusta")</f>
        <v>Arabica</v>
      </c>
      <c r="O908" t="str">
        <f>_xlfn.XLOOKUP(Orders[[#This Row],[Customer ID]],customers!$A$2:$A$1001,customers!$I$2:$I$1001)</f>
        <v>Yes</v>
      </c>
    </row>
    <row r="909" spans="1:15" x14ac:dyDescent="0.3">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
        <v>6199</v>
      </c>
      <c r="K909" s="1">
        <f>INDEX(products!$A$1:$G$49,MATCH(orders!$D909,products!$A$1:$A$49,0),MATCH(orders!K$1,products!$A$1:$G$1,0))</f>
        <v>1</v>
      </c>
      <c r="L909" s="6">
        <f>INDEX(products!$A$1:$G$49,MATCH(orders!$D909,products!$A$1:$A$49,0),MATCH(orders!L$1,products!$A$1:$G$1,0))</f>
        <v>12.95</v>
      </c>
      <c r="M909" s="6">
        <f t="shared" si="14"/>
        <v>38.849999999999994</v>
      </c>
      <c r="N909" t="str" cm="1">
        <f t="array" ref="N909">_xlfn.IFS(I909="Ara","Arabica",I909="Exc","Excelsa",I909="Lib","Liberica",I909="Rob","Robusta")</f>
        <v>Liberica</v>
      </c>
      <c r="O909" t="str">
        <f>_xlfn.XLOOKUP(Orders[[#This Row],[Customer ID]],customers!$A$2:$A$1001,customers!$I$2:$I$1001)</f>
        <v>No</v>
      </c>
    </row>
    <row r="910" spans="1:15" x14ac:dyDescent="0.3">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
        <v>6198</v>
      </c>
      <c r="K910" s="1">
        <f>INDEX(products!$A$1:$G$49,MATCH(orders!$D910,products!$A$1:$A$49,0),MATCH(orders!K$1,products!$A$1:$G$1,0))</f>
        <v>1</v>
      </c>
      <c r="L910" s="6">
        <f>INDEX(products!$A$1:$G$49,MATCH(orders!$D910,products!$A$1:$A$49,0),MATCH(orders!L$1,products!$A$1:$G$1,0))</f>
        <v>11.95</v>
      </c>
      <c r="M910" s="6">
        <f t="shared" si="14"/>
        <v>59.75</v>
      </c>
      <c r="N910" t="str" cm="1">
        <f t="array" ref="N910">_xlfn.IFS(I910="Ara","Arabica",I910="Exc","Excelsa",I910="Lib","Liberica",I910="Rob","Robusta")</f>
        <v>Robusta</v>
      </c>
      <c r="O910" t="str">
        <f>_xlfn.XLOOKUP(Orders[[#This Row],[Customer ID]],customers!$A$2:$A$1001,customers!$I$2:$I$1001)</f>
        <v>No</v>
      </c>
    </row>
    <row r="911" spans="1:15" x14ac:dyDescent="0.3">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
        <v>6198</v>
      </c>
      <c r="K911" s="1">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_xlfn.IFS(I911="Ara","Arabica",I911="Exc","Excelsa",I911="Lib","Liberica",I911="Rob","Robusta")</f>
        <v>Robusta</v>
      </c>
      <c r="O911" t="str">
        <f>_xlfn.XLOOKUP(Orders[[#This Row],[Customer ID]],customers!$A$2:$A$1001,customers!$I$2:$I$1001)</f>
        <v>No</v>
      </c>
    </row>
    <row r="912" spans="1:15" x14ac:dyDescent="0.3">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
        <v>6199</v>
      </c>
      <c r="K912" s="1">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_xlfn.IFS(I912="Ara","Arabica",I912="Exc","Excelsa",I912="Lib","Liberica",I912="Rob","Robusta")</f>
        <v>Arabica</v>
      </c>
      <c r="O912" t="str">
        <f>_xlfn.XLOOKUP(Orders[[#This Row],[Customer ID]],customers!$A$2:$A$1001,customers!$I$2:$I$1001)</f>
        <v>No</v>
      </c>
    </row>
    <row r="913" spans="1:15" x14ac:dyDescent="0.3">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
        <v>6197</v>
      </c>
      <c r="K913" s="1">
        <f>INDEX(products!$A$1:$G$49,MATCH(orders!$D913,products!$A$1:$A$49,0),MATCH(orders!K$1,products!$A$1:$G$1,0))</f>
        <v>1</v>
      </c>
      <c r="L913" s="6">
        <f>INDEX(products!$A$1:$G$49,MATCH(orders!$D913,products!$A$1:$A$49,0),MATCH(orders!L$1,products!$A$1:$G$1,0))</f>
        <v>11.25</v>
      </c>
      <c r="M913" s="6">
        <f t="shared" si="14"/>
        <v>45</v>
      </c>
      <c r="N913" t="str" cm="1">
        <f t="array" ref="N913">_xlfn.IFS(I913="Ara","Arabica",I913="Exc","Excelsa",I913="Lib","Liberica",I913="Rob","Robusta")</f>
        <v>Arabica</v>
      </c>
      <c r="O913" t="str">
        <f>_xlfn.XLOOKUP(Orders[[#This Row],[Customer ID]],customers!$A$2:$A$1001,customers!$I$2:$I$1001)</f>
        <v>Yes</v>
      </c>
    </row>
    <row r="914" spans="1:15" x14ac:dyDescent="0.3">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
        <v>6197</v>
      </c>
      <c r="K914" s="1">
        <f>INDEX(products!$A$1:$G$49,MATCH(orders!$D914,products!$A$1:$A$49,0),MATCH(orders!K$1,products!$A$1:$G$1,0))</f>
        <v>2.5</v>
      </c>
      <c r="L914" s="6">
        <f>INDEX(products!$A$1:$G$49,MATCH(orders!$D914,products!$A$1:$A$49,0),MATCH(orders!L$1,products!$A$1:$G$1,0))</f>
        <v>22.884999999999998</v>
      </c>
      <c r="M914" s="6">
        <f t="shared" si="14"/>
        <v>137.31</v>
      </c>
      <c r="N914" t="str" cm="1">
        <f t="array" ref="N914">_xlfn.IFS(I914="Ara","Arabica",I914="Exc","Excelsa",I914="Lib","Liberica",I914="Rob","Robusta")</f>
        <v>Robusta</v>
      </c>
      <c r="O914" t="str">
        <f>_xlfn.XLOOKUP(Orders[[#This Row],[Customer ID]],customers!$A$2:$A$1001,customers!$I$2:$I$1001)</f>
        <v>Yes</v>
      </c>
    </row>
    <row r="915" spans="1:15" x14ac:dyDescent="0.3">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
        <v>6197</v>
      </c>
      <c r="K915" s="1">
        <f>INDEX(products!$A$1:$G$49,MATCH(orders!$D915,products!$A$1:$A$49,0),MATCH(orders!K$1,products!$A$1:$G$1,0))</f>
        <v>0.5</v>
      </c>
      <c r="L915" s="6">
        <f>INDEX(products!$A$1:$G$49,MATCH(orders!$D915,products!$A$1:$A$49,0),MATCH(orders!L$1,products!$A$1:$G$1,0))</f>
        <v>6.75</v>
      </c>
      <c r="M915" s="6">
        <f t="shared" si="14"/>
        <v>6.75</v>
      </c>
      <c r="N915" t="str" cm="1">
        <f t="array" ref="N915">_xlfn.IFS(I915="Ara","Arabica",I915="Exc","Excelsa",I915="Lib","Liberica",I915="Rob","Robusta")</f>
        <v>Arabica</v>
      </c>
      <c r="O915" t="str">
        <f>_xlfn.XLOOKUP(Orders[[#This Row],[Customer ID]],customers!$A$2:$A$1001,customers!$I$2:$I$1001)</f>
        <v>No</v>
      </c>
    </row>
    <row r="916" spans="1:15" x14ac:dyDescent="0.3">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
        <v>6197</v>
      </c>
      <c r="K916" s="1">
        <f>INDEX(products!$A$1:$G$49,MATCH(orders!$D916,products!$A$1:$A$49,0),MATCH(orders!K$1,products!$A$1:$G$1,0))</f>
        <v>1</v>
      </c>
      <c r="L916" s="6">
        <f>INDEX(products!$A$1:$G$49,MATCH(orders!$D916,products!$A$1:$A$49,0),MATCH(orders!L$1,products!$A$1:$G$1,0))</f>
        <v>11.25</v>
      </c>
      <c r="M916" s="6">
        <f t="shared" si="14"/>
        <v>45</v>
      </c>
      <c r="N916" t="str" cm="1">
        <f t="array" ref="N916">_xlfn.IFS(I916="Ara","Arabica",I916="Exc","Excelsa",I916="Lib","Liberica",I916="Rob","Robusta")</f>
        <v>Arabica</v>
      </c>
      <c r="O916" t="str">
        <f>_xlfn.XLOOKUP(Orders[[#This Row],[Customer ID]],customers!$A$2:$A$1001,customers!$I$2:$I$1001)</f>
        <v>No</v>
      </c>
    </row>
    <row r="917" spans="1:15" x14ac:dyDescent="0.3">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
        <v>6199</v>
      </c>
      <c r="K917" s="1">
        <f>INDEX(products!$A$1:$G$49,MATCH(orders!$D917,products!$A$1:$A$49,0),MATCH(orders!K$1,products!$A$1:$G$1,0))</f>
        <v>2.5</v>
      </c>
      <c r="L917" s="6">
        <f>INDEX(products!$A$1:$G$49,MATCH(orders!$D917,products!$A$1:$A$49,0),MATCH(orders!L$1,products!$A$1:$G$1,0))</f>
        <v>27.945</v>
      </c>
      <c r="M917" s="6">
        <f t="shared" si="14"/>
        <v>83.835000000000008</v>
      </c>
      <c r="N917" t="str" cm="1">
        <f t="array" ref="N917">_xlfn.IFS(I917="Ara","Arabica",I917="Exc","Excelsa",I917="Lib","Liberica",I917="Rob","Robusta")</f>
        <v>Excelsa</v>
      </c>
      <c r="O917" t="str">
        <f>_xlfn.XLOOKUP(Orders[[#This Row],[Customer ID]],customers!$A$2:$A$1001,customers!$I$2:$I$1001)</f>
        <v>Yes</v>
      </c>
    </row>
    <row r="918" spans="1:15" x14ac:dyDescent="0.3">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
        <v>6199</v>
      </c>
      <c r="K918" s="1">
        <f>INDEX(products!$A$1:$G$49,MATCH(orders!$D918,products!$A$1:$A$49,0),MATCH(orders!K$1,products!$A$1:$G$1,0))</f>
        <v>0.2</v>
      </c>
      <c r="L918" s="6">
        <f>INDEX(products!$A$1:$G$49,MATCH(orders!$D918,products!$A$1:$A$49,0),MATCH(orders!L$1,products!$A$1:$G$1,0))</f>
        <v>3.645</v>
      </c>
      <c r="M918" s="6">
        <f t="shared" si="14"/>
        <v>3.645</v>
      </c>
      <c r="N918" t="str" cm="1">
        <f t="array" ref="N918">_xlfn.IFS(I918="Ara","Arabica",I918="Exc","Excelsa",I918="Lib","Liberica",I918="Rob","Robusta")</f>
        <v>Excelsa</v>
      </c>
      <c r="O918" t="str">
        <f>_xlfn.XLOOKUP(Orders[[#This Row],[Customer ID]],customers!$A$2:$A$1001,customers!$I$2:$I$1001)</f>
        <v>Yes</v>
      </c>
    </row>
    <row r="919" spans="1:15" x14ac:dyDescent="0.3">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
        <v>6197</v>
      </c>
      <c r="K919" s="1">
        <f>INDEX(products!$A$1:$G$49,MATCH(orders!$D919,products!$A$1:$A$49,0),MATCH(orders!K$1,products!$A$1:$G$1,0))</f>
        <v>0.5</v>
      </c>
      <c r="L919" s="6">
        <f>INDEX(products!$A$1:$G$49,MATCH(orders!$D919,products!$A$1:$A$49,0),MATCH(orders!L$1,products!$A$1:$G$1,0))</f>
        <v>6.75</v>
      </c>
      <c r="M919" s="6">
        <f t="shared" si="14"/>
        <v>6.75</v>
      </c>
      <c r="N919" t="str" cm="1">
        <f t="array" ref="N919">_xlfn.IFS(I919="Ara","Arabica",I919="Exc","Excelsa",I919="Lib","Liberica",I919="Rob","Robusta")</f>
        <v>Arabica</v>
      </c>
      <c r="O919" t="str">
        <f>_xlfn.XLOOKUP(Orders[[#This Row],[Customer ID]],customers!$A$2:$A$1001,customers!$I$2:$I$1001)</f>
        <v>No</v>
      </c>
    </row>
    <row r="920" spans="1:15" x14ac:dyDescent="0.3">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
        <v>6199</v>
      </c>
      <c r="K920" s="1">
        <f>INDEX(products!$A$1:$G$49,MATCH(orders!$D920,products!$A$1:$A$49,0),MATCH(orders!K$1,products!$A$1:$G$1,0))</f>
        <v>0.5</v>
      </c>
      <c r="L920" s="6">
        <f>INDEX(products!$A$1:$G$49,MATCH(orders!$D920,products!$A$1:$A$49,0),MATCH(orders!L$1,products!$A$1:$G$1,0))</f>
        <v>7.29</v>
      </c>
      <c r="M920" s="6">
        <f t="shared" si="14"/>
        <v>21.87</v>
      </c>
      <c r="N920" t="str" cm="1">
        <f t="array" ref="N920">_xlfn.IFS(I920="Ara","Arabica",I920="Exc","Excelsa",I920="Lib","Liberica",I920="Rob","Robusta")</f>
        <v>Excelsa</v>
      </c>
      <c r="O920" t="str">
        <f>_xlfn.XLOOKUP(Orders[[#This Row],[Customer ID]],customers!$A$2:$A$1001,customers!$I$2:$I$1001)</f>
        <v>No</v>
      </c>
    </row>
    <row r="921" spans="1:15" x14ac:dyDescent="0.3">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
        <v>6199</v>
      </c>
      <c r="K921" s="1">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_xlfn.IFS(I921="Ara","Arabica",I921="Exc","Excelsa",I921="Lib","Liberica",I921="Rob","Robusta")</f>
        <v>Robusta</v>
      </c>
      <c r="O921" t="str">
        <f>_xlfn.XLOOKUP(Orders[[#This Row],[Customer ID]],customers!$A$2:$A$1001,customers!$I$2:$I$1001)</f>
        <v>Yes</v>
      </c>
    </row>
    <row r="922" spans="1:15" x14ac:dyDescent="0.3">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
        <v>6199</v>
      </c>
      <c r="K922" s="1">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_xlfn.IFS(I922="Ara","Arabica",I922="Exc","Excelsa",I922="Lib","Liberica",I922="Rob","Robusta")</f>
        <v>Robusta</v>
      </c>
      <c r="O922" t="str">
        <f>_xlfn.XLOOKUP(Orders[[#This Row],[Customer ID]],customers!$A$2:$A$1001,customers!$I$2:$I$1001)</f>
        <v>No</v>
      </c>
    </row>
    <row r="923" spans="1:15" x14ac:dyDescent="0.3">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
        <v>6199</v>
      </c>
      <c r="K923" s="1">
        <f>INDEX(products!$A$1:$G$49,MATCH(orders!$D923,products!$A$1:$A$49,0),MATCH(orders!K$1,products!$A$1:$G$1,0))</f>
        <v>0.2</v>
      </c>
      <c r="L923" s="6">
        <f>INDEX(products!$A$1:$G$49,MATCH(orders!$D923,products!$A$1:$A$49,0),MATCH(orders!L$1,products!$A$1:$G$1,0))</f>
        <v>3.8849999999999998</v>
      </c>
      <c r="M923" s="6">
        <f t="shared" si="14"/>
        <v>7.77</v>
      </c>
      <c r="N923" t="str" cm="1">
        <f t="array" ref="N923">_xlfn.IFS(I923="Ara","Arabica",I923="Exc","Excelsa",I923="Lib","Liberica",I923="Rob","Robusta")</f>
        <v>Liberica</v>
      </c>
      <c r="O923" t="str">
        <f>_xlfn.XLOOKUP(Orders[[#This Row],[Customer ID]],customers!$A$2:$A$1001,customers!$I$2:$I$1001)</f>
        <v>No</v>
      </c>
    </row>
    <row r="924" spans="1:15" x14ac:dyDescent="0.3">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
        <v>6197</v>
      </c>
      <c r="K924" s="1">
        <f>INDEX(products!$A$1:$G$49,MATCH(orders!$D924,products!$A$1:$A$49,0),MATCH(orders!K$1,products!$A$1:$G$1,0))</f>
        <v>1</v>
      </c>
      <c r="L924" s="6">
        <f>INDEX(products!$A$1:$G$49,MATCH(orders!$D924,products!$A$1:$A$49,0),MATCH(orders!L$1,products!$A$1:$G$1,0))</f>
        <v>11.25</v>
      </c>
      <c r="M924" s="6">
        <f t="shared" si="14"/>
        <v>67.5</v>
      </c>
      <c r="N924" t="str" cm="1">
        <f t="array" ref="N924">_xlfn.IFS(I924="Ara","Arabica",I924="Exc","Excelsa",I924="Lib","Liberica",I924="Rob","Robusta")</f>
        <v>Arabica</v>
      </c>
      <c r="O924" t="str">
        <f>_xlfn.XLOOKUP(Orders[[#This Row],[Customer ID]],customers!$A$2:$A$1001,customers!$I$2:$I$1001)</f>
        <v>Yes</v>
      </c>
    </row>
    <row r="925" spans="1:15" x14ac:dyDescent="0.3">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
        <v>6199</v>
      </c>
      <c r="K925" s="1">
        <f>INDEX(products!$A$1:$G$49,MATCH(orders!$D925,products!$A$1:$A$49,0),MATCH(orders!K$1,products!$A$1:$G$1,0))</f>
        <v>2.5</v>
      </c>
      <c r="L925" s="6">
        <f>INDEX(products!$A$1:$G$49,MATCH(orders!$D925,products!$A$1:$A$49,0),MATCH(orders!L$1,products!$A$1:$G$1,0))</f>
        <v>27.945</v>
      </c>
      <c r="M925" s="6">
        <f t="shared" si="14"/>
        <v>27.945</v>
      </c>
      <c r="N925" t="str" cm="1">
        <f t="array" ref="N925">_xlfn.IFS(I925="Ara","Arabica",I925="Exc","Excelsa",I925="Lib","Liberica",I925="Rob","Robusta")</f>
        <v>Excelsa</v>
      </c>
      <c r="O925" t="str">
        <f>_xlfn.XLOOKUP(Orders[[#This Row],[Customer ID]],customers!$A$2:$A$1001,customers!$I$2:$I$1001)</f>
        <v>No</v>
      </c>
    </row>
    <row r="926" spans="1:15" x14ac:dyDescent="0.3">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
        <v>6198</v>
      </c>
      <c r="K926" s="1">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_xlfn.IFS(I926="Ara","Arabica",I926="Exc","Excelsa",I926="Lib","Liberica",I926="Rob","Robusta")</f>
        <v>Arabica</v>
      </c>
      <c r="O926" t="str">
        <f>_xlfn.XLOOKUP(Orders[[#This Row],[Customer ID]],customers!$A$2:$A$1001,customers!$I$2:$I$1001)</f>
        <v>No</v>
      </c>
    </row>
    <row r="927" spans="1:15" x14ac:dyDescent="0.3">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
        <v>6197</v>
      </c>
      <c r="K927" s="1">
        <f>INDEX(products!$A$1:$G$49,MATCH(orders!$D927,products!$A$1:$A$49,0),MATCH(orders!K$1,products!$A$1:$G$1,0))</f>
        <v>0.5</v>
      </c>
      <c r="L927" s="6">
        <f>INDEX(products!$A$1:$G$49,MATCH(orders!$D927,products!$A$1:$A$49,0),MATCH(orders!L$1,products!$A$1:$G$1,0))</f>
        <v>6.75</v>
      </c>
      <c r="M927" s="6">
        <f t="shared" si="14"/>
        <v>20.25</v>
      </c>
      <c r="N927" t="str" cm="1">
        <f t="array" ref="N927">_xlfn.IFS(I927="Ara","Arabica",I927="Exc","Excelsa",I927="Lib","Liberica",I927="Rob","Robusta")</f>
        <v>Arabica</v>
      </c>
      <c r="O927" t="str">
        <f>_xlfn.XLOOKUP(Orders[[#This Row],[Customer ID]],customers!$A$2:$A$1001,customers!$I$2:$I$1001)</f>
        <v>No</v>
      </c>
    </row>
    <row r="928" spans="1:15" x14ac:dyDescent="0.3">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
        <v>6197</v>
      </c>
      <c r="K928" s="1">
        <f>INDEX(products!$A$1:$G$49,MATCH(orders!$D928,products!$A$1:$A$49,0),MATCH(orders!K$1,products!$A$1:$G$1,0))</f>
        <v>0.5</v>
      </c>
      <c r="L928" s="6">
        <f>INDEX(products!$A$1:$G$49,MATCH(orders!$D928,products!$A$1:$A$49,0),MATCH(orders!L$1,products!$A$1:$G$1,0))</f>
        <v>6.75</v>
      </c>
      <c r="M928" s="6">
        <f t="shared" si="14"/>
        <v>33.75</v>
      </c>
      <c r="N928" t="str" cm="1">
        <f t="array" ref="N928">_xlfn.IFS(I928="Ara","Arabica",I928="Exc","Excelsa",I928="Lib","Liberica",I928="Rob","Robusta")</f>
        <v>Arabica</v>
      </c>
      <c r="O928" t="str">
        <f>_xlfn.XLOOKUP(Orders[[#This Row],[Customer ID]],customers!$A$2:$A$1001,customers!$I$2:$I$1001)</f>
        <v>Yes</v>
      </c>
    </row>
    <row r="929" spans="1:15" x14ac:dyDescent="0.3">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
        <v>6199</v>
      </c>
      <c r="K929" s="1">
        <f>INDEX(products!$A$1:$G$49,MATCH(orders!$D929,products!$A$1:$A$49,0),MATCH(orders!K$1,products!$A$1:$G$1,0))</f>
        <v>2.5</v>
      </c>
      <c r="L929" s="6">
        <f>INDEX(products!$A$1:$G$49,MATCH(orders!$D929,products!$A$1:$A$49,0),MATCH(orders!L$1,products!$A$1:$G$1,0))</f>
        <v>27.945</v>
      </c>
      <c r="M929" s="6">
        <f t="shared" si="14"/>
        <v>111.78</v>
      </c>
      <c r="N929" t="str" cm="1">
        <f t="array" ref="N929">_xlfn.IFS(I929="Ara","Arabica",I929="Exc","Excelsa",I929="Lib","Liberica",I929="Rob","Robusta")</f>
        <v>Excelsa</v>
      </c>
      <c r="O929" t="str">
        <f>_xlfn.XLOOKUP(Orders[[#This Row],[Customer ID]],customers!$A$2:$A$1001,customers!$I$2:$I$1001)</f>
        <v>No</v>
      </c>
    </row>
    <row r="930" spans="1:15" x14ac:dyDescent="0.3">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
        <v>6197</v>
      </c>
      <c r="K930" s="1">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_xlfn.IFS(I930="Ara","Arabica",I930="Exc","Excelsa",I930="Lib","Liberica",I930="Rob","Robusta")</f>
        <v>Excelsa</v>
      </c>
      <c r="O930" t="str">
        <f>_xlfn.XLOOKUP(Orders[[#This Row],[Customer ID]],customers!$A$2:$A$1001,customers!$I$2:$I$1001)</f>
        <v>Yes</v>
      </c>
    </row>
    <row r="931" spans="1:15" x14ac:dyDescent="0.3">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
        <v>6198</v>
      </c>
      <c r="K931" s="1">
        <f>INDEX(products!$A$1:$G$49,MATCH(orders!$D931,products!$A$1:$A$49,0),MATCH(orders!K$1,products!$A$1:$G$1,0))</f>
        <v>0.2</v>
      </c>
      <c r="L931" s="6">
        <f>INDEX(products!$A$1:$G$49,MATCH(orders!$D931,products!$A$1:$A$49,0),MATCH(orders!L$1,products!$A$1:$G$1,0))</f>
        <v>4.4550000000000001</v>
      </c>
      <c r="M931" s="6">
        <f t="shared" si="14"/>
        <v>8.91</v>
      </c>
      <c r="N931" t="str" cm="1">
        <f t="array" ref="N931">_xlfn.IFS(I931="Ara","Arabica",I931="Exc","Excelsa",I931="Lib","Liberica",I931="Rob","Robusta")</f>
        <v>Excelsa</v>
      </c>
      <c r="O931" t="str">
        <f>_xlfn.XLOOKUP(Orders[[#This Row],[Customer ID]],customers!$A$2:$A$1001,customers!$I$2:$I$1001)</f>
        <v>Yes</v>
      </c>
    </row>
    <row r="932" spans="1:15" x14ac:dyDescent="0.3">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
        <v>6199</v>
      </c>
      <c r="K932" s="1">
        <f>INDEX(products!$A$1:$G$49,MATCH(orders!$D932,products!$A$1:$A$49,0),MATCH(orders!K$1,products!$A$1:$G$1,0))</f>
        <v>1</v>
      </c>
      <c r="L932" s="6">
        <f>INDEX(products!$A$1:$G$49,MATCH(orders!$D932,products!$A$1:$A$49,0),MATCH(orders!L$1,products!$A$1:$G$1,0))</f>
        <v>12.15</v>
      </c>
      <c r="M932" s="6">
        <f t="shared" si="14"/>
        <v>12.15</v>
      </c>
      <c r="N932" t="str" cm="1">
        <f t="array" ref="N932">_xlfn.IFS(I932="Ara","Arabica",I932="Exc","Excelsa",I932="Lib","Liberica",I932="Rob","Robusta")</f>
        <v>Excelsa</v>
      </c>
      <c r="O932" t="str">
        <f>_xlfn.XLOOKUP(Orders[[#This Row],[Customer ID]],customers!$A$2:$A$1001,customers!$I$2:$I$1001)</f>
        <v>Yes</v>
      </c>
    </row>
    <row r="933" spans="1:15" x14ac:dyDescent="0.3">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
        <v>6199</v>
      </c>
      <c r="K933" s="1">
        <f>INDEX(products!$A$1:$G$49,MATCH(orders!$D933,products!$A$1:$A$49,0),MATCH(orders!K$1,products!$A$1:$G$1,0))</f>
        <v>0.5</v>
      </c>
      <c r="L933" s="6">
        <f>INDEX(products!$A$1:$G$49,MATCH(orders!$D933,products!$A$1:$A$49,0),MATCH(orders!L$1,products!$A$1:$G$1,0))</f>
        <v>5.97</v>
      </c>
      <c r="M933" s="6">
        <f t="shared" si="14"/>
        <v>23.88</v>
      </c>
      <c r="N933" t="str" cm="1">
        <f t="array" ref="N933">_xlfn.IFS(I933="Ara","Arabica",I933="Exc","Excelsa",I933="Lib","Liberica",I933="Rob","Robusta")</f>
        <v>Arabica</v>
      </c>
      <c r="O933" t="str">
        <f>_xlfn.XLOOKUP(Orders[[#This Row],[Customer ID]],customers!$A$2:$A$1001,customers!$I$2:$I$1001)</f>
        <v>Yes</v>
      </c>
    </row>
    <row r="934" spans="1:15" x14ac:dyDescent="0.3">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
        <v>6197</v>
      </c>
      <c r="K934" s="1">
        <f>INDEX(products!$A$1:$G$49,MATCH(orders!$D934,products!$A$1:$A$49,0),MATCH(orders!K$1,products!$A$1:$G$1,0))</f>
        <v>1</v>
      </c>
      <c r="L934" s="6">
        <f>INDEX(products!$A$1:$G$49,MATCH(orders!$D934,products!$A$1:$A$49,0),MATCH(orders!L$1,products!$A$1:$G$1,0))</f>
        <v>13.75</v>
      </c>
      <c r="M934" s="6">
        <f t="shared" si="14"/>
        <v>55</v>
      </c>
      <c r="N934" t="str" cm="1">
        <f t="array" ref="N934">_xlfn.IFS(I934="Ara","Arabica",I934="Exc","Excelsa",I934="Lib","Liberica",I934="Rob","Robusta")</f>
        <v>Excelsa</v>
      </c>
      <c r="O934" t="str">
        <f>_xlfn.XLOOKUP(Orders[[#This Row],[Customer ID]],customers!$A$2:$A$1001,customers!$I$2:$I$1001)</f>
        <v>No</v>
      </c>
    </row>
    <row r="935" spans="1:15" x14ac:dyDescent="0.3">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
        <v>6199</v>
      </c>
      <c r="K935" s="1">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_xlfn.IFS(I935="Ara","Arabica",I935="Exc","Excelsa",I935="Lib","Liberica",I935="Rob","Robusta")</f>
        <v>Robusta</v>
      </c>
      <c r="O935" t="str">
        <f>_xlfn.XLOOKUP(Orders[[#This Row],[Customer ID]],customers!$A$2:$A$1001,customers!$I$2:$I$1001)</f>
        <v>Yes</v>
      </c>
    </row>
    <row r="936" spans="1:15" x14ac:dyDescent="0.3">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
        <v>6197</v>
      </c>
      <c r="K936" s="1">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_xlfn.IFS(I936="Ara","Arabica",I936="Exc","Excelsa",I936="Lib","Liberica",I936="Rob","Robusta")</f>
        <v>Robusta</v>
      </c>
      <c r="O936" t="str">
        <f>_xlfn.XLOOKUP(Orders[[#This Row],[Customer ID]],customers!$A$2:$A$1001,customers!$I$2:$I$1001)</f>
        <v>No</v>
      </c>
    </row>
    <row r="937" spans="1:15" x14ac:dyDescent="0.3">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
        <v>6197</v>
      </c>
      <c r="K937" s="1">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_xlfn.IFS(I937="Ara","Arabica",I937="Exc","Excelsa",I937="Lib","Liberica",I937="Rob","Robusta")</f>
        <v>Arabica</v>
      </c>
      <c r="O937" t="str">
        <f>_xlfn.XLOOKUP(Orders[[#This Row],[Customer ID]],customers!$A$2:$A$1001,customers!$I$2:$I$1001)</f>
        <v>Yes</v>
      </c>
    </row>
    <row r="938" spans="1:15" x14ac:dyDescent="0.3">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
        <v>6199</v>
      </c>
      <c r="K938" s="1">
        <f>INDEX(products!$A$1:$G$49,MATCH(orders!$D938,products!$A$1:$A$49,0),MATCH(orders!K$1,products!$A$1:$G$1,0))</f>
        <v>0.5</v>
      </c>
      <c r="L938" s="6">
        <f>INDEX(products!$A$1:$G$49,MATCH(orders!$D938,products!$A$1:$A$49,0),MATCH(orders!L$1,products!$A$1:$G$1,0))</f>
        <v>7.77</v>
      </c>
      <c r="M938" s="6">
        <f t="shared" si="14"/>
        <v>23.31</v>
      </c>
      <c r="N938" t="str" cm="1">
        <f t="array" ref="N938">_xlfn.IFS(I938="Ara","Arabica",I938="Exc","Excelsa",I938="Lib","Liberica",I938="Rob","Robusta")</f>
        <v>Liberica</v>
      </c>
      <c r="O938" t="str">
        <f>_xlfn.XLOOKUP(Orders[[#This Row],[Customer ID]],customers!$A$2:$A$1001,customers!$I$2:$I$1001)</f>
        <v>Yes</v>
      </c>
    </row>
    <row r="939" spans="1:15" x14ac:dyDescent="0.3">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
        <v>6197</v>
      </c>
      <c r="K939" s="1">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_xlfn.IFS(I939="Ara","Arabica",I939="Exc","Excelsa",I939="Lib","Liberica",I939="Rob","Robusta")</f>
        <v>Robusta</v>
      </c>
      <c r="O939" t="str">
        <f>_xlfn.XLOOKUP(Orders[[#This Row],[Customer ID]],customers!$A$2:$A$1001,customers!$I$2:$I$1001)</f>
        <v>Yes</v>
      </c>
    </row>
    <row r="940" spans="1:15" x14ac:dyDescent="0.3">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
        <v>6198</v>
      </c>
      <c r="K940" s="1">
        <f>INDEX(products!$A$1:$G$49,MATCH(orders!$D940,products!$A$1:$A$49,0),MATCH(orders!K$1,products!$A$1:$G$1,0))</f>
        <v>1</v>
      </c>
      <c r="L940" s="6">
        <f>INDEX(products!$A$1:$G$49,MATCH(orders!$D940,products!$A$1:$A$49,0),MATCH(orders!L$1,products!$A$1:$G$1,0))</f>
        <v>14.85</v>
      </c>
      <c r="M940" s="6">
        <f t="shared" si="14"/>
        <v>74.25</v>
      </c>
      <c r="N940" t="str" cm="1">
        <f t="array" ref="N940">_xlfn.IFS(I940="Ara","Arabica",I940="Exc","Excelsa",I940="Lib","Liberica",I940="Rob","Robusta")</f>
        <v>Excelsa</v>
      </c>
      <c r="O940" t="str">
        <f>_xlfn.XLOOKUP(Orders[[#This Row],[Customer ID]],customers!$A$2:$A$1001,customers!$I$2:$I$1001)</f>
        <v>Yes</v>
      </c>
    </row>
    <row r="941" spans="1:15" x14ac:dyDescent="0.3">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
        <v>6198</v>
      </c>
      <c r="K941" s="1">
        <f>INDEX(products!$A$1:$G$49,MATCH(orders!$D941,products!$A$1:$A$49,0),MATCH(orders!K$1,products!$A$1:$G$1,0))</f>
        <v>0.2</v>
      </c>
      <c r="L941" s="6">
        <f>INDEX(products!$A$1:$G$49,MATCH(orders!$D941,products!$A$1:$A$49,0),MATCH(orders!L$1,products!$A$1:$G$1,0))</f>
        <v>4.7549999999999999</v>
      </c>
      <c r="M941" s="6">
        <f t="shared" si="14"/>
        <v>28.53</v>
      </c>
      <c r="N941" t="str" cm="1">
        <f t="array" ref="N941">_xlfn.IFS(I941="Ara","Arabica",I941="Exc","Excelsa",I941="Lib","Liberica",I941="Rob","Robusta")</f>
        <v>Liberica</v>
      </c>
      <c r="O941" t="str">
        <f>_xlfn.XLOOKUP(Orders[[#This Row],[Customer ID]],customers!$A$2:$A$1001,customers!$I$2:$I$1001)</f>
        <v>No</v>
      </c>
    </row>
    <row r="942" spans="1:15" x14ac:dyDescent="0.3">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
        <v>6198</v>
      </c>
      <c r="K942" s="1">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_xlfn.IFS(I942="Ara","Arabica",I942="Exc","Excelsa",I942="Lib","Liberica",I942="Rob","Robusta")</f>
        <v>Robusta</v>
      </c>
      <c r="O942" t="str">
        <f>_xlfn.XLOOKUP(Orders[[#This Row],[Customer ID]],customers!$A$2:$A$1001,customers!$I$2:$I$1001)</f>
        <v>Yes</v>
      </c>
    </row>
    <row r="943" spans="1:15" x14ac:dyDescent="0.3">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
        <v>6198</v>
      </c>
      <c r="K943" s="1">
        <f>INDEX(products!$A$1:$G$49,MATCH(orders!$D943,products!$A$1:$A$49,0),MATCH(orders!K$1,products!$A$1:$G$1,0))</f>
        <v>0.5</v>
      </c>
      <c r="L943" s="6">
        <f>INDEX(products!$A$1:$G$49,MATCH(orders!$D943,products!$A$1:$A$49,0),MATCH(orders!L$1,products!$A$1:$G$1,0))</f>
        <v>7.77</v>
      </c>
      <c r="M943" s="6">
        <f t="shared" si="14"/>
        <v>15.54</v>
      </c>
      <c r="N943" t="str" cm="1">
        <f t="array" ref="N943">_xlfn.IFS(I943="Ara","Arabica",I943="Exc","Excelsa",I943="Lib","Liberica",I943="Rob","Robusta")</f>
        <v>Arabica</v>
      </c>
      <c r="O943" t="str">
        <f>_xlfn.XLOOKUP(Orders[[#This Row],[Customer ID]],customers!$A$2:$A$1001,customers!$I$2:$I$1001)</f>
        <v>Yes</v>
      </c>
    </row>
    <row r="944" spans="1:15" x14ac:dyDescent="0.3">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
        <v>6198</v>
      </c>
      <c r="K944" s="1">
        <f>INDEX(products!$A$1:$G$49,MATCH(orders!$D944,products!$A$1:$A$49,0),MATCH(orders!K$1,products!$A$1:$G$1,0))</f>
        <v>1</v>
      </c>
      <c r="L944" s="6">
        <f>INDEX(products!$A$1:$G$49,MATCH(orders!$D944,products!$A$1:$A$49,0),MATCH(orders!L$1,products!$A$1:$G$1,0))</f>
        <v>11.95</v>
      </c>
      <c r="M944" s="6">
        <f t="shared" si="14"/>
        <v>35.849999999999994</v>
      </c>
      <c r="N944" t="str" cm="1">
        <f t="array" ref="N944">_xlfn.IFS(I944="Ara","Arabica",I944="Exc","Excelsa",I944="Lib","Liberica",I944="Rob","Robusta")</f>
        <v>Robusta</v>
      </c>
      <c r="O944" t="str">
        <f>_xlfn.XLOOKUP(Orders[[#This Row],[Customer ID]],customers!$A$2:$A$1001,customers!$I$2:$I$1001)</f>
        <v>No</v>
      </c>
    </row>
    <row r="945" spans="1:15" x14ac:dyDescent="0.3">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
        <v>6198</v>
      </c>
      <c r="K945" s="1">
        <f>INDEX(products!$A$1:$G$49,MATCH(orders!$D945,products!$A$1:$A$49,0),MATCH(orders!K$1,products!$A$1:$G$1,0))</f>
        <v>0.5</v>
      </c>
      <c r="L945" s="6">
        <f>INDEX(products!$A$1:$G$49,MATCH(orders!$D945,products!$A$1:$A$49,0),MATCH(orders!L$1,products!$A$1:$G$1,0))</f>
        <v>7.77</v>
      </c>
      <c r="M945" s="6">
        <f t="shared" si="14"/>
        <v>46.62</v>
      </c>
      <c r="N945" t="str" cm="1">
        <f t="array" ref="N945">_xlfn.IFS(I945="Ara","Arabica",I945="Exc","Excelsa",I945="Lib","Liberica",I945="Rob","Robusta")</f>
        <v>Arabica</v>
      </c>
      <c r="O945" t="str">
        <f>_xlfn.XLOOKUP(Orders[[#This Row],[Customer ID]],customers!$A$2:$A$1001,customers!$I$2:$I$1001)</f>
        <v>No</v>
      </c>
    </row>
    <row r="946" spans="1:15" x14ac:dyDescent="0.3">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
        <v>6198</v>
      </c>
      <c r="K946" s="1">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_xlfn.IFS(I946="Ara","Arabica",I946="Exc","Excelsa",I946="Lib","Liberica",I946="Rob","Robusta")</f>
        <v>Robusta</v>
      </c>
      <c r="O946" t="str">
        <f>_xlfn.XLOOKUP(Orders[[#This Row],[Customer ID]],customers!$A$2:$A$1001,customers!$I$2:$I$1001)</f>
        <v>No</v>
      </c>
    </row>
    <row r="947" spans="1:15" x14ac:dyDescent="0.3">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
        <v>6199</v>
      </c>
      <c r="K947" s="1">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_xlfn.IFS(I947="Ara","Arabica",I947="Exc","Excelsa",I947="Lib","Liberica",I947="Rob","Robusta")</f>
        <v>Liberica</v>
      </c>
      <c r="O947" t="str">
        <f>_xlfn.XLOOKUP(Orders[[#This Row],[Customer ID]],customers!$A$2:$A$1001,customers!$I$2:$I$1001)</f>
        <v>No</v>
      </c>
    </row>
    <row r="948" spans="1:15" x14ac:dyDescent="0.3">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
        <v>6199</v>
      </c>
      <c r="K948" s="1">
        <f>INDEX(products!$A$1:$G$49,MATCH(orders!$D948,products!$A$1:$A$49,0),MATCH(orders!K$1,products!$A$1:$G$1,0))</f>
        <v>0.5</v>
      </c>
      <c r="L948" s="6">
        <f>INDEX(products!$A$1:$G$49,MATCH(orders!$D948,products!$A$1:$A$49,0),MATCH(orders!L$1,products!$A$1:$G$1,0))</f>
        <v>7.77</v>
      </c>
      <c r="M948" s="6">
        <f t="shared" si="14"/>
        <v>23.31</v>
      </c>
      <c r="N948" t="str" cm="1">
        <f t="array" ref="N948">_xlfn.IFS(I948="Ara","Arabica",I948="Exc","Excelsa",I948="Lib","Liberica",I948="Rob","Robusta")</f>
        <v>Liberica</v>
      </c>
      <c r="O948" t="str">
        <f>_xlfn.XLOOKUP(Orders[[#This Row],[Customer ID]],customers!$A$2:$A$1001,customers!$I$2:$I$1001)</f>
        <v>No</v>
      </c>
    </row>
    <row r="949" spans="1:15" x14ac:dyDescent="0.3">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
        <v>6197</v>
      </c>
      <c r="K949" s="1">
        <f>INDEX(products!$A$1:$G$49,MATCH(orders!$D949,products!$A$1:$A$49,0),MATCH(orders!K$1,products!$A$1:$G$1,0))</f>
        <v>1</v>
      </c>
      <c r="L949" s="6">
        <f>INDEX(products!$A$1:$G$49,MATCH(orders!$D949,products!$A$1:$A$49,0),MATCH(orders!L$1,products!$A$1:$G$1,0))</f>
        <v>11.25</v>
      </c>
      <c r="M949" s="6">
        <f t="shared" si="14"/>
        <v>11.25</v>
      </c>
      <c r="N949" t="str" cm="1">
        <f t="array" ref="N949">_xlfn.IFS(I949="Ara","Arabica",I949="Exc","Excelsa",I949="Lib","Liberica",I949="Rob","Robusta")</f>
        <v>Arabica</v>
      </c>
      <c r="O949" t="str">
        <f>_xlfn.XLOOKUP(Orders[[#This Row],[Customer ID]],customers!$A$2:$A$1001,customers!$I$2:$I$1001)</f>
        <v>No</v>
      </c>
    </row>
    <row r="950" spans="1:15" x14ac:dyDescent="0.3">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
        <v>6199</v>
      </c>
      <c r="K950" s="1">
        <f>INDEX(products!$A$1:$G$49,MATCH(orders!$D950,products!$A$1:$A$49,0),MATCH(orders!K$1,products!$A$1:$G$1,0))</f>
        <v>2.5</v>
      </c>
      <c r="L950" s="6">
        <f>INDEX(products!$A$1:$G$49,MATCH(orders!$D950,products!$A$1:$A$49,0),MATCH(orders!L$1,products!$A$1:$G$1,0))</f>
        <v>27.945</v>
      </c>
      <c r="M950" s="6">
        <f t="shared" si="14"/>
        <v>83.835000000000008</v>
      </c>
      <c r="N950" t="str" cm="1">
        <f t="array" ref="N950">_xlfn.IFS(I950="Ara","Arabica",I950="Exc","Excelsa",I950="Lib","Liberica",I950="Rob","Robusta")</f>
        <v>Excelsa</v>
      </c>
      <c r="O950" t="str">
        <f>_xlfn.XLOOKUP(Orders[[#This Row],[Customer ID]],customers!$A$2:$A$1001,customers!$I$2:$I$1001)</f>
        <v>Yes</v>
      </c>
    </row>
    <row r="951" spans="1:15" x14ac:dyDescent="0.3">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
        <v>6198</v>
      </c>
      <c r="K951" s="1">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_xlfn.IFS(I951="Ara","Arabica",I951="Exc","Excelsa",I951="Lib","Liberica",I951="Rob","Robusta")</f>
        <v>Robusta</v>
      </c>
      <c r="O951" t="str">
        <f>_xlfn.XLOOKUP(Orders[[#This Row],[Customer ID]],customers!$A$2:$A$1001,customers!$I$2:$I$1001)</f>
        <v>No</v>
      </c>
    </row>
    <row r="952" spans="1:15" x14ac:dyDescent="0.3">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
        <v>6198</v>
      </c>
      <c r="K952" s="1">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_xlfn.IFS(I952="Ara","Arabica",I952="Exc","Excelsa",I952="Lib","Liberica",I952="Rob","Robusta")</f>
        <v>Robusta</v>
      </c>
      <c r="O952" t="str">
        <f>_xlfn.XLOOKUP(Orders[[#This Row],[Customer ID]],customers!$A$2:$A$1001,customers!$I$2:$I$1001)</f>
        <v>Yes</v>
      </c>
    </row>
    <row r="953" spans="1:15" x14ac:dyDescent="0.3">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
        <v>6198</v>
      </c>
      <c r="K953" s="1">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_xlfn.IFS(I953="Ara","Arabica",I953="Exc","Excelsa",I953="Lib","Liberica",I953="Rob","Robusta")</f>
        <v>Robusta</v>
      </c>
      <c r="O953" t="str">
        <f>_xlfn.XLOOKUP(Orders[[#This Row],[Customer ID]],customers!$A$2:$A$1001,customers!$I$2:$I$1001)</f>
        <v>No</v>
      </c>
    </row>
    <row r="954" spans="1:15" x14ac:dyDescent="0.3">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
        <v>6197</v>
      </c>
      <c r="K954" s="1">
        <f>INDEX(products!$A$1:$G$49,MATCH(orders!$D954,products!$A$1:$A$49,0),MATCH(orders!K$1,products!$A$1:$G$1,0))</f>
        <v>1</v>
      </c>
      <c r="L954" s="6">
        <f>INDEX(products!$A$1:$G$49,MATCH(orders!$D954,products!$A$1:$A$49,0),MATCH(orders!L$1,products!$A$1:$G$1,0))</f>
        <v>11.25</v>
      </c>
      <c r="M954" s="6">
        <f t="shared" si="14"/>
        <v>22.5</v>
      </c>
      <c r="N954" t="str" cm="1">
        <f t="array" ref="N954">_xlfn.IFS(I954="Ara","Arabica",I954="Exc","Excelsa",I954="Lib","Liberica",I954="Rob","Robusta")</f>
        <v>Arabica</v>
      </c>
      <c r="O954" t="str">
        <f>_xlfn.XLOOKUP(Orders[[#This Row],[Customer ID]],customers!$A$2:$A$1001,customers!$I$2:$I$1001)</f>
        <v>Yes</v>
      </c>
    </row>
    <row r="955" spans="1:15" x14ac:dyDescent="0.3">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
        <v>6198</v>
      </c>
      <c r="K955" s="1">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_xlfn.IFS(I955="Ara","Arabica",I955="Exc","Excelsa",I955="Lib","Liberica",I955="Rob","Robusta")</f>
        <v>Arabica</v>
      </c>
      <c r="O955" t="str">
        <f>_xlfn.XLOOKUP(Orders[[#This Row],[Customer ID]],customers!$A$2:$A$1001,customers!$I$2:$I$1001)</f>
        <v>Yes</v>
      </c>
    </row>
    <row r="956" spans="1:15" x14ac:dyDescent="0.3">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
        <v>6199</v>
      </c>
      <c r="K956" s="1">
        <f>INDEX(products!$A$1:$G$49,MATCH(orders!$D956,products!$A$1:$A$49,0),MATCH(orders!K$1,products!$A$1:$G$1,0))</f>
        <v>2.5</v>
      </c>
      <c r="L956" s="6">
        <f>INDEX(products!$A$1:$G$49,MATCH(orders!$D956,products!$A$1:$A$49,0),MATCH(orders!L$1,products!$A$1:$G$1,0))</f>
        <v>27.945</v>
      </c>
      <c r="M956" s="6">
        <f t="shared" si="14"/>
        <v>27.945</v>
      </c>
      <c r="N956" t="str" cm="1">
        <f t="array" ref="N956">_xlfn.IFS(I956="Ara","Arabica",I956="Exc","Excelsa",I956="Lib","Liberica",I956="Rob","Robusta")</f>
        <v>Excelsa</v>
      </c>
      <c r="O956" t="str">
        <f>_xlfn.XLOOKUP(Orders[[#This Row],[Customer ID]],customers!$A$2:$A$1001,customers!$I$2:$I$1001)</f>
        <v>Yes</v>
      </c>
    </row>
    <row r="957" spans="1:15" x14ac:dyDescent="0.3">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
        <v>6198</v>
      </c>
      <c r="K957" s="1">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_xlfn.IFS(I957="Ara","Arabica",I957="Exc","Excelsa",I957="Lib","Liberica",I957="Rob","Robusta")</f>
        <v>Excelsa</v>
      </c>
      <c r="O957" t="str">
        <f>_xlfn.XLOOKUP(Orders[[#This Row],[Customer ID]],customers!$A$2:$A$1001,customers!$I$2:$I$1001)</f>
        <v>Yes</v>
      </c>
    </row>
    <row r="958" spans="1:15" x14ac:dyDescent="0.3">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
        <v>6198</v>
      </c>
      <c r="K958" s="1">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_xlfn.IFS(I958="Ara","Arabica",I958="Exc","Excelsa",I958="Lib","Liberica",I958="Rob","Robusta")</f>
        <v>Robusta</v>
      </c>
      <c r="O958" t="str">
        <f>_xlfn.XLOOKUP(Orders[[#This Row],[Customer ID]],customers!$A$2:$A$1001,customers!$I$2:$I$1001)</f>
        <v>Yes</v>
      </c>
    </row>
    <row r="959" spans="1:15" x14ac:dyDescent="0.3">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
        <v>6198</v>
      </c>
      <c r="K959" s="1">
        <f>INDEX(products!$A$1:$G$49,MATCH(orders!$D959,products!$A$1:$A$49,0),MATCH(orders!K$1,products!$A$1:$G$1,0))</f>
        <v>1</v>
      </c>
      <c r="L959" s="6">
        <f>INDEX(products!$A$1:$G$49,MATCH(orders!$D959,products!$A$1:$A$49,0),MATCH(orders!L$1,products!$A$1:$G$1,0))</f>
        <v>14.85</v>
      </c>
      <c r="M959" s="6">
        <f t="shared" si="14"/>
        <v>14.85</v>
      </c>
      <c r="N959" t="str" cm="1">
        <f t="array" ref="N959">_xlfn.IFS(I959="Ara","Arabica",I959="Exc","Excelsa",I959="Lib","Liberica",I959="Rob","Robusta")</f>
        <v>Excelsa</v>
      </c>
      <c r="O959" t="str">
        <f>_xlfn.XLOOKUP(Orders[[#This Row],[Customer ID]],customers!$A$2:$A$1001,customers!$I$2:$I$1001)</f>
        <v>Yes</v>
      </c>
    </row>
    <row r="960" spans="1:15" x14ac:dyDescent="0.3">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
        <v>6198</v>
      </c>
      <c r="K960" s="1">
        <f>INDEX(products!$A$1:$G$49,MATCH(orders!$D960,products!$A$1:$A$49,0),MATCH(orders!K$1,products!$A$1:$G$1,0))</f>
        <v>0.2</v>
      </c>
      <c r="L960" s="6">
        <f>INDEX(products!$A$1:$G$49,MATCH(orders!$D960,products!$A$1:$A$49,0),MATCH(orders!L$1,products!$A$1:$G$1,0))</f>
        <v>3.8849999999999998</v>
      </c>
      <c r="M960" s="6">
        <f t="shared" si="14"/>
        <v>7.77</v>
      </c>
      <c r="N960" t="str" cm="1">
        <f t="array" ref="N960">_xlfn.IFS(I960="Ara","Arabica",I960="Exc","Excelsa",I960="Lib","Liberica",I960="Rob","Robusta")</f>
        <v>Arabica</v>
      </c>
      <c r="O960" t="str">
        <f>_xlfn.XLOOKUP(Orders[[#This Row],[Customer ID]],customers!$A$2:$A$1001,customers!$I$2:$I$1001)</f>
        <v>Yes</v>
      </c>
    </row>
    <row r="961" spans="1:15" x14ac:dyDescent="0.3">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
        <v>6198</v>
      </c>
      <c r="K961" s="1">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_xlfn.IFS(I961="Ara","Arabica",I961="Exc","Excelsa",I961="Lib","Liberica",I961="Rob","Robusta")</f>
        <v>Liberica</v>
      </c>
      <c r="O961" t="str">
        <f>_xlfn.XLOOKUP(Orders[[#This Row],[Customer ID]],customers!$A$2:$A$1001,customers!$I$2:$I$1001)</f>
        <v>Yes</v>
      </c>
    </row>
    <row r="962" spans="1:15" x14ac:dyDescent="0.3">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
        <v>6198</v>
      </c>
      <c r="K962" s="1">
        <f>INDEX(products!$A$1:$G$49,MATCH(orders!$D962,products!$A$1:$A$49,0),MATCH(orders!K$1,products!$A$1:$G$1,0))</f>
        <v>1</v>
      </c>
      <c r="L962" s="6">
        <f>INDEX(products!$A$1:$G$49,MATCH(orders!$D962,products!$A$1:$A$49,0),MATCH(orders!L$1,products!$A$1:$G$1,0))</f>
        <v>15.85</v>
      </c>
      <c r="M962" s="6">
        <f t="shared" si="14"/>
        <v>79.25</v>
      </c>
      <c r="N962" t="str" cm="1">
        <f t="array" ref="N962">_xlfn.IFS(I962="Ara","Arabica",I962="Exc","Excelsa",I962="Lib","Liberica",I962="Rob","Robusta")</f>
        <v>Liberica</v>
      </c>
      <c r="O962" t="str">
        <f>_xlfn.XLOOKUP(Orders[[#This Row],[Customer ID]],customers!$A$2:$A$1001,customers!$I$2:$I$1001)</f>
        <v>Yes</v>
      </c>
    </row>
    <row r="963" spans="1:15" x14ac:dyDescent="0.3">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
        <v>6199</v>
      </c>
      <c r="K963" s="1">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_xlfn.IFS(I963="Ara","Arabica",I963="Exc","Excelsa",I963="Lib","Liberica",I963="Rob","Robusta")</f>
        <v>Arabica</v>
      </c>
      <c r="O963" t="str">
        <f>_xlfn.XLOOKUP(Orders[[#This Row],[Customer ID]],customers!$A$2:$A$1001,customers!$I$2:$I$1001)</f>
        <v>Yes</v>
      </c>
    </row>
    <row r="964" spans="1:15" x14ac:dyDescent="0.3">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
        <v>6199</v>
      </c>
      <c r="K964" s="1">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_xlfn.IFS(I964="Ara","Arabica",I964="Exc","Excelsa",I964="Lib","Liberica",I964="Rob","Robusta")</f>
        <v>Robusta</v>
      </c>
      <c r="O964" t="str">
        <f>_xlfn.XLOOKUP(Orders[[#This Row],[Customer ID]],customers!$A$2:$A$1001,customers!$I$2:$I$1001)</f>
        <v>Yes</v>
      </c>
    </row>
    <row r="965" spans="1:15" x14ac:dyDescent="0.3">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
        <v>6197</v>
      </c>
      <c r="K965" s="1">
        <f>INDEX(products!$A$1:$G$49,MATCH(orders!$D965,products!$A$1:$A$49,0),MATCH(orders!K$1,products!$A$1:$G$1,0))</f>
        <v>0.5</v>
      </c>
      <c r="L965" s="6">
        <f>INDEX(products!$A$1:$G$49,MATCH(orders!$D965,products!$A$1:$A$49,0),MATCH(orders!L$1,products!$A$1:$G$1,0))</f>
        <v>5.97</v>
      </c>
      <c r="M965" s="6">
        <f t="shared" si="15"/>
        <v>23.88</v>
      </c>
      <c r="N965" t="str" cm="1">
        <f t="array" ref="N965">_xlfn.IFS(I965="Ara","Arabica",I965="Exc","Excelsa",I965="Lib","Liberica",I965="Rob","Robusta")</f>
        <v>Robusta</v>
      </c>
      <c r="O965" t="str">
        <f>_xlfn.XLOOKUP(Orders[[#This Row],[Customer ID]],customers!$A$2:$A$1001,customers!$I$2:$I$1001)</f>
        <v>Yes</v>
      </c>
    </row>
    <row r="966" spans="1:15" x14ac:dyDescent="0.3">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
        <v>6198</v>
      </c>
      <c r="K966" s="1">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_xlfn.IFS(I966="Ara","Arabica",I966="Exc","Excelsa",I966="Lib","Liberica",I966="Rob","Robusta")</f>
        <v>Excelsa</v>
      </c>
      <c r="O966" t="str">
        <f>_xlfn.XLOOKUP(Orders[[#This Row],[Customer ID]],customers!$A$2:$A$1001,customers!$I$2:$I$1001)</f>
        <v>No</v>
      </c>
    </row>
    <row r="967" spans="1:15" x14ac:dyDescent="0.3">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
        <v>6197</v>
      </c>
      <c r="K967" s="1">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_xlfn.IFS(I967="Ara","Arabica",I967="Exc","Excelsa",I967="Lib","Liberica",I967="Rob","Robusta")</f>
        <v>Robusta</v>
      </c>
      <c r="O967" t="str">
        <f>_xlfn.XLOOKUP(Orders[[#This Row],[Customer ID]],customers!$A$2:$A$1001,customers!$I$2:$I$1001)</f>
        <v>Yes</v>
      </c>
    </row>
    <row r="968" spans="1:15" x14ac:dyDescent="0.3">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
        <v>6198</v>
      </c>
      <c r="K968" s="1">
        <f>INDEX(products!$A$1:$G$49,MATCH(orders!$D968,products!$A$1:$A$49,0),MATCH(orders!K$1,products!$A$1:$G$1,0))</f>
        <v>0.5</v>
      </c>
      <c r="L968" s="6">
        <f>INDEX(products!$A$1:$G$49,MATCH(orders!$D968,products!$A$1:$A$49,0),MATCH(orders!L$1,products!$A$1:$G$1,0))</f>
        <v>8.91</v>
      </c>
      <c r="M968" s="6">
        <f t="shared" si="15"/>
        <v>53.46</v>
      </c>
      <c r="N968" t="str" cm="1">
        <f t="array" ref="N968">_xlfn.IFS(I968="Ara","Arabica",I968="Exc","Excelsa",I968="Lib","Liberica",I968="Rob","Robusta")</f>
        <v>Excelsa</v>
      </c>
      <c r="O968" t="str">
        <f>_xlfn.XLOOKUP(Orders[[#This Row],[Customer ID]],customers!$A$2:$A$1001,customers!$I$2:$I$1001)</f>
        <v>Yes</v>
      </c>
    </row>
    <row r="969" spans="1:15" x14ac:dyDescent="0.3">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
        <v>6199</v>
      </c>
      <c r="K969" s="1">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_xlfn.IFS(I969="Ara","Arabica",I969="Exc","Excelsa",I969="Lib","Liberica",I969="Rob","Robusta")</f>
        <v>Robusta</v>
      </c>
      <c r="O969" t="str">
        <f>_xlfn.XLOOKUP(Orders[[#This Row],[Customer ID]],customers!$A$2:$A$1001,customers!$I$2:$I$1001)</f>
        <v>Yes</v>
      </c>
    </row>
    <row r="970" spans="1:15" x14ac:dyDescent="0.3">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
        <v>6197</v>
      </c>
      <c r="K970" s="1">
        <f>INDEX(products!$A$1:$G$49,MATCH(orders!$D970,products!$A$1:$A$49,0),MATCH(orders!K$1,products!$A$1:$G$1,0))</f>
        <v>0.2</v>
      </c>
      <c r="L970" s="6">
        <f>INDEX(products!$A$1:$G$49,MATCH(orders!$D970,products!$A$1:$A$49,0),MATCH(orders!L$1,products!$A$1:$G$1,0))</f>
        <v>2.9849999999999999</v>
      </c>
      <c r="M970" s="6">
        <f t="shared" si="15"/>
        <v>5.97</v>
      </c>
      <c r="N970" t="str" cm="1">
        <f t="array" ref="N970">_xlfn.IFS(I970="Ara","Arabica",I970="Exc","Excelsa",I970="Lib","Liberica",I970="Rob","Robusta")</f>
        <v>Robusta</v>
      </c>
      <c r="O970" t="str">
        <f>_xlfn.XLOOKUP(Orders[[#This Row],[Customer ID]],customers!$A$2:$A$1001,customers!$I$2:$I$1001)</f>
        <v>No</v>
      </c>
    </row>
    <row r="971" spans="1:15" x14ac:dyDescent="0.3">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
        <v>6199</v>
      </c>
      <c r="K971" s="1">
        <f>INDEX(products!$A$1:$G$49,MATCH(orders!$D971,products!$A$1:$A$49,0),MATCH(orders!K$1,products!$A$1:$G$1,0))</f>
        <v>1</v>
      </c>
      <c r="L971" s="6">
        <f>INDEX(products!$A$1:$G$49,MATCH(orders!$D971,products!$A$1:$A$49,0),MATCH(orders!L$1,products!$A$1:$G$1,0))</f>
        <v>12.95</v>
      </c>
      <c r="M971" s="6">
        <f t="shared" si="15"/>
        <v>12.95</v>
      </c>
      <c r="N971" t="str" cm="1">
        <f t="array" ref="N971">_xlfn.IFS(I971="Ara","Arabica",I971="Exc","Excelsa",I971="Lib","Liberica",I971="Rob","Robusta")</f>
        <v>Liberica</v>
      </c>
      <c r="O971" t="str">
        <f>_xlfn.XLOOKUP(Orders[[#This Row],[Customer ID]],customers!$A$2:$A$1001,customers!$I$2:$I$1001)</f>
        <v>Yes</v>
      </c>
    </row>
    <row r="972" spans="1:15" x14ac:dyDescent="0.3">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
        <v>6197</v>
      </c>
      <c r="K972" s="1">
        <f>INDEX(products!$A$1:$G$49,MATCH(orders!$D972,products!$A$1:$A$49,0),MATCH(orders!K$1,products!$A$1:$G$1,0))</f>
        <v>0.5</v>
      </c>
      <c r="L972" s="6">
        <f>INDEX(products!$A$1:$G$49,MATCH(orders!$D972,products!$A$1:$A$49,0),MATCH(orders!L$1,products!$A$1:$G$1,0))</f>
        <v>8.25</v>
      </c>
      <c r="M972" s="6">
        <f t="shared" si="15"/>
        <v>8.25</v>
      </c>
      <c r="N972" t="str" cm="1">
        <f t="array" ref="N972">_xlfn.IFS(I972="Ara","Arabica",I972="Exc","Excelsa",I972="Lib","Liberica",I972="Rob","Robusta")</f>
        <v>Excelsa</v>
      </c>
      <c r="O972" t="str">
        <f>_xlfn.XLOOKUP(Orders[[#This Row],[Customer ID]],customers!$A$2:$A$1001,customers!$I$2:$I$1001)</f>
        <v>No</v>
      </c>
    </row>
    <row r="973" spans="1:15" x14ac:dyDescent="0.3">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
        <v>6198</v>
      </c>
      <c r="K973" s="1">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_xlfn.IFS(I973="Ara","Arabica",I973="Exc","Excelsa",I973="Lib","Liberica",I973="Rob","Robusta")</f>
        <v>Arabica</v>
      </c>
      <c r="O973" t="str">
        <f>_xlfn.XLOOKUP(Orders[[#This Row],[Customer ID]],customers!$A$2:$A$1001,customers!$I$2:$I$1001)</f>
        <v>No</v>
      </c>
    </row>
    <row r="974" spans="1:15" x14ac:dyDescent="0.3">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
        <v>6198</v>
      </c>
      <c r="K974" s="1">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_xlfn.IFS(I974="Ara","Arabica",I974="Exc","Excelsa",I974="Lib","Liberica",I974="Rob","Robusta")</f>
        <v>Arabica</v>
      </c>
      <c r="O974" t="str">
        <f>_xlfn.XLOOKUP(Orders[[#This Row],[Customer ID]],customers!$A$2:$A$1001,customers!$I$2:$I$1001)</f>
        <v>Yes</v>
      </c>
    </row>
    <row r="975" spans="1:15" x14ac:dyDescent="0.3">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
        <v>6197</v>
      </c>
      <c r="K975" s="1">
        <f>INDEX(products!$A$1:$G$49,MATCH(orders!$D975,products!$A$1:$A$49,0),MATCH(orders!K$1,products!$A$1:$G$1,0))</f>
        <v>1</v>
      </c>
      <c r="L975" s="6">
        <f>INDEX(products!$A$1:$G$49,MATCH(orders!$D975,products!$A$1:$A$49,0),MATCH(orders!L$1,products!$A$1:$G$1,0))</f>
        <v>14.55</v>
      </c>
      <c r="M975" s="6">
        <f t="shared" si="15"/>
        <v>87.300000000000011</v>
      </c>
      <c r="N975" t="str" cm="1">
        <f t="array" ref="N975">_xlfn.IFS(I975="Ara","Arabica",I975="Exc","Excelsa",I975="Lib","Liberica",I975="Rob","Robusta")</f>
        <v>Liberica</v>
      </c>
      <c r="O975" t="str">
        <f>_xlfn.XLOOKUP(Orders[[#This Row],[Customer ID]],customers!$A$2:$A$1001,customers!$I$2:$I$1001)</f>
        <v>No</v>
      </c>
    </row>
    <row r="976" spans="1:15" x14ac:dyDescent="0.3">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
        <v>6199</v>
      </c>
      <c r="K976" s="1">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_xlfn.IFS(I976="Ara","Arabica",I976="Exc","Excelsa",I976="Lib","Liberica",I976="Rob","Robusta")</f>
        <v>Robusta</v>
      </c>
      <c r="O976" t="str">
        <f>_xlfn.XLOOKUP(Orders[[#This Row],[Customer ID]],customers!$A$2:$A$1001,customers!$I$2:$I$1001)</f>
        <v>Yes</v>
      </c>
    </row>
    <row r="977" spans="1:15" x14ac:dyDescent="0.3">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
        <v>6199</v>
      </c>
      <c r="K977" s="1">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_xlfn.IFS(I977="Ara","Arabica",I977="Exc","Excelsa",I977="Lib","Liberica",I977="Rob","Robusta")</f>
        <v>Arabica</v>
      </c>
      <c r="O977" t="str">
        <f>_xlfn.XLOOKUP(Orders[[#This Row],[Customer ID]],customers!$A$2:$A$1001,customers!$I$2:$I$1001)</f>
        <v>Yes</v>
      </c>
    </row>
    <row r="978" spans="1:15" x14ac:dyDescent="0.3">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
        <v>6198</v>
      </c>
      <c r="K978" s="1">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_xlfn.IFS(I978="Ara","Arabica",I978="Exc","Excelsa",I978="Lib","Liberica",I978="Rob","Robusta")</f>
        <v>Robusta</v>
      </c>
      <c r="O978" t="str">
        <f>_xlfn.XLOOKUP(Orders[[#This Row],[Customer ID]],customers!$A$2:$A$1001,customers!$I$2:$I$1001)</f>
        <v>Yes</v>
      </c>
    </row>
    <row r="979" spans="1:15" x14ac:dyDescent="0.3">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
        <v>6198</v>
      </c>
      <c r="K979" s="1">
        <f>INDEX(products!$A$1:$G$49,MATCH(orders!$D979,products!$A$1:$A$49,0),MATCH(orders!K$1,products!$A$1:$G$1,0))</f>
        <v>1</v>
      </c>
      <c r="L979" s="6">
        <f>INDEX(products!$A$1:$G$49,MATCH(orders!$D979,products!$A$1:$A$49,0),MATCH(orders!L$1,products!$A$1:$G$1,0))</f>
        <v>11.95</v>
      </c>
      <c r="M979" s="6">
        <f t="shared" si="15"/>
        <v>59.75</v>
      </c>
      <c r="N979" t="str" cm="1">
        <f t="array" ref="N979">_xlfn.IFS(I979="Ara","Arabica",I979="Exc","Excelsa",I979="Lib","Liberica",I979="Rob","Robusta")</f>
        <v>Robusta</v>
      </c>
      <c r="O979" t="str">
        <f>_xlfn.XLOOKUP(Orders[[#This Row],[Customer ID]],customers!$A$2:$A$1001,customers!$I$2:$I$1001)</f>
        <v>No</v>
      </c>
    </row>
    <row r="980" spans="1:15" x14ac:dyDescent="0.3">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
        <v>6198</v>
      </c>
      <c r="K980" s="1">
        <f>INDEX(products!$A$1:$G$49,MATCH(orders!$D980,products!$A$1:$A$49,0),MATCH(orders!K$1,products!$A$1:$G$1,0))</f>
        <v>0.5</v>
      </c>
      <c r="L980" s="6">
        <f>INDEX(products!$A$1:$G$49,MATCH(orders!$D980,products!$A$1:$A$49,0),MATCH(orders!L$1,products!$A$1:$G$1,0))</f>
        <v>7.77</v>
      </c>
      <c r="M980" s="6">
        <f t="shared" si="15"/>
        <v>23.31</v>
      </c>
      <c r="N980" t="str" cm="1">
        <f t="array" ref="N980">_xlfn.IFS(I980="Ara","Arabica",I980="Exc","Excelsa",I980="Lib","Liberica",I980="Rob","Robusta")</f>
        <v>Arabica</v>
      </c>
      <c r="O980" t="str">
        <f>_xlfn.XLOOKUP(Orders[[#This Row],[Customer ID]],customers!$A$2:$A$1001,customers!$I$2:$I$1001)</f>
        <v>No</v>
      </c>
    </row>
    <row r="981" spans="1:15" x14ac:dyDescent="0.3">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
        <v>6199</v>
      </c>
      <c r="K981" s="1">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_xlfn.IFS(I981="Ara","Arabica",I981="Exc","Excelsa",I981="Lib","Liberica",I981="Rob","Robusta")</f>
        <v>Robusta</v>
      </c>
      <c r="O981" t="str">
        <f>_xlfn.XLOOKUP(Orders[[#This Row],[Customer ID]],customers!$A$2:$A$1001,customers!$I$2:$I$1001)</f>
        <v>No</v>
      </c>
    </row>
    <row r="982" spans="1:15" x14ac:dyDescent="0.3">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
        <v>6199</v>
      </c>
      <c r="K982" s="1">
        <f>INDEX(products!$A$1:$G$49,MATCH(orders!$D982,products!$A$1:$A$49,0),MATCH(orders!K$1,products!$A$1:$G$1,0))</f>
        <v>2.5</v>
      </c>
      <c r="L982" s="6">
        <f>INDEX(products!$A$1:$G$49,MATCH(orders!$D982,products!$A$1:$A$49,0),MATCH(orders!L$1,products!$A$1:$G$1,0))</f>
        <v>27.945</v>
      </c>
      <c r="M982" s="6">
        <f t="shared" si="15"/>
        <v>167.67000000000002</v>
      </c>
      <c r="N982" t="str" cm="1">
        <f t="array" ref="N982">_xlfn.IFS(I982="Ara","Arabica",I982="Exc","Excelsa",I982="Lib","Liberica",I982="Rob","Robusta")</f>
        <v>Excelsa</v>
      </c>
      <c r="O982" t="str">
        <f>_xlfn.XLOOKUP(Orders[[#This Row],[Customer ID]],customers!$A$2:$A$1001,customers!$I$2:$I$1001)</f>
        <v>Yes</v>
      </c>
    </row>
    <row r="983" spans="1:15" x14ac:dyDescent="0.3">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
        <v>6199</v>
      </c>
      <c r="K983" s="1">
        <f>INDEX(products!$A$1:$G$49,MATCH(orders!$D983,products!$A$1:$A$49,0),MATCH(orders!K$1,products!$A$1:$G$1,0))</f>
        <v>0.2</v>
      </c>
      <c r="L983" s="6">
        <f>INDEX(products!$A$1:$G$49,MATCH(orders!$D983,products!$A$1:$A$49,0),MATCH(orders!L$1,products!$A$1:$G$1,0))</f>
        <v>3.645</v>
      </c>
      <c r="M983" s="6">
        <f t="shared" si="15"/>
        <v>21.87</v>
      </c>
      <c r="N983" t="str" cm="1">
        <f t="array" ref="N983">_xlfn.IFS(I983="Ara","Arabica",I983="Exc","Excelsa",I983="Lib","Liberica",I983="Rob","Robusta")</f>
        <v>Excelsa</v>
      </c>
      <c r="O983" t="str">
        <f>_xlfn.XLOOKUP(Orders[[#This Row],[Customer ID]],customers!$A$2:$A$1001,customers!$I$2:$I$1001)</f>
        <v>Yes</v>
      </c>
    </row>
    <row r="984" spans="1:15" x14ac:dyDescent="0.3">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
        <v>6198</v>
      </c>
      <c r="K984" s="1">
        <f>INDEX(products!$A$1:$G$49,MATCH(orders!$D984,products!$A$1:$A$49,0),MATCH(orders!K$1,products!$A$1:$G$1,0))</f>
        <v>1</v>
      </c>
      <c r="L984" s="6">
        <f>INDEX(products!$A$1:$G$49,MATCH(orders!$D984,products!$A$1:$A$49,0),MATCH(orders!L$1,products!$A$1:$G$1,0))</f>
        <v>11.95</v>
      </c>
      <c r="M984" s="6">
        <f t="shared" si="15"/>
        <v>23.9</v>
      </c>
      <c r="N984" t="str" cm="1">
        <f t="array" ref="N984">_xlfn.IFS(I984="Ara","Arabica",I984="Exc","Excelsa",I984="Lib","Liberica",I984="Rob","Robusta")</f>
        <v>Robusta</v>
      </c>
      <c r="O984" t="str">
        <f>_xlfn.XLOOKUP(Orders[[#This Row],[Customer ID]],customers!$A$2:$A$1001,customers!$I$2:$I$1001)</f>
        <v>Yes</v>
      </c>
    </row>
    <row r="985" spans="1:15" x14ac:dyDescent="0.3">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
        <v>6197</v>
      </c>
      <c r="K985" s="1">
        <f>INDEX(products!$A$1:$G$49,MATCH(orders!$D985,products!$A$1:$A$49,0),MATCH(orders!K$1,products!$A$1:$G$1,0))</f>
        <v>0.2</v>
      </c>
      <c r="L985" s="6">
        <f>INDEX(products!$A$1:$G$49,MATCH(orders!$D985,products!$A$1:$A$49,0),MATCH(orders!L$1,products!$A$1:$G$1,0))</f>
        <v>3.375</v>
      </c>
      <c r="M985" s="6">
        <f t="shared" si="15"/>
        <v>6.75</v>
      </c>
      <c r="N985" t="str" cm="1">
        <f t="array" ref="N985">_xlfn.IFS(I985="Ara","Arabica",I985="Exc","Excelsa",I985="Lib","Liberica",I985="Rob","Robusta")</f>
        <v>Arabica</v>
      </c>
      <c r="O985" t="str">
        <f>_xlfn.XLOOKUP(Orders[[#This Row],[Customer ID]],customers!$A$2:$A$1001,customers!$I$2:$I$1001)</f>
        <v>Yes</v>
      </c>
    </row>
    <row r="986" spans="1:15" x14ac:dyDescent="0.3">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
        <v>6197</v>
      </c>
      <c r="K986" s="1">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_xlfn.IFS(I986="Ara","Arabica",I986="Exc","Excelsa",I986="Lib","Liberica",I986="Rob","Robusta")</f>
        <v>Excelsa</v>
      </c>
      <c r="O986" t="str">
        <f>_xlfn.XLOOKUP(Orders[[#This Row],[Customer ID]],customers!$A$2:$A$1001,customers!$I$2:$I$1001)</f>
        <v>Yes</v>
      </c>
    </row>
    <row r="987" spans="1:15" x14ac:dyDescent="0.3">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
        <v>6198</v>
      </c>
      <c r="K987" s="1">
        <f>INDEX(products!$A$1:$G$49,MATCH(orders!$D987,products!$A$1:$A$49,0),MATCH(orders!K$1,products!$A$1:$G$1,0))</f>
        <v>1</v>
      </c>
      <c r="L987" s="6">
        <f>INDEX(products!$A$1:$G$49,MATCH(orders!$D987,products!$A$1:$A$49,0),MATCH(orders!L$1,products!$A$1:$G$1,0))</f>
        <v>11.95</v>
      </c>
      <c r="M987" s="6">
        <f t="shared" si="15"/>
        <v>47.8</v>
      </c>
      <c r="N987" t="str" cm="1">
        <f t="array" ref="N987">_xlfn.IFS(I987="Ara","Arabica",I987="Exc","Excelsa",I987="Lib","Liberica",I987="Rob","Robusta")</f>
        <v>Robusta</v>
      </c>
      <c r="O987" t="str">
        <f>_xlfn.XLOOKUP(Orders[[#This Row],[Customer ID]],customers!$A$2:$A$1001,customers!$I$2:$I$1001)</f>
        <v>No</v>
      </c>
    </row>
    <row r="988" spans="1:15" x14ac:dyDescent="0.3">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
        <v>6197</v>
      </c>
      <c r="K988" s="1">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_xlfn.IFS(I988="Ara","Arabica",I988="Exc","Excelsa",I988="Lib","Liberica",I988="Rob","Robusta")</f>
        <v>Liberica</v>
      </c>
      <c r="O988" t="str">
        <f>_xlfn.XLOOKUP(Orders[[#This Row],[Customer ID]],customers!$A$2:$A$1001,customers!$I$2:$I$1001)</f>
        <v>No</v>
      </c>
    </row>
    <row r="989" spans="1:15" x14ac:dyDescent="0.3">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
        <v>6199</v>
      </c>
      <c r="K989" s="1">
        <f>INDEX(products!$A$1:$G$49,MATCH(orders!$D989,products!$A$1:$A$49,0),MATCH(orders!K$1,products!$A$1:$G$1,0))</f>
        <v>0.5</v>
      </c>
      <c r="L989" s="6">
        <f>INDEX(products!$A$1:$G$49,MATCH(orders!$D989,products!$A$1:$A$49,0),MATCH(orders!L$1,products!$A$1:$G$1,0))</f>
        <v>5.97</v>
      </c>
      <c r="M989" s="6">
        <f t="shared" si="15"/>
        <v>29.849999999999998</v>
      </c>
      <c r="N989" t="str" cm="1">
        <f t="array" ref="N989">_xlfn.IFS(I989="Ara","Arabica",I989="Exc","Excelsa",I989="Lib","Liberica",I989="Rob","Robusta")</f>
        <v>Arabica</v>
      </c>
      <c r="O989" t="str">
        <f>_xlfn.XLOOKUP(Orders[[#This Row],[Customer ID]],customers!$A$2:$A$1001,customers!$I$2:$I$1001)</f>
        <v>Yes</v>
      </c>
    </row>
    <row r="990" spans="1:15" x14ac:dyDescent="0.3">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
        <v>6197</v>
      </c>
      <c r="K990" s="1">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_xlfn.IFS(I990="Ara","Arabica",I990="Exc","Excelsa",I990="Lib","Liberica",I990="Rob","Robusta")</f>
        <v>Robusta</v>
      </c>
      <c r="O990" t="str">
        <f>_xlfn.XLOOKUP(Orders[[#This Row],[Customer ID]],customers!$A$2:$A$1001,customers!$I$2:$I$1001)</f>
        <v>Yes</v>
      </c>
    </row>
    <row r="991" spans="1:15" x14ac:dyDescent="0.3">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
        <v>6197</v>
      </c>
      <c r="K991" s="1">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_xlfn.IFS(I991="Ara","Arabica",I991="Exc","Excelsa",I991="Lib","Liberica",I991="Rob","Robusta")</f>
        <v>Arabica</v>
      </c>
      <c r="O991" t="str">
        <f>_xlfn.XLOOKUP(Orders[[#This Row],[Customer ID]],customers!$A$2:$A$1001,customers!$I$2:$I$1001)</f>
        <v>Yes</v>
      </c>
    </row>
    <row r="992" spans="1:15" x14ac:dyDescent="0.3">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
        <v>6199</v>
      </c>
      <c r="K992" s="1">
        <f>INDEX(products!$A$1:$G$49,MATCH(orders!$D992,products!$A$1:$A$49,0),MATCH(orders!K$1,products!$A$1:$G$1,0))</f>
        <v>0.2</v>
      </c>
      <c r="L992" s="6">
        <f>INDEX(products!$A$1:$G$49,MATCH(orders!$D992,products!$A$1:$A$49,0),MATCH(orders!L$1,products!$A$1:$G$1,0))</f>
        <v>3.645</v>
      </c>
      <c r="M992" s="6">
        <f t="shared" si="15"/>
        <v>18.225000000000001</v>
      </c>
      <c r="N992" t="str" cm="1">
        <f t="array" ref="N992">_xlfn.IFS(I992="Ara","Arabica",I992="Exc","Excelsa",I992="Lib","Liberica",I992="Rob","Robusta")</f>
        <v>Excelsa</v>
      </c>
      <c r="O992" t="str">
        <f>_xlfn.XLOOKUP(Orders[[#This Row],[Customer ID]],customers!$A$2:$A$1001,customers!$I$2:$I$1001)</f>
        <v>No</v>
      </c>
    </row>
    <row r="993" spans="1:15" x14ac:dyDescent="0.3">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
        <v>6199</v>
      </c>
      <c r="K993" s="1">
        <f>INDEX(products!$A$1:$G$49,MATCH(orders!$D993,products!$A$1:$A$49,0),MATCH(orders!K$1,products!$A$1:$G$1,0))</f>
        <v>0.5</v>
      </c>
      <c r="L993" s="6">
        <f>INDEX(products!$A$1:$G$49,MATCH(orders!$D993,products!$A$1:$A$49,0),MATCH(orders!L$1,products!$A$1:$G$1,0))</f>
        <v>7.77</v>
      </c>
      <c r="M993" s="6">
        <f t="shared" si="15"/>
        <v>15.54</v>
      </c>
      <c r="N993" t="str" cm="1">
        <f t="array" ref="N993">_xlfn.IFS(I993="Ara","Arabica",I993="Exc","Excelsa",I993="Lib","Liberica",I993="Rob","Robusta")</f>
        <v>Liberica</v>
      </c>
      <c r="O993" t="str">
        <f>_xlfn.XLOOKUP(Orders[[#This Row],[Customer ID]],customers!$A$2:$A$1001,customers!$I$2:$I$1001)</f>
        <v>No</v>
      </c>
    </row>
    <row r="994" spans="1:15" x14ac:dyDescent="0.3">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
        <v>6198</v>
      </c>
      <c r="K994" s="1">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_xlfn.IFS(I994="Ara","Arabica",I994="Exc","Excelsa",I994="Lib","Liberica",I994="Rob","Robusta")</f>
        <v>Liberica</v>
      </c>
      <c r="O994" t="str">
        <f>_xlfn.XLOOKUP(Orders[[#This Row],[Customer ID]],customers!$A$2:$A$1001,customers!$I$2:$I$1001)</f>
        <v>No</v>
      </c>
    </row>
    <row r="995" spans="1:15" x14ac:dyDescent="0.3">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
        <v>6198</v>
      </c>
      <c r="K995" s="1">
        <f>INDEX(products!$A$1:$G$49,MATCH(orders!$D995,products!$A$1:$A$49,0),MATCH(orders!K$1,products!$A$1:$G$1,0))</f>
        <v>1</v>
      </c>
      <c r="L995" s="6">
        <f>INDEX(products!$A$1:$G$49,MATCH(orders!$D995,products!$A$1:$A$49,0),MATCH(orders!L$1,products!$A$1:$G$1,0))</f>
        <v>12.95</v>
      </c>
      <c r="M995" s="6">
        <f t="shared" si="15"/>
        <v>77.699999999999989</v>
      </c>
      <c r="N995" t="str" cm="1">
        <f t="array" ref="N995">_xlfn.IFS(I995="Ara","Arabica",I995="Exc","Excelsa",I995="Lib","Liberica",I995="Rob","Robusta")</f>
        <v>Arabica</v>
      </c>
      <c r="O995" t="str">
        <f>_xlfn.XLOOKUP(Orders[[#This Row],[Customer ID]],customers!$A$2:$A$1001,customers!$I$2:$I$1001)</f>
        <v>No</v>
      </c>
    </row>
    <row r="996" spans="1:15" x14ac:dyDescent="0.3">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
        <v>6199</v>
      </c>
      <c r="K996" s="1">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_xlfn.IFS(I996="Ara","Arabica",I996="Exc","Excelsa",I996="Lib","Liberica",I996="Rob","Robusta")</f>
        <v>Arabica</v>
      </c>
      <c r="O996" t="str">
        <f>_xlfn.XLOOKUP(Orders[[#This Row],[Customer ID]],customers!$A$2:$A$1001,customers!$I$2:$I$1001)</f>
        <v>No</v>
      </c>
    </row>
    <row r="997" spans="1:15" x14ac:dyDescent="0.3">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
        <v>6198</v>
      </c>
      <c r="K997" s="1">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_xlfn.IFS(I997="Ara","Arabica",I997="Exc","Excelsa",I997="Lib","Liberica",I997="Rob","Robusta")</f>
        <v>Robusta</v>
      </c>
      <c r="O997" t="str">
        <f>_xlfn.XLOOKUP(Orders[[#This Row],[Customer ID]],customers!$A$2:$A$1001,customers!$I$2:$I$1001)</f>
        <v>No</v>
      </c>
    </row>
    <row r="998" spans="1:15" x14ac:dyDescent="0.3">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
        <v>6197</v>
      </c>
      <c r="K998" s="1">
        <f>INDEX(products!$A$1:$G$49,MATCH(orders!$D998,products!$A$1:$A$49,0),MATCH(orders!K$1,products!$A$1:$G$1,0))</f>
        <v>0.5</v>
      </c>
      <c r="L998" s="6">
        <f>INDEX(products!$A$1:$G$49,MATCH(orders!$D998,products!$A$1:$A$49,0),MATCH(orders!L$1,products!$A$1:$G$1,0))</f>
        <v>5.97</v>
      </c>
      <c r="M998" s="6">
        <f t="shared" si="15"/>
        <v>29.849999999999998</v>
      </c>
      <c r="N998" t="str" cm="1">
        <f t="array" ref="N998">_xlfn.IFS(I998="Ara","Arabica",I998="Exc","Excelsa",I998="Lib","Liberica",I998="Rob","Robusta")</f>
        <v>Robusta</v>
      </c>
      <c r="O998" t="str">
        <f>_xlfn.XLOOKUP(Orders[[#This Row],[Customer ID]],customers!$A$2:$A$1001,customers!$I$2:$I$1001)</f>
        <v>No</v>
      </c>
    </row>
    <row r="999" spans="1:15" x14ac:dyDescent="0.3">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
        <v>6197</v>
      </c>
      <c r="K999" s="1">
        <f>INDEX(products!$A$1:$G$49,MATCH(orders!$D999,products!$A$1:$A$49,0),MATCH(orders!K$1,products!$A$1:$G$1,0))</f>
        <v>0.5</v>
      </c>
      <c r="L999" s="6">
        <f>INDEX(products!$A$1:$G$49,MATCH(orders!$D999,products!$A$1:$A$49,0),MATCH(orders!L$1,products!$A$1:$G$1,0))</f>
        <v>6.75</v>
      </c>
      <c r="M999" s="6">
        <f t="shared" si="15"/>
        <v>27</v>
      </c>
      <c r="N999" t="str" cm="1">
        <f t="array" ref="N999">_xlfn.IFS(I999="Ara","Arabica",I999="Exc","Excelsa",I999="Lib","Liberica",I999="Rob","Robusta")</f>
        <v>Arabica</v>
      </c>
      <c r="O999" t="str">
        <f>_xlfn.XLOOKUP(Orders[[#This Row],[Customer ID]],customers!$A$2:$A$1001,customers!$I$2:$I$1001)</f>
        <v>No</v>
      </c>
    </row>
    <row r="1000" spans="1:15" x14ac:dyDescent="0.3">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
        <v>6199</v>
      </c>
      <c r="K1000" s="1">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_xlfn.IFS(I1000="Ara","Arabica",I1000="Exc","Excelsa",I1000="Lib","Liberica",I1000="Rob","Robusta")</f>
        <v>Arabica</v>
      </c>
      <c r="O1000" t="str">
        <f>_xlfn.XLOOKUP(Orders[[#This Row],[Customer ID]],customers!$A$2:$A$1001,customers!$I$2:$I$1001)</f>
        <v>No</v>
      </c>
    </row>
    <row r="1001" spans="1:15" x14ac:dyDescent="0.3">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
        <v>6197</v>
      </c>
      <c r="K1001" s="1">
        <f>INDEX(products!$A$1:$G$49,MATCH(orders!$D1001,products!$A$1:$A$49,0),MATCH(orders!K$1,products!$A$1:$G$1,0))</f>
        <v>0.2</v>
      </c>
      <c r="L1001" s="6">
        <f>INDEX(products!$A$1:$G$49,MATCH(orders!$D1001,products!$A$1:$A$49,0),MATCH(orders!L$1,products!$A$1:$G$1,0))</f>
        <v>4.125</v>
      </c>
      <c r="M1001" s="6">
        <f t="shared" si="15"/>
        <v>12.375</v>
      </c>
      <c r="N1001" t="str" cm="1">
        <f t="array" ref="N1001">_xlfn.IFS(I1001="Ara","Arabica",I1001="Exc","Excelsa",I1001="Lib","Liberica",I1001="Rob","Robusta")</f>
        <v>Excelsa</v>
      </c>
      <c r="O1001" t="str">
        <f>_xlfn.XLOOKUP(Orders[[#This Row],[Customer ID]],customers!$A$2:$A$1001,customers!$I$2:$I$1001)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G1" sqref="G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F2" sqref="F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CountrySales</vt:lpstr>
      <vt:lpstr>Top5</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Soumya Das</cp:lastModifiedBy>
  <cp:revision/>
  <dcterms:created xsi:type="dcterms:W3CDTF">2022-11-26T09:51:45Z</dcterms:created>
  <dcterms:modified xsi:type="dcterms:W3CDTF">2024-06-12T13:11:57Z</dcterms:modified>
  <cp:category/>
  <cp:contentStatus/>
</cp:coreProperties>
</file>