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690" windowWidth="24240" windowHeight="5595" firstSheet="5" activeTab="5"/>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25725"/>
</workbook>
</file>

<file path=xl/calcChain.xml><?xml version="1.0" encoding="utf-8"?>
<calcChain xmlns="http://schemas.openxmlformats.org/spreadsheetml/2006/main">
  <c r="M38" i="24"/>
  <c r="M30"/>
  <c r="J41"/>
  <c r="M39"/>
  <c r="M37"/>
  <c r="M36"/>
  <c r="M34"/>
  <c r="M29"/>
  <c r="M28"/>
  <c r="M27"/>
  <c r="M26"/>
  <c r="M25"/>
  <c r="M24"/>
  <c r="M23"/>
  <c r="M22"/>
  <c r="M21"/>
  <c r="M20"/>
  <c r="M19"/>
  <c r="M17"/>
  <c r="M16"/>
  <c r="M15"/>
  <c r="M14"/>
  <c r="M12"/>
  <c r="M11"/>
  <c r="J13"/>
  <c r="J12"/>
  <c r="J11"/>
  <c r="J47"/>
  <c r="J46"/>
  <c r="J45"/>
  <c r="J44"/>
  <c r="J43"/>
  <c r="J42"/>
  <c r="J40"/>
  <c r="J39"/>
  <c r="J38"/>
  <c r="J37"/>
  <c r="J36"/>
  <c r="J35"/>
  <c r="J34"/>
  <c r="J33"/>
  <c r="J32"/>
  <c r="J31"/>
  <c r="J30"/>
  <c r="J29"/>
  <c r="J28"/>
  <c r="J27"/>
  <c r="J26"/>
  <c r="J25"/>
  <c r="J24"/>
  <c r="J23"/>
  <c r="J22"/>
  <c r="J21"/>
  <c r="J20"/>
  <c r="J19"/>
  <c r="J18"/>
  <c r="J17"/>
  <c r="J16"/>
  <c r="J15"/>
  <c r="J14"/>
  <c r="D7"/>
  <c r="D6"/>
  <c r="D5"/>
  <c r="A7"/>
  <c r="A5"/>
  <c r="M38" i="25"/>
  <c r="M37"/>
  <c r="M10"/>
  <c r="M36"/>
  <c r="M34"/>
  <c r="M33"/>
  <c r="M32"/>
  <c r="M31"/>
  <c r="M30"/>
  <c r="M29"/>
  <c r="M28"/>
  <c r="M27"/>
  <c r="M26"/>
  <c r="M25"/>
  <c r="M23"/>
  <c r="M24"/>
  <c r="M22"/>
  <c r="M21"/>
  <c r="M20"/>
  <c r="M19"/>
  <c r="M18"/>
  <c r="M17"/>
  <c r="M16"/>
  <c r="M15"/>
  <c r="M14"/>
  <c r="M13"/>
  <c r="M12"/>
  <c r="M11"/>
  <c r="I43"/>
  <c r="I35"/>
  <c r="I34"/>
  <c r="I33"/>
  <c r="I31"/>
  <c r="I30"/>
  <c r="I29"/>
  <c r="I28"/>
  <c r="I27"/>
  <c r="I26"/>
  <c r="I25"/>
  <c r="I24"/>
  <c r="I23"/>
  <c r="I22"/>
  <c r="I21"/>
  <c r="I20"/>
  <c r="I19"/>
  <c r="I18"/>
  <c r="I17"/>
  <c r="I16"/>
  <c r="I15"/>
  <c r="I14"/>
  <c r="I13"/>
  <c r="I12"/>
  <c r="I11"/>
  <c r="I10"/>
  <c r="J68" i="5"/>
  <c r="J67"/>
  <c r="J66"/>
  <c r="J65"/>
  <c r="C5" i="21"/>
  <c r="C5" i="22" s="1"/>
  <c r="C4" i="21"/>
  <c r="C4" i="22" s="1"/>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90"/>
  <c r="F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29"/>
  <c r="F28"/>
  <c r="F27"/>
  <c r="F26"/>
  <c r="F25"/>
  <c r="F24"/>
  <c r="F23"/>
  <c r="F22"/>
  <c r="F21"/>
  <c r="F20"/>
  <c r="F19"/>
  <c r="F18"/>
  <c r="F17"/>
  <c r="F16"/>
  <c r="F15"/>
  <c r="F14"/>
  <c r="F13"/>
  <c r="F12"/>
  <c r="F11"/>
  <c r="F10"/>
  <c r="F9"/>
  <c r="F124"/>
  <c r="F2"/>
  <c r="F85" i="21"/>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87"/>
  <c r="F88"/>
  <c r="F3"/>
  <c r="F37"/>
  <c r="F36"/>
  <c r="F35"/>
  <c r="F34"/>
  <c r="F33"/>
  <c r="F32"/>
  <c r="F31"/>
  <c r="F30"/>
  <c r="F29"/>
  <c r="F28"/>
  <c r="F27"/>
  <c r="F26"/>
  <c r="F25"/>
  <c r="F24"/>
  <c r="F23"/>
  <c r="F22"/>
  <c r="F21"/>
  <c r="F20"/>
  <c r="F19"/>
  <c r="F18"/>
  <c r="F17"/>
  <c r="F16"/>
  <c r="F15"/>
  <c r="F14"/>
  <c r="F13"/>
  <c r="F12"/>
  <c r="F11"/>
  <c r="F10"/>
  <c r="F39"/>
  <c r="F9"/>
  <c r="F2"/>
  <c r="D31" i="5"/>
  <c r="C23" i="15" s="1"/>
  <c r="C74"/>
  <c r="C73"/>
  <c r="C72"/>
  <c r="C71"/>
  <c r="C70"/>
  <c r="C69"/>
  <c r="C68"/>
  <c r="C67"/>
  <c r="C66"/>
  <c r="C65"/>
  <c r="C64"/>
  <c r="C63"/>
  <c r="C62"/>
  <c r="C61"/>
  <c r="J18"/>
  <c r="L23" i="5"/>
  <c r="E18"/>
  <c r="E16"/>
  <c r="J60"/>
  <c r="J59"/>
  <c r="L59" s="1"/>
  <c r="L51" i="15" s="1"/>
  <c r="J58" i="5"/>
  <c r="L58" s="1"/>
  <c r="L50" i="15" s="1"/>
  <c r="J57" i="5"/>
  <c r="J56"/>
  <c r="J55"/>
  <c r="L55" s="1"/>
  <c r="L47" i="15" s="1"/>
  <c r="J54" i="5"/>
  <c r="J46" i="15" s="1"/>
  <c r="J53" i="5"/>
  <c r="J52"/>
  <c r="J51"/>
  <c r="L51" s="1"/>
  <c r="L43" i="15" s="1"/>
  <c r="J50" i="5"/>
  <c r="L50" s="1"/>
  <c r="L42" i="15" s="1"/>
  <c r="J49" i="5"/>
  <c r="J48"/>
  <c r="J47"/>
  <c r="L47" s="1"/>
  <c r="L39" i="15" s="1"/>
  <c r="J46" i="5"/>
  <c r="L46" s="1"/>
  <c r="L38" i="15" s="1"/>
  <c r="J45" i="5"/>
  <c r="J44"/>
  <c r="J43"/>
  <c r="L43" s="1"/>
  <c r="L35" i="15" s="1"/>
  <c r="J42" i="5"/>
  <c r="L42" s="1"/>
  <c r="L34" i="15" s="1"/>
  <c r="J41" i="5"/>
  <c r="J40"/>
  <c r="J39"/>
  <c r="J31" i="15" s="1"/>
  <c r="J38" i="5"/>
  <c r="J30" i="15" s="1"/>
  <c r="J37" i="5"/>
  <c r="J36"/>
  <c r="J35"/>
  <c r="J27" i="15" s="1"/>
  <c r="J34" i="5"/>
  <c r="J33"/>
  <c r="J32"/>
  <c r="J31"/>
  <c r="L31" s="1"/>
  <c r="L23" i="15" s="1"/>
  <c r="I60" i="5"/>
  <c r="I52" i="15" s="1"/>
  <c r="I59" i="5"/>
  <c r="I58"/>
  <c r="I57"/>
  <c r="I49" i="15" s="1"/>
  <c r="I56" i="5"/>
  <c r="I55"/>
  <c r="I54"/>
  <c r="I53"/>
  <c r="I45" i="15" s="1"/>
  <c r="I52" i="5"/>
  <c r="I44" i="15" s="1"/>
  <c r="I51" i="5"/>
  <c r="I50"/>
  <c r="I49"/>
  <c r="I41" i="15" s="1"/>
  <c r="I48" i="5"/>
  <c r="I47"/>
  <c r="I46"/>
  <c r="I45"/>
  <c r="I37" i="15" s="1"/>
  <c r="I44" i="5"/>
  <c r="I36" i="15" s="1"/>
  <c r="I43" i="5"/>
  <c r="I42"/>
  <c r="I41"/>
  <c r="I33" i="15" s="1"/>
  <c r="I40" i="5"/>
  <c r="I39"/>
  <c r="I38"/>
  <c r="I37"/>
  <c r="I29" i="15" s="1"/>
  <c r="I36" i="5"/>
  <c r="I28" i="15" s="1"/>
  <c r="I35" i="5"/>
  <c r="I34"/>
  <c r="I33"/>
  <c r="I25" i="15" s="1"/>
  <c r="I32" i="5"/>
  <c r="I31"/>
  <c r="D60"/>
  <c r="D59"/>
  <c r="C51" i="15" s="1"/>
  <c r="D58" i="5"/>
  <c r="C50" i="15" s="1"/>
  <c r="D57" i="5"/>
  <c r="D56"/>
  <c r="D55"/>
  <c r="C47" i="15" s="1"/>
  <c r="D54" i="5"/>
  <c r="C46" i="15" s="1"/>
  <c r="D53" i="5"/>
  <c r="D52"/>
  <c r="D51"/>
  <c r="C43" i="15" s="1"/>
  <c r="D50" i="5"/>
  <c r="C42" i="15" s="1"/>
  <c r="D49" i="5"/>
  <c r="D48"/>
  <c r="D47"/>
  <c r="C39" i="15" s="1"/>
  <c r="D46" i="5"/>
  <c r="C38" i="15" s="1"/>
  <c r="D45" i="5"/>
  <c r="D44"/>
  <c r="D43"/>
  <c r="C35" i="15" s="1"/>
  <c r="D42" i="5"/>
  <c r="C34" i="15" s="1"/>
  <c r="D41" i="5"/>
  <c r="D40"/>
  <c r="D39"/>
  <c r="C31" i="15" s="1"/>
  <c r="D38" i="5"/>
  <c r="C30" i="15" s="1"/>
  <c r="D37" i="5"/>
  <c r="D36"/>
  <c r="D35"/>
  <c r="C27" i="15" s="1"/>
  <c r="D34" i="5"/>
  <c r="C26" i="15" s="1"/>
  <c r="D33" i="5"/>
  <c r="D32"/>
  <c r="L65"/>
  <c r="N65" s="1"/>
  <c r="I83" i="15"/>
  <c r="D11" s="1"/>
  <c r="I82"/>
  <c r="D10"/>
  <c r="C53"/>
  <c r="C52"/>
  <c r="C48"/>
  <c r="C44"/>
  <c r="C40"/>
  <c r="C36"/>
  <c r="C32"/>
  <c r="C28"/>
  <c r="C49"/>
  <c r="C45"/>
  <c r="C41"/>
  <c r="C37"/>
  <c r="C33"/>
  <c r="C29"/>
  <c r="C25"/>
  <c r="C24"/>
  <c r="N41" i="5"/>
  <c r="L41"/>
  <c r="N40"/>
  <c r="L40"/>
  <c r="N39"/>
  <c r="L39"/>
  <c r="L31" i="15" s="1"/>
  <c r="N38" i="5"/>
  <c r="N30" i="15" s="1"/>
  <c r="N37" i="5"/>
  <c r="L37"/>
  <c r="L29" i="15" s="1"/>
  <c r="N36" i="5"/>
  <c r="L36"/>
  <c r="N35"/>
  <c r="L35"/>
  <c r="L27" i="15" s="1"/>
  <c r="L34" i="5"/>
  <c r="N34"/>
  <c r="L33"/>
  <c r="N33"/>
  <c r="L32"/>
  <c r="L24" i="15" s="1"/>
  <c r="N32" i="5"/>
  <c r="N31"/>
  <c r="N23" i="15" s="1"/>
  <c r="J14"/>
  <c r="J17"/>
  <c r="N60" i="5"/>
  <c r="N59"/>
  <c r="N51" i="15" s="1"/>
  <c r="N58" i="5"/>
  <c r="N57"/>
  <c r="N49" i="15" s="1"/>
  <c r="N56" i="5"/>
  <c r="N55"/>
  <c r="N54"/>
  <c r="N53"/>
  <c r="N45" i="15" s="1"/>
  <c r="N52" i="5"/>
  <c r="N51"/>
  <c r="N50"/>
  <c r="N49"/>
  <c r="N48"/>
  <c r="N47"/>
  <c r="N39" i="15" s="1"/>
  <c r="N46" i="5"/>
  <c r="N45"/>
  <c r="N37" i="15" s="1"/>
  <c r="N44" i="5"/>
  <c r="N43"/>
  <c r="N35" i="15" s="1"/>
  <c r="N42" i="5"/>
  <c r="L66"/>
  <c r="N66" s="1"/>
  <c r="N62" i="15" s="1"/>
  <c r="L57" i="5"/>
  <c r="L56"/>
  <c r="L54"/>
  <c r="L46" i="15" s="1"/>
  <c r="L53" i="5"/>
  <c r="L52"/>
  <c r="L49"/>
  <c r="L41" i="15" s="1"/>
  <c r="L48" i="5"/>
  <c r="L45"/>
  <c r="L44"/>
  <c r="L36" i="15" s="1"/>
  <c r="J19"/>
  <c r="D13"/>
  <c r="L60" i="5"/>
  <c r="L52" i="15" s="1"/>
  <c r="M74"/>
  <c r="K74"/>
  <c r="J74"/>
  <c r="I74"/>
  <c r="H74"/>
  <c r="B74"/>
  <c r="M73"/>
  <c r="K73"/>
  <c r="J73"/>
  <c r="I73"/>
  <c r="H73"/>
  <c r="B73"/>
  <c r="M72"/>
  <c r="K72"/>
  <c r="J72"/>
  <c r="I72"/>
  <c r="H72"/>
  <c r="B72"/>
  <c r="M71"/>
  <c r="K71"/>
  <c r="J71"/>
  <c r="I71"/>
  <c r="H71"/>
  <c r="B71"/>
  <c r="M70"/>
  <c r="K70"/>
  <c r="J70"/>
  <c r="I70"/>
  <c r="H70"/>
  <c r="B70"/>
  <c r="M69"/>
  <c r="K69"/>
  <c r="J69"/>
  <c r="I69"/>
  <c r="H69"/>
  <c r="B69"/>
  <c r="M68"/>
  <c r="K68"/>
  <c r="J68"/>
  <c r="I68"/>
  <c r="H68"/>
  <c r="B68"/>
  <c r="M67"/>
  <c r="K67"/>
  <c r="J67"/>
  <c r="I67"/>
  <c r="H67"/>
  <c r="B67"/>
  <c r="M66"/>
  <c r="K66"/>
  <c r="J66"/>
  <c r="I66"/>
  <c r="H66"/>
  <c r="B66"/>
  <c r="M65"/>
  <c r="K65"/>
  <c r="J65"/>
  <c r="I65"/>
  <c r="H65"/>
  <c r="B65"/>
  <c r="M64"/>
  <c r="K64"/>
  <c r="J64"/>
  <c r="I64"/>
  <c r="H64"/>
  <c r="B64"/>
  <c r="M63"/>
  <c r="K63"/>
  <c r="J63"/>
  <c r="I63"/>
  <c r="H63"/>
  <c r="B63"/>
  <c r="M62"/>
  <c r="K62"/>
  <c r="J62"/>
  <c r="I62"/>
  <c r="H62"/>
  <c r="B62"/>
  <c r="M61"/>
  <c r="K61"/>
  <c r="J61"/>
  <c r="I61"/>
  <c r="H61"/>
  <c r="B61"/>
  <c r="M52"/>
  <c r="H52"/>
  <c r="B52"/>
  <c r="M51"/>
  <c r="H51"/>
  <c r="B51"/>
  <c r="M50"/>
  <c r="H50"/>
  <c r="B50"/>
  <c r="M49"/>
  <c r="H49"/>
  <c r="B49"/>
  <c r="M48"/>
  <c r="H48"/>
  <c r="B48"/>
  <c r="M47"/>
  <c r="H47"/>
  <c r="B47"/>
  <c r="M46"/>
  <c r="H46"/>
  <c r="B46"/>
  <c r="M45"/>
  <c r="H45"/>
  <c r="B45"/>
  <c r="M44"/>
  <c r="H44"/>
  <c r="B44"/>
  <c r="M43"/>
  <c r="H43"/>
  <c r="B43"/>
  <c r="M42"/>
  <c r="H42"/>
  <c r="B42"/>
  <c r="M41"/>
  <c r="H41"/>
  <c r="B41"/>
  <c r="M40"/>
  <c r="H40"/>
  <c r="B40"/>
  <c r="M39"/>
  <c r="H39"/>
  <c r="B39"/>
  <c r="M38"/>
  <c r="H38"/>
  <c r="B38"/>
  <c r="M37"/>
  <c r="H37"/>
  <c r="B37"/>
  <c r="M36"/>
  <c r="H36"/>
  <c r="B36"/>
  <c r="M35"/>
  <c r="H35"/>
  <c r="B35"/>
  <c r="M34"/>
  <c r="H34"/>
  <c r="B34"/>
  <c r="M33"/>
  <c r="H33"/>
  <c r="B33"/>
  <c r="M32"/>
  <c r="H32"/>
  <c r="B32"/>
  <c r="M31"/>
  <c r="H31"/>
  <c r="B31"/>
  <c r="M30"/>
  <c r="H30"/>
  <c r="B30"/>
  <c r="M29"/>
  <c r="H29"/>
  <c r="B29"/>
  <c r="M28"/>
  <c r="H28"/>
  <c r="B28"/>
  <c r="M27"/>
  <c r="H27"/>
  <c r="B27"/>
  <c r="M26"/>
  <c r="H26"/>
  <c r="B26"/>
  <c r="M25"/>
  <c r="H25"/>
  <c r="B25"/>
  <c r="M24"/>
  <c r="H24"/>
  <c r="B24"/>
  <c r="M23"/>
  <c r="H23"/>
  <c r="B23"/>
  <c r="D18"/>
  <c r="J16"/>
  <c r="J15"/>
  <c r="D15"/>
  <c r="D14"/>
  <c r="C90"/>
  <c r="J13"/>
  <c r="J12"/>
  <c r="J11"/>
  <c r="J10"/>
  <c r="J9"/>
  <c r="J8"/>
  <c r="D8"/>
  <c r="H57"/>
  <c r="J7"/>
  <c r="D7"/>
  <c r="J6"/>
  <c r="M2"/>
  <c r="C2"/>
  <c r="C57"/>
  <c r="H90"/>
  <c r="I24"/>
  <c r="J24"/>
  <c r="J25"/>
  <c r="I26"/>
  <c r="J26"/>
  <c r="I27"/>
  <c r="J28"/>
  <c r="J29"/>
  <c r="I30"/>
  <c r="I31"/>
  <c r="I32"/>
  <c r="J32"/>
  <c r="J33"/>
  <c r="I34"/>
  <c r="J34"/>
  <c r="I35"/>
  <c r="J36"/>
  <c r="J37"/>
  <c r="I38"/>
  <c r="I39"/>
  <c r="I40"/>
  <c r="J40"/>
  <c r="J41"/>
  <c r="I42"/>
  <c r="J42"/>
  <c r="I43"/>
  <c r="J44"/>
  <c r="J45"/>
  <c r="I46"/>
  <c r="I47"/>
  <c r="I48"/>
  <c r="J48"/>
  <c r="J49"/>
  <c r="I50"/>
  <c r="J50"/>
  <c r="I51"/>
  <c r="J52"/>
  <c r="I23"/>
  <c r="N50"/>
  <c r="N52"/>
  <c r="N48"/>
  <c r="N47"/>
  <c r="N46"/>
  <c r="N44"/>
  <c r="N43"/>
  <c r="L44"/>
  <c r="L49"/>
  <c r="L45"/>
  <c r="L48"/>
  <c r="L72" i="5"/>
  <c r="L71"/>
  <c r="L70"/>
  <c r="L75"/>
  <c r="L74"/>
  <c r="L73"/>
  <c r="L69"/>
  <c r="L68"/>
  <c r="L64" i="15" s="1"/>
  <c r="L67" i="5"/>
  <c r="N67" s="1"/>
  <c r="N63" i="15" s="1"/>
  <c r="L76" i="5"/>
  <c r="L77"/>
  <c r="L78"/>
  <c r="L74" i="15"/>
  <c r="L40"/>
  <c r="L26"/>
  <c r="L32"/>
  <c r="L25"/>
  <c r="L33"/>
  <c r="L37"/>
  <c r="N42"/>
  <c r="N34"/>
  <c r="L71"/>
  <c r="N75" i="5"/>
  <c r="N71" i="15"/>
  <c r="L72"/>
  <c r="N76" i="5"/>
  <c r="N72" i="15"/>
  <c r="L65"/>
  <c r="N69" i="5"/>
  <c r="N65" i="15"/>
  <c r="L67"/>
  <c r="N71" i="5"/>
  <c r="N67" i="15"/>
  <c r="L70"/>
  <c r="N74" i="5"/>
  <c r="N70" i="15"/>
  <c r="L66"/>
  <c r="N70" i="5"/>
  <c r="N66" i="15"/>
  <c r="L68"/>
  <c r="N72" i="5"/>
  <c r="N68" i="15"/>
  <c r="L69"/>
  <c r="N73" i="5"/>
  <c r="N69" i="15"/>
  <c r="L73"/>
  <c r="N77" i="5"/>
  <c r="N73" i="15"/>
  <c r="N41"/>
  <c r="N36"/>
  <c r="N33"/>
  <c r="N32"/>
  <c r="N38"/>
  <c r="N25"/>
  <c r="N26"/>
  <c r="N40"/>
  <c r="N31"/>
  <c r="N27"/>
  <c r="N28"/>
  <c r="L28"/>
  <c r="N29"/>
  <c r="N61" i="5"/>
  <c r="N24" i="15"/>
  <c r="M47" i="25" l="1"/>
  <c r="L62" i="15"/>
  <c r="L38" i="5"/>
  <c r="L30" i="15" s="1"/>
  <c r="J38"/>
  <c r="I47" i="25"/>
  <c r="M48" i="24"/>
  <c r="J48"/>
  <c r="N54" i="15"/>
  <c r="L61"/>
  <c r="J23"/>
  <c r="J51"/>
  <c r="J47"/>
  <c r="J43"/>
  <c r="J39"/>
  <c r="J35"/>
  <c r="N68" i="5"/>
  <c r="N64" i="15" s="1"/>
  <c r="L63"/>
  <c r="N78" i="5"/>
  <c r="N74" i="15" s="1"/>
  <c r="I80" s="1"/>
  <c r="N61"/>
  <c r="B47" i="25" l="1"/>
  <c r="N75" i="15"/>
  <c r="I79"/>
  <c r="N79" i="5"/>
  <c r="N80" s="1"/>
  <c r="N86" s="1"/>
  <c r="I81" i="15" l="1"/>
  <c r="I84"/>
  <c r="I90" i="5"/>
  <c r="E87"/>
  <c r="E90"/>
  <c r="D12" i="15"/>
</calcChain>
</file>

<file path=xl/sharedStrings.xml><?xml version="1.0" encoding="utf-8"?>
<sst xmlns="http://schemas.openxmlformats.org/spreadsheetml/2006/main" count="2016" uniqueCount="1148">
  <si>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</si>
  <si>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</si>
  <si>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</si>
  <si>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</si>
  <si>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</si>
  <si>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</si>
  <si>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</si>
  <si>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</si>
  <si>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</si>
  <si>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</si>
  <si>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</si>
  <si>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</si>
  <si>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</si>
  <si>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</si>
  <si>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</si>
  <si>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</si>
  <si>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</si>
  <si>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</si>
  <si>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</si>
  <si>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</si>
  <si>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</si>
  <si>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</si>
  <si>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</si>
  <si>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</si>
  <si>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</si>
  <si>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</si>
  <si>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</si>
  <si>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</si>
  <si>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</si>
  <si>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</si>
  <si>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</si>
  <si>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</si>
  <si>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</si>
  <si>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</si>
  <si>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</si>
  <si>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</si>
  <si>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</si>
  <si>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</si>
  <si>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</si>
  <si>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</si>
  <si>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</si>
  <si>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</si>
  <si>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</si>
  <si>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</si>
  <si>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</si>
  <si>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</si>
  <si>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</si>
  <si>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</si>
  <si>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</si>
  <si>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</si>
  <si>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</si>
  <si>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</si>
  <si>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</si>
  <si>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</si>
  <si>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</si>
  <si>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</si>
  <si>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</si>
  <si>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</si>
  <si>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</si>
  <si>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</si>
  <si>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</si>
  <si>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</si>
  <si>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</si>
  <si>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</si>
  <si>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</si>
  <si>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</si>
  <si>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</si>
  <si>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</si>
  <si>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</si>
  <si>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</si>
  <si>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</si>
  <si>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</si>
  <si>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</si>
  <si>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</si>
  <si>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</si>
  <si>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</si>
  <si>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</si>
  <si>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</si>
  <si>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</si>
  <si>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</si>
  <si>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</si>
  <si>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</si>
  <si>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</si>
  <si>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</si>
  <si>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</si>
  <si>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</si>
  <si>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</si>
  <si>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</si>
  <si>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</si>
  <si>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</si>
  <si>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</si>
  <si>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</si>
  <si>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</si>
  <si>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</si>
  <si>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</si>
  <si>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</si>
  <si>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</si>
  <si>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</si>
  <si>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</si>
  <si>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</si>
  <si>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</si>
  <si>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</si>
  <si>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</si>
  <si>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</si>
  <si>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</si>
  <si>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</si>
  <si>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</si>
  <si>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</si>
  <si>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</si>
  <si>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</si>
  <si>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</si>
  <si>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</si>
  <si>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</si>
  <si>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</si>
  <si>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</si>
  <si>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</si>
  <si>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</si>
  <si>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</si>
  <si>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</si>
  <si>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</si>
  <si>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</si>
  <si>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</si>
  <si>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</si>
  <si>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</si>
  <si>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</si>
  <si>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</si>
  <si>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</si>
  <si>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</si>
  <si>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</si>
  <si>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</si>
  <si>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</si>
  <si>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</si>
  <si>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</si>
  <si>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</si>
  <si>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</si>
  <si>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</si>
  <si>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</si>
  <si>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</si>
  <si>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</si>
  <si>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</si>
  <si>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</si>
  <si>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</si>
  <si>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</si>
  <si>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</si>
  <si>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</si>
  <si>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</si>
  <si>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</si>
  <si>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</si>
  <si>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</si>
  <si>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</si>
  <si>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</si>
  <si>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</si>
  <si>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</si>
  <si>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</si>
  <si>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</si>
  <si>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</si>
  <si>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</si>
  <si>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</si>
  <si>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</si>
  <si>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</si>
  <si>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</si>
  <si>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</si>
  <si>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</si>
  <si>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</si>
  <si>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</si>
  <si>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</si>
  <si>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</si>
  <si>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</si>
  <si>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</si>
  <si>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</si>
  <si>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</si>
  <si>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</si>
  <si>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</si>
  <si>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</si>
  <si>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</si>
  <si>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</si>
  <si>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</si>
  <si>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</si>
  <si>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</si>
  <si>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</si>
  <si>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</si>
  <si>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</si>
  <si>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</si>
  <si>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</si>
  <si>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</si>
  <si>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</si>
  <si>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</si>
  <si>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</si>
  <si>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</si>
  <si>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</si>
  <si>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</si>
  <si>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</si>
  <si>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</si>
  <si>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</si>
  <si>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</si>
  <si>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</si>
  <si>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</si>
  <si>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</si>
  <si>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</si>
  <si>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</si>
  <si>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</si>
  <si>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</si>
  <si>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</si>
  <si>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</si>
  <si>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</si>
  <si>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</si>
  <si>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</si>
  <si>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</si>
  <si>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</si>
  <si>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</si>
  <si>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</si>
  <si>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</si>
  <si>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</si>
  <si>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</si>
  <si>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</si>
  <si>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</si>
  <si>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</si>
  <si>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</si>
  <si>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</si>
  <si>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</si>
  <si>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</si>
  <si>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</si>
  <si>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</si>
  <si>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</si>
  <si>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</si>
  <si>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</si>
  <si>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</si>
  <si>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</si>
  <si>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</si>
  <si>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</si>
  <si>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</si>
  <si>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</si>
  <si>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</si>
  <si>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</si>
  <si>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</si>
  <si>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</si>
  <si>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</si>
  <si>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</si>
  <si>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</si>
  <si>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</si>
  <si>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</si>
  <si>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</si>
  <si>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</si>
  <si>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</si>
  <si>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</si>
  <si>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</si>
  <si>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</si>
  <si>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</si>
  <si>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</si>
  <si>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</si>
  <si>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</si>
  <si>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</si>
  <si>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</si>
  <si>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</si>
  <si>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</si>
  <si>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</si>
  <si>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</si>
  <si>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</si>
  <si>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</si>
  <si>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</si>
  <si>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</si>
  <si>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</si>
  <si>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</si>
  <si>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</si>
  <si>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</si>
  <si>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</si>
  <si>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</si>
  <si>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</si>
  <si>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</si>
  <si>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</si>
  <si>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</si>
  <si>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</si>
  <si>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</si>
  <si>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</si>
  <si>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</si>
  <si>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</si>
  <si>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</si>
  <si>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</si>
  <si>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</si>
  <si>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</si>
  <si>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</si>
  <si>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</si>
  <si>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</si>
  <si>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</si>
  <si>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</si>
  <si>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</si>
  <si>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</si>
  <si>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</si>
  <si>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</si>
  <si>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</si>
  <si>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</si>
  <si>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</si>
  <si>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</si>
  <si>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</si>
  <si>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</si>
  <si>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</si>
  <si>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</si>
  <si>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</si>
  <si>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</si>
  <si>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</si>
  <si>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</si>
  <si>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</si>
  <si>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</si>
  <si>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</si>
  <si>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</si>
  <si>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</si>
  <si>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</si>
  <si>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</si>
  <si>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</si>
  <si>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</si>
  <si>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</si>
  <si>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</si>
  <si>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</si>
  <si>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</si>
  <si>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</si>
  <si>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</si>
  <si>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</si>
  <si>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</si>
  <si>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</si>
  <si>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</si>
  <si>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</si>
  <si>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</si>
  <si>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</si>
  <si>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</si>
  <si>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</si>
  <si>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</si>
  <si>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</si>
  <si>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</si>
  <si>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</si>
  <si>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</si>
  <si>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</si>
  <si>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</si>
  <si>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</si>
  <si>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</si>
  <si>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</si>
  <si>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</si>
  <si>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</si>
  <si>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</si>
  <si>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</si>
  <si>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</si>
  <si>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</si>
  <si>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</si>
  <si>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</si>
  <si>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</si>
  <si>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</si>
  <si>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</si>
  <si>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</si>
  <si>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</si>
  <si>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</si>
  <si>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</si>
  <si>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</si>
  <si>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</si>
  <si>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</si>
  <si>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</si>
  <si>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</si>
  <si>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</si>
  <si>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</si>
  <si>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</si>
  <si>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</si>
  <si>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</si>
  <si>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</si>
  <si>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</si>
  <si>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</si>
  <si>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</si>
  <si>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</si>
  <si>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</si>
  <si>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</si>
  <si>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</si>
  <si>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</si>
  <si>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</si>
  <si>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</si>
  <si>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</si>
  <si>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</si>
  <si>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</si>
  <si>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</si>
  <si>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</si>
  <si>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</si>
  <si>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</si>
  <si>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</si>
  <si>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</si>
  <si>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</si>
  <si>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</si>
  <si>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</si>
  <si>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</si>
  <si>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</si>
  <si>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</si>
  <si>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</si>
  <si>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</si>
  <si>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</si>
  <si>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</si>
  <si>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</si>
  <si>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</si>
  <si>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</si>
  <si>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</si>
  <si>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</si>
  <si>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</si>
  <si>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</si>
  <si>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</si>
  <si>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</si>
  <si>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</si>
  <si>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</si>
  <si>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</si>
  <si>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</si>
  <si>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</si>
  <si>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</si>
  <si>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</si>
  <si>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</si>
  <si>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</si>
  <si>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</si>
  <si>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</si>
  <si>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</si>
  <si>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</si>
  <si>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</si>
  <si>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</si>
  <si>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</si>
  <si>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</si>
  <si>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</si>
  <si>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</si>
  <si>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</si>
  <si>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</si>
  <si>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</si>
  <si>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</si>
  <si>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</si>
  <si>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</si>
  <si>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</si>
  <si>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</si>
  <si>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</si>
  <si>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</si>
  <si>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</si>
  <si>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</si>
  <si>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</si>
  <si>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</si>
  <si>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</si>
  <si>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</si>
  <si>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</si>
  <si>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</si>
  <si>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</si>
  <si>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</si>
  <si>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</si>
  <si>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</si>
  <si>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</si>
  <si>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</si>
  <si>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</si>
  <si>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</si>
  <si>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</si>
  <si>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</si>
  <si>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</si>
  <si>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</si>
  <si>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</si>
  <si>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</si>
  <si>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</si>
  <si>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</si>
  <si>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</si>
  <si>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</si>
  <si>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</si>
  <si>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</si>
  <si>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</si>
  <si>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</si>
  <si>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</si>
  <si>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</si>
  <si>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</si>
  <si>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</si>
  <si>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</si>
  <si>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</si>
  <si>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</si>
  <si>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</si>
  <si>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</si>
  <si>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</si>
  <si>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</si>
  <si>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</si>
  <si>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</si>
  <si>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</si>
  <si>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</si>
  <si>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</si>
  <si>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</si>
  <si>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</si>
  <si>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</si>
  <si>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</si>
  <si>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</si>
  <si>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</si>
  <si>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</si>
  <si>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</si>
  <si>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</si>
  <si>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</si>
  <si>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</si>
  <si>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</si>
  <si>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</si>
  <si>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</si>
  <si>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</si>
  <si>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</si>
  <si>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</si>
  <si>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</si>
  <si>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</si>
  <si>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</si>
  <si>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</si>
  <si>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</si>
  <si>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</si>
  <si>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</si>
  <si>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</si>
  <si>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</si>
  <si>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</si>
  <si>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</si>
  <si>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</si>
  <si>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</si>
  <si>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</si>
  <si>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</si>
  <si>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</si>
  <si>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</si>
  <si>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</si>
  <si>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</si>
  <si>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</si>
  <si>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</si>
  <si>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</si>
  <si>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</si>
  <si>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</si>
  <si>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</si>
  <si>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</si>
  <si>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</si>
  <si>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</si>
  <si>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</si>
  <si>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</si>
  <si>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</si>
  <si>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</si>
  <si>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</si>
  <si>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</si>
  <si>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</si>
  <si>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</si>
  <si>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</si>
  <si>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</si>
  <si>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</si>
  <si>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</si>
  <si>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</si>
  <si>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</si>
  <si>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</si>
  <si>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</si>
  <si>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</si>
  <si>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</si>
  <si>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</si>
  <si>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</si>
  <si>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</si>
  <si>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</si>
  <si>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</si>
  <si>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</si>
  <si>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</si>
  <si>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</si>
  <si>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</si>
  <si>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</si>
  <si>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</si>
  <si>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</si>
  <si>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</si>
  <si>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</si>
  <si>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</si>
  <si>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</si>
  <si>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</si>
  <si>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</si>
  <si>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</si>
  <si>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</si>
  <si>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</si>
  <si>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</si>
  <si>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</si>
  <si>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</si>
  <si>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</si>
  <si>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</si>
  <si>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</si>
  <si>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</si>
  <si>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</si>
  <si>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</si>
  <si>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</si>
  <si>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</si>
  <si>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</si>
  <si>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</si>
  <si>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</si>
  <si>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</si>
  <si>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</si>
  <si>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</si>
  <si>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</si>
  <si>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</si>
  <si>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</si>
  <si>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</si>
  <si>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</si>
  <si>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</si>
  <si>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</si>
  <si>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</si>
  <si>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</si>
  <si>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</si>
  <si>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</si>
  <si>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</si>
  <si>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</si>
  <si>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</si>
  <si>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</si>
  <si>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</si>
  <si>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</si>
  <si>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</si>
  <si>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</si>
  <si>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</si>
  <si>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</si>
  <si>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</si>
  <si>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</si>
  <si>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</si>
  <si>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</si>
  <si>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</si>
  <si>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</si>
  <si>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</si>
  <si>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</si>
  <si>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</si>
  <si>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</si>
  <si>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</si>
  <si>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</si>
  <si>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</si>
  <si>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</si>
  <si>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</si>
  <si>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</si>
  <si>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</si>
  <si>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</si>
  <si>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</si>
  <si>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</si>
  <si>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</si>
  <si>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</si>
  <si>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</si>
  <si>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</si>
  <si>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</si>
  <si>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</si>
  <si>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</si>
  <si>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</si>
  <si>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</si>
  <si>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</si>
  <si>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</si>
  <si>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</si>
  <si>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</si>
  <si>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</si>
  <si>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</si>
  <si>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</si>
  <si>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</si>
  <si>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</si>
  <si>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</si>
  <si>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</si>
  <si>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</si>
  <si>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</si>
  <si>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</si>
  <si>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</si>
  <si>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</si>
  <si>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</si>
  <si>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</si>
  <si>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</si>
  <si>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</si>
  <si>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</si>
  <si>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</si>
  <si>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</si>
  <si>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</si>
  <si>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</si>
  <si>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</si>
  <si>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</si>
  <si>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</si>
  <si>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</si>
  <si>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</si>
  <si>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</si>
  <si>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</si>
  <si>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</si>
  <si>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</si>
  <si>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</si>
  <si>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</si>
  <si>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</si>
  <si>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</si>
  <si>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</si>
  <si>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</si>
  <si>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</si>
  <si>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</si>
  <si>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</si>
  <si>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</si>
  <si>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</si>
  <si>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</si>
  <si>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</si>
  <si>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</si>
  <si>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</si>
  <si>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</si>
  <si>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</si>
  <si>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</si>
  <si>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</si>
  <si>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</si>
  <si>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</si>
  <si>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</si>
  <si>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</si>
  <si>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</si>
  <si>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</si>
  <si>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</si>
  <si>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</si>
  <si>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</si>
  <si>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</si>
  <si>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</si>
  <si>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</si>
  <si>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</si>
  <si>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</si>
  <si>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</si>
  <si>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</si>
  <si>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</si>
  <si>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</si>
  <si>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</si>
  <si>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</si>
  <si>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</si>
  <si>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</si>
  <si>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</si>
  <si>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</si>
  <si>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</si>
  <si>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</si>
  <si>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</si>
  <si>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</si>
  <si>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</si>
  <si>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</si>
  <si>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</si>
  <si>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</si>
  <si>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</si>
  <si>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</si>
  <si>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</si>
  <si>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</si>
  <si>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</si>
  <si>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</si>
  <si>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</si>
  <si>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</si>
  <si>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</si>
  <si>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</si>
  <si>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</si>
  <si>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</si>
  <si>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</si>
  <si>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</si>
  <si>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</si>
  <si>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</si>
  <si>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</si>
  <si>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</si>
  <si>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</si>
  <si>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</si>
  <si>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</si>
  <si>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</si>
  <si>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</si>
  <si>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</si>
  <si>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</si>
  <si>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</si>
  <si>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</si>
  <si>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</si>
  <si>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</si>
  <si>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</si>
  <si>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</si>
  <si>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</si>
  <si>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</si>
  <si>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</si>
  <si>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</si>
  <si>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</si>
  <si>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</si>
  <si>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</si>
  <si>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</si>
  <si>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</si>
  <si>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</si>
  <si>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</si>
  <si>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</si>
  <si>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</si>
  <si>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</si>
  <si>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</si>
  <si>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</si>
  <si>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</si>
  <si>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</si>
  <si>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</si>
  <si>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</si>
  <si>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</si>
  <si>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</si>
  <si>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</si>
  <si>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</si>
  <si>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</si>
  <si>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</si>
  <si>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</si>
  <si>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</si>
  <si>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</si>
  <si>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</si>
  <si>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</si>
  <si>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</si>
  <si>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</si>
  <si>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</si>
  <si>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</si>
  <si>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</si>
  <si>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</si>
  <si>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</si>
  <si>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</si>
  <si>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</si>
  <si>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</si>
  <si>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</si>
  <si>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</si>
  <si>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</si>
  <si>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</si>
  <si>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</si>
  <si>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</si>
  <si>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</si>
  <si>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</si>
  <si>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</si>
  <si>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</si>
  <si>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</si>
  <si>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</si>
  <si>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</si>
  <si>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</si>
  <si>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</si>
  <si>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</si>
  <si>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</si>
  <si>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</si>
  <si>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</si>
  <si>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</si>
  <si>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</si>
  <si>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</si>
  <si>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</si>
  <si>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</si>
  <si>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</si>
  <si>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</si>
  <si>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</si>
  <si>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</si>
  <si>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</si>
  <si>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</si>
  <si>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</si>
  <si>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</si>
  <si>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</si>
  <si>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</si>
  <si>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</si>
  <si>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</si>
  <si>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</si>
  <si>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</si>
  <si>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</si>
  <si>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</si>
  <si>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</si>
  <si>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</si>
  <si>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</si>
  <si>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</si>
  <si>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</si>
  <si>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</si>
  <si>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</si>
  <si>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</si>
  <si>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</si>
  <si>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</si>
  <si>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</si>
  <si>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</si>
  <si>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</si>
  <si>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</si>
  <si>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</si>
  <si>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</si>
  <si>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</si>
  <si>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</si>
  <si>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</si>
  <si>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</si>
  <si>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</si>
  <si>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</si>
  <si>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</si>
  <si>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</si>
  <si>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</si>
  <si>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</si>
  <si>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</si>
  <si>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</si>
  <si>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</si>
  <si>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</si>
  <si>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</si>
  <si>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</si>
  <si>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</si>
  <si>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</si>
  <si>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</si>
  <si>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</si>
  <si>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</si>
  <si>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</si>
  <si>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</si>
  <si>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</si>
  <si>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</si>
  <si>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</si>
  <si>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</si>
  <si>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</si>
  <si>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</si>
  <si>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</si>
  <si>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</si>
  <si>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</si>
  <si>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</si>
  <si>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</si>
  <si>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</si>
  <si>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</si>
  <si>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</si>
  <si>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</si>
  <si>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</si>
  <si>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</si>
  <si>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</si>
  <si>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</si>
  <si>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</si>
  <si>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</si>
  <si>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</si>
  <si>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</si>
  <si>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</si>
  <si>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</si>
  <si>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</si>
  <si>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</si>
  <si>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</si>
  <si>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</si>
  <si>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</si>
  <si>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</si>
  <si>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</si>
  <si>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</si>
  <si>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</si>
  <si>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</si>
  <si>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</si>
  <si>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</si>
  <si>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</si>
  <si>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</si>
  <si>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</si>
  <si>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</si>
  <si>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</si>
  <si>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</si>
  <si>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</si>
  <si>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</si>
  <si>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</si>
  <si>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</si>
  <si>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</si>
  <si>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</si>
  <si>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</si>
  <si>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</si>
  <si>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</si>
  <si>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</si>
  <si>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</si>
  <si>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</si>
  <si>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</si>
  <si>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</si>
  <si>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</si>
  <si>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</si>
  <si>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</si>
  <si>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</si>
  <si>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</si>
  <si>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</si>
  <si>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</si>
  <si>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</si>
  <si>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</si>
  <si>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</si>
  <si>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</si>
  <si>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</si>
  <si>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</si>
  <si>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</si>
  <si>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</si>
  <si>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</si>
  <si>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</si>
  <si>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</si>
  <si>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</si>
  <si>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</si>
  <si>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</si>
  <si>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</si>
  <si>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</si>
  <si>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</si>
  <si>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</si>
  <si>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</si>
  <si>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</si>
  <si>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</si>
  <si>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</si>
  <si>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</si>
  <si>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</si>
  <si>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</si>
  <si>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</si>
  <si>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</si>
  <si>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</si>
  <si>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</si>
  <si>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</si>
  <si>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</si>
  <si>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</si>
  <si>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</si>
  <si>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</si>
  <si>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</si>
  <si>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</si>
  <si>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</si>
  <si>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</si>
  <si>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</si>
  <si>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</si>
  <si>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</si>
  <si>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</si>
  <si>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</si>
  <si>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</si>
  <si>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</si>
  <si>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</si>
  <si>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</si>
  <si>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</si>
  <si>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</si>
  <si>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</si>
  <si>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</si>
  <si>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</si>
  <si>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</si>
  <si>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</si>
  <si>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</si>
  <si>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</si>
  <si>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</si>
  <si>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</si>
  <si>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</si>
  <si>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</si>
  <si>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</si>
  <si>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</si>
  <si>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</si>
  <si>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</si>
  <si>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</si>
  <si>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</si>
  <si>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</si>
  <si>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</si>
  <si>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</si>
  <si>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</si>
  <si>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</si>
  <si>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</si>
  <si>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</si>
  <si>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</si>
  <si>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</si>
  <si>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</si>
  <si>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</si>
  <si>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</si>
  <si>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</si>
  <si>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</si>
  <si>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</si>
  <si>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</si>
  <si>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</si>
  <si>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</si>
  <si>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</si>
  <si>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</si>
  <si>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</si>
  <si>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</si>
  <si>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</si>
  <si>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</si>
  <si>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</si>
  <si>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</si>
  <si>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</si>
  <si>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</si>
  <si>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</si>
  <si>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</si>
  <si>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</si>
  <si>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</si>
  <si>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</si>
  <si>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</si>
  <si>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</si>
  <si>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</si>
  <si>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</si>
  <si>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</si>
  <si>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</si>
  <si>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</si>
  <si>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</si>
  <si>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</si>
  <si>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</si>
  <si>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</si>
  <si>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</si>
  <si>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</si>
  <si>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</si>
  <si>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</si>
  <si>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</si>
  <si>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</si>
  <si>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</si>
  <si>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</si>
  <si>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</si>
  <si>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</si>
  <si>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</si>
  <si>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</si>
  <si>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</si>
  <si>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</si>
  <si>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</si>
  <si>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</si>
  <si>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</si>
  <si>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</si>
  <si>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</si>
  <si>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</si>
  <si>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</si>
  <si>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</si>
  <si>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</si>
  <si>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</si>
  <si>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</si>
  <si>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</si>
  <si>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</si>
  <si>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</si>
  <si>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</si>
  <si>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</si>
  <si>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</si>
  <si>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</si>
  <si>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</si>
  <si>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</si>
  <si>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</si>
  <si>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</si>
  <si>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</si>
  <si>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</si>
  <si>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</si>
  <si>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</si>
  <si>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</si>
  <si>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</si>
  <si>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</si>
  <si>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</si>
  <si>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</si>
  <si>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</si>
  <si>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</si>
  <si>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</si>
  <si>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</si>
  <si>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</si>
  <si>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</si>
  <si>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</si>
  <si>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</si>
  <si>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</si>
  <si>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</si>
  <si>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</si>
  <si>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</si>
  <si>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</si>
  <si>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</si>
  <si>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</si>
  <si>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</si>
  <si>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</si>
  <si>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</si>
  <si>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</si>
  <si>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</si>
  <si>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</si>
  <si>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</si>
  <si>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</si>
  <si>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</si>
  <si>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</si>
  <si>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</si>
  <si>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</si>
  <si>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</si>
  <si>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</si>
  <si>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</si>
  <si>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</si>
  <si>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</si>
  <si>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</si>
  <si>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</si>
  <si>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</si>
  <si>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</si>
  <si>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</si>
  <si>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</si>
  <si>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</si>
  <si>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</si>
  <si>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</si>
  <si>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</si>
  <si>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</si>
  <si>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</si>
  <si>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</si>
  <si>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</si>
  <si>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</si>
  <si>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</si>
  <si>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</si>
  <si>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</si>
  <si>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</si>
  <si>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</si>
  <si>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</si>
  <si>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</si>
  <si>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</si>
  <si>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</si>
  <si>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</si>
  <si>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</si>
  <si>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</si>
  <si>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</si>
  <si>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</si>
  <si>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</si>
  <si>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</si>
  <si>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</si>
  <si>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</si>
  <si>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1500447 PO# 874142</t>
  </si>
  <si>
    <t>445 Park Ave</t>
  </si>
  <si>
    <t>328-2250</t>
  </si>
</sst>
</file>

<file path=xl/styles.xml><?xml version="1.0" encoding="utf-8"?>
<styleSheet xmlns="http://schemas.openxmlformats.org/spreadsheetml/2006/main">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14" fontId="44" fillId="0" borderId="66" xfId="49968" applyNumberFormat="1" applyFont="1" applyBorder="1"/>
    <xf numFmtId="14" fontId="152" fillId="0" borderId="66" xfId="49969" applyNumberFormat="1" applyFont="1" applyBorder="1"/>
    <xf numFmtId="0" fontId="15" fillId="0" borderId="15" xfId="0" applyFont="1" applyBorder="1" applyAlignment="1" applyProtection="1">
      <alignment horizontal="center" vertical="center"/>
    </xf>
    <xf numFmtId="0" fontId="7" fillId="0" borderId="0" xfId="0" applyFont="1" applyBorder="1" applyAlignment="1" applyProtection="1">
      <alignment horizontal="right" wrapText="1"/>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14" fontId="15" fillId="29" borderId="22" xfId="0" applyNumberFormat="1"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15" fillId="29" borderId="22" xfId="0" applyFont="1" applyFill="1" applyBorder="1" applyAlignment="1" applyProtection="1">
      <alignment horizontal="left" vertical="center"/>
      <protection locked="0"/>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22" fillId="0" borderId="0" xfId="0" applyFont="1" applyBorder="1" applyAlignment="1">
      <alignment horizontal="right" vertical="center"/>
    </xf>
    <xf numFmtId="0" fontId="96" fillId="0" borderId="0" xfId="4220" applyFont="1" applyAlignment="1" applyProtection="1">
      <alignment horizontal="center"/>
    </xf>
    <xf numFmtId="0" fontId="94" fillId="0" borderId="0" xfId="4220" applyAlignment="1" applyProtection="1">
      <alignment horizontal="center"/>
    </xf>
    <xf numFmtId="0" fontId="101" fillId="0" borderId="40" xfId="4220"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49" fontId="101" fillId="0" borderId="40" xfId="4220" applyNumberFormat="1" applyFont="1" applyBorder="1" applyAlignment="1" applyProtection="1">
      <alignment horizontal="left" shrinkToFit="1"/>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101" fillId="0" borderId="6" xfId="4220" applyFont="1" applyBorder="1" applyAlignment="1" applyProtection="1">
      <alignment horizontal="left" shrinkToFit="1"/>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14" fontId="101" fillId="0" borderId="10" xfId="4220" applyNumberFormat="1" applyFont="1" applyBorder="1" applyAlignment="1" applyProtection="1">
      <alignment shrinkToFit="1"/>
    </xf>
    <xf numFmtId="0" fontId="94" fillId="0" borderId="10" xfId="4220" applyBorder="1" applyAlignment="1" applyProtection="1">
      <alignment shrinkToFit="1"/>
    </xf>
    <xf numFmtId="0" fontId="101" fillId="0" borderId="10" xfId="4220" applyFont="1" applyBorder="1" applyAlignment="1" applyProtection="1">
      <alignment shrinkToFit="1"/>
    </xf>
    <xf numFmtId="14" fontId="101" fillId="0" borderId="40" xfId="4220" applyNumberFormat="1" applyFont="1" applyBorder="1" applyAlignment="1" applyProtection="1">
      <alignment horizontal="lef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2" t="s">
        <v>51</v>
      </c>
      <c r="D6" s="483"/>
      <c r="E6" s="483"/>
      <c r="F6" s="483"/>
      <c r="G6" s="483"/>
      <c r="H6" s="483"/>
      <c r="I6" s="483"/>
      <c r="J6" s="483"/>
      <c r="K6" s="483"/>
      <c r="L6" s="483"/>
      <c r="M6" s="483"/>
      <c r="N6" s="483"/>
      <c r="O6" s="484"/>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8" t="s">
        <v>590</v>
      </c>
      <c r="F8" s="489"/>
      <c r="G8" s="489"/>
      <c r="H8" s="489"/>
      <c r="I8" s="489"/>
      <c r="J8" s="490"/>
      <c r="K8" s="5"/>
      <c r="L8" s="166" t="s">
        <v>480</v>
      </c>
      <c r="M8" s="491"/>
      <c r="N8" s="492"/>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23">
        <v>4453966</v>
      </c>
      <c r="F10" s="524"/>
      <c r="G10" s="525"/>
      <c r="H10" s="22"/>
      <c r="I10" s="22"/>
      <c r="J10" s="22"/>
      <c r="K10" s="17" t="s">
        <v>481</v>
      </c>
      <c r="L10" s="511" t="s">
        <v>482</v>
      </c>
      <c r="M10" s="512"/>
      <c r="N10" s="513"/>
      <c r="O10" s="5"/>
      <c r="P10" s="10"/>
      <c r="Q10" s="61">
        <v>10</v>
      </c>
      <c r="U10" s="85"/>
      <c r="Z10" s="86" t="s">
        <v>8</v>
      </c>
    </row>
    <row r="11" spans="2:91" ht="24" customHeight="1">
      <c r="B11" s="9"/>
      <c r="C11" s="5"/>
      <c r="D11" s="17" t="s">
        <v>20</v>
      </c>
      <c r="E11" s="505" t="s">
        <v>591</v>
      </c>
      <c r="F11" s="506"/>
      <c r="G11" s="507"/>
      <c r="H11" s="22"/>
      <c r="I11" s="22"/>
      <c r="J11" s="22"/>
      <c r="K11" s="17" t="s">
        <v>483</v>
      </c>
      <c r="L11" s="514">
        <v>54910</v>
      </c>
      <c r="M11" s="515"/>
      <c r="N11" s="516"/>
      <c r="O11" s="5"/>
      <c r="P11" s="10"/>
      <c r="Q11" s="61">
        <v>11</v>
      </c>
      <c r="U11" s="85"/>
      <c r="Z11" s="86" t="s">
        <v>9</v>
      </c>
    </row>
    <row r="12" spans="2:91" s="4" customFormat="1" ht="23.25" customHeight="1">
      <c r="B12" s="11"/>
      <c r="C12" s="12"/>
      <c r="D12" s="17" t="s">
        <v>21</v>
      </c>
      <c r="E12" s="505" t="s">
        <v>592</v>
      </c>
      <c r="F12" s="506"/>
      <c r="G12" s="507"/>
      <c r="H12" s="23"/>
      <c r="I12" s="23"/>
      <c r="J12" s="23"/>
      <c r="K12" s="17" t="s">
        <v>484</v>
      </c>
      <c r="L12" s="517" t="s">
        <v>568</v>
      </c>
      <c r="M12" s="518"/>
      <c r="N12" s="519"/>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526" t="s">
        <v>593</v>
      </c>
      <c r="F13" s="500"/>
      <c r="G13" s="527"/>
      <c r="H13" s="23"/>
      <c r="I13" s="23"/>
      <c r="J13" s="23"/>
      <c r="K13" s="17" t="s">
        <v>485</v>
      </c>
      <c r="L13" s="520" t="s">
        <v>569</v>
      </c>
      <c r="M13" s="521"/>
      <c r="N13" s="522"/>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526" t="s">
        <v>952</v>
      </c>
      <c r="F14" s="500"/>
      <c r="G14" s="501"/>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9" t="s">
        <v>951</v>
      </c>
      <c r="F15" s="500"/>
      <c r="G15" s="501"/>
      <c r="H15" s="23"/>
      <c r="I15" s="23"/>
      <c r="K15" s="259" t="s">
        <v>24</v>
      </c>
      <c r="L15" s="532"/>
      <c r="M15" s="533"/>
      <c r="N15" s="534"/>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502" t="str">
        <f>E11</f>
        <v>950 Holmdel Road</v>
      </c>
      <c r="F16" s="503"/>
      <c r="G16" s="504"/>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505" t="s">
        <v>594</v>
      </c>
      <c r="F17" s="506"/>
      <c r="G17" s="507"/>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8" t="str">
        <f>E12</f>
        <v>Holmdel NJ 07733</v>
      </c>
      <c r="F18" s="509"/>
      <c r="G18" s="510"/>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5" t="s">
        <v>39</v>
      </c>
      <c r="D20" s="486"/>
      <c r="E20" s="486"/>
      <c r="F20" s="486"/>
      <c r="G20" s="486"/>
      <c r="H20" s="486"/>
      <c r="I20" s="486"/>
      <c r="J20" s="486"/>
      <c r="K20" s="486"/>
      <c r="L20" s="486"/>
      <c r="M20" s="486"/>
      <c r="N20" s="486"/>
      <c r="O20" s="487"/>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6"/>
      <c r="F22" s="497"/>
      <c r="G22" s="498"/>
      <c r="H22" s="76"/>
      <c r="I22" s="76"/>
      <c r="J22" s="76"/>
      <c r="K22" s="75" t="s">
        <v>27</v>
      </c>
      <c r="L22" s="493" t="s">
        <v>486</v>
      </c>
      <c r="M22" s="494"/>
      <c r="N22" s="495"/>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467"/>
      <c r="F23" s="468"/>
      <c r="G23" s="469"/>
      <c r="H23" s="76"/>
      <c r="I23" s="76"/>
      <c r="J23" s="76"/>
      <c r="K23" s="75" t="s">
        <v>570</v>
      </c>
      <c r="L23" s="458">
        <f>E23+60</f>
        <v>60</v>
      </c>
      <c r="M23" s="459"/>
      <c r="N23" s="460"/>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70"/>
      <c r="F24" s="468"/>
      <c r="G24" s="469"/>
      <c r="H24" s="91"/>
      <c r="I24" s="91"/>
      <c r="J24" s="91"/>
      <c r="K24" s="77" t="s">
        <v>46</v>
      </c>
      <c r="L24" s="461"/>
      <c r="M24" s="462"/>
      <c r="N24" s="463"/>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538" t="s">
        <v>477</v>
      </c>
      <c r="D25" s="538"/>
      <c r="E25" s="470"/>
      <c r="F25" s="468"/>
      <c r="G25" s="469"/>
      <c r="H25" s="89"/>
      <c r="I25" s="89"/>
      <c r="J25" s="89"/>
      <c r="K25" s="77" t="s">
        <v>417</v>
      </c>
      <c r="L25" s="474"/>
      <c r="M25" s="475"/>
      <c r="N25" s="47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71" t="s">
        <v>491</v>
      </c>
      <c r="D29" s="472"/>
      <c r="E29" s="472"/>
      <c r="F29" s="472"/>
      <c r="G29" s="472"/>
      <c r="H29" s="472"/>
      <c r="I29" s="472"/>
      <c r="J29" s="472"/>
      <c r="K29" s="472"/>
      <c r="L29" s="472"/>
      <c r="M29" s="472"/>
      <c r="N29" s="473"/>
      <c r="O29" s="6"/>
      <c r="P29" s="10"/>
      <c r="Q29" s="61">
        <v>62</v>
      </c>
      <c r="X29" s="85"/>
    </row>
    <row r="30" spans="2:91" s="31" customFormat="1" ht="37.5" customHeight="1">
      <c r="B30" s="30"/>
      <c r="C30" s="20" t="s">
        <v>28</v>
      </c>
      <c r="D30" s="529" t="s">
        <v>49</v>
      </c>
      <c r="E30" s="530"/>
      <c r="F30" s="530"/>
      <c r="G30" s="531"/>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4" t="str">
        <f>IF(C31="","",VLOOKUP(C31,'Southern Manhattan Rate Card'!$B$6:$G$369,3,FALSE))</f>
        <v/>
      </c>
      <c r="E31" s="465"/>
      <c r="F31" s="465"/>
      <c r="G31" s="466"/>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4" t="str">
        <f>IF(C32="","",VLOOKUP(C32,'Southern Manhattan Rate Card'!$B$6:$G$369,3,FALSE))</f>
        <v/>
      </c>
      <c r="E32" s="465"/>
      <c r="F32" s="465"/>
      <c r="G32" s="466"/>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4" t="str">
        <f>IF(C33="","",VLOOKUP(C33,'Southern Manhattan Rate Card'!$B$6:$G$369,3,FALSE))</f>
        <v/>
      </c>
      <c r="E33" s="465"/>
      <c r="F33" s="465"/>
      <c r="G33" s="466"/>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4" t="str">
        <f>IF(C34="","",VLOOKUP(C34,'Southern Manhattan Rate Card'!$B$6:$G$369,3,FALSE))</f>
        <v/>
      </c>
      <c r="E34" s="465"/>
      <c r="F34" s="465"/>
      <c r="G34" s="466"/>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4" t="str">
        <f>IF(C35="","",VLOOKUP(C35,'Southern Manhattan Rate Card'!$B$6:$G$369,3,FALSE))</f>
        <v/>
      </c>
      <c r="E35" s="465"/>
      <c r="F35" s="465"/>
      <c r="G35" s="466"/>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4" t="str">
        <f>IF(C36="","",VLOOKUP(C36,'Southern Manhattan Rate Card'!$B$6:$G$369,3,FALSE))</f>
        <v/>
      </c>
      <c r="E36" s="465"/>
      <c r="F36" s="465"/>
      <c r="G36" s="466"/>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4" t="str">
        <f>IF(C37="","",VLOOKUP(C37,'Southern Manhattan Rate Card'!$B$6:$G$369,3,FALSE))</f>
        <v/>
      </c>
      <c r="E37" s="465"/>
      <c r="F37" s="465"/>
      <c r="G37" s="466"/>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4" t="str">
        <f>IF(C38="","",VLOOKUP(C38,'Southern Manhattan Rate Card'!$B$6:$G$369,3,FALSE))</f>
        <v/>
      </c>
      <c r="E38" s="465"/>
      <c r="F38" s="465"/>
      <c r="G38" s="466"/>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4" t="str">
        <f>IF(C39="","",VLOOKUP(C39,'Southern Manhattan Rate Card'!$B$6:$G$369,3,FALSE))</f>
        <v/>
      </c>
      <c r="E39" s="465"/>
      <c r="F39" s="465"/>
      <c r="G39" s="466"/>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4" t="str">
        <f>IF(C40="","",VLOOKUP(C40,'Southern Manhattan Rate Card'!$B$6:$G$369,3,FALSE))</f>
        <v/>
      </c>
      <c r="E40" s="465"/>
      <c r="F40" s="465"/>
      <c r="G40" s="466"/>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4" t="str">
        <f>IF(C41="","",VLOOKUP(C41,'Southern Manhattan Rate Card'!$B$6:$G$369,3,FALSE))</f>
        <v/>
      </c>
      <c r="E41" s="465"/>
      <c r="F41" s="465"/>
      <c r="G41" s="466"/>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4" t="str">
        <f>IF(C42="","",VLOOKUP(C42,'Southern Manhattan Rate Card'!$B$6:$G$369,3,FALSE))</f>
        <v/>
      </c>
      <c r="E42" s="465"/>
      <c r="F42" s="465"/>
      <c r="G42" s="466"/>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4" t="str">
        <f>IF(C43="","",VLOOKUP(C43,'Southern Manhattan Rate Card'!$B$6:$G$369,3,FALSE))</f>
        <v/>
      </c>
      <c r="E43" s="465"/>
      <c r="F43" s="465"/>
      <c r="G43" s="466"/>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4" t="str">
        <f>IF(C44="","",VLOOKUP(C44,'Southern Manhattan Rate Card'!$B$6:$G$369,3,FALSE))</f>
        <v/>
      </c>
      <c r="E44" s="465"/>
      <c r="F44" s="465"/>
      <c r="G44" s="466"/>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4" t="str">
        <f>IF(C45="","",VLOOKUP(C45,'Southern Manhattan Rate Card'!$B$6:$G$369,3,FALSE))</f>
        <v/>
      </c>
      <c r="E45" s="465"/>
      <c r="F45" s="465"/>
      <c r="G45" s="466"/>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4" t="str">
        <f>IF(C46="","",VLOOKUP(C46,'Southern Manhattan Rate Card'!$B$6:$G$369,3,FALSE))</f>
        <v/>
      </c>
      <c r="E46" s="465"/>
      <c r="F46" s="465"/>
      <c r="G46" s="466"/>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4" t="str">
        <f>IF(C47="","",VLOOKUP(C47,'Southern Manhattan Rate Card'!$B$6:$G$369,3,FALSE))</f>
        <v/>
      </c>
      <c r="E47" s="465"/>
      <c r="F47" s="465"/>
      <c r="G47" s="466"/>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4" t="str">
        <f>IF(C48="","",VLOOKUP(C48,'Southern Manhattan Rate Card'!$B$6:$G$369,3,FALSE))</f>
        <v/>
      </c>
      <c r="E48" s="465"/>
      <c r="F48" s="465"/>
      <c r="G48" s="466"/>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4" t="str">
        <f>IF(C49="","",VLOOKUP(C49,'Southern Manhattan Rate Card'!$B$6:$G$369,3,FALSE))</f>
        <v/>
      </c>
      <c r="E49" s="465"/>
      <c r="F49" s="465"/>
      <c r="G49" s="466"/>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4" t="str">
        <f>IF(C50="","",VLOOKUP(C50,'Southern Manhattan Rate Card'!$B$6:$G$369,3,FALSE))</f>
        <v/>
      </c>
      <c r="E50" s="465"/>
      <c r="F50" s="465"/>
      <c r="G50" s="466"/>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4" t="str">
        <f>IF(C51="","",VLOOKUP(C51,'Southern Manhattan Rate Card'!$B$6:$G$369,3,FALSE))</f>
        <v/>
      </c>
      <c r="E51" s="465"/>
      <c r="F51" s="465"/>
      <c r="G51" s="466"/>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4" t="str">
        <f>IF(C52="","",VLOOKUP(C52,'Southern Manhattan Rate Card'!$B$6:$G$369,3,FALSE))</f>
        <v/>
      </c>
      <c r="E52" s="465"/>
      <c r="F52" s="465"/>
      <c r="G52" s="466"/>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4" t="str">
        <f>IF(C53="","",VLOOKUP(C53,'Southern Manhattan Rate Card'!$B$6:$G$369,3,FALSE))</f>
        <v/>
      </c>
      <c r="E53" s="465"/>
      <c r="F53" s="465"/>
      <c r="G53" s="466"/>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4" t="str">
        <f>IF(C54="","",VLOOKUP(C54,'Southern Manhattan Rate Card'!$B$6:$G$369,3,FALSE))</f>
        <v/>
      </c>
      <c r="E54" s="465"/>
      <c r="F54" s="465"/>
      <c r="G54" s="466"/>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4" t="str">
        <f>IF(C55="","",VLOOKUP(C55,'Southern Manhattan Rate Card'!$B$6:$G$369,3,FALSE))</f>
        <v/>
      </c>
      <c r="E55" s="465"/>
      <c r="F55" s="465"/>
      <c r="G55" s="466"/>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4" t="str">
        <f>IF(C56="","",VLOOKUP(C56,'Southern Manhattan Rate Card'!$B$6:$G$369,3,FALSE))</f>
        <v/>
      </c>
      <c r="E56" s="465"/>
      <c r="F56" s="465"/>
      <c r="G56" s="466"/>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4" t="str">
        <f>IF(C57="","",VLOOKUP(C57,'Southern Manhattan Rate Card'!$B$6:$G$369,3,FALSE))</f>
        <v/>
      </c>
      <c r="E57" s="465"/>
      <c r="F57" s="465"/>
      <c r="G57" s="466"/>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4" t="str">
        <f>IF(C58="","",VLOOKUP(C58,'Southern Manhattan Rate Card'!$B$6:$G$369,3,FALSE))</f>
        <v/>
      </c>
      <c r="E58" s="465"/>
      <c r="F58" s="465"/>
      <c r="G58" s="466"/>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4" t="str">
        <f>IF(C59="","",VLOOKUP(C59,'Southern Manhattan Rate Card'!$B$6:$G$369,3,FALSE))</f>
        <v/>
      </c>
      <c r="E59" s="465"/>
      <c r="F59" s="465"/>
      <c r="G59" s="466"/>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535" t="str">
        <f>IF(C60="","",VLOOKUP(C60,'Southern Manhattan Rate Card'!$B$6:$G$369,3,FALSE))</f>
        <v/>
      </c>
      <c r="E60" s="536"/>
      <c r="F60" s="536"/>
      <c r="G60" s="537"/>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71" t="s">
        <v>55</v>
      </c>
      <c r="D63" s="472"/>
      <c r="E63" s="472"/>
      <c r="F63" s="472"/>
      <c r="G63" s="472"/>
      <c r="H63" s="472"/>
      <c r="I63" s="472"/>
      <c r="J63" s="472"/>
      <c r="K63" s="472"/>
      <c r="L63" s="472"/>
      <c r="M63" s="472"/>
      <c r="N63" s="473"/>
      <c r="O63" s="16"/>
      <c r="P63" s="10"/>
      <c r="Q63" s="61">
        <v>87</v>
      </c>
      <c r="X63" s="85"/>
    </row>
    <row r="64" spans="2:91" s="31" customFormat="1" ht="45.75" customHeight="1">
      <c r="B64" s="30"/>
      <c r="C64" s="20" t="s">
        <v>53</v>
      </c>
      <c r="D64" s="529" t="s">
        <v>54</v>
      </c>
      <c r="E64" s="530"/>
      <c r="F64" s="530"/>
      <c r="G64" s="531"/>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477" t="s">
        <v>596</v>
      </c>
      <c r="E65" s="478"/>
      <c r="F65" s="478"/>
      <c r="G65" s="479"/>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477" t="s">
        <v>599</v>
      </c>
      <c r="E66" s="478"/>
      <c r="F66" s="478"/>
      <c r="G66" s="479"/>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477" t="s">
        <v>600</v>
      </c>
      <c r="E67" s="478"/>
      <c r="F67" s="478"/>
      <c r="G67" s="479"/>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477" t="s">
        <v>601</v>
      </c>
      <c r="E68" s="478"/>
      <c r="F68" s="478"/>
      <c r="G68" s="479"/>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480" t="s">
        <v>571</v>
      </c>
      <c r="E78" s="478"/>
      <c r="F78" s="478"/>
      <c r="G78" s="481"/>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457" t="s">
        <v>56</v>
      </c>
      <c r="D86" s="457"/>
      <c r="E86" s="528"/>
      <c r="F86" s="528"/>
      <c r="G86" s="528"/>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457" t="s">
        <v>57</v>
      </c>
      <c r="D89" s="457"/>
      <c r="E89" s="528"/>
      <c r="F89" s="528"/>
      <c r="G89" s="528"/>
      <c r="H89" s="88" t="s">
        <v>59</v>
      </c>
      <c r="I89" s="456"/>
      <c r="J89" s="456"/>
      <c r="K89" s="456"/>
      <c r="L89" s="76"/>
      <c r="M89" s="88" t="s">
        <v>58</v>
      </c>
      <c r="N89" s="456"/>
      <c r="O89" s="45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D43:G43"/>
    <mergeCell ref="C89:D89"/>
    <mergeCell ref="D66:G66"/>
    <mergeCell ref="D67:G67"/>
    <mergeCell ref="D68:G68"/>
    <mergeCell ref="D78:G78"/>
    <mergeCell ref="D58:G58"/>
    <mergeCell ref="D59:G59"/>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72" t="str">
        <f>D14</f>
        <v>HYLAN DATACOM &amp; ELECTRICAL LLC</v>
      </c>
      <c r="D2" s="573"/>
      <c r="E2" s="573"/>
      <c r="F2" s="573"/>
      <c r="G2" s="573"/>
      <c r="H2" s="57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74" t="s">
        <v>37</v>
      </c>
      <c r="D4" s="575"/>
      <c r="E4" s="575"/>
      <c r="F4" s="575"/>
      <c r="G4" s="575"/>
      <c r="H4" s="575"/>
      <c r="I4" s="575"/>
      <c r="J4" s="575"/>
      <c r="K4" s="575"/>
      <c r="L4" s="575"/>
      <c r="M4" s="575"/>
      <c r="N4" s="57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60" t="str">
        <f>'Production Report'!E8</f>
        <v>HYLAN DATACOM &amp; ELECTRICAL LLC</v>
      </c>
      <c r="K6" s="559"/>
      <c r="L6" s="559"/>
      <c r="M6" s="559"/>
      <c r="N6" s="129"/>
      <c r="O6" s="128"/>
      <c r="P6" s="128"/>
      <c r="Q6" s="127"/>
      <c r="V6" s="139" t="s">
        <v>7</v>
      </c>
    </row>
    <row r="7" spans="1:29" s="133" customFormat="1" ht="15.75">
      <c r="B7" s="132"/>
      <c r="C7" s="131" t="s">
        <v>62</v>
      </c>
      <c r="D7" s="541">
        <f>'Production Report'!E10</f>
        <v>4453966</v>
      </c>
      <c r="E7" s="553"/>
      <c r="F7" s="553"/>
      <c r="G7" s="553"/>
      <c r="H7" s="190"/>
      <c r="I7" s="131" t="s">
        <v>20</v>
      </c>
      <c r="J7" s="560" t="str">
        <f>'Production Report'!E11</f>
        <v>950 Holmdel Road</v>
      </c>
      <c r="K7" s="559"/>
      <c r="L7" s="559"/>
      <c r="M7" s="559"/>
      <c r="N7" s="129"/>
      <c r="O7" s="128"/>
      <c r="P7" s="128"/>
      <c r="Q7" s="127"/>
      <c r="V7" s="139" t="s">
        <v>8</v>
      </c>
    </row>
    <row r="8" spans="1:29" s="133" customFormat="1" ht="15.75">
      <c r="B8" s="132"/>
      <c r="C8" s="131" t="s">
        <v>63</v>
      </c>
      <c r="D8" s="567">
        <f>'Production Report'!E24</f>
        <v>0</v>
      </c>
      <c r="E8" s="568"/>
      <c r="F8" s="568"/>
      <c r="G8" s="568"/>
      <c r="H8" s="190"/>
      <c r="I8" s="131" t="s">
        <v>21</v>
      </c>
      <c r="J8" s="560" t="str">
        <f>'Production Report'!E12</f>
        <v>Holmdel NJ 07733</v>
      </c>
      <c r="K8" s="559"/>
      <c r="L8" s="559"/>
      <c r="M8" s="559"/>
      <c r="N8" s="129"/>
      <c r="O8" s="128"/>
      <c r="P8" s="128"/>
      <c r="Q8" s="127"/>
      <c r="V8" s="139"/>
    </row>
    <row r="9" spans="1:29" s="133" customFormat="1" ht="15.75">
      <c r="B9" s="132"/>
      <c r="C9" s="171" t="s">
        <v>26</v>
      </c>
      <c r="D9" s="569"/>
      <c r="E9" s="570"/>
      <c r="F9" s="570"/>
      <c r="G9" s="570"/>
      <c r="H9" s="571"/>
      <c r="I9" s="131" t="s">
        <v>22</v>
      </c>
      <c r="J9" s="560" t="str">
        <f>'Production Report'!E13</f>
        <v>732-946-6010</v>
      </c>
      <c r="K9" s="559"/>
      <c r="L9" s="559"/>
      <c r="M9" s="559"/>
      <c r="N9" s="129"/>
      <c r="O9" s="128"/>
      <c r="P9" s="128"/>
      <c r="Q9" s="127"/>
      <c r="V9" s="139"/>
    </row>
    <row r="10" spans="1:29" s="133" customFormat="1" ht="15.75">
      <c r="B10" s="132"/>
      <c r="C10" s="126" t="s">
        <v>40</v>
      </c>
      <c r="D10" s="564">
        <f>I82</f>
        <v>0</v>
      </c>
      <c r="E10" s="565"/>
      <c r="F10" s="565"/>
      <c r="G10" s="565"/>
      <c r="H10" s="566"/>
      <c r="I10" s="131" t="s">
        <v>23</v>
      </c>
      <c r="J10" s="560" t="str">
        <f>'Production Report'!E14</f>
        <v>732-484-5673</v>
      </c>
      <c r="K10" s="559"/>
      <c r="L10" s="559"/>
      <c r="M10" s="559"/>
      <c r="N10" s="129"/>
      <c r="O10" s="128"/>
      <c r="P10" s="128"/>
      <c r="Q10" s="127"/>
      <c r="V10" s="139"/>
    </row>
    <row r="11" spans="1:29" s="133" customFormat="1" ht="15.75">
      <c r="B11" s="132"/>
      <c r="C11" s="126" t="s">
        <v>41</v>
      </c>
      <c r="D11" s="564">
        <f>I83</f>
        <v>0</v>
      </c>
      <c r="E11" s="565"/>
      <c r="F11" s="565"/>
      <c r="G11" s="565"/>
      <c r="H11" s="566"/>
      <c r="I11" s="131" t="s">
        <v>60</v>
      </c>
      <c r="J11" s="560" t="str">
        <f>'Production Report'!E15</f>
        <v>dwilliams@hylangroup.com</v>
      </c>
      <c r="K11" s="559"/>
      <c r="L11" s="559"/>
      <c r="M11" s="559"/>
      <c r="N11" s="129"/>
      <c r="O11" s="128"/>
      <c r="P11" s="128"/>
      <c r="Q11" s="127"/>
      <c r="V11" s="139"/>
    </row>
    <row r="12" spans="1:29" s="133" customFormat="1" ht="15.75">
      <c r="B12" s="132"/>
      <c r="C12" s="171" t="s">
        <v>34</v>
      </c>
      <c r="D12" s="562">
        <f>'Production Report'!N86</f>
        <v>0</v>
      </c>
      <c r="E12" s="563"/>
      <c r="F12" s="563"/>
      <c r="G12" s="563"/>
      <c r="H12" s="190"/>
      <c r="I12" s="131" t="s">
        <v>25</v>
      </c>
      <c r="J12" s="561">
        <f>'Production Report'!E22</f>
        <v>0</v>
      </c>
      <c r="K12" s="542"/>
      <c r="L12" s="542"/>
      <c r="M12" s="543"/>
      <c r="N12" s="129"/>
      <c r="O12" s="128"/>
      <c r="P12" s="128"/>
      <c r="Q12" s="127"/>
      <c r="V12" s="139"/>
    </row>
    <row r="13" spans="1:29" s="133" customFormat="1" ht="15.75">
      <c r="B13" s="132"/>
      <c r="C13" s="126" t="s">
        <v>416</v>
      </c>
      <c r="D13" s="546">
        <f>'Production Report'!L25</f>
        <v>0</v>
      </c>
      <c r="E13" s="542"/>
      <c r="F13" s="542"/>
      <c r="G13" s="542"/>
      <c r="H13" s="543"/>
      <c r="I13" s="131" t="s">
        <v>489</v>
      </c>
      <c r="J13" s="558" t="str">
        <f>'Production Report'!L10</f>
        <v>CHARTER NYC</v>
      </c>
      <c r="K13" s="559"/>
      <c r="L13" s="559"/>
      <c r="M13" s="559"/>
      <c r="N13" s="129"/>
      <c r="O13" s="128"/>
      <c r="P13" s="128"/>
      <c r="Q13" s="127"/>
      <c r="V13" s="139"/>
    </row>
    <row r="14" spans="1:29" s="133" customFormat="1" ht="21" customHeight="1">
      <c r="B14" s="132"/>
      <c r="C14" s="131" t="s">
        <v>64</v>
      </c>
      <c r="D14" s="541" t="str">
        <f>'Production Report'!E8</f>
        <v>HYLAN DATACOM &amp; ELECTRICAL LLC</v>
      </c>
      <c r="E14" s="553"/>
      <c r="F14" s="553"/>
      <c r="G14" s="553"/>
      <c r="H14" s="554"/>
      <c r="I14" s="131" t="s">
        <v>488</v>
      </c>
      <c r="J14" s="555">
        <f>'Production Report'!L11</f>
        <v>54910</v>
      </c>
      <c r="K14" s="556"/>
      <c r="L14" s="556"/>
      <c r="M14" s="557"/>
      <c r="N14" s="129"/>
      <c r="O14" s="128"/>
      <c r="P14" s="128"/>
      <c r="Q14" s="127"/>
      <c r="V14" s="139"/>
    </row>
    <row r="15" spans="1:29" s="133" customFormat="1" ht="15.75">
      <c r="B15" s="132"/>
      <c r="C15" s="131" t="s">
        <v>65</v>
      </c>
      <c r="D15" s="541" t="str">
        <f>'Production Report'!E16</f>
        <v>950 Holmdel Road</v>
      </c>
      <c r="E15" s="542"/>
      <c r="F15" s="542"/>
      <c r="G15" s="542"/>
      <c r="H15" s="543"/>
      <c r="I15" s="131" t="s">
        <v>490</v>
      </c>
      <c r="J15" s="558" t="str">
        <f>'Production Report'!L12</f>
        <v>91-99 Paidge Avenue</v>
      </c>
      <c r="K15" s="559"/>
      <c r="L15" s="559"/>
      <c r="M15" s="559"/>
      <c r="N15" s="129"/>
      <c r="O15" s="128"/>
      <c r="P15" s="128"/>
      <c r="Q15" s="127"/>
      <c r="V15" s="139"/>
    </row>
    <row r="16" spans="1:29" s="133" customFormat="1" ht="15.75">
      <c r="B16" s="132"/>
      <c r="C16" s="125" t="s">
        <v>66</v>
      </c>
      <c r="D16" s="541"/>
      <c r="E16" s="542"/>
      <c r="F16" s="542"/>
      <c r="G16" s="542"/>
      <c r="H16" s="543"/>
      <c r="I16" s="131" t="s">
        <v>21</v>
      </c>
      <c r="J16" s="558" t="str">
        <f>'Production Report'!L13</f>
        <v>Greenpoint, NY 11222</v>
      </c>
      <c r="K16" s="559"/>
      <c r="L16" s="559"/>
      <c r="M16" s="559"/>
      <c r="N16" s="129"/>
      <c r="O16" s="128"/>
      <c r="P16" s="128"/>
      <c r="Q16" s="127"/>
      <c r="V16" s="139" t="s">
        <v>9</v>
      </c>
    </row>
    <row r="17" spans="2:24" s="143" customFormat="1" ht="15.75">
      <c r="B17" s="138"/>
      <c r="C17" s="124" t="s">
        <v>67</v>
      </c>
      <c r="D17" s="541"/>
      <c r="E17" s="542"/>
      <c r="F17" s="542"/>
      <c r="G17" s="542"/>
      <c r="H17" s="543"/>
      <c r="I17" s="131" t="s">
        <v>24</v>
      </c>
      <c r="J17" s="544">
        <f>'Production Report'!L15</f>
        <v>0</v>
      </c>
      <c r="K17" s="545"/>
      <c r="L17" s="545"/>
      <c r="M17" s="545"/>
      <c r="N17" s="123"/>
      <c r="O17" s="140"/>
      <c r="P17" s="140"/>
      <c r="Q17" s="127"/>
      <c r="V17" s="139" t="s">
        <v>10</v>
      </c>
    </row>
    <row r="18" spans="2:24" s="143" customFormat="1" ht="15.75">
      <c r="B18" s="138"/>
      <c r="C18" s="131" t="s">
        <v>68</v>
      </c>
      <c r="D18" s="541" t="str">
        <f>'Production Report'!E18</f>
        <v>Holmdel NJ 07733</v>
      </c>
      <c r="E18" s="542"/>
      <c r="F18" s="542"/>
      <c r="G18" s="542"/>
      <c r="H18" s="543"/>
      <c r="I18" s="131" t="s">
        <v>52</v>
      </c>
      <c r="J18" s="581">
        <f>'Production Report'!L16</f>
        <v>0</v>
      </c>
      <c r="K18" s="582"/>
      <c r="L18" s="582"/>
      <c r="M18" s="583"/>
      <c r="N18" s="123"/>
      <c r="O18" s="140"/>
      <c r="P18" s="140"/>
      <c r="Q18" s="127"/>
      <c r="V18" s="139" t="s">
        <v>11</v>
      </c>
    </row>
    <row r="19" spans="2:24" s="143" customFormat="1" ht="15.75">
      <c r="B19" s="138"/>
      <c r="C19" s="121"/>
      <c r="D19" s="120"/>
      <c r="E19" s="119"/>
      <c r="F19" s="119"/>
      <c r="G19" s="119"/>
      <c r="H19" s="118"/>
      <c r="I19" s="122" t="s">
        <v>477</v>
      </c>
      <c r="J19" s="546">
        <f>'Production Report'!E25</f>
        <v>0</v>
      </c>
      <c r="K19" s="542"/>
      <c r="L19" s="542"/>
      <c r="M19" s="543"/>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80" t="s">
        <v>15</v>
      </c>
      <c r="C21" s="580"/>
      <c r="D21" s="580"/>
      <c r="E21" s="580"/>
      <c r="F21" s="580"/>
      <c r="G21" s="580"/>
      <c r="H21" s="580"/>
      <c r="I21" s="580"/>
      <c r="J21" s="580"/>
      <c r="K21" s="580"/>
      <c r="L21" s="580"/>
      <c r="M21" s="580"/>
      <c r="N21" s="580"/>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50" t="str">
        <f>'Production Report'!D31</f>
        <v/>
      </c>
      <c r="D23" s="551"/>
      <c r="E23" s="551"/>
      <c r="F23" s="551"/>
      <c r="G23" s="552"/>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50" t="str">
        <f>'Production Report'!D32</f>
        <v/>
      </c>
      <c r="D24" s="551"/>
      <c r="E24" s="551"/>
      <c r="F24" s="551"/>
      <c r="G24" s="552"/>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50" t="str">
        <f>'Production Report'!D33</f>
        <v/>
      </c>
      <c r="D25" s="551"/>
      <c r="E25" s="551"/>
      <c r="F25" s="551"/>
      <c r="G25" s="552"/>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50" t="str">
        <f>'Production Report'!D34</f>
        <v/>
      </c>
      <c r="D26" s="551"/>
      <c r="E26" s="551"/>
      <c r="F26" s="551"/>
      <c r="G26" s="552"/>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50" t="str">
        <f>'Production Report'!D35</f>
        <v/>
      </c>
      <c r="D27" s="551"/>
      <c r="E27" s="551"/>
      <c r="F27" s="551"/>
      <c r="G27" s="552"/>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50" t="str">
        <f>'Production Report'!D36</f>
        <v/>
      </c>
      <c r="D28" s="551"/>
      <c r="E28" s="551"/>
      <c r="F28" s="551"/>
      <c r="G28" s="552"/>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50" t="str">
        <f>'Production Report'!D37</f>
        <v/>
      </c>
      <c r="D29" s="551"/>
      <c r="E29" s="551"/>
      <c r="F29" s="551"/>
      <c r="G29" s="552"/>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50" t="str">
        <f>'Production Report'!D38</f>
        <v/>
      </c>
      <c r="D30" s="551"/>
      <c r="E30" s="551"/>
      <c r="F30" s="551"/>
      <c r="G30" s="552"/>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50" t="str">
        <f>'Production Report'!D39</f>
        <v/>
      </c>
      <c r="D31" s="551"/>
      <c r="E31" s="551"/>
      <c r="F31" s="551"/>
      <c r="G31" s="552"/>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50" t="str">
        <f>'Production Report'!D40</f>
        <v/>
      </c>
      <c r="D32" s="551"/>
      <c r="E32" s="551"/>
      <c r="F32" s="551"/>
      <c r="G32" s="552"/>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50" t="str">
        <f>'Production Report'!D41</f>
        <v/>
      </c>
      <c r="D33" s="551"/>
      <c r="E33" s="551"/>
      <c r="F33" s="551"/>
      <c r="G33" s="552"/>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50" t="str">
        <f>'Production Report'!D42</f>
        <v/>
      </c>
      <c r="D34" s="551"/>
      <c r="E34" s="551"/>
      <c r="F34" s="551"/>
      <c r="G34" s="552"/>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50" t="str">
        <f>'Production Report'!D43</f>
        <v/>
      </c>
      <c r="D35" s="551"/>
      <c r="E35" s="551"/>
      <c r="F35" s="551"/>
      <c r="G35" s="552"/>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50" t="str">
        <f>'Production Report'!D44</f>
        <v/>
      </c>
      <c r="D36" s="551"/>
      <c r="E36" s="551"/>
      <c r="F36" s="551"/>
      <c r="G36" s="552"/>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50" t="str">
        <f>'Production Report'!D45</f>
        <v/>
      </c>
      <c r="D37" s="551"/>
      <c r="E37" s="551"/>
      <c r="F37" s="551"/>
      <c r="G37" s="552"/>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50" t="str">
        <f>'Production Report'!D46</f>
        <v/>
      </c>
      <c r="D38" s="551"/>
      <c r="E38" s="551"/>
      <c r="F38" s="551"/>
      <c r="G38" s="552"/>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50" t="str">
        <f>'Production Report'!D47</f>
        <v/>
      </c>
      <c r="D39" s="551"/>
      <c r="E39" s="551"/>
      <c r="F39" s="551"/>
      <c r="G39" s="552"/>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50" t="str">
        <f>'Production Report'!D48</f>
        <v/>
      </c>
      <c r="D40" s="551"/>
      <c r="E40" s="551"/>
      <c r="F40" s="551"/>
      <c r="G40" s="552"/>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50" t="str">
        <f>'Production Report'!D49</f>
        <v/>
      </c>
      <c r="D41" s="551"/>
      <c r="E41" s="551"/>
      <c r="F41" s="551"/>
      <c r="G41" s="552"/>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50" t="str">
        <f>'Production Report'!D50</f>
        <v/>
      </c>
      <c r="D42" s="551"/>
      <c r="E42" s="551"/>
      <c r="F42" s="551"/>
      <c r="G42" s="552"/>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50" t="str">
        <f>'Production Report'!D51</f>
        <v/>
      </c>
      <c r="D43" s="551"/>
      <c r="E43" s="551"/>
      <c r="F43" s="551"/>
      <c r="G43" s="552"/>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50" t="str">
        <f>'Production Report'!D52</f>
        <v/>
      </c>
      <c r="D44" s="551"/>
      <c r="E44" s="551"/>
      <c r="F44" s="551"/>
      <c r="G44" s="552"/>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50" t="str">
        <f>'Production Report'!D53</f>
        <v/>
      </c>
      <c r="D45" s="551"/>
      <c r="E45" s="551"/>
      <c r="F45" s="551"/>
      <c r="G45" s="552"/>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50" t="str">
        <f>'Production Report'!D54</f>
        <v/>
      </c>
      <c r="D46" s="551"/>
      <c r="E46" s="551"/>
      <c r="F46" s="551"/>
      <c r="G46" s="552"/>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50" t="str">
        <f>'Production Report'!D55</f>
        <v/>
      </c>
      <c r="D47" s="551"/>
      <c r="E47" s="551"/>
      <c r="F47" s="551"/>
      <c r="G47" s="552"/>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50" t="str">
        <f>'Production Report'!D56</f>
        <v/>
      </c>
      <c r="D48" s="551"/>
      <c r="E48" s="551"/>
      <c r="F48" s="551"/>
      <c r="G48" s="552"/>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50" t="str">
        <f>'Production Report'!D57</f>
        <v/>
      </c>
      <c r="D49" s="551"/>
      <c r="E49" s="551"/>
      <c r="F49" s="551"/>
      <c r="G49" s="552"/>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50" t="str">
        <f>'Production Report'!D58</f>
        <v/>
      </c>
      <c r="D50" s="551"/>
      <c r="E50" s="551"/>
      <c r="F50" s="551"/>
      <c r="G50" s="552"/>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50" t="str">
        <f>'Production Report'!D59</f>
        <v/>
      </c>
      <c r="D51" s="551"/>
      <c r="E51" s="551"/>
      <c r="F51" s="551"/>
      <c r="G51" s="552"/>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50" t="str">
        <f>'Production Report'!D60</f>
        <v/>
      </c>
      <c r="D52" s="551"/>
      <c r="E52" s="551"/>
      <c r="F52" s="551"/>
      <c r="G52" s="552"/>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77">
        <f>'Production Report'!D61</f>
        <v>0</v>
      </c>
      <c r="D53" s="578"/>
      <c r="E53" s="578"/>
      <c r="F53" s="578"/>
      <c r="G53" s="579"/>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39" t="str">
        <f>$D$14</f>
        <v>HYLAN DATACOM &amp; ELECTRICAL LLC</v>
      </c>
      <c r="D57" s="540"/>
      <c r="E57" s="540"/>
      <c r="F57" s="540"/>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80" t="s">
        <v>55</v>
      </c>
      <c r="C59" s="580"/>
      <c r="D59" s="580"/>
      <c r="E59" s="580"/>
      <c r="F59" s="580"/>
      <c r="G59" s="580"/>
      <c r="H59" s="580"/>
      <c r="I59" s="580"/>
      <c r="J59" s="580"/>
      <c r="K59" s="580"/>
      <c r="L59" s="580"/>
      <c r="M59" s="580"/>
      <c r="N59" s="580"/>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50" t="str">
        <f>'Production Report'!D65</f>
        <v>Non Rate Card Labor Interior</v>
      </c>
      <c r="D61" s="551"/>
      <c r="E61" s="551"/>
      <c r="F61" s="551"/>
      <c r="G61" s="552"/>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50" t="str">
        <f>'Production Report'!D66</f>
        <v>Non Rate Card Material Interior</v>
      </c>
      <c r="D62" s="551"/>
      <c r="E62" s="551"/>
      <c r="F62" s="551"/>
      <c r="G62" s="552"/>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50" t="str">
        <f>'Production Report'!D67</f>
        <v>Non Rate Card Labor Underground</v>
      </c>
      <c r="D63" s="551"/>
      <c r="E63" s="551"/>
      <c r="F63" s="551"/>
      <c r="G63" s="552"/>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50" t="str">
        <f>'Production Report'!D68</f>
        <v>Non Rate Card Material Underground</v>
      </c>
      <c r="D64" s="551"/>
      <c r="E64" s="551"/>
      <c r="F64" s="551"/>
      <c r="G64" s="552"/>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50">
        <f>'Production Report'!D69</f>
        <v>0</v>
      </c>
      <c r="D65" s="551"/>
      <c r="E65" s="551"/>
      <c r="F65" s="551"/>
      <c r="G65" s="552"/>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50">
        <f>'Production Report'!D70</f>
        <v>0</v>
      </c>
      <c r="D66" s="551"/>
      <c r="E66" s="551"/>
      <c r="F66" s="551"/>
      <c r="G66" s="552"/>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50">
        <f>'Production Report'!D71</f>
        <v>0</v>
      </c>
      <c r="D67" s="551"/>
      <c r="E67" s="551"/>
      <c r="F67" s="551"/>
      <c r="G67" s="552"/>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50">
        <f>'Production Report'!D72</f>
        <v>0</v>
      </c>
      <c r="D68" s="551"/>
      <c r="E68" s="551"/>
      <c r="F68" s="551"/>
      <c r="G68" s="552"/>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50">
        <f>'Production Report'!D73</f>
        <v>0</v>
      </c>
      <c r="D69" s="551"/>
      <c r="E69" s="551"/>
      <c r="F69" s="551"/>
      <c r="G69" s="552"/>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50">
        <f>'Production Report'!D74</f>
        <v>0</v>
      </c>
      <c r="D70" s="551"/>
      <c r="E70" s="551"/>
      <c r="F70" s="551"/>
      <c r="G70" s="552"/>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50">
        <f>'Production Report'!D75</f>
        <v>0</v>
      </c>
      <c r="D71" s="551"/>
      <c r="E71" s="551"/>
      <c r="F71" s="551"/>
      <c r="G71" s="552"/>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50">
        <f>'Production Report'!D76</f>
        <v>0</v>
      </c>
      <c r="D72" s="551"/>
      <c r="E72" s="551"/>
      <c r="F72" s="551"/>
      <c r="G72" s="552"/>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50">
        <f>'Production Report'!D77</f>
        <v>0</v>
      </c>
      <c r="D73" s="551"/>
      <c r="E73" s="551"/>
      <c r="F73" s="551"/>
      <c r="G73" s="552"/>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77" t="str">
        <f>'Production Report'!D78</f>
        <v>WAREHOUSE FEE</v>
      </c>
      <c r="D74" s="578"/>
      <c r="E74" s="578"/>
      <c r="F74" s="578"/>
      <c r="G74" s="579"/>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39" t="str">
        <f>$D$14</f>
        <v>HYLAN DATACOM &amp; ELECTRICAL LLC</v>
      </c>
      <c r="D90" s="540"/>
      <c r="E90" s="540"/>
      <c r="F90" s="540"/>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 ref="C53:G53"/>
    <mergeCell ref="C60:G60"/>
    <mergeCell ref="C61:G61"/>
    <mergeCell ref="C62:G62"/>
    <mergeCell ref="C47:G47"/>
    <mergeCell ref="C48:G48"/>
    <mergeCell ref="C49:G49"/>
    <mergeCell ref="C50:G50"/>
    <mergeCell ref="C51:G51"/>
    <mergeCell ref="C42:G42"/>
    <mergeCell ref="C43:G43"/>
    <mergeCell ref="C44:G44"/>
    <mergeCell ref="C45:G45"/>
    <mergeCell ref="C46:G46"/>
    <mergeCell ref="C37:G37"/>
    <mergeCell ref="C38:G38"/>
    <mergeCell ref="C39:G39"/>
    <mergeCell ref="C40:G40"/>
    <mergeCell ref="C41:G41"/>
    <mergeCell ref="C32:G32"/>
    <mergeCell ref="C33:G33"/>
    <mergeCell ref="C34:G34"/>
    <mergeCell ref="C35:G35"/>
    <mergeCell ref="C36:G36"/>
    <mergeCell ref="J7:M7"/>
    <mergeCell ref="C2:H2"/>
    <mergeCell ref="C4:N4"/>
    <mergeCell ref="J6:M6"/>
    <mergeCell ref="D7:G7"/>
    <mergeCell ref="J8:M8"/>
    <mergeCell ref="J9:M9"/>
    <mergeCell ref="J10:M10"/>
    <mergeCell ref="D8:G8"/>
    <mergeCell ref="D9:H9"/>
    <mergeCell ref="D10:H10"/>
    <mergeCell ref="J11:M11"/>
    <mergeCell ref="J12:M12"/>
    <mergeCell ref="D13:H13"/>
    <mergeCell ref="J13:M13"/>
    <mergeCell ref="D12:G12"/>
    <mergeCell ref="D11:H11"/>
    <mergeCell ref="D14:H14"/>
    <mergeCell ref="J14:M14"/>
    <mergeCell ref="D15:H15"/>
    <mergeCell ref="J15:M15"/>
    <mergeCell ref="D16:H16"/>
    <mergeCell ref="J16:M16"/>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4" t="s">
        <v>80</v>
      </c>
      <c r="C2" s="585"/>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6" t="s">
        <v>476</v>
      </c>
      <c r="C2" s="587"/>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M47"/>
  <sheetViews>
    <sheetView tabSelected="1" workbookViewId="0">
      <selection activeCell="C18" sqref="C18"/>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8" t="s">
        <v>1138</v>
      </c>
      <c r="B3" s="589"/>
      <c r="C3" s="589"/>
      <c r="D3" s="589"/>
      <c r="E3" s="589"/>
      <c r="F3" s="590"/>
    </row>
    <row r="4" spans="1:13" ht="15.75">
      <c r="A4" s="347"/>
      <c r="B4" s="346"/>
      <c r="C4" s="346"/>
      <c r="D4" s="346"/>
      <c r="E4" s="346"/>
      <c r="F4" s="348"/>
    </row>
    <row r="5" spans="1:13" ht="30.75">
      <c r="A5" s="439" t="s">
        <v>1135</v>
      </c>
      <c r="B5" s="440" t="s">
        <v>1145</v>
      </c>
      <c r="C5" s="375"/>
      <c r="D5" s="436" t="s">
        <v>1132</v>
      </c>
      <c r="E5" s="437" t="s">
        <v>1147</v>
      </c>
      <c r="F5" s="341"/>
    </row>
    <row r="6" spans="1:13" ht="15.75">
      <c r="A6" s="347"/>
      <c r="B6" s="346"/>
      <c r="C6" s="346"/>
      <c r="D6" s="436" t="s">
        <v>1133</v>
      </c>
      <c r="E6" s="438" t="s">
        <v>573</v>
      </c>
      <c r="F6" s="348"/>
    </row>
    <row r="7" spans="1:13" ht="16.5">
      <c r="A7" s="347" t="s">
        <v>1136</v>
      </c>
      <c r="B7" s="434" t="s">
        <v>1146</v>
      </c>
      <c r="C7" s="342"/>
      <c r="D7" s="436" t="s">
        <v>1134</v>
      </c>
      <c r="E7" s="454">
        <v>42972</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c r="D12" s="355" t="s">
        <v>977</v>
      </c>
      <c r="E12" s="385" t="s">
        <v>978</v>
      </c>
      <c r="F12" s="354"/>
      <c r="H12" s="356" t="s">
        <v>963</v>
      </c>
      <c r="I12" s="426">
        <f>C12*'Southern Manhattan Rate Card'!G202</f>
        <v>0</v>
      </c>
      <c r="L12" s="355" t="s">
        <v>977</v>
      </c>
      <c r="M12" s="427">
        <f>F12*'Southern Manhattan Rate Card'!G199</f>
        <v>0</v>
      </c>
    </row>
    <row r="13" spans="1:13">
      <c r="A13" s="356" t="s">
        <v>967</v>
      </c>
      <c r="B13" s="349" t="s">
        <v>430</v>
      </c>
      <c r="C13" s="351"/>
      <c r="D13" s="355" t="s">
        <v>1003</v>
      </c>
      <c r="E13" s="351" t="s">
        <v>1004</v>
      </c>
      <c r="F13" s="366">
        <v>1</v>
      </c>
      <c r="H13" s="356" t="s">
        <v>967</v>
      </c>
      <c r="I13" s="426">
        <f>C13*'Southern Manhattan Rate Card'!G203</f>
        <v>0</v>
      </c>
      <c r="L13" s="355" t="s">
        <v>1003</v>
      </c>
      <c r="M13" s="427">
        <f>F13*'Southern Manhattan Rate Card'!G205</f>
        <v>45.83</v>
      </c>
    </row>
    <row r="14" spans="1:13">
      <c r="A14" s="367" t="s">
        <v>970</v>
      </c>
      <c r="B14" s="368" t="s">
        <v>1116</v>
      </c>
      <c r="C14" s="351"/>
      <c r="D14" s="355" t="s">
        <v>980</v>
      </c>
      <c r="E14" s="351" t="s">
        <v>981</v>
      </c>
      <c r="F14" s="354">
        <v>1</v>
      </c>
      <c r="H14" s="367" t="s">
        <v>970</v>
      </c>
      <c r="I14" s="426">
        <f>C14*'Southern Manhattan Rate Card'!G204</f>
        <v>0</v>
      </c>
      <c r="L14" s="355" t="s">
        <v>980</v>
      </c>
      <c r="M14" s="427">
        <f>F14*'Southern Manhattan Rate Card'!G207</f>
        <v>34.35</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v>2</v>
      </c>
      <c r="D17" s="355" t="s">
        <v>992</v>
      </c>
      <c r="E17" s="351" t="s">
        <v>1125</v>
      </c>
      <c r="F17" s="354">
        <v>1</v>
      </c>
      <c r="H17" s="364" t="s">
        <v>1029</v>
      </c>
      <c r="I17" s="426">
        <f>C17*'Southern Manhattan Rate Card'!G215</f>
        <v>155.32</v>
      </c>
      <c r="L17" s="355" t="s">
        <v>992</v>
      </c>
      <c r="M17" s="427">
        <f>F17*'Southern Manhattan Rate Card'!G210</f>
        <v>31.08</v>
      </c>
    </row>
    <row r="18" spans="1:13">
      <c r="A18" s="367" t="s">
        <v>971</v>
      </c>
      <c r="B18" s="368" t="s">
        <v>972</v>
      </c>
      <c r="C18" s="351">
        <v>2</v>
      </c>
      <c r="D18" s="422" t="s">
        <v>995</v>
      </c>
      <c r="E18" s="349" t="s">
        <v>996</v>
      </c>
      <c r="F18" s="354"/>
      <c r="H18" s="367" t="s">
        <v>971</v>
      </c>
      <c r="I18" s="426">
        <f>C18*'Southern Manhattan Rate Card'!G231</f>
        <v>106.36</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c r="D24" s="355" t="s">
        <v>1014</v>
      </c>
      <c r="E24" s="351" t="s">
        <v>467</v>
      </c>
      <c r="F24" s="354"/>
      <c r="H24" s="358" t="s">
        <v>982</v>
      </c>
      <c r="I24" s="426">
        <f>C24*'Southern Manhattan Rate Card'!G116</f>
        <v>0</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v>208</v>
      </c>
      <c r="H26" s="358" t="s">
        <v>990</v>
      </c>
      <c r="I26" s="426">
        <f>C26*'Southern Manhattan Rate Card'!G118</f>
        <v>0</v>
      </c>
      <c r="L26" s="360" t="s">
        <v>1017</v>
      </c>
      <c r="M26" s="427">
        <f>F26*'Southern Manhattan Rate Card'!G162</f>
        <v>1177.28</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1721.98</v>
      </c>
      <c r="C47" s="339"/>
      <c r="D47" s="344"/>
      <c r="E47" s="345"/>
      <c r="F47" s="345"/>
      <c r="I47" s="426">
        <f>SUM(I10:I46)</f>
        <v>261.68</v>
      </c>
      <c r="M47" s="427">
        <f>SUM(M10:M46)</f>
        <v>1288.54</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M48"/>
  <sheetViews>
    <sheetView topLeftCell="A4" workbookViewId="0">
      <selection activeCell="F23" sqref="F23"/>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91" t="s">
        <v>1138</v>
      </c>
      <c r="B3" s="592"/>
      <c r="C3" s="592"/>
      <c r="D3" s="592"/>
      <c r="E3" s="592"/>
      <c r="F3" s="593"/>
    </row>
    <row r="4" spans="1:13" ht="15.75">
      <c r="A4" s="394"/>
      <c r="B4" s="393"/>
      <c r="C4" s="393"/>
      <c r="D4" s="393"/>
      <c r="E4" s="393"/>
      <c r="F4" s="395"/>
    </row>
    <row r="5" spans="1:13" ht="30.75">
      <c r="A5" s="445" t="str">
        <f>'Labor Daily'!A5</f>
        <v>Charter WO #</v>
      </c>
      <c r="B5" s="446" t="s">
        <v>1145</v>
      </c>
      <c r="C5" s="411"/>
      <c r="D5" s="449" t="str">
        <f>'Labor Daily'!D5</f>
        <v>Hylan #</v>
      </c>
      <c r="E5" s="447" t="s">
        <v>1147</v>
      </c>
      <c r="F5" s="412"/>
    </row>
    <row r="6" spans="1:13" ht="15.75">
      <c r="A6" s="394"/>
      <c r="B6" s="393"/>
      <c r="C6" s="393"/>
      <c r="D6" s="449" t="str">
        <f>'Labor Daily'!D6</f>
        <v>Area</v>
      </c>
      <c r="E6" s="448" t="s">
        <v>573</v>
      </c>
      <c r="F6" s="395"/>
    </row>
    <row r="7" spans="1:13" ht="16.5">
      <c r="A7" s="394" t="str">
        <f>'Labor Daily'!A7</f>
        <v xml:space="preserve">Location </v>
      </c>
      <c r="B7" s="446" t="s">
        <v>1146</v>
      </c>
      <c r="C7" s="411"/>
      <c r="D7" s="450" t="str">
        <f>'Labor Daily'!D7</f>
        <v>Date</v>
      </c>
      <c r="E7" s="455">
        <v>42972</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c r="D11" s="401" t="s">
        <v>1040</v>
      </c>
      <c r="E11" s="401" t="s">
        <v>744</v>
      </c>
      <c r="F11" s="402"/>
      <c r="I11" s="404" t="s">
        <v>1039</v>
      </c>
      <c r="J11" s="427">
        <f>C11*'Non Rate Card Material'!D9</f>
        <v>0</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v>208</v>
      </c>
      <c r="D22" s="401" t="s">
        <v>1070</v>
      </c>
      <c r="E22" s="401" t="s">
        <v>1071</v>
      </c>
      <c r="F22" s="402"/>
      <c r="I22" s="404" t="s">
        <v>1068</v>
      </c>
      <c r="J22" s="427">
        <f>C22*'Non Rate Card Material'!D20</f>
        <v>156</v>
      </c>
      <c r="L22" s="401" t="s">
        <v>1070</v>
      </c>
      <c r="M22" s="427">
        <f>F22*'Non Rate Card Material'!D102</f>
        <v>0</v>
      </c>
    </row>
    <row r="23" spans="1:13">
      <c r="A23" s="404" t="s">
        <v>1072</v>
      </c>
      <c r="B23" s="399" t="s">
        <v>724</v>
      </c>
      <c r="C23" s="400"/>
      <c r="D23" s="401" t="s">
        <v>1073</v>
      </c>
      <c r="E23" s="401" t="s">
        <v>1074</v>
      </c>
      <c r="F23" s="403">
        <v>1</v>
      </c>
      <c r="I23" s="404" t="s">
        <v>1072</v>
      </c>
      <c r="J23" s="427">
        <f>C23*'Non Rate Card Material'!D21</f>
        <v>0</v>
      </c>
      <c r="L23" s="401" t="s">
        <v>1073</v>
      </c>
      <c r="M23" s="427">
        <f>F23*'Non Rate Card Material'!D59</f>
        <v>15</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c r="D31" s="401"/>
      <c r="E31" s="401"/>
      <c r="F31" s="402"/>
      <c r="I31" s="404" t="s">
        <v>732</v>
      </c>
      <c r="J31" s="427">
        <f>C31*'Non Rate Card Material'!D29</f>
        <v>0</v>
      </c>
      <c r="L31" s="401">
        <v>0</v>
      </c>
    </row>
    <row r="32" spans="1:13">
      <c r="A32" s="404" t="s">
        <v>1092</v>
      </c>
      <c r="B32" s="399" t="s">
        <v>734</v>
      </c>
      <c r="C32" s="400">
        <v>5</v>
      </c>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v>1</v>
      </c>
      <c r="D36" s="401" t="s">
        <v>950</v>
      </c>
      <c r="E36" s="401" t="s">
        <v>760</v>
      </c>
      <c r="F36" s="402"/>
      <c r="I36" s="404" t="s">
        <v>1102</v>
      </c>
      <c r="J36" s="427">
        <f>C36*'Non Rate Card Material'!D34</f>
        <v>0.76</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156.76</v>
      </c>
      <c r="M48" s="427">
        <f>SUM(M11:M47)</f>
        <v>15</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Alex Liggins</cp:lastModifiedBy>
  <cp:lastPrinted>2017-04-24T18:39:43Z</cp:lastPrinted>
  <dcterms:created xsi:type="dcterms:W3CDTF">2011-10-10T18:10:26Z</dcterms:created>
  <dcterms:modified xsi:type="dcterms:W3CDTF">2017-08-28T17:00:41Z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