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297554\PycharmProjects\project\data\rst_files_repo\"/>
    </mc:Choice>
  </mc:AlternateContent>
  <xr:revisionPtr revIDLastSave="0" documentId="13_ncr:1_{9662F100-72C5-4DDA-9629-F7AF0A5ED768}" xr6:coauthVersionLast="47" xr6:coauthVersionMax="47" xr10:uidLastSave="{00000000-0000-0000-0000-000000000000}"/>
  <bookViews>
    <workbookView xWindow="-108" yWindow="-108" windowWidth="23256" windowHeight="12576" tabRatio="748" activeTab="1" xr2:uid="{00000000-000D-0000-FFFF-FFFF00000000}"/>
  </bookViews>
  <sheets>
    <sheet name="user-access" sheetId="20" r:id="rId1"/>
    <sheet name="availability" sheetId="6" r:id="rId2"/>
    <sheet name="Sheet1" sheetId="12" r:id="rId3"/>
    <sheet name="avakpi" sheetId="17" r:id="rId4"/>
    <sheet name="reliability" sheetId="11" r:id="rId5"/>
    <sheet name="eq-reliability" sheetId="22" r:id="rId6"/>
    <sheet name="configl4" sheetId="15" r:id="rId7"/>
    <sheet name="configl5" sheetId="7" r:id="rId8"/>
    <sheet name="configl6" sheetId="16" r:id="rId9"/>
    <sheet name="sw_history" sheetId="13" r:id="rId10"/>
    <sheet name="repair" sheetId="10" r:id="rId11"/>
    <sheet name="reliabilityOld" sheetId="18" r:id="rId12"/>
    <sheet name="retrofit_summary" sheetId="14" r:id="rId13"/>
    <sheet name="pm" sheetId="9" r:id="rId14"/>
    <sheet name="Sheet2" sheetId="23" r:id="rId15"/>
  </sheets>
  <externalReferences>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xlnm._FilterDatabase" localSheetId="1" hidden="1">availability!$A$2:$AE$71</definedName>
    <definedName name="_xlnm._FilterDatabase" localSheetId="13" hidden="1">pm!$A$16:$K$1920</definedName>
    <definedName name="_xlnm._FilterDatabase" localSheetId="9" hidden="1">sw_history!$A$3:$F$132</definedName>
    <definedName name="_xlnm._FilterDatabase" localSheetId="0" hidden="1">'user-access'!$A$1:$K$114</definedName>
    <definedName name="Names">'[1]list OF DATABASE'!$BG$3:$BG$16</definedName>
    <definedName name="responsible">[2]LIsts!$A$2:$A$12</definedName>
  </definedNames>
  <calcPr calcId="191029"/>
  <pivotCaches>
    <pivotCache cacheId="3" r:id="rId2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23" l="1"/>
  <c r="D27" i="6"/>
  <c r="W12" i="11" l="1"/>
  <c r="I16" i="11"/>
  <c r="J19" i="14" l="1"/>
  <c r="I19" i="14"/>
  <c r="H19" i="14"/>
  <c r="G19" i="14"/>
  <c r="F19" i="14"/>
  <c r="E19" i="14"/>
  <c r="D19" i="14"/>
  <c r="J18" i="14"/>
  <c r="I18" i="14"/>
  <c r="H18" i="14"/>
  <c r="G18" i="14"/>
  <c r="F18" i="14"/>
  <c r="E18" i="14"/>
  <c r="D18" i="14"/>
  <c r="J17" i="14"/>
  <c r="I17" i="14"/>
  <c r="H17" i="14"/>
  <c r="G17" i="14"/>
  <c r="F17" i="14"/>
  <c r="E17" i="14"/>
  <c r="D17" i="14"/>
  <c r="J16" i="14"/>
  <c r="I16" i="14"/>
  <c r="H16" i="14"/>
  <c r="G16" i="14"/>
  <c r="F16" i="14"/>
  <c r="E16" i="14"/>
  <c r="D16" i="14"/>
  <c r="J15" i="14"/>
  <c r="I15" i="14"/>
  <c r="H15" i="14"/>
  <c r="G15" i="14"/>
  <c r="F15" i="14"/>
  <c r="E15" i="14"/>
  <c r="D15" i="14"/>
  <c r="J14" i="14"/>
  <c r="I14" i="14"/>
  <c r="H14" i="14"/>
  <c r="G14" i="14"/>
  <c r="F14" i="14"/>
  <c r="E14" i="14"/>
  <c r="D14" i="14"/>
  <c r="J13" i="14"/>
  <c r="I13" i="14"/>
  <c r="H13" i="14"/>
  <c r="G13" i="14"/>
  <c r="F13" i="14"/>
  <c r="E13" i="14"/>
  <c r="D13" i="14"/>
  <c r="J12" i="14"/>
  <c r="I12" i="14"/>
  <c r="H12" i="14"/>
  <c r="G12" i="14"/>
  <c r="F12" i="14"/>
  <c r="E12" i="14"/>
  <c r="D12" i="14"/>
  <c r="J11" i="14"/>
  <c r="I11" i="14"/>
  <c r="H11" i="14"/>
  <c r="G11" i="14"/>
  <c r="F11" i="14"/>
  <c r="E11" i="14"/>
  <c r="D11" i="14"/>
  <c r="J10" i="14"/>
  <c r="I10" i="14"/>
  <c r="H10" i="14"/>
  <c r="G10" i="14"/>
  <c r="F10" i="14"/>
  <c r="E10" i="14"/>
  <c r="D10" i="14"/>
  <c r="J9" i="14"/>
  <c r="I9" i="14"/>
  <c r="H9" i="14"/>
  <c r="G9" i="14"/>
  <c r="F9" i="14"/>
  <c r="E9" i="14"/>
  <c r="D9" i="14"/>
  <c r="J8" i="14"/>
  <c r="I8" i="14"/>
  <c r="H8" i="14"/>
  <c r="G8" i="14"/>
  <c r="F8" i="14"/>
  <c r="E8" i="14"/>
  <c r="D8" i="14"/>
  <c r="J7" i="14"/>
  <c r="I7" i="14"/>
  <c r="H7" i="14"/>
  <c r="G7" i="14"/>
  <c r="F7" i="14"/>
  <c r="E7" i="14"/>
  <c r="D7" i="14"/>
  <c r="J6" i="14"/>
  <c r="I6" i="14"/>
  <c r="H6" i="14"/>
  <c r="G6" i="14"/>
  <c r="F6" i="14"/>
  <c r="E6" i="14"/>
  <c r="D6" i="14"/>
  <c r="J5" i="14"/>
  <c r="I5" i="14"/>
  <c r="H5" i="14"/>
  <c r="G5" i="14"/>
  <c r="F5" i="14"/>
  <c r="E5" i="14"/>
  <c r="D5" i="14"/>
  <c r="J4" i="14"/>
  <c r="I4" i="14"/>
  <c r="H4" i="14"/>
  <c r="G4" i="14"/>
  <c r="F4" i="14"/>
  <c r="E4" i="14"/>
  <c r="D4" i="14"/>
  <c r="J3" i="14"/>
  <c r="I3" i="14"/>
  <c r="H3" i="14"/>
  <c r="G3" i="14"/>
  <c r="F3" i="14"/>
  <c r="E3" i="14"/>
  <c r="D3" i="14"/>
  <c r="Y29" i="16"/>
  <c r="W29" i="16"/>
  <c r="U29" i="16"/>
  <c r="S29" i="16"/>
  <c r="Q29" i="16"/>
  <c r="O29" i="16"/>
  <c r="M29" i="16"/>
  <c r="K29" i="16"/>
  <c r="I29" i="16"/>
  <c r="G29" i="16"/>
  <c r="Y28" i="16"/>
  <c r="W28" i="16"/>
  <c r="U28" i="16"/>
  <c r="S28" i="16"/>
  <c r="Q28" i="16"/>
  <c r="O28" i="16"/>
  <c r="M28" i="16"/>
  <c r="K28" i="16"/>
  <c r="I28" i="16"/>
  <c r="G28" i="16"/>
  <c r="D28" i="16"/>
  <c r="Y27" i="16"/>
  <c r="W27" i="16"/>
  <c r="U27" i="16"/>
  <c r="S27" i="16"/>
  <c r="Q27" i="16"/>
  <c r="O27" i="16"/>
  <c r="M27" i="16"/>
  <c r="K27" i="16"/>
  <c r="I27" i="16"/>
  <c r="G27" i="16"/>
  <c r="D27" i="16"/>
  <c r="Y26" i="16"/>
  <c r="Z26" i="16" s="1"/>
  <c r="W26" i="16"/>
  <c r="U26" i="16"/>
  <c r="S26" i="16"/>
  <c r="Q26" i="16"/>
  <c r="O26" i="16"/>
  <c r="M26" i="16"/>
  <c r="K26" i="16"/>
  <c r="I26" i="16"/>
  <c r="G26" i="16"/>
  <c r="D26" i="16"/>
  <c r="Y25" i="16"/>
  <c r="W25" i="16"/>
  <c r="U25" i="16"/>
  <c r="S25" i="16"/>
  <c r="Q25" i="16"/>
  <c r="O25" i="16"/>
  <c r="M25" i="16"/>
  <c r="K25" i="16"/>
  <c r="I25" i="16"/>
  <c r="G25" i="16"/>
  <c r="D25" i="16"/>
  <c r="Y24" i="16"/>
  <c r="W24" i="16"/>
  <c r="U24" i="16"/>
  <c r="S24" i="16"/>
  <c r="Q24" i="16"/>
  <c r="O24" i="16"/>
  <c r="M24" i="16"/>
  <c r="K24" i="16"/>
  <c r="I24" i="16"/>
  <c r="G24" i="16"/>
  <c r="D24" i="16"/>
  <c r="Y23" i="16"/>
  <c r="W23" i="16"/>
  <c r="U23" i="16"/>
  <c r="S23" i="16"/>
  <c r="Q23" i="16"/>
  <c r="O23" i="16"/>
  <c r="M23" i="16"/>
  <c r="K23" i="16"/>
  <c r="I23" i="16"/>
  <c r="G23" i="16"/>
  <c r="D23" i="16"/>
  <c r="Y22" i="16"/>
  <c r="W22" i="16"/>
  <c r="U22" i="16"/>
  <c r="S22" i="16"/>
  <c r="Q22" i="16"/>
  <c r="O22" i="16"/>
  <c r="M22" i="16"/>
  <c r="K22" i="16"/>
  <c r="I22" i="16"/>
  <c r="G22" i="16"/>
  <c r="D22" i="16"/>
  <c r="Y21" i="16"/>
  <c r="W21" i="16"/>
  <c r="U21" i="16"/>
  <c r="S21" i="16"/>
  <c r="Q21" i="16"/>
  <c r="O21" i="16"/>
  <c r="M21" i="16"/>
  <c r="K21" i="16"/>
  <c r="I21" i="16"/>
  <c r="G21" i="16"/>
  <c r="D21" i="16"/>
  <c r="Y20" i="16"/>
  <c r="W20" i="16"/>
  <c r="U20" i="16"/>
  <c r="S20" i="16"/>
  <c r="Q20" i="16"/>
  <c r="O20" i="16"/>
  <c r="M20" i="16"/>
  <c r="K20" i="16"/>
  <c r="I20" i="16"/>
  <c r="G20" i="16"/>
  <c r="D20" i="16"/>
  <c r="Y19" i="16"/>
  <c r="W19" i="16"/>
  <c r="U19" i="16"/>
  <c r="S19" i="16"/>
  <c r="Q19" i="16"/>
  <c r="O19" i="16"/>
  <c r="M19" i="16"/>
  <c r="K19" i="16"/>
  <c r="I19" i="16"/>
  <c r="G19" i="16"/>
  <c r="D19" i="16"/>
  <c r="Y18" i="16"/>
  <c r="Z18" i="16" s="1"/>
  <c r="W18" i="16"/>
  <c r="U18" i="16"/>
  <c r="S18" i="16"/>
  <c r="Q18" i="16"/>
  <c r="O18" i="16"/>
  <c r="M18" i="16"/>
  <c r="K18" i="16"/>
  <c r="I18" i="16"/>
  <c r="G18" i="16"/>
  <c r="D18" i="16"/>
  <c r="Y17" i="16"/>
  <c r="W17" i="16"/>
  <c r="U17" i="16"/>
  <c r="S17" i="16"/>
  <c r="Q17" i="16"/>
  <c r="O17" i="16"/>
  <c r="M17" i="16"/>
  <c r="K17" i="16"/>
  <c r="I17" i="16"/>
  <c r="G17" i="16"/>
  <c r="D17" i="16"/>
  <c r="Y16" i="16"/>
  <c r="W16" i="16"/>
  <c r="U16" i="16"/>
  <c r="S16" i="16"/>
  <c r="Q16" i="16"/>
  <c r="O16" i="16"/>
  <c r="M16" i="16"/>
  <c r="K16" i="16"/>
  <c r="I16" i="16"/>
  <c r="G16" i="16"/>
  <c r="D16" i="16"/>
  <c r="Y15" i="16"/>
  <c r="W15" i="16"/>
  <c r="U15" i="16"/>
  <c r="S15" i="16"/>
  <c r="Q15" i="16"/>
  <c r="O15" i="16"/>
  <c r="M15" i="16"/>
  <c r="K15" i="16"/>
  <c r="I15" i="16"/>
  <c r="G15" i="16"/>
  <c r="D15" i="16"/>
  <c r="Y14" i="16"/>
  <c r="W14" i="16"/>
  <c r="U14" i="16"/>
  <c r="S14" i="16"/>
  <c r="Q14" i="16"/>
  <c r="O14" i="16"/>
  <c r="M14" i="16"/>
  <c r="K14" i="16"/>
  <c r="I14" i="16"/>
  <c r="G14" i="16"/>
  <c r="D14" i="16"/>
  <c r="Y13" i="16"/>
  <c r="W13" i="16"/>
  <c r="U13" i="16"/>
  <c r="S13" i="16"/>
  <c r="Q13" i="16"/>
  <c r="O13" i="16"/>
  <c r="M13" i="16"/>
  <c r="K13" i="16"/>
  <c r="I13" i="16"/>
  <c r="G13" i="16"/>
  <c r="D13" i="16"/>
  <c r="Y12" i="16"/>
  <c r="W12" i="16"/>
  <c r="U12" i="16"/>
  <c r="S12" i="16"/>
  <c r="Q12" i="16"/>
  <c r="O12" i="16"/>
  <c r="M12" i="16"/>
  <c r="K12" i="16"/>
  <c r="I12" i="16"/>
  <c r="G12" i="16"/>
  <c r="D12" i="16"/>
  <c r="Y11" i="16"/>
  <c r="W11" i="16"/>
  <c r="U11" i="16"/>
  <c r="S11" i="16"/>
  <c r="Q11" i="16"/>
  <c r="O11" i="16"/>
  <c r="M11" i="16"/>
  <c r="K11" i="16"/>
  <c r="I11" i="16"/>
  <c r="G11" i="16"/>
  <c r="D11" i="16"/>
  <c r="Y10" i="16"/>
  <c r="Z10" i="16" s="1"/>
  <c r="W10" i="16"/>
  <c r="U10" i="16"/>
  <c r="S10" i="16"/>
  <c r="Q10" i="16"/>
  <c r="O10" i="16"/>
  <c r="M10" i="16"/>
  <c r="K10" i="16"/>
  <c r="I10" i="16"/>
  <c r="G10" i="16"/>
  <c r="D10" i="16"/>
  <c r="Y9" i="16"/>
  <c r="W9" i="16"/>
  <c r="U9" i="16"/>
  <c r="S9" i="16"/>
  <c r="Q9" i="16"/>
  <c r="O9" i="16"/>
  <c r="M9" i="16"/>
  <c r="K9" i="16"/>
  <c r="I9" i="16"/>
  <c r="G9" i="16"/>
  <c r="D9" i="16"/>
  <c r="Y8" i="16"/>
  <c r="W8" i="16"/>
  <c r="U8" i="16"/>
  <c r="S8" i="16"/>
  <c r="Q8" i="16"/>
  <c r="O8" i="16"/>
  <c r="M8" i="16"/>
  <c r="K8" i="16"/>
  <c r="I8" i="16"/>
  <c r="G8" i="16"/>
  <c r="D8" i="16"/>
  <c r="Y7" i="16"/>
  <c r="W7" i="16"/>
  <c r="U7" i="16"/>
  <c r="S7" i="16"/>
  <c r="Q7" i="16"/>
  <c r="O7" i="16"/>
  <c r="M7" i="16"/>
  <c r="K7" i="16"/>
  <c r="I7" i="16"/>
  <c r="G7" i="16"/>
  <c r="D7" i="16"/>
  <c r="Y6" i="16"/>
  <c r="W6" i="16"/>
  <c r="U6" i="16"/>
  <c r="S6" i="16"/>
  <c r="Q6" i="16"/>
  <c r="O6" i="16"/>
  <c r="M6" i="16"/>
  <c r="K6" i="16"/>
  <c r="I6" i="16"/>
  <c r="G6" i="16"/>
  <c r="D6" i="16"/>
  <c r="Y5" i="16"/>
  <c r="W5" i="16"/>
  <c r="U5" i="16"/>
  <c r="S5" i="16"/>
  <c r="Q5" i="16"/>
  <c r="O5" i="16"/>
  <c r="M5" i="16"/>
  <c r="K5" i="16"/>
  <c r="I5" i="16"/>
  <c r="G5" i="16"/>
  <c r="D5" i="16"/>
  <c r="Y4" i="16"/>
  <c r="W4" i="16"/>
  <c r="U4" i="16"/>
  <c r="S4" i="16"/>
  <c r="Q4" i="16"/>
  <c r="O4" i="16"/>
  <c r="M4" i="16"/>
  <c r="K4" i="16"/>
  <c r="I4" i="16"/>
  <c r="G4" i="16"/>
  <c r="D4" i="16"/>
  <c r="Y3" i="16"/>
  <c r="W3" i="16"/>
  <c r="U3" i="16"/>
  <c r="S3" i="16"/>
  <c r="Q3" i="16"/>
  <c r="O3" i="16"/>
  <c r="M3" i="16"/>
  <c r="K3" i="16"/>
  <c r="I3" i="16"/>
  <c r="G3" i="16"/>
  <c r="D3" i="16"/>
  <c r="Y27" i="15"/>
  <c r="W27" i="15"/>
  <c r="U27" i="15"/>
  <c r="S27" i="15"/>
  <c r="Q27" i="15"/>
  <c r="O27" i="15"/>
  <c r="M27" i="15"/>
  <c r="K27" i="15"/>
  <c r="I27" i="15"/>
  <c r="Y26" i="15"/>
  <c r="W26" i="15"/>
  <c r="U26" i="15"/>
  <c r="S26" i="15"/>
  <c r="Q26" i="15"/>
  <c r="O26" i="15"/>
  <c r="M26" i="15"/>
  <c r="K26" i="15"/>
  <c r="I26" i="15"/>
  <c r="Y25" i="15"/>
  <c r="W25" i="15"/>
  <c r="U25" i="15"/>
  <c r="S25" i="15"/>
  <c r="Q25" i="15"/>
  <c r="O25" i="15"/>
  <c r="M25" i="15"/>
  <c r="K25" i="15"/>
  <c r="I25" i="15"/>
  <c r="Y24" i="15"/>
  <c r="W24" i="15"/>
  <c r="U24" i="15"/>
  <c r="S24" i="15"/>
  <c r="Q24" i="15"/>
  <c r="O24" i="15"/>
  <c r="M24" i="15"/>
  <c r="K24" i="15"/>
  <c r="I24" i="15"/>
  <c r="Y23" i="15"/>
  <c r="W23" i="15"/>
  <c r="U23" i="15"/>
  <c r="S23" i="15"/>
  <c r="Q23" i="15"/>
  <c r="O23" i="15"/>
  <c r="M23" i="15"/>
  <c r="K23" i="15"/>
  <c r="I23" i="15"/>
  <c r="Y22" i="15"/>
  <c r="W22" i="15"/>
  <c r="U22" i="15"/>
  <c r="S22" i="15"/>
  <c r="Q22" i="15"/>
  <c r="O22" i="15"/>
  <c r="M22" i="15"/>
  <c r="K22" i="15"/>
  <c r="I22" i="15"/>
  <c r="Y21" i="15"/>
  <c r="W21" i="15"/>
  <c r="U21" i="15"/>
  <c r="S21" i="15"/>
  <c r="Q21" i="15"/>
  <c r="O21" i="15"/>
  <c r="M21" i="15"/>
  <c r="K21" i="15"/>
  <c r="I21" i="15"/>
  <c r="Y20" i="15"/>
  <c r="W20" i="15"/>
  <c r="U20" i="15"/>
  <c r="S20" i="15"/>
  <c r="Q20" i="15"/>
  <c r="O20" i="15"/>
  <c r="M20" i="15"/>
  <c r="K20" i="15"/>
  <c r="I20" i="15"/>
  <c r="Y19" i="15"/>
  <c r="W19" i="15"/>
  <c r="U19" i="15"/>
  <c r="S19" i="15"/>
  <c r="Q19" i="15"/>
  <c r="O19" i="15"/>
  <c r="M19" i="15"/>
  <c r="K19" i="15"/>
  <c r="I19" i="15"/>
  <c r="Y18" i="15"/>
  <c r="W18" i="15"/>
  <c r="U18" i="15"/>
  <c r="S18" i="15"/>
  <c r="Q18" i="15"/>
  <c r="O18" i="15"/>
  <c r="M18" i="15"/>
  <c r="K18" i="15"/>
  <c r="I18" i="15"/>
  <c r="Y17" i="15"/>
  <c r="W17" i="15"/>
  <c r="U17" i="15"/>
  <c r="S17" i="15"/>
  <c r="Q17" i="15"/>
  <c r="O17" i="15"/>
  <c r="M17" i="15"/>
  <c r="K17" i="15"/>
  <c r="I17" i="15"/>
  <c r="Y16" i="15"/>
  <c r="W16" i="15"/>
  <c r="U16" i="15"/>
  <c r="S16" i="15"/>
  <c r="Q16" i="15"/>
  <c r="O16" i="15"/>
  <c r="M16" i="15"/>
  <c r="K16" i="15"/>
  <c r="I16" i="15"/>
  <c r="Y15" i="15"/>
  <c r="W15" i="15"/>
  <c r="U15" i="15"/>
  <c r="S15" i="15"/>
  <c r="Q15" i="15"/>
  <c r="O15" i="15"/>
  <c r="M15" i="15"/>
  <c r="K15" i="15"/>
  <c r="I15" i="15"/>
  <c r="Y14" i="15"/>
  <c r="W14" i="15"/>
  <c r="U14" i="15"/>
  <c r="S14" i="15"/>
  <c r="Q14" i="15"/>
  <c r="O14" i="15"/>
  <c r="M14" i="15"/>
  <c r="K14" i="15"/>
  <c r="I14" i="15"/>
  <c r="Y13" i="15"/>
  <c r="W13" i="15"/>
  <c r="U13" i="15"/>
  <c r="S13" i="15"/>
  <c r="Q13" i="15"/>
  <c r="O13" i="15"/>
  <c r="M13" i="15"/>
  <c r="K13" i="15"/>
  <c r="I13" i="15"/>
  <c r="Y12" i="15"/>
  <c r="W12" i="15"/>
  <c r="U12" i="15"/>
  <c r="S12" i="15"/>
  <c r="Q12" i="15"/>
  <c r="O12" i="15"/>
  <c r="M12" i="15"/>
  <c r="K12" i="15"/>
  <c r="I12" i="15"/>
  <c r="Y11" i="15"/>
  <c r="W11" i="15"/>
  <c r="U11" i="15"/>
  <c r="S11" i="15"/>
  <c r="Q11" i="15"/>
  <c r="O11" i="15"/>
  <c r="M11" i="15"/>
  <c r="K11" i="15"/>
  <c r="I11" i="15"/>
  <c r="Y10" i="15"/>
  <c r="W10" i="15"/>
  <c r="U10" i="15"/>
  <c r="S10" i="15"/>
  <c r="Q10" i="15"/>
  <c r="O10" i="15"/>
  <c r="M10" i="15"/>
  <c r="K10" i="15"/>
  <c r="I10" i="15"/>
  <c r="Y9" i="15"/>
  <c r="W9" i="15"/>
  <c r="U9" i="15"/>
  <c r="S9" i="15"/>
  <c r="Q9" i="15"/>
  <c r="O9" i="15"/>
  <c r="M9" i="15"/>
  <c r="K9" i="15"/>
  <c r="I9" i="15"/>
  <c r="Y8" i="15"/>
  <c r="W8" i="15"/>
  <c r="U8" i="15"/>
  <c r="S8" i="15"/>
  <c r="Q8" i="15"/>
  <c r="O8" i="15"/>
  <c r="M8" i="15"/>
  <c r="K8" i="15"/>
  <c r="I8" i="15"/>
  <c r="Y7" i="15"/>
  <c r="W7" i="15"/>
  <c r="U7" i="15"/>
  <c r="S7" i="15"/>
  <c r="Q7" i="15"/>
  <c r="O7" i="15"/>
  <c r="M7" i="15"/>
  <c r="K7" i="15"/>
  <c r="I7" i="15"/>
  <c r="Y6" i="15"/>
  <c r="W6" i="15"/>
  <c r="U6" i="15"/>
  <c r="S6" i="15"/>
  <c r="Q6" i="15"/>
  <c r="O6" i="15"/>
  <c r="M6" i="15"/>
  <c r="K6" i="15"/>
  <c r="I6" i="15"/>
  <c r="Y5" i="15"/>
  <c r="W5" i="15"/>
  <c r="U5" i="15"/>
  <c r="S5" i="15"/>
  <c r="Q5" i="15"/>
  <c r="O5" i="15"/>
  <c r="M5" i="15"/>
  <c r="K5" i="15"/>
  <c r="I5" i="15"/>
  <c r="Y4" i="15"/>
  <c r="W4" i="15"/>
  <c r="U4" i="15"/>
  <c r="S4" i="15"/>
  <c r="Q4" i="15"/>
  <c r="O4" i="15"/>
  <c r="M4" i="15"/>
  <c r="K4" i="15"/>
  <c r="I4" i="15"/>
  <c r="Y3" i="15"/>
  <c r="W3" i="15"/>
  <c r="U3" i="15"/>
  <c r="S3" i="15"/>
  <c r="Q3" i="15"/>
  <c r="O3" i="15"/>
  <c r="M3" i="15"/>
  <c r="K3" i="15"/>
  <c r="I3" i="15"/>
  <c r="G27" i="15"/>
  <c r="G26" i="15"/>
  <c r="D26" i="15"/>
  <c r="G25" i="15"/>
  <c r="D25" i="15"/>
  <c r="G24" i="15"/>
  <c r="D24" i="15"/>
  <c r="G23" i="15"/>
  <c r="D23" i="15"/>
  <c r="G22" i="15"/>
  <c r="D22" i="15"/>
  <c r="G21" i="15"/>
  <c r="D21" i="15"/>
  <c r="G20" i="15"/>
  <c r="D20" i="15"/>
  <c r="G19" i="15"/>
  <c r="D19" i="15"/>
  <c r="G18" i="15"/>
  <c r="D18" i="15"/>
  <c r="G17" i="15"/>
  <c r="D17" i="15"/>
  <c r="G16" i="15"/>
  <c r="D16" i="15"/>
  <c r="G15" i="15"/>
  <c r="D15" i="15"/>
  <c r="G14" i="15"/>
  <c r="D14" i="15"/>
  <c r="G13" i="15"/>
  <c r="D13" i="15"/>
  <c r="G12" i="15"/>
  <c r="D12" i="15"/>
  <c r="G11" i="15"/>
  <c r="D11" i="15"/>
  <c r="G10" i="15"/>
  <c r="D10" i="15"/>
  <c r="G9" i="15"/>
  <c r="D9" i="15"/>
  <c r="G8" i="15"/>
  <c r="D8" i="15"/>
  <c r="G7" i="15"/>
  <c r="D7" i="15"/>
  <c r="G6" i="15"/>
  <c r="D6" i="15"/>
  <c r="G5" i="15"/>
  <c r="D5" i="15"/>
  <c r="G4" i="15"/>
  <c r="D4" i="15"/>
  <c r="G3" i="15"/>
  <c r="D3" i="15"/>
  <c r="E3" i="15" s="1"/>
  <c r="Z6" i="16" l="1"/>
  <c r="Z14" i="16"/>
  <c r="Z22" i="16"/>
  <c r="Z27" i="16"/>
  <c r="Z23" i="16"/>
  <c r="Z7" i="16"/>
  <c r="Z25" i="16"/>
  <c r="Z21" i="16"/>
  <c r="Z17" i="16"/>
  <c r="Z13" i="16"/>
  <c r="Z9" i="16"/>
  <c r="Z5" i="16"/>
  <c r="Z28" i="16"/>
  <c r="Z24" i="16"/>
  <c r="Z20" i="16"/>
  <c r="Z16" i="16"/>
  <c r="Z12" i="16"/>
  <c r="Z8" i="16"/>
  <c r="Z4" i="16"/>
  <c r="Z19" i="16"/>
  <c r="Z15" i="16"/>
  <c r="Z11" i="16"/>
  <c r="F71" i="6" l="1"/>
  <c r="F70" i="6"/>
  <c r="F69" i="6"/>
  <c r="F68" i="6"/>
  <c r="F67" i="6"/>
  <c r="F66" i="6"/>
  <c r="F65" i="6"/>
  <c r="F64" i="6"/>
  <c r="F63" i="6"/>
  <c r="F62" i="6"/>
  <c r="F61" i="6"/>
  <c r="F60" i="6"/>
  <c r="F59" i="6"/>
  <c r="F58" i="6"/>
  <c r="F57" i="6"/>
  <c r="F56" i="6"/>
  <c r="F55" i="6"/>
  <c r="F54" i="6"/>
  <c r="F53" i="6"/>
  <c r="F52" i="6"/>
  <c r="F51" i="6"/>
  <c r="F50" i="6"/>
  <c r="F49" i="6"/>
  <c r="F48" i="6"/>
  <c r="F47" i="6"/>
  <c r="F46" i="6"/>
  <c r="F26" i="6"/>
  <c r="F25" i="6"/>
  <c r="F24" i="6"/>
  <c r="F23" i="6"/>
  <c r="F22" i="6"/>
  <c r="F21" i="6"/>
  <c r="F20" i="6"/>
  <c r="F19" i="6"/>
  <c r="F18" i="6"/>
  <c r="F17" i="6"/>
  <c r="F16" i="6"/>
  <c r="F15" i="6"/>
  <c r="F14" i="6"/>
  <c r="F13" i="6"/>
  <c r="F12" i="6"/>
  <c r="F11" i="6"/>
  <c r="F10" i="6"/>
  <c r="F9" i="6"/>
  <c r="F8" i="6"/>
  <c r="F7" i="6"/>
  <c r="F6" i="6"/>
  <c r="F5" i="6"/>
  <c r="F4" i="6"/>
  <c r="F3" i="6"/>
  <c r="Y22" i="7"/>
  <c r="W22" i="7"/>
  <c r="U22" i="7"/>
  <c r="S22" i="7"/>
  <c r="Q22" i="7"/>
  <c r="O22" i="7"/>
  <c r="M22" i="7"/>
  <c r="K22" i="7"/>
  <c r="I22" i="7"/>
  <c r="G22" i="7"/>
  <c r="Y21" i="7"/>
  <c r="W21" i="7"/>
  <c r="U21" i="7"/>
  <c r="S21" i="7"/>
  <c r="Q21" i="7"/>
  <c r="O21" i="7"/>
  <c r="M21" i="7"/>
  <c r="K21" i="7"/>
  <c r="I21" i="7"/>
  <c r="G21" i="7"/>
  <c r="D21" i="7"/>
  <c r="Y20" i="7"/>
  <c r="W20" i="7"/>
  <c r="U20" i="7"/>
  <c r="S20" i="7"/>
  <c r="Q20" i="7"/>
  <c r="O20" i="7"/>
  <c r="M20" i="7"/>
  <c r="K20" i="7"/>
  <c r="I20" i="7"/>
  <c r="G20" i="7"/>
  <c r="D20" i="7"/>
  <c r="Y19" i="7"/>
  <c r="W19" i="7"/>
  <c r="U19" i="7"/>
  <c r="S19" i="7"/>
  <c r="Q19" i="7"/>
  <c r="O19" i="7"/>
  <c r="M19" i="7"/>
  <c r="K19" i="7"/>
  <c r="I19" i="7"/>
  <c r="G19" i="7"/>
  <c r="D19" i="7"/>
  <c r="Y18" i="7"/>
  <c r="W18" i="7"/>
  <c r="U18" i="7"/>
  <c r="S18" i="7"/>
  <c r="Q18" i="7"/>
  <c r="O18" i="7"/>
  <c r="M18" i="7"/>
  <c r="K18" i="7"/>
  <c r="I18" i="7"/>
  <c r="G18" i="7"/>
  <c r="D18" i="7"/>
  <c r="Y17" i="7"/>
  <c r="W17" i="7"/>
  <c r="U17" i="7"/>
  <c r="S17" i="7"/>
  <c r="Q17" i="7"/>
  <c r="O17" i="7"/>
  <c r="M17" i="7"/>
  <c r="K17" i="7"/>
  <c r="I17" i="7"/>
  <c r="G17" i="7"/>
  <c r="D17" i="7"/>
  <c r="Y16" i="7"/>
  <c r="W16" i="7"/>
  <c r="U16" i="7"/>
  <c r="S16" i="7"/>
  <c r="Q16" i="7"/>
  <c r="O16" i="7"/>
  <c r="M16" i="7"/>
  <c r="K16" i="7"/>
  <c r="I16" i="7"/>
  <c r="G16" i="7"/>
  <c r="D16" i="7"/>
  <c r="Y15" i="7"/>
  <c r="W15" i="7"/>
  <c r="U15" i="7"/>
  <c r="S15" i="7"/>
  <c r="Q15" i="7"/>
  <c r="O15" i="7"/>
  <c r="M15" i="7"/>
  <c r="K15" i="7"/>
  <c r="I15" i="7"/>
  <c r="G15" i="7"/>
  <c r="D15" i="7"/>
  <c r="Y14" i="7"/>
  <c r="W14" i="7"/>
  <c r="U14" i="7"/>
  <c r="S14" i="7"/>
  <c r="Q14" i="7"/>
  <c r="O14" i="7"/>
  <c r="M14" i="7"/>
  <c r="K14" i="7"/>
  <c r="I14" i="7"/>
  <c r="G14" i="7"/>
  <c r="D14" i="7"/>
  <c r="Y13" i="7"/>
  <c r="W13" i="7"/>
  <c r="U13" i="7"/>
  <c r="S13" i="7"/>
  <c r="Q13" i="7"/>
  <c r="O13" i="7"/>
  <c r="M13" i="7"/>
  <c r="K13" i="7"/>
  <c r="I13" i="7"/>
  <c r="G13" i="7"/>
  <c r="D13" i="7"/>
  <c r="Y12" i="7"/>
  <c r="W12" i="7"/>
  <c r="U12" i="7"/>
  <c r="S12" i="7"/>
  <c r="Q12" i="7"/>
  <c r="O12" i="7"/>
  <c r="M12" i="7"/>
  <c r="K12" i="7"/>
  <c r="I12" i="7"/>
  <c r="G12" i="7"/>
  <c r="D12" i="7"/>
  <c r="Y11" i="7"/>
  <c r="W11" i="7"/>
  <c r="U11" i="7"/>
  <c r="S11" i="7"/>
  <c r="Q11" i="7"/>
  <c r="O11" i="7"/>
  <c r="M11" i="7"/>
  <c r="K11" i="7"/>
  <c r="I11" i="7"/>
  <c r="G11" i="7"/>
  <c r="D11" i="7"/>
  <c r="Y10" i="7"/>
  <c r="W10" i="7"/>
  <c r="U10" i="7"/>
  <c r="S10" i="7"/>
  <c r="Q10" i="7"/>
  <c r="O10" i="7"/>
  <c r="M10" i="7"/>
  <c r="K10" i="7"/>
  <c r="I10" i="7"/>
  <c r="G10" i="7"/>
  <c r="D10" i="7"/>
  <c r="Y9" i="7"/>
  <c r="W9" i="7"/>
  <c r="U9" i="7"/>
  <c r="S9" i="7"/>
  <c r="Q9" i="7"/>
  <c r="O9" i="7"/>
  <c r="M9" i="7"/>
  <c r="K9" i="7"/>
  <c r="I9" i="7"/>
  <c r="G9" i="7"/>
  <c r="D9" i="7"/>
  <c r="Y8" i="7"/>
  <c r="W8" i="7"/>
  <c r="U8" i="7"/>
  <c r="S8" i="7"/>
  <c r="Q8" i="7"/>
  <c r="O8" i="7"/>
  <c r="M8" i="7"/>
  <c r="K8" i="7"/>
  <c r="I8" i="7"/>
  <c r="G8" i="7"/>
  <c r="D8" i="7"/>
  <c r="Y7" i="7"/>
  <c r="W7" i="7"/>
  <c r="U7" i="7"/>
  <c r="S7" i="7"/>
  <c r="Q7" i="7"/>
  <c r="O7" i="7"/>
  <c r="M7" i="7"/>
  <c r="K7" i="7"/>
  <c r="I7" i="7"/>
  <c r="G7" i="7"/>
  <c r="D7" i="7"/>
  <c r="Y6" i="7"/>
  <c r="W6" i="7"/>
  <c r="U6" i="7"/>
  <c r="S6" i="7"/>
  <c r="Q6" i="7"/>
  <c r="O6" i="7"/>
  <c r="M6" i="7"/>
  <c r="K6" i="7"/>
  <c r="I6" i="7"/>
  <c r="G6" i="7"/>
  <c r="D6" i="7"/>
  <c r="Y5" i="7"/>
  <c r="W5" i="7"/>
  <c r="U5" i="7"/>
  <c r="S5" i="7"/>
  <c r="Q5" i="7"/>
  <c r="O5" i="7"/>
  <c r="M5" i="7"/>
  <c r="K5" i="7"/>
  <c r="I5" i="7"/>
  <c r="G5" i="7"/>
  <c r="D5" i="7"/>
  <c r="Y4" i="7"/>
  <c r="W4" i="7"/>
  <c r="U4" i="7"/>
  <c r="S4" i="7"/>
  <c r="Q4" i="7"/>
  <c r="O4" i="7"/>
  <c r="M4" i="7"/>
  <c r="K4" i="7"/>
  <c r="I4" i="7"/>
  <c r="G4" i="7"/>
  <c r="D4" i="7"/>
  <c r="Y3" i="7"/>
  <c r="W3" i="7"/>
  <c r="U3" i="7"/>
  <c r="S3" i="7"/>
  <c r="Q3" i="7"/>
  <c r="O3" i="7"/>
  <c r="M3" i="7"/>
  <c r="K3" i="7"/>
  <c r="I3" i="7"/>
  <c r="G3" i="7"/>
  <c r="D3" i="7"/>
  <c r="E71" i="6"/>
  <c r="E70" i="6"/>
  <c r="E69" i="6"/>
  <c r="E68" i="6"/>
  <c r="E67" i="6"/>
  <c r="E66" i="6"/>
  <c r="E65" i="6"/>
  <c r="E64" i="6"/>
  <c r="E63" i="6"/>
  <c r="E62" i="6"/>
  <c r="E61" i="6"/>
  <c r="E60" i="6"/>
  <c r="E59" i="6"/>
  <c r="E58" i="6"/>
  <c r="E57" i="6"/>
  <c r="E56" i="6"/>
  <c r="E55" i="6"/>
  <c r="E54" i="6"/>
  <c r="E53" i="6"/>
  <c r="E52" i="6"/>
  <c r="E51" i="6"/>
  <c r="E50" i="6"/>
  <c r="E49" i="6"/>
  <c r="E48" i="6"/>
  <c r="E47" i="6"/>
  <c r="E46" i="6"/>
  <c r="E26" i="6"/>
  <c r="E25" i="6"/>
  <c r="E24" i="6"/>
  <c r="E23" i="6"/>
  <c r="E22" i="6"/>
  <c r="E21" i="6"/>
  <c r="E20" i="6"/>
  <c r="E19" i="6"/>
  <c r="E18" i="6"/>
  <c r="E17" i="6"/>
  <c r="E16" i="6"/>
  <c r="E15" i="6"/>
  <c r="E14" i="6"/>
  <c r="E13" i="6"/>
  <c r="E12" i="6"/>
  <c r="E11" i="6"/>
  <c r="E10" i="6"/>
  <c r="E9" i="6"/>
  <c r="E8" i="6"/>
  <c r="E7" i="6"/>
  <c r="E6" i="6"/>
  <c r="E5" i="6"/>
  <c r="E4" i="6"/>
  <c r="E3" i="6"/>
  <c r="D71" i="6"/>
  <c r="D70" i="6"/>
  <c r="D69" i="6"/>
  <c r="D68" i="6"/>
  <c r="D67" i="6"/>
  <c r="D66" i="6"/>
  <c r="D65" i="6"/>
  <c r="D64" i="6"/>
  <c r="D63" i="6"/>
  <c r="D62" i="6"/>
  <c r="D61" i="6"/>
  <c r="D60" i="6"/>
  <c r="D59" i="6"/>
  <c r="D58" i="6"/>
  <c r="D57" i="6"/>
  <c r="D56" i="6"/>
  <c r="D55" i="6"/>
  <c r="D54" i="6"/>
  <c r="D53" i="6"/>
  <c r="D52" i="6"/>
  <c r="D51" i="6"/>
  <c r="D50" i="6"/>
  <c r="D49" i="6"/>
  <c r="D48" i="6"/>
  <c r="D47" i="6"/>
  <c r="D46" i="6"/>
  <c r="D26" i="6"/>
  <c r="D25" i="6"/>
  <c r="D24" i="6"/>
  <c r="D23" i="6"/>
  <c r="D22" i="6"/>
  <c r="D21" i="6"/>
  <c r="D20" i="6"/>
  <c r="D19" i="6"/>
  <c r="D18" i="6"/>
  <c r="D17" i="6"/>
  <c r="D16" i="6"/>
  <c r="D15" i="6"/>
  <c r="D14" i="6"/>
  <c r="D13" i="6"/>
  <c r="D12" i="6"/>
  <c r="D11" i="6"/>
  <c r="D10" i="6"/>
  <c r="D9" i="6"/>
  <c r="D8" i="6"/>
  <c r="D7" i="6"/>
  <c r="D6" i="6"/>
  <c r="D5" i="6"/>
  <c r="D4" i="6"/>
  <c r="D3" i="6"/>
  <c r="E45" i="6"/>
  <c r="E44" i="6"/>
  <c r="E43" i="6"/>
  <c r="E42" i="6"/>
  <c r="E41" i="6"/>
  <c r="E40" i="6"/>
  <c r="E39" i="6"/>
  <c r="E38" i="6"/>
  <c r="E37" i="6"/>
  <c r="E36" i="6"/>
  <c r="E35" i="6"/>
  <c r="E34" i="6"/>
  <c r="E33" i="6"/>
  <c r="E32" i="6"/>
  <c r="E31" i="6"/>
  <c r="E30" i="6"/>
  <c r="E29" i="6"/>
  <c r="E28" i="6"/>
  <c r="E27" i="6"/>
  <c r="D45" i="6"/>
  <c r="D44" i="6"/>
  <c r="D43" i="6"/>
  <c r="D42" i="6"/>
  <c r="D41" i="6"/>
  <c r="D40" i="6"/>
  <c r="D39" i="6"/>
  <c r="D38" i="6"/>
  <c r="D37" i="6"/>
  <c r="D36" i="6"/>
  <c r="D35" i="6"/>
  <c r="D34" i="6"/>
  <c r="D33" i="6"/>
  <c r="D32" i="6"/>
  <c r="D31" i="6"/>
  <c r="D30" i="6"/>
  <c r="D29" i="6"/>
  <c r="D28" i="6"/>
  <c r="AC4" i="6" l="1"/>
  <c r="AE4" i="6"/>
  <c r="F45" i="6"/>
  <c r="F44" i="6"/>
  <c r="F43" i="6"/>
  <c r="F42" i="6"/>
  <c r="F41" i="6"/>
  <c r="F40" i="6"/>
  <c r="F39" i="6"/>
  <c r="F38" i="6"/>
  <c r="F37" i="6"/>
  <c r="F36" i="6"/>
  <c r="F35" i="6"/>
  <c r="F34" i="6"/>
  <c r="F33" i="6"/>
  <c r="F32" i="6"/>
  <c r="F31" i="6"/>
  <c r="F30" i="6"/>
  <c r="F29" i="6"/>
  <c r="F28" i="6"/>
  <c r="F27" i="6"/>
  <c r="AD4" i="6" l="1"/>
  <c r="C6" i="7"/>
  <c r="B7" i="7"/>
  <c r="C9" i="7"/>
  <c r="C10" i="7"/>
  <c r="B11" i="7"/>
  <c r="B13" i="7"/>
  <c r="B14" i="7"/>
  <c r="C14" i="7"/>
  <c r="B15" i="7"/>
  <c r="C17" i="7"/>
  <c r="C18" i="7"/>
  <c r="B19" i="7"/>
  <c r="B21" i="7"/>
  <c r="C3" i="7"/>
  <c r="C4" i="7"/>
  <c r="C5" i="7"/>
  <c r="C7" i="7"/>
  <c r="C8" i="7"/>
  <c r="C11" i="7"/>
  <c r="C12" i="7"/>
  <c r="C13" i="7"/>
  <c r="C15" i="7"/>
  <c r="C16" i="7"/>
  <c r="C19" i="7"/>
  <c r="C20" i="7"/>
  <c r="C21" i="7"/>
  <c r="B3" i="7"/>
  <c r="B4" i="7"/>
  <c r="B5" i="7"/>
  <c r="B6" i="7"/>
  <c r="B8" i="7"/>
  <c r="B9" i="7"/>
  <c r="B10" i="7"/>
  <c r="B12" i="7"/>
  <c r="B16" i="7"/>
  <c r="B17" i="7"/>
  <c r="B18" i="7"/>
  <c r="B20" i="7"/>
  <c r="AE6" i="7" l="1"/>
  <c r="C3" i="16"/>
  <c r="C4" i="16"/>
  <c r="C5" i="16"/>
  <c r="C6" i="16"/>
  <c r="C7" i="16"/>
  <c r="C8" i="16"/>
  <c r="C9" i="16"/>
  <c r="C10" i="16"/>
  <c r="C11" i="16"/>
  <c r="C12" i="16"/>
  <c r="C13" i="16"/>
  <c r="C14" i="16"/>
  <c r="C15" i="16"/>
  <c r="C16" i="16"/>
  <c r="C17" i="16"/>
  <c r="C18" i="16"/>
  <c r="C19" i="16"/>
  <c r="C20" i="16"/>
  <c r="C21" i="16"/>
  <c r="C22" i="16"/>
  <c r="C23" i="16"/>
  <c r="C24" i="16"/>
  <c r="C25" i="16"/>
  <c r="C26" i="16"/>
  <c r="C27" i="16"/>
  <c r="C28" i="16"/>
  <c r="B3" i="16"/>
  <c r="B4" i="16"/>
  <c r="B5" i="16"/>
  <c r="B6" i="16"/>
  <c r="B7" i="16"/>
  <c r="B8" i="16"/>
  <c r="B9" i="16"/>
  <c r="B10" i="16"/>
  <c r="B11" i="16"/>
  <c r="B12" i="16"/>
  <c r="B13" i="16"/>
  <c r="B14" i="16"/>
  <c r="B15" i="16"/>
  <c r="B16" i="16"/>
  <c r="B17" i="16"/>
  <c r="B18" i="16"/>
  <c r="B19" i="16"/>
  <c r="B20" i="16"/>
  <c r="B21" i="16"/>
  <c r="B22" i="16"/>
  <c r="B23" i="16"/>
  <c r="B24" i="16"/>
  <c r="B25" i="16"/>
  <c r="B26" i="16"/>
  <c r="B27" i="16"/>
  <c r="B28" i="16"/>
  <c r="AE8" i="16" l="1"/>
  <c r="AE6" i="16"/>
  <c r="W11" i="11"/>
  <c r="I15" i="11"/>
  <c r="I4" i="11" l="1"/>
  <c r="I5" i="11"/>
  <c r="I6" i="11"/>
  <c r="I7" i="11"/>
  <c r="I8" i="11"/>
  <c r="I9" i="11"/>
  <c r="I10" i="11"/>
  <c r="I11" i="11"/>
  <c r="I12" i="11"/>
  <c r="I13" i="11"/>
  <c r="I14" i="11"/>
  <c r="W10" i="11"/>
  <c r="W9" i="11"/>
  <c r="W8" i="11"/>
  <c r="W7" i="11"/>
  <c r="W6" i="11"/>
  <c r="W5" i="11"/>
  <c r="W4" i="11"/>
  <c r="L11" i="18"/>
  <c r="L10" i="18"/>
  <c r="L9" i="18"/>
  <c r="L8" i="18"/>
  <c r="L7" i="18"/>
  <c r="L6" i="18"/>
  <c r="L5" i="18"/>
  <c r="L4" i="18"/>
  <c r="T103" i="17" l="1"/>
  <c r="S103" i="17"/>
  <c r="R103" i="17"/>
  <c r="P103" i="17"/>
  <c r="O103" i="17"/>
  <c r="N103" i="17"/>
  <c r="T102" i="17"/>
  <c r="S102" i="17"/>
  <c r="R102" i="17"/>
  <c r="P102" i="17"/>
  <c r="O102" i="17"/>
  <c r="N102" i="17"/>
  <c r="T101" i="17"/>
  <c r="S101" i="17"/>
  <c r="R101" i="17"/>
  <c r="P101" i="17"/>
  <c r="O101" i="17"/>
  <c r="N101" i="17"/>
  <c r="T100" i="17"/>
  <c r="S100" i="17"/>
  <c r="R100" i="17"/>
  <c r="P100" i="17"/>
  <c r="O100" i="17"/>
  <c r="N100" i="17"/>
  <c r="T99" i="17"/>
  <c r="S99" i="17"/>
  <c r="R99" i="17"/>
  <c r="P99" i="17"/>
  <c r="O99" i="17"/>
  <c r="N99" i="17"/>
  <c r="T98" i="17"/>
  <c r="S98" i="17"/>
  <c r="R98" i="17"/>
  <c r="P98" i="17"/>
  <c r="O98" i="17"/>
  <c r="N98" i="17"/>
  <c r="T97" i="17"/>
  <c r="S97" i="17"/>
  <c r="R97" i="17"/>
  <c r="P97" i="17"/>
  <c r="O97" i="17"/>
  <c r="N97" i="17"/>
  <c r="T96" i="17"/>
  <c r="S96" i="17"/>
  <c r="R96" i="17"/>
  <c r="P96" i="17"/>
  <c r="O96" i="17"/>
  <c r="N96" i="17"/>
  <c r="T95" i="17"/>
  <c r="S95" i="17"/>
  <c r="R95" i="17"/>
  <c r="P95" i="17"/>
  <c r="O95" i="17"/>
  <c r="N95" i="17"/>
  <c r="T94" i="17"/>
  <c r="S94" i="17"/>
  <c r="R94" i="17"/>
  <c r="P94" i="17"/>
  <c r="O94" i="17"/>
  <c r="N94" i="17"/>
  <c r="T93" i="17"/>
  <c r="S93" i="17"/>
  <c r="R93" i="17"/>
  <c r="P93" i="17"/>
  <c r="O93" i="17"/>
  <c r="N93" i="17"/>
  <c r="T92" i="17"/>
  <c r="S92" i="17"/>
  <c r="R92" i="17"/>
  <c r="P92" i="17"/>
  <c r="O92" i="17"/>
  <c r="N92" i="17"/>
  <c r="T91" i="17"/>
  <c r="S91" i="17"/>
  <c r="R91" i="17"/>
  <c r="P91" i="17"/>
  <c r="O91" i="17"/>
  <c r="N91" i="17"/>
  <c r="T90" i="17"/>
  <c r="S90" i="17"/>
  <c r="R90" i="17"/>
  <c r="P90" i="17"/>
  <c r="O90" i="17"/>
  <c r="N90" i="17"/>
  <c r="T89" i="17"/>
  <c r="S89" i="17"/>
  <c r="R89" i="17"/>
  <c r="P89" i="17"/>
  <c r="O89" i="17"/>
  <c r="N89" i="17"/>
  <c r="T88" i="17"/>
  <c r="S88" i="17"/>
  <c r="R88" i="17"/>
  <c r="P88" i="17"/>
  <c r="O88" i="17"/>
  <c r="N88" i="17"/>
  <c r="T87" i="17"/>
  <c r="S87" i="17"/>
  <c r="R87" i="17"/>
  <c r="P87" i="17"/>
  <c r="O87" i="17"/>
  <c r="N87" i="17"/>
  <c r="T86" i="17"/>
  <c r="S86" i="17"/>
  <c r="R86" i="17"/>
  <c r="P86" i="17"/>
  <c r="O86" i="17"/>
  <c r="N86" i="17"/>
  <c r="T85" i="17"/>
  <c r="S85" i="17"/>
  <c r="R85" i="17"/>
  <c r="P85" i="17"/>
  <c r="O85" i="17"/>
  <c r="N85" i="17"/>
  <c r="T84" i="17"/>
  <c r="S84" i="17"/>
  <c r="R84" i="17"/>
  <c r="P84" i="17"/>
  <c r="O84" i="17"/>
  <c r="N84" i="17"/>
  <c r="T83" i="17"/>
  <c r="S83" i="17"/>
  <c r="R83" i="17"/>
  <c r="P83" i="17"/>
  <c r="O83" i="17"/>
  <c r="N83" i="17"/>
  <c r="T82" i="17"/>
  <c r="S82" i="17"/>
  <c r="R82" i="17"/>
  <c r="P82" i="17"/>
  <c r="O82" i="17"/>
  <c r="N82" i="17"/>
  <c r="T81" i="17"/>
  <c r="S81" i="17"/>
  <c r="R81" i="17"/>
  <c r="P81" i="17"/>
  <c r="O81" i="17"/>
  <c r="N81" i="17"/>
  <c r="T80" i="17"/>
  <c r="S80" i="17"/>
  <c r="R80" i="17"/>
  <c r="P80" i="17"/>
  <c r="O80" i="17"/>
  <c r="N80" i="17"/>
  <c r="T79" i="17"/>
  <c r="S79" i="17"/>
  <c r="R79" i="17"/>
  <c r="P79" i="17"/>
  <c r="O79" i="17"/>
  <c r="N79" i="17"/>
  <c r="T78" i="17"/>
  <c r="S78" i="17"/>
  <c r="R78" i="17"/>
  <c r="P78" i="17"/>
  <c r="O78" i="17"/>
  <c r="N78" i="17"/>
  <c r="T77" i="17"/>
  <c r="S77" i="17"/>
  <c r="R77" i="17"/>
  <c r="P77" i="17"/>
  <c r="O77" i="17"/>
  <c r="N77" i="17"/>
  <c r="T76" i="17"/>
  <c r="S76" i="17"/>
  <c r="R76" i="17"/>
  <c r="P76" i="17"/>
  <c r="O76" i="17"/>
  <c r="N76" i="17"/>
  <c r="T75" i="17"/>
  <c r="S75" i="17"/>
  <c r="R75" i="17"/>
  <c r="P75" i="17"/>
  <c r="O75" i="17"/>
  <c r="N75" i="17"/>
  <c r="T74" i="17"/>
  <c r="S74" i="17"/>
  <c r="R74" i="17"/>
  <c r="P74" i="17"/>
  <c r="O74" i="17"/>
  <c r="N74" i="17"/>
  <c r="AJ73" i="17"/>
  <c r="AF73" i="17"/>
  <c r="AB73" i="17"/>
  <c r="Z73" i="17"/>
  <c r="T73" i="17"/>
  <c r="S73" i="17"/>
  <c r="R73" i="17"/>
  <c r="P73" i="17"/>
  <c r="AI73" i="17" s="1"/>
  <c r="O73" i="17"/>
  <c r="AE73" i="17" s="1"/>
  <c r="N73" i="17"/>
  <c r="AA73" i="17" s="1"/>
  <c r="AJ72" i="17"/>
  <c r="AF72" i="17"/>
  <c r="AB72" i="17"/>
  <c r="Z72" i="17"/>
  <c r="T72" i="17"/>
  <c r="S72" i="17"/>
  <c r="R72" i="17"/>
  <c r="P72" i="17"/>
  <c r="AI72" i="17" s="1"/>
  <c r="O72" i="17"/>
  <c r="AE72" i="17" s="1"/>
  <c r="N72" i="17"/>
  <c r="AA72" i="17" s="1"/>
  <c r="AJ71" i="17"/>
  <c r="AF71" i="17"/>
  <c r="AB71" i="17"/>
  <c r="Z71" i="17"/>
  <c r="T71" i="17"/>
  <c r="S71" i="17"/>
  <c r="R71" i="17"/>
  <c r="P71" i="17"/>
  <c r="AI71" i="17" s="1"/>
  <c r="O71" i="17"/>
  <c r="AE71" i="17" s="1"/>
  <c r="N71" i="17"/>
  <c r="AA71" i="17" s="1"/>
  <c r="AJ70" i="17"/>
  <c r="AF70" i="17"/>
  <c r="AB70" i="17"/>
  <c r="Z70" i="17"/>
  <c r="T70" i="17"/>
  <c r="S70" i="17"/>
  <c r="R70" i="17"/>
  <c r="P70" i="17"/>
  <c r="AI70" i="17" s="1"/>
  <c r="O70" i="17"/>
  <c r="AE70" i="17" s="1"/>
  <c r="N70" i="17"/>
  <c r="AA70" i="17" s="1"/>
  <c r="AJ69" i="17"/>
  <c r="AF69" i="17"/>
  <c r="AB69" i="17"/>
  <c r="Z69" i="17"/>
  <c r="T69" i="17"/>
  <c r="S69" i="17"/>
  <c r="R69" i="17"/>
  <c r="P69" i="17"/>
  <c r="AI69" i="17" s="1"/>
  <c r="O69" i="17"/>
  <c r="AE69" i="17" s="1"/>
  <c r="N69" i="17"/>
  <c r="AA69" i="17" s="1"/>
  <c r="AJ68" i="17"/>
  <c r="AF68" i="17"/>
  <c r="AB68" i="17"/>
  <c r="Z68" i="17"/>
  <c r="T68" i="17"/>
  <c r="S68" i="17"/>
  <c r="R68" i="17"/>
  <c r="P68" i="17"/>
  <c r="AI68" i="17" s="1"/>
  <c r="O68" i="17"/>
  <c r="AE68" i="17" s="1"/>
  <c r="N68" i="17"/>
  <c r="AA68" i="17" s="1"/>
  <c r="AJ67" i="17"/>
  <c r="AF67" i="17"/>
  <c r="AB67" i="17"/>
  <c r="Z67" i="17"/>
  <c r="T67" i="17"/>
  <c r="S67" i="17"/>
  <c r="R67" i="17"/>
  <c r="P67" i="17"/>
  <c r="AI67" i="17" s="1"/>
  <c r="O67" i="17"/>
  <c r="AE67" i="17" s="1"/>
  <c r="N67" i="17"/>
  <c r="AA67" i="17" s="1"/>
  <c r="AJ66" i="17"/>
  <c r="AF66" i="17"/>
  <c r="AB66" i="17"/>
  <c r="Z66" i="17"/>
  <c r="T66" i="17"/>
  <c r="S66" i="17"/>
  <c r="R66" i="17"/>
  <c r="P66" i="17"/>
  <c r="AI66" i="17" s="1"/>
  <c r="O66" i="17"/>
  <c r="AE66" i="17" s="1"/>
  <c r="N66" i="17"/>
  <c r="AA66" i="17" s="1"/>
  <c r="AJ65" i="17"/>
  <c r="AF65" i="17"/>
  <c r="AB65" i="17"/>
  <c r="Z65" i="17"/>
  <c r="T65" i="17"/>
  <c r="S65" i="17"/>
  <c r="R65" i="17"/>
  <c r="P65" i="17"/>
  <c r="AI65" i="17" s="1"/>
  <c r="O65" i="17"/>
  <c r="AE65" i="17" s="1"/>
  <c r="N65" i="17"/>
  <c r="AA65" i="17" s="1"/>
  <c r="AJ64" i="17"/>
  <c r="AF64" i="17"/>
  <c r="AB64" i="17"/>
  <c r="Z64" i="17"/>
  <c r="T64" i="17"/>
  <c r="S64" i="17"/>
  <c r="R64" i="17"/>
  <c r="P64" i="17"/>
  <c r="AI64" i="17" s="1"/>
  <c r="O64" i="17"/>
  <c r="AE64" i="17" s="1"/>
  <c r="N64" i="17"/>
  <c r="AA64" i="17" s="1"/>
  <c r="AJ63" i="17"/>
  <c r="AF63" i="17"/>
  <c r="AB63" i="17"/>
  <c r="Z63" i="17"/>
  <c r="T63" i="17"/>
  <c r="S63" i="17"/>
  <c r="R63" i="17"/>
  <c r="P63" i="17"/>
  <c r="AI63" i="17" s="1"/>
  <c r="O63" i="17"/>
  <c r="AE63" i="17" s="1"/>
  <c r="N63" i="17"/>
  <c r="AA63" i="17" s="1"/>
  <c r="AJ62" i="17"/>
  <c r="AF62" i="17"/>
  <c r="AB62" i="17"/>
  <c r="Z62" i="17"/>
  <c r="T62" i="17"/>
  <c r="S62" i="17"/>
  <c r="R62" i="17"/>
  <c r="P62" i="17"/>
  <c r="AI62" i="17" s="1"/>
  <c r="O62" i="17"/>
  <c r="AE62" i="17" s="1"/>
  <c r="N62" i="17"/>
  <c r="AA62" i="17" s="1"/>
  <c r="AJ61" i="17"/>
  <c r="AF61" i="17"/>
  <c r="AB61" i="17"/>
  <c r="Z61" i="17"/>
  <c r="T61" i="17"/>
  <c r="S61" i="17"/>
  <c r="R61" i="17"/>
  <c r="P61" i="17"/>
  <c r="AI61" i="17" s="1"/>
  <c r="O61" i="17"/>
  <c r="AE61" i="17" s="1"/>
  <c r="N61" i="17"/>
  <c r="AA61" i="17" s="1"/>
  <c r="AJ60" i="17"/>
  <c r="AF60" i="17"/>
  <c r="AB60" i="17"/>
  <c r="Z60" i="17"/>
  <c r="T60" i="17"/>
  <c r="S60" i="17"/>
  <c r="R60" i="17"/>
  <c r="P60" i="17"/>
  <c r="AI60" i="17" s="1"/>
  <c r="O60" i="17"/>
  <c r="AE60" i="17" s="1"/>
  <c r="N60" i="17"/>
  <c r="AA60" i="17" s="1"/>
  <c r="AJ59" i="17"/>
  <c r="AF59" i="17"/>
  <c r="AB59" i="17"/>
  <c r="Z59" i="17"/>
  <c r="T59" i="17"/>
  <c r="S59" i="17"/>
  <c r="R59" i="17"/>
  <c r="P59" i="17"/>
  <c r="AI59" i="17" s="1"/>
  <c r="O59" i="17"/>
  <c r="AE59" i="17" s="1"/>
  <c r="N59" i="17"/>
  <c r="AA59" i="17" s="1"/>
  <c r="AJ58" i="17"/>
  <c r="AF58" i="17"/>
  <c r="AB58" i="17"/>
  <c r="Z58" i="17"/>
  <c r="T58" i="17"/>
  <c r="S58" i="17"/>
  <c r="R58" i="17"/>
  <c r="P58" i="17"/>
  <c r="AI58" i="17" s="1"/>
  <c r="O58" i="17"/>
  <c r="AE58" i="17" s="1"/>
  <c r="N58" i="17"/>
  <c r="AA58" i="17" s="1"/>
  <c r="AJ57" i="17"/>
  <c r="AF57" i="17"/>
  <c r="AB57" i="17"/>
  <c r="Z57" i="17"/>
  <c r="T57" i="17"/>
  <c r="S57" i="17"/>
  <c r="R57" i="17"/>
  <c r="P57" i="17"/>
  <c r="AI57" i="17" s="1"/>
  <c r="O57" i="17"/>
  <c r="AE57" i="17" s="1"/>
  <c r="N57" i="17"/>
  <c r="AA57" i="17" s="1"/>
  <c r="AJ56" i="17"/>
  <c r="AF56" i="17"/>
  <c r="AB56" i="17"/>
  <c r="Z56" i="17"/>
  <c r="T56" i="17"/>
  <c r="S56" i="17"/>
  <c r="R56" i="17"/>
  <c r="P56" i="17"/>
  <c r="AI56" i="17" s="1"/>
  <c r="O56" i="17"/>
  <c r="AE56" i="17" s="1"/>
  <c r="N56" i="17"/>
  <c r="AA56" i="17" s="1"/>
  <c r="AJ55" i="17"/>
  <c r="AF55" i="17"/>
  <c r="AB55" i="17"/>
  <c r="Z55" i="17"/>
  <c r="T55" i="17"/>
  <c r="S55" i="17"/>
  <c r="R55" i="17"/>
  <c r="P55" i="17"/>
  <c r="AI55" i="17" s="1"/>
  <c r="O55" i="17"/>
  <c r="AE55" i="17" s="1"/>
  <c r="N55" i="17"/>
  <c r="AA55" i="17" s="1"/>
  <c r="AJ54" i="17"/>
  <c r="AF54" i="17"/>
  <c r="AB54" i="17"/>
  <c r="Z54" i="17"/>
  <c r="T54" i="17"/>
  <c r="S54" i="17"/>
  <c r="R54" i="17"/>
  <c r="P54" i="17"/>
  <c r="AI54" i="17" s="1"/>
  <c r="O54" i="17"/>
  <c r="AE54" i="17" s="1"/>
  <c r="N54" i="17"/>
  <c r="AA54" i="17" s="1"/>
  <c r="AJ53" i="17"/>
  <c r="AF53" i="17"/>
  <c r="AB53" i="17"/>
  <c r="Z53" i="17"/>
  <c r="T53" i="17"/>
  <c r="S53" i="17"/>
  <c r="R53" i="17"/>
  <c r="P53" i="17"/>
  <c r="AI53" i="17" s="1"/>
  <c r="O53" i="17"/>
  <c r="AE53" i="17" s="1"/>
  <c r="N53" i="17"/>
  <c r="AA53" i="17" s="1"/>
  <c r="AJ52" i="17"/>
  <c r="AF52" i="17"/>
  <c r="AB52" i="17"/>
  <c r="Z52" i="17"/>
  <c r="T52" i="17"/>
  <c r="S52" i="17"/>
  <c r="R52" i="17"/>
  <c r="P52" i="17"/>
  <c r="AI52" i="17" s="1"/>
  <c r="O52" i="17"/>
  <c r="AE52" i="17" s="1"/>
  <c r="N52" i="17"/>
  <c r="AA52" i="17" s="1"/>
  <c r="AJ51" i="17"/>
  <c r="AF51" i="17"/>
  <c r="AB51" i="17"/>
  <c r="Z51" i="17"/>
  <c r="T51" i="17"/>
  <c r="S51" i="17"/>
  <c r="R51" i="17"/>
  <c r="P51" i="17"/>
  <c r="AI51" i="17" s="1"/>
  <c r="O51" i="17"/>
  <c r="AE51" i="17" s="1"/>
  <c r="N51" i="17"/>
  <c r="AA51" i="17" s="1"/>
  <c r="AJ50" i="17"/>
  <c r="AF50" i="17"/>
  <c r="AB50" i="17"/>
  <c r="Z50" i="17"/>
  <c r="T50" i="17"/>
  <c r="S50" i="17"/>
  <c r="R50" i="17"/>
  <c r="P50" i="17"/>
  <c r="AI50" i="17" s="1"/>
  <c r="O50" i="17"/>
  <c r="AE50" i="17" s="1"/>
  <c r="N50" i="17"/>
  <c r="AA50" i="17" s="1"/>
  <c r="AJ49" i="17"/>
  <c r="AF49" i="17"/>
  <c r="AB49" i="17"/>
  <c r="Z49" i="17"/>
  <c r="T49" i="17"/>
  <c r="S49" i="17"/>
  <c r="R49" i="17"/>
  <c r="P49" i="17"/>
  <c r="AI49" i="17" s="1"/>
  <c r="O49" i="17"/>
  <c r="AE49" i="17" s="1"/>
  <c r="N49" i="17"/>
  <c r="AA49" i="17" s="1"/>
  <c r="AJ48" i="17"/>
  <c r="AF48" i="17"/>
  <c r="AB48" i="17"/>
  <c r="Z48" i="17"/>
  <c r="T48" i="17"/>
  <c r="S48" i="17"/>
  <c r="R48" i="17"/>
  <c r="P48" i="17"/>
  <c r="AI48" i="17" s="1"/>
  <c r="O48" i="17"/>
  <c r="AE48" i="17" s="1"/>
  <c r="N48" i="17"/>
  <c r="AA48" i="17" s="1"/>
  <c r="AJ47" i="17"/>
  <c r="AF47" i="17"/>
  <c r="AB47" i="17"/>
  <c r="Z47" i="17"/>
  <c r="T47" i="17"/>
  <c r="S47" i="17"/>
  <c r="R47" i="17"/>
  <c r="P47" i="17"/>
  <c r="AI47" i="17" s="1"/>
  <c r="O47" i="17"/>
  <c r="AE47" i="17" s="1"/>
  <c r="N47" i="17"/>
  <c r="AA47" i="17" s="1"/>
  <c r="AJ46" i="17"/>
  <c r="AF46" i="17"/>
  <c r="AB46" i="17"/>
  <c r="Z46" i="17"/>
  <c r="T46" i="17"/>
  <c r="S46" i="17"/>
  <c r="R46" i="17"/>
  <c r="P46" i="17"/>
  <c r="AI46" i="17" s="1"/>
  <c r="O46" i="17"/>
  <c r="AE46" i="17" s="1"/>
  <c r="N46" i="17"/>
  <c r="AA46" i="17" s="1"/>
  <c r="AJ45" i="17"/>
  <c r="AF45" i="17"/>
  <c r="AB45" i="17"/>
  <c r="Z45" i="17"/>
  <c r="T45" i="17"/>
  <c r="S45" i="17"/>
  <c r="R45" i="17"/>
  <c r="P45" i="17"/>
  <c r="AI45" i="17" s="1"/>
  <c r="O45" i="17"/>
  <c r="AE45" i="17" s="1"/>
  <c r="N45" i="17"/>
  <c r="AA45" i="17" s="1"/>
  <c r="AJ44" i="17"/>
  <c r="AF44" i="17"/>
  <c r="AB44" i="17"/>
  <c r="Z44" i="17"/>
  <c r="T44" i="17"/>
  <c r="S44" i="17"/>
  <c r="R44" i="17"/>
  <c r="P44" i="17"/>
  <c r="AI44" i="17" s="1"/>
  <c r="O44" i="17"/>
  <c r="AE44" i="17" s="1"/>
  <c r="N44" i="17"/>
  <c r="AA44" i="17" s="1"/>
  <c r="AJ43" i="17"/>
  <c r="AF43" i="17"/>
  <c r="AB43" i="17"/>
  <c r="Z43" i="17"/>
  <c r="T43" i="17"/>
  <c r="S43" i="17"/>
  <c r="R43" i="17"/>
  <c r="P43" i="17"/>
  <c r="AI43" i="17" s="1"/>
  <c r="O43" i="17"/>
  <c r="AE43" i="17" s="1"/>
  <c r="N43" i="17"/>
  <c r="AA43" i="17" s="1"/>
  <c r="AJ42" i="17"/>
  <c r="AF42" i="17"/>
  <c r="AB42" i="17"/>
  <c r="Z42" i="17"/>
  <c r="T42" i="17"/>
  <c r="S42" i="17"/>
  <c r="R42" i="17"/>
  <c r="P42" i="17"/>
  <c r="AI42" i="17" s="1"/>
  <c r="O42" i="17"/>
  <c r="AE42" i="17" s="1"/>
  <c r="N42" i="17"/>
  <c r="AA42" i="17" s="1"/>
  <c r="AJ41" i="17"/>
  <c r="AF41" i="17"/>
  <c r="AB41" i="17"/>
  <c r="Z41" i="17"/>
  <c r="T41" i="17"/>
  <c r="S41" i="17"/>
  <c r="R41" i="17"/>
  <c r="P41" i="17"/>
  <c r="AI41" i="17" s="1"/>
  <c r="O41" i="17"/>
  <c r="AE41" i="17" s="1"/>
  <c r="N41" i="17"/>
  <c r="AA41" i="17" s="1"/>
  <c r="AJ40" i="17"/>
  <c r="AF40" i="17"/>
  <c r="AB40" i="17"/>
  <c r="Z40" i="17"/>
  <c r="T40" i="17"/>
  <c r="S40" i="17"/>
  <c r="R40" i="17"/>
  <c r="P40" i="17"/>
  <c r="AI40" i="17" s="1"/>
  <c r="O40" i="17"/>
  <c r="AE40" i="17" s="1"/>
  <c r="N40" i="17"/>
  <c r="AA40" i="17" s="1"/>
  <c r="AJ39" i="17"/>
  <c r="AF39" i="17"/>
  <c r="AB39" i="17"/>
  <c r="Z39" i="17"/>
  <c r="T39" i="17"/>
  <c r="S39" i="17"/>
  <c r="R39" i="17"/>
  <c r="P39" i="17"/>
  <c r="AI39" i="17" s="1"/>
  <c r="O39" i="17"/>
  <c r="AE39" i="17" s="1"/>
  <c r="N39" i="17"/>
  <c r="AA39" i="17" s="1"/>
  <c r="AJ38" i="17"/>
  <c r="AF38" i="17"/>
  <c r="AB38" i="17"/>
  <c r="Z38" i="17"/>
  <c r="T38" i="17"/>
  <c r="S38" i="17"/>
  <c r="R38" i="17"/>
  <c r="P38" i="17"/>
  <c r="AI38" i="17" s="1"/>
  <c r="O38" i="17"/>
  <c r="AE38" i="17" s="1"/>
  <c r="N38" i="17"/>
  <c r="AA38" i="17" s="1"/>
  <c r="AJ37" i="17"/>
  <c r="AF37" i="17"/>
  <c r="AB37" i="17"/>
  <c r="Z37" i="17"/>
  <c r="T37" i="17"/>
  <c r="S37" i="17"/>
  <c r="R37" i="17"/>
  <c r="P37" i="17"/>
  <c r="AI37" i="17" s="1"/>
  <c r="O37" i="17"/>
  <c r="AE37" i="17" s="1"/>
  <c r="N37" i="17"/>
  <c r="AA37" i="17" s="1"/>
  <c r="AJ36" i="17"/>
  <c r="AI36" i="17"/>
  <c r="AF36" i="17"/>
  <c r="AB36" i="17"/>
  <c r="Z36" i="17"/>
  <c r="T36" i="17"/>
  <c r="S36" i="17"/>
  <c r="R36" i="17"/>
  <c r="P36" i="17"/>
  <c r="O36" i="17"/>
  <c r="AE36" i="17" s="1"/>
  <c r="N36" i="17"/>
  <c r="AA36" i="17" s="1"/>
  <c r="AJ35" i="17"/>
  <c r="AF35" i="17"/>
  <c r="AB35" i="17"/>
  <c r="Z35" i="17"/>
  <c r="T35" i="17"/>
  <c r="S35" i="17"/>
  <c r="R35" i="17"/>
  <c r="P35" i="17"/>
  <c r="AI35" i="17" s="1"/>
  <c r="O35" i="17"/>
  <c r="AE35" i="17" s="1"/>
  <c r="N35" i="17"/>
  <c r="AA35" i="17" s="1"/>
  <c r="AJ34" i="17"/>
  <c r="AF34" i="17"/>
  <c r="AB34" i="17"/>
  <c r="Z34" i="17"/>
  <c r="T34" i="17"/>
  <c r="S34" i="17"/>
  <c r="R34" i="17"/>
  <c r="P34" i="17"/>
  <c r="AI34" i="17" s="1"/>
  <c r="O34" i="17"/>
  <c r="AE34" i="17" s="1"/>
  <c r="N34" i="17"/>
  <c r="AA34" i="17" s="1"/>
  <c r="AJ33" i="17"/>
  <c r="AF33" i="17"/>
  <c r="AB33" i="17"/>
  <c r="Z33" i="17"/>
  <c r="T33" i="17"/>
  <c r="S33" i="17"/>
  <c r="R33" i="17"/>
  <c r="P33" i="17"/>
  <c r="AI33" i="17" s="1"/>
  <c r="O33" i="17"/>
  <c r="AE33" i="17" s="1"/>
  <c r="N33" i="17"/>
  <c r="AA33" i="17" s="1"/>
  <c r="AJ32" i="17"/>
  <c r="AF32" i="17"/>
  <c r="AB32" i="17"/>
  <c r="Z32" i="17"/>
  <c r="T32" i="17"/>
  <c r="S32" i="17"/>
  <c r="R32" i="17"/>
  <c r="P32" i="17"/>
  <c r="AI32" i="17" s="1"/>
  <c r="O32" i="17"/>
  <c r="AE32" i="17" s="1"/>
  <c r="N32" i="17"/>
  <c r="AA32" i="17" s="1"/>
  <c r="AJ31" i="17"/>
  <c r="AF31" i="17"/>
  <c r="AB31" i="17"/>
  <c r="Z31" i="17"/>
  <c r="T31" i="17"/>
  <c r="S31" i="17"/>
  <c r="R31" i="17"/>
  <c r="P31" i="17"/>
  <c r="AI31" i="17" s="1"/>
  <c r="O31" i="17"/>
  <c r="AE31" i="17" s="1"/>
  <c r="N31" i="17"/>
  <c r="AA31" i="17" s="1"/>
  <c r="AJ30" i="17"/>
  <c r="AF30" i="17"/>
  <c r="AB30" i="17"/>
  <c r="Z30" i="17"/>
  <c r="T30" i="17"/>
  <c r="S30" i="17"/>
  <c r="R30" i="17"/>
  <c r="P30" i="17"/>
  <c r="AI30" i="17" s="1"/>
  <c r="O30" i="17"/>
  <c r="AE30" i="17" s="1"/>
  <c r="N30" i="17"/>
  <c r="AA30" i="17" s="1"/>
  <c r="AJ29" i="17"/>
  <c r="AI29" i="17"/>
  <c r="AF29" i="17"/>
  <c r="AB29" i="17"/>
  <c r="Z29" i="17"/>
  <c r="T29" i="17"/>
  <c r="S29" i="17"/>
  <c r="R29" i="17"/>
  <c r="P29" i="17"/>
  <c r="O29" i="17"/>
  <c r="AE29" i="17" s="1"/>
  <c r="N29" i="17"/>
  <c r="AA29" i="17" s="1"/>
  <c r="AJ28" i="17"/>
  <c r="AF28" i="17"/>
  <c r="AB28" i="17"/>
  <c r="Z28" i="17"/>
  <c r="T28" i="17"/>
  <c r="S28" i="17"/>
  <c r="R28" i="17"/>
  <c r="P28" i="17"/>
  <c r="AI28" i="17" s="1"/>
  <c r="O28" i="17"/>
  <c r="AE28" i="17" s="1"/>
  <c r="N28" i="17"/>
  <c r="AA28" i="17" s="1"/>
  <c r="AJ27" i="17"/>
  <c r="AF27" i="17"/>
  <c r="AB27" i="17"/>
  <c r="Z27" i="17"/>
  <c r="T27" i="17"/>
  <c r="S27" i="17"/>
  <c r="R27" i="17"/>
  <c r="P27" i="17"/>
  <c r="AI27" i="17" s="1"/>
  <c r="O27" i="17"/>
  <c r="AE27" i="17" s="1"/>
  <c r="N27" i="17"/>
  <c r="AA27" i="17" s="1"/>
  <c r="AJ26" i="17"/>
  <c r="AF26" i="17"/>
  <c r="AB26" i="17"/>
  <c r="Z26" i="17"/>
  <c r="T26" i="17"/>
  <c r="S26" i="17"/>
  <c r="R26" i="17"/>
  <c r="P26" i="17"/>
  <c r="AI26" i="17" s="1"/>
  <c r="O26" i="17"/>
  <c r="AE26" i="17" s="1"/>
  <c r="N26" i="17"/>
  <c r="AA26" i="17" s="1"/>
  <c r="AJ25" i="17"/>
  <c r="AF25" i="17"/>
  <c r="AB25" i="17"/>
  <c r="Z25" i="17"/>
  <c r="T25" i="17"/>
  <c r="S25" i="17"/>
  <c r="R25" i="17"/>
  <c r="P25" i="17"/>
  <c r="AI25" i="17" s="1"/>
  <c r="O25" i="17"/>
  <c r="AE25" i="17" s="1"/>
  <c r="N25" i="17"/>
  <c r="AA25" i="17" s="1"/>
  <c r="AJ24" i="17"/>
  <c r="AF24" i="17"/>
  <c r="AB24" i="17"/>
  <c r="Z24" i="17"/>
  <c r="T24" i="17"/>
  <c r="S24" i="17"/>
  <c r="R24" i="17"/>
  <c r="P24" i="17"/>
  <c r="AI24" i="17" s="1"/>
  <c r="O24" i="17"/>
  <c r="AE24" i="17" s="1"/>
  <c r="N24" i="17"/>
  <c r="AA24" i="17" s="1"/>
  <c r="AJ23" i="17"/>
  <c r="AF23" i="17"/>
  <c r="AB23" i="17"/>
  <c r="Z23" i="17"/>
  <c r="T23" i="17"/>
  <c r="S23" i="17"/>
  <c r="R23" i="17"/>
  <c r="P23" i="17"/>
  <c r="AI23" i="17" s="1"/>
  <c r="O23" i="17"/>
  <c r="AE23" i="17" s="1"/>
  <c r="N23" i="17"/>
  <c r="AA23" i="17" s="1"/>
  <c r="AJ22" i="17"/>
  <c r="AF22" i="17"/>
  <c r="AB22" i="17"/>
  <c r="Z22" i="17"/>
  <c r="T22" i="17"/>
  <c r="S22" i="17"/>
  <c r="R22" i="17"/>
  <c r="P22" i="17"/>
  <c r="AI22" i="17" s="1"/>
  <c r="O22" i="17"/>
  <c r="AE22" i="17" s="1"/>
  <c r="N22" i="17"/>
  <c r="AA22" i="17" s="1"/>
  <c r="AJ21" i="17"/>
  <c r="AF21" i="17"/>
  <c r="AB21" i="17"/>
  <c r="Z21" i="17"/>
  <c r="T21" i="17"/>
  <c r="S21" i="17"/>
  <c r="R21" i="17"/>
  <c r="P21" i="17"/>
  <c r="AI21" i="17" s="1"/>
  <c r="O21" i="17"/>
  <c r="AE21" i="17" s="1"/>
  <c r="N21" i="17"/>
  <c r="AA21" i="17" s="1"/>
  <c r="AJ20" i="17"/>
  <c r="AF20" i="17"/>
  <c r="AB20" i="17"/>
  <c r="Z20" i="17"/>
  <c r="T20" i="17"/>
  <c r="S20" i="17"/>
  <c r="R20" i="17"/>
  <c r="P20" i="17"/>
  <c r="AI20" i="17" s="1"/>
  <c r="O20" i="17"/>
  <c r="AE20" i="17" s="1"/>
  <c r="N20" i="17"/>
  <c r="AA20" i="17" s="1"/>
  <c r="AJ19" i="17"/>
  <c r="AF19" i="17"/>
  <c r="AB19" i="17"/>
  <c r="Z19" i="17"/>
  <c r="T19" i="17"/>
  <c r="S19" i="17"/>
  <c r="R19" i="17"/>
  <c r="P19" i="17"/>
  <c r="AI19" i="17" s="1"/>
  <c r="O19" i="17"/>
  <c r="AE19" i="17" s="1"/>
  <c r="N19" i="17"/>
  <c r="AA19" i="17" s="1"/>
  <c r="AJ18" i="17"/>
  <c r="AF18" i="17"/>
  <c r="AB18" i="17"/>
  <c r="Z18" i="17"/>
  <c r="T18" i="17"/>
  <c r="S18" i="17"/>
  <c r="R18" i="17"/>
  <c r="P18" i="17"/>
  <c r="AI18" i="17" s="1"/>
  <c r="O18" i="17"/>
  <c r="AE18" i="17" s="1"/>
  <c r="N18" i="17"/>
  <c r="AA18" i="17" s="1"/>
  <c r="AJ17" i="17"/>
  <c r="AF17" i="17"/>
  <c r="AB17" i="17"/>
  <c r="Z17" i="17"/>
  <c r="T17" i="17"/>
  <c r="S17" i="17"/>
  <c r="R17" i="17"/>
  <c r="P17" i="17"/>
  <c r="AI17" i="17" s="1"/>
  <c r="O17" i="17"/>
  <c r="AE17" i="17" s="1"/>
  <c r="N17" i="17"/>
  <c r="AA17" i="17" s="1"/>
  <c r="AJ16" i="17"/>
  <c r="AF16" i="17"/>
  <c r="AB16" i="17"/>
  <c r="Z16" i="17"/>
  <c r="T16" i="17"/>
  <c r="S16" i="17"/>
  <c r="R16" i="17"/>
  <c r="P16" i="17"/>
  <c r="AI16" i="17" s="1"/>
  <c r="O16" i="17"/>
  <c r="AE16" i="17" s="1"/>
  <c r="N16" i="17"/>
  <c r="AA16" i="17" s="1"/>
  <c r="AJ15" i="17"/>
  <c r="AF15" i="17"/>
  <c r="AB15" i="17"/>
  <c r="Z15" i="17"/>
  <c r="T15" i="17"/>
  <c r="S15" i="17"/>
  <c r="R15" i="17"/>
  <c r="P15" i="17"/>
  <c r="AI15" i="17" s="1"/>
  <c r="O15" i="17"/>
  <c r="AE15" i="17" s="1"/>
  <c r="N15" i="17"/>
  <c r="AA15" i="17" s="1"/>
  <c r="AJ14" i="17"/>
  <c r="AF14" i="17"/>
  <c r="AB14" i="17"/>
  <c r="Z14" i="17"/>
  <c r="T14" i="17"/>
  <c r="S14" i="17"/>
  <c r="R14" i="17"/>
  <c r="P14" i="17"/>
  <c r="AI14" i="17" s="1"/>
  <c r="O14" i="17"/>
  <c r="AE14" i="17" s="1"/>
  <c r="N14" i="17"/>
  <c r="AA14" i="17" s="1"/>
  <c r="AJ13" i="17"/>
  <c r="AF13" i="17"/>
  <c r="AB13" i="17"/>
  <c r="Z13" i="17"/>
  <c r="T13" i="17"/>
  <c r="S13" i="17"/>
  <c r="R13" i="17"/>
  <c r="P13" i="17"/>
  <c r="AI13" i="17" s="1"/>
  <c r="O13" i="17"/>
  <c r="AE13" i="17" s="1"/>
  <c r="N13" i="17"/>
  <c r="AA13" i="17" s="1"/>
  <c r="AJ12" i="17"/>
  <c r="AF12" i="17"/>
  <c r="AB12" i="17"/>
  <c r="Z12" i="17"/>
  <c r="T12" i="17"/>
  <c r="S12" i="17"/>
  <c r="R12" i="17"/>
  <c r="P12" i="17"/>
  <c r="AI12" i="17" s="1"/>
  <c r="O12" i="17"/>
  <c r="AE12" i="17" s="1"/>
  <c r="N12" i="17"/>
  <c r="AA12" i="17" s="1"/>
  <c r="AJ11" i="17"/>
  <c r="AF11" i="17"/>
  <c r="AB11" i="17"/>
  <c r="Z11" i="17"/>
  <c r="T11" i="17"/>
  <c r="S11" i="17"/>
  <c r="R11" i="17"/>
  <c r="P11" i="17"/>
  <c r="AI11" i="17" s="1"/>
  <c r="O11" i="17"/>
  <c r="AE11" i="17" s="1"/>
  <c r="N11" i="17"/>
  <c r="AA11" i="17" s="1"/>
  <c r="AJ10" i="17"/>
  <c r="AF10" i="17"/>
  <c r="AB10" i="17"/>
  <c r="Z10" i="17"/>
  <c r="T10" i="17"/>
  <c r="S10" i="17"/>
  <c r="R10" i="17"/>
  <c r="P10" i="17"/>
  <c r="AI10" i="17" s="1"/>
  <c r="O10" i="17"/>
  <c r="AE10" i="17" s="1"/>
  <c r="N10" i="17"/>
  <c r="AA10" i="17" s="1"/>
  <c r="AJ9" i="17"/>
  <c r="AF9" i="17"/>
  <c r="AB9" i="17"/>
  <c r="Z9" i="17"/>
  <c r="T9" i="17"/>
  <c r="S9" i="17"/>
  <c r="R9" i="17"/>
  <c r="P9" i="17"/>
  <c r="AI9" i="17" s="1"/>
  <c r="O9" i="17"/>
  <c r="AE9" i="17" s="1"/>
  <c r="N9" i="17"/>
  <c r="AA9" i="17" s="1"/>
  <c r="AJ8" i="17"/>
  <c r="AF8" i="17"/>
  <c r="AB8" i="17"/>
  <c r="Z8" i="17"/>
  <c r="T8" i="17"/>
  <c r="S8" i="17"/>
  <c r="R8" i="17"/>
  <c r="P8" i="17"/>
  <c r="AI8" i="17" s="1"/>
  <c r="O8" i="17"/>
  <c r="AE8" i="17" s="1"/>
  <c r="N8" i="17"/>
  <c r="AA8" i="17" s="1"/>
  <c r="AJ7" i="17"/>
  <c r="AF7" i="17"/>
  <c r="AB7" i="17"/>
  <c r="AA7" i="17"/>
  <c r="Z7" i="17"/>
  <c r="T7" i="17"/>
  <c r="S7" i="17"/>
  <c r="R7" i="17"/>
  <c r="P7" i="17"/>
  <c r="AI7" i="17" s="1"/>
  <c r="O7" i="17"/>
  <c r="AE7" i="17" s="1"/>
  <c r="N7" i="17"/>
  <c r="AJ6" i="17"/>
  <c r="AF6" i="17"/>
  <c r="AB6" i="17"/>
  <c r="Z6" i="17"/>
  <c r="T6" i="17"/>
  <c r="S6" i="17"/>
  <c r="R6" i="17"/>
  <c r="P6" i="17"/>
  <c r="AI6" i="17" s="1"/>
  <c r="O6" i="17"/>
  <c r="AE6" i="17" s="1"/>
  <c r="N6" i="17"/>
  <c r="AA6" i="17" s="1"/>
  <c r="AJ5" i="17"/>
  <c r="AF5" i="17"/>
  <c r="AB5" i="17"/>
  <c r="Z5" i="17"/>
  <c r="T5" i="17"/>
  <c r="S5" i="17"/>
  <c r="R5" i="17"/>
  <c r="P5" i="17"/>
  <c r="AI5" i="17" s="1"/>
  <c r="O5" i="17"/>
  <c r="AE5" i="17" s="1"/>
  <c r="N5" i="17"/>
  <c r="AA5" i="17" s="1"/>
  <c r="AJ4" i="17"/>
  <c r="AF4" i="17"/>
  <c r="AB4" i="17"/>
  <c r="Z4" i="17"/>
  <c r="T4" i="17"/>
  <c r="S4" i="17"/>
  <c r="R4" i="17"/>
  <c r="P4" i="17"/>
  <c r="AI4" i="17" s="1"/>
  <c r="O4" i="17"/>
  <c r="AE4" i="17" s="1"/>
  <c r="N4" i="17"/>
  <c r="AA4" i="17" s="1"/>
  <c r="AJ3" i="17"/>
  <c r="AF3" i="17"/>
  <c r="AB3" i="17"/>
  <c r="Z3" i="17"/>
  <c r="T3" i="17"/>
  <c r="S3" i="17"/>
  <c r="R3" i="17"/>
  <c r="P3" i="17"/>
  <c r="AI3" i="17" s="1"/>
  <c r="O3" i="17"/>
  <c r="AE3" i="17" s="1"/>
  <c r="N3" i="17"/>
  <c r="AA3" i="17" s="1"/>
  <c r="E3" i="16" l="1"/>
  <c r="E4" i="16"/>
  <c r="E5" i="16"/>
  <c r="E6" i="16"/>
  <c r="E7" i="16"/>
  <c r="E8" i="16"/>
  <c r="E9" i="16"/>
  <c r="E10" i="16"/>
  <c r="E11" i="16"/>
  <c r="E12" i="16"/>
  <c r="E13" i="16"/>
  <c r="E14" i="16"/>
  <c r="E15" i="16"/>
  <c r="E16" i="16"/>
  <c r="E17" i="16"/>
  <c r="E18" i="16"/>
  <c r="E19" i="16"/>
  <c r="E20" i="16"/>
  <c r="E21" i="16"/>
  <c r="E22" i="16"/>
  <c r="E23" i="16"/>
  <c r="E24" i="16"/>
  <c r="E25" i="16"/>
  <c r="E26" i="16"/>
  <c r="E27" i="16"/>
  <c r="E28" i="16"/>
  <c r="E3" i="7"/>
  <c r="E4" i="7"/>
  <c r="E5" i="7"/>
  <c r="E6" i="7"/>
  <c r="E7" i="7"/>
  <c r="E8" i="7"/>
  <c r="E9" i="7"/>
  <c r="E10" i="7"/>
  <c r="E11" i="7"/>
  <c r="E12" i="7"/>
  <c r="E13" i="7"/>
  <c r="E14" i="7"/>
  <c r="E15" i="7"/>
  <c r="E16" i="7"/>
  <c r="E17" i="7"/>
  <c r="E18" i="7"/>
  <c r="E19" i="7"/>
  <c r="E20" i="7"/>
  <c r="E21" i="7"/>
  <c r="E4" i="15"/>
  <c r="E5" i="15"/>
  <c r="E6" i="15"/>
  <c r="E7" i="15"/>
  <c r="E8" i="15"/>
  <c r="E9" i="15"/>
  <c r="E10" i="15"/>
  <c r="E11" i="15"/>
  <c r="E12" i="15"/>
  <c r="E13" i="15"/>
  <c r="E14" i="15"/>
  <c r="E15" i="15"/>
  <c r="E16" i="15"/>
  <c r="E17" i="15"/>
  <c r="E18" i="15"/>
  <c r="E19" i="15"/>
  <c r="E20" i="15"/>
  <c r="E21" i="15"/>
  <c r="E22" i="15"/>
  <c r="E23" i="15"/>
  <c r="E24" i="15"/>
  <c r="E25" i="15"/>
  <c r="E26" i="15"/>
  <c r="A1" i="16" l="1"/>
  <c r="J27" i="16"/>
  <c r="X26" i="16"/>
  <c r="R26" i="16"/>
  <c r="L26" i="16"/>
  <c r="J26" i="16"/>
  <c r="H26" i="16"/>
  <c r="J19" i="16"/>
  <c r="H19" i="16"/>
  <c r="X18" i="16"/>
  <c r="T18" i="16"/>
  <c r="R18" i="16"/>
  <c r="L18" i="16"/>
  <c r="J18" i="16"/>
  <c r="H18" i="16"/>
  <c r="X15" i="16"/>
  <c r="H15" i="16"/>
  <c r="X11" i="16"/>
  <c r="J11" i="16"/>
  <c r="H11" i="16"/>
  <c r="X10" i="16"/>
  <c r="T10" i="16"/>
  <c r="R10" i="16"/>
  <c r="L10" i="16"/>
  <c r="J10" i="16"/>
  <c r="H10" i="16"/>
  <c r="X7" i="16"/>
  <c r="H7" i="16"/>
  <c r="AE7" i="16"/>
  <c r="X6" i="16"/>
  <c r="J6" i="16"/>
  <c r="H6" i="16"/>
  <c r="X5" i="16"/>
  <c r="T5" i="16"/>
  <c r="R5" i="16"/>
  <c r="P5" i="16"/>
  <c r="L5" i="16"/>
  <c r="J5" i="16"/>
  <c r="H5" i="16"/>
  <c r="H4" i="16"/>
  <c r="Z3" i="16"/>
  <c r="J3" i="16"/>
  <c r="Z23" i="15"/>
  <c r="X23" i="15"/>
  <c r="V23" i="15"/>
  <c r="T23" i="15"/>
  <c r="R23" i="15"/>
  <c r="P23" i="15"/>
  <c r="N23" i="15"/>
  <c r="L23" i="15"/>
  <c r="J23" i="15"/>
  <c r="H23" i="15"/>
  <c r="Z19" i="15"/>
  <c r="X19" i="15"/>
  <c r="V19" i="15"/>
  <c r="T19" i="15"/>
  <c r="R19" i="15"/>
  <c r="P19" i="15"/>
  <c r="N19" i="15"/>
  <c r="L19" i="15"/>
  <c r="J19" i="15"/>
  <c r="H19" i="15"/>
  <c r="Z15" i="15"/>
  <c r="X15" i="15"/>
  <c r="V15" i="15"/>
  <c r="T15" i="15"/>
  <c r="R15" i="15"/>
  <c r="P15" i="15"/>
  <c r="N15" i="15"/>
  <c r="L15" i="15"/>
  <c r="J15" i="15"/>
  <c r="H15" i="15"/>
  <c r="Z11" i="15"/>
  <c r="X11" i="15"/>
  <c r="V11" i="15"/>
  <c r="T11" i="15"/>
  <c r="R11" i="15"/>
  <c r="P11" i="15"/>
  <c r="N11" i="15"/>
  <c r="L11" i="15"/>
  <c r="J11" i="15"/>
  <c r="H11" i="15"/>
  <c r="Z9" i="15"/>
  <c r="J9" i="15"/>
  <c r="Z7" i="15"/>
  <c r="Z4" i="15"/>
  <c r="X4" i="15"/>
  <c r="V4" i="15"/>
  <c r="T4" i="15"/>
  <c r="R4" i="15"/>
  <c r="P4" i="15"/>
  <c r="N4" i="15"/>
  <c r="L4" i="15"/>
  <c r="J4" i="15"/>
  <c r="H4" i="15"/>
  <c r="Z3" i="15"/>
  <c r="J3" i="15"/>
  <c r="I23" i="6" l="1"/>
  <c r="I15" i="6"/>
  <c r="I4" i="6"/>
  <c r="I11" i="6"/>
  <c r="I19" i="6"/>
  <c r="N10" i="16"/>
  <c r="N18" i="16"/>
  <c r="N26" i="16"/>
  <c r="V5" i="16"/>
  <c r="P10" i="16"/>
  <c r="P18" i="16"/>
  <c r="P26" i="16"/>
  <c r="V10" i="16"/>
  <c r="V18" i="16"/>
  <c r="V26" i="16"/>
  <c r="N5" i="16"/>
  <c r="N6" i="15"/>
  <c r="J8" i="16"/>
  <c r="N7" i="15"/>
  <c r="L7" i="16"/>
  <c r="L15" i="16"/>
  <c r="J10" i="15"/>
  <c r="Z10" i="15"/>
  <c r="J14" i="15"/>
  <c r="Z14" i="15"/>
  <c r="J18" i="15"/>
  <c r="Z18" i="15"/>
  <c r="J22" i="15"/>
  <c r="Z22" i="15"/>
  <c r="H12" i="16"/>
  <c r="X12" i="16"/>
  <c r="H20" i="16"/>
  <c r="X20" i="16"/>
  <c r="H28" i="16"/>
  <c r="H23" i="16"/>
  <c r="H3" i="16"/>
  <c r="X19" i="16"/>
  <c r="V7" i="16"/>
  <c r="H7" i="15"/>
  <c r="X7" i="15"/>
  <c r="N16" i="15"/>
  <c r="N20" i="15"/>
  <c r="L3" i="16"/>
  <c r="L8" i="16"/>
  <c r="L16" i="16"/>
  <c r="L24" i="16"/>
  <c r="L5" i="15"/>
  <c r="N8" i="15"/>
  <c r="N5" i="15"/>
  <c r="L9" i="15"/>
  <c r="N12" i="15"/>
  <c r="L23" i="16"/>
  <c r="J4" i="16"/>
  <c r="N6" i="16"/>
  <c r="J9" i="16"/>
  <c r="J7" i="15"/>
  <c r="N17" i="15"/>
  <c r="N21" i="15"/>
  <c r="L14" i="16"/>
  <c r="L22" i="16"/>
  <c r="N25" i="15"/>
  <c r="N13" i="15"/>
  <c r="L12" i="15"/>
  <c r="L16" i="15"/>
  <c r="L20" i="15"/>
  <c r="L24" i="15"/>
  <c r="L13" i="16"/>
  <c r="J16" i="16"/>
  <c r="L21" i="16"/>
  <c r="J24" i="16"/>
  <c r="X4" i="16"/>
  <c r="T26" i="16"/>
  <c r="X23" i="16"/>
  <c r="X3" i="16"/>
  <c r="N9" i="15"/>
  <c r="N3" i="16"/>
  <c r="L6" i="16"/>
  <c r="L11" i="16"/>
  <c r="L19" i="16"/>
  <c r="L27" i="16"/>
  <c r="L4" i="16"/>
  <c r="L9" i="16"/>
  <c r="L17" i="16"/>
  <c r="L25" i="16"/>
  <c r="L3" i="15"/>
  <c r="N3" i="15"/>
  <c r="N10" i="15"/>
  <c r="N14" i="15"/>
  <c r="N18" i="15"/>
  <c r="N22" i="15"/>
  <c r="N26" i="15"/>
  <c r="N4" i="16"/>
  <c r="J7" i="16"/>
  <c r="L12" i="16"/>
  <c r="L20" i="16"/>
  <c r="L28" i="16"/>
  <c r="J26" i="15"/>
  <c r="Z26" i="15"/>
  <c r="T7" i="15"/>
  <c r="R7" i="16"/>
  <c r="R15" i="16"/>
  <c r="R23" i="16"/>
  <c r="V15" i="16"/>
  <c r="V23" i="16"/>
  <c r="X28" i="16"/>
  <c r="H6" i="15"/>
  <c r="V4" i="16"/>
  <c r="X6" i="15"/>
  <c r="V13" i="16"/>
  <c r="V21" i="16"/>
  <c r="V3" i="16"/>
  <c r="V6" i="16"/>
  <c r="V14" i="16"/>
  <c r="V22" i="16"/>
  <c r="L6" i="15"/>
  <c r="L13" i="15"/>
  <c r="L17" i="15"/>
  <c r="L21" i="15"/>
  <c r="L25" i="15"/>
  <c r="J14" i="16"/>
  <c r="J22" i="16"/>
  <c r="N11" i="16"/>
  <c r="J17" i="16"/>
  <c r="N19" i="16"/>
  <c r="J25" i="16"/>
  <c r="N27" i="16"/>
  <c r="J12" i="16"/>
  <c r="N14" i="16"/>
  <c r="J20" i="16"/>
  <c r="N22" i="16"/>
  <c r="J28" i="16"/>
  <c r="N9" i="16"/>
  <c r="J15" i="16"/>
  <c r="N17" i="16"/>
  <c r="J23" i="16"/>
  <c r="N25" i="16"/>
  <c r="J13" i="16"/>
  <c r="J21" i="16"/>
  <c r="R13" i="16"/>
  <c r="R21" i="16"/>
  <c r="R3" i="16"/>
  <c r="R8" i="16"/>
  <c r="R16" i="16"/>
  <c r="R24" i="16"/>
  <c r="R6" i="16"/>
  <c r="R11" i="16"/>
  <c r="R19" i="16"/>
  <c r="R27" i="16"/>
  <c r="R14" i="16"/>
  <c r="R22" i="16"/>
  <c r="R4" i="16"/>
  <c r="R9" i="16"/>
  <c r="R17" i="16"/>
  <c r="R25" i="16"/>
  <c r="T3" i="15"/>
  <c r="T10" i="15"/>
  <c r="R12" i="16"/>
  <c r="R20" i="16"/>
  <c r="P13" i="16"/>
  <c r="P21" i="16"/>
  <c r="P3" i="16"/>
  <c r="P8" i="16"/>
  <c r="P16" i="16"/>
  <c r="P24" i="16"/>
  <c r="P6" i="16"/>
  <c r="P11" i="16"/>
  <c r="P19" i="16"/>
  <c r="P27" i="16"/>
  <c r="P14" i="16"/>
  <c r="P22" i="16"/>
  <c r="P4" i="16"/>
  <c r="P9" i="16"/>
  <c r="P17" i="16"/>
  <c r="P25" i="16"/>
  <c r="P12" i="16"/>
  <c r="P20" i="16"/>
  <c r="P7" i="16"/>
  <c r="P15" i="16"/>
  <c r="P23" i="16"/>
  <c r="H27" i="16"/>
  <c r="X27" i="16"/>
  <c r="R28" i="16"/>
  <c r="X13" i="15"/>
  <c r="H17" i="15"/>
  <c r="X21" i="15"/>
  <c r="H25" i="15"/>
  <c r="V3" i="15"/>
  <c r="J6" i="15"/>
  <c r="Z6" i="15"/>
  <c r="P8" i="15"/>
  <c r="V10" i="15"/>
  <c r="J13" i="15"/>
  <c r="Z13" i="15"/>
  <c r="V14" i="15"/>
  <c r="J17" i="15"/>
  <c r="Z17" i="15"/>
  <c r="V18" i="15"/>
  <c r="J21" i="15"/>
  <c r="Z21" i="15"/>
  <c r="V22" i="15"/>
  <c r="N24" i="15"/>
  <c r="J25" i="15"/>
  <c r="Z25" i="15"/>
  <c r="V26" i="15"/>
  <c r="V9" i="16"/>
  <c r="T12" i="16"/>
  <c r="N13" i="16"/>
  <c r="H14" i="16"/>
  <c r="X14" i="16"/>
  <c r="V17" i="16"/>
  <c r="T20" i="16"/>
  <c r="N21" i="16"/>
  <c r="H22" i="16"/>
  <c r="X22" i="16"/>
  <c r="V25" i="16"/>
  <c r="T28" i="16"/>
  <c r="H13" i="15"/>
  <c r="X17" i="15"/>
  <c r="H21" i="15"/>
  <c r="H3" i="15"/>
  <c r="X3" i="15"/>
  <c r="P5" i="15"/>
  <c r="V7" i="15"/>
  <c r="H10" i="15"/>
  <c r="X10" i="15"/>
  <c r="P12" i="15"/>
  <c r="H14" i="15"/>
  <c r="X14" i="15"/>
  <c r="P16" i="15"/>
  <c r="H18" i="15"/>
  <c r="X18" i="15"/>
  <c r="P20" i="15"/>
  <c r="H22" i="15"/>
  <c r="X22" i="15"/>
  <c r="P24" i="15"/>
  <c r="H26" i="15"/>
  <c r="X26" i="15"/>
  <c r="T7" i="16"/>
  <c r="N8" i="16"/>
  <c r="H9" i="16"/>
  <c r="X9" i="16"/>
  <c r="V12" i="16"/>
  <c r="T15" i="16"/>
  <c r="N16" i="16"/>
  <c r="H17" i="16"/>
  <c r="X17" i="16"/>
  <c r="V20" i="16"/>
  <c r="T23" i="16"/>
  <c r="N24" i="16"/>
  <c r="H25" i="16"/>
  <c r="X25" i="16"/>
  <c r="V28" i="16"/>
  <c r="T13" i="16"/>
  <c r="T21" i="16"/>
  <c r="V8" i="15"/>
  <c r="H8" i="15"/>
  <c r="V16" i="15"/>
  <c r="T8" i="16"/>
  <c r="T16" i="16"/>
  <c r="T24" i="16"/>
  <c r="V5" i="15"/>
  <c r="X8" i="15"/>
  <c r="V20" i="15"/>
  <c r="V24" i="15"/>
  <c r="T3" i="16"/>
  <c r="P3" i="15"/>
  <c r="H5" i="15"/>
  <c r="X5" i="15"/>
  <c r="J8" i="15"/>
  <c r="Z8" i="15"/>
  <c r="V9" i="15"/>
  <c r="P10" i="15"/>
  <c r="H12" i="15"/>
  <c r="X12" i="15"/>
  <c r="P14" i="15"/>
  <c r="H16" i="15"/>
  <c r="X16" i="15"/>
  <c r="P18" i="15"/>
  <c r="H20" i="15"/>
  <c r="X20" i="15"/>
  <c r="H24" i="15"/>
  <c r="X24" i="15"/>
  <c r="T6" i="16"/>
  <c r="V8" i="16"/>
  <c r="T11" i="16"/>
  <c r="N12" i="16"/>
  <c r="H13" i="16"/>
  <c r="X13" i="16"/>
  <c r="V16" i="16"/>
  <c r="T19" i="16"/>
  <c r="N20" i="16"/>
  <c r="H21" i="16"/>
  <c r="X21" i="16"/>
  <c r="V24" i="16"/>
  <c r="T27" i="16"/>
  <c r="N28" i="16"/>
  <c r="V12" i="15"/>
  <c r="J5" i="15"/>
  <c r="Z5" i="15"/>
  <c r="V6" i="15"/>
  <c r="H9" i="15"/>
  <c r="X9" i="15"/>
  <c r="J12" i="15"/>
  <c r="Z12" i="15"/>
  <c r="V13" i="15"/>
  <c r="J16" i="15"/>
  <c r="Z16" i="15"/>
  <c r="V17" i="15"/>
  <c r="J20" i="15"/>
  <c r="Z20" i="15"/>
  <c r="V21" i="15"/>
  <c r="J24" i="15"/>
  <c r="Z24" i="15"/>
  <c r="N7" i="16"/>
  <c r="H8" i="16"/>
  <c r="X8" i="16"/>
  <c r="V11" i="16"/>
  <c r="T14" i="16"/>
  <c r="N15" i="16"/>
  <c r="H16" i="16"/>
  <c r="X16" i="16"/>
  <c r="V19" i="16"/>
  <c r="T22" i="16"/>
  <c r="N23" i="16"/>
  <c r="H24" i="16"/>
  <c r="X24" i="16"/>
  <c r="V27" i="16"/>
  <c r="P28" i="16"/>
  <c r="X25" i="15"/>
  <c r="T4" i="16"/>
  <c r="T9" i="16"/>
  <c r="T17" i="16"/>
  <c r="T25" i="16"/>
  <c r="R5" i="15"/>
  <c r="T8" i="15"/>
  <c r="P9" i="15"/>
  <c r="R12" i="15"/>
  <c r="R16" i="15"/>
  <c r="R20" i="15"/>
  <c r="R24" i="15"/>
  <c r="P6" i="15"/>
  <c r="R9" i="15"/>
  <c r="L10" i="15"/>
  <c r="T12" i="15"/>
  <c r="P13" i="15"/>
  <c r="L14" i="15"/>
  <c r="T16" i="15"/>
  <c r="P17" i="15"/>
  <c r="L18" i="15"/>
  <c r="T20" i="15"/>
  <c r="P21" i="15"/>
  <c r="L22" i="15"/>
  <c r="T24" i="15"/>
  <c r="P25" i="15"/>
  <c r="L26" i="15"/>
  <c r="T5" i="15"/>
  <c r="R6" i="15"/>
  <c r="L7" i="15"/>
  <c r="T9" i="15"/>
  <c r="R13" i="15"/>
  <c r="R17" i="15"/>
  <c r="R21" i="15"/>
  <c r="R25" i="15"/>
  <c r="R8" i="15"/>
  <c r="T13" i="15"/>
  <c r="T17" i="15"/>
  <c r="T21" i="15"/>
  <c r="P22" i="15"/>
  <c r="T25" i="15"/>
  <c r="T6" i="15"/>
  <c r="P26" i="15"/>
  <c r="R3" i="15"/>
  <c r="P7" i="15"/>
  <c r="L8" i="15"/>
  <c r="R10" i="15"/>
  <c r="R14" i="15"/>
  <c r="R18" i="15"/>
  <c r="R22" i="15"/>
  <c r="V25" i="15"/>
  <c r="R26" i="15"/>
  <c r="R7" i="15"/>
  <c r="T14" i="15"/>
  <c r="T18" i="15"/>
  <c r="T22" i="15"/>
  <c r="T26" i="15"/>
  <c r="Y4" i="6"/>
  <c r="AE9" i="16"/>
  <c r="AE4" i="16"/>
  <c r="AE3" i="16"/>
  <c r="AE5" i="16"/>
  <c r="AE5" i="15"/>
  <c r="AE3" i="15"/>
  <c r="AE4" i="15"/>
  <c r="I3" i="6" l="1"/>
  <c r="I58" i="6"/>
  <c r="I16" i="6"/>
  <c r="I48" i="6"/>
  <c r="I62" i="6"/>
  <c r="I61" i="6"/>
  <c r="I50" i="6"/>
  <c r="I47" i="6"/>
  <c r="I59" i="6"/>
  <c r="I64" i="6"/>
  <c r="I52" i="6"/>
  <c r="I57" i="6"/>
  <c r="I70" i="6"/>
  <c r="I49" i="6"/>
  <c r="I69" i="6"/>
  <c r="I54" i="6"/>
  <c r="I53" i="6"/>
  <c r="I8" i="6"/>
  <c r="I10" i="6"/>
  <c r="I63" i="6"/>
  <c r="I56" i="6"/>
  <c r="I20" i="6"/>
  <c r="I5" i="6"/>
  <c r="I14" i="6"/>
  <c r="I21" i="6"/>
  <c r="I7" i="6"/>
  <c r="I66" i="6"/>
  <c r="I17" i="6"/>
  <c r="I51" i="6"/>
  <c r="I68" i="6"/>
  <c r="I18" i="6"/>
  <c r="I25" i="6"/>
  <c r="I6" i="6"/>
  <c r="I71" i="6"/>
  <c r="I55" i="6"/>
  <c r="I26" i="6"/>
  <c r="I46" i="6"/>
  <c r="I67" i="6"/>
  <c r="I9" i="6"/>
  <c r="I24" i="6"/>
  <c r="I12" i="6"/>
  <c r="I60" i="6"/>
  <c r="I22" i="6"/>
  <c r="I13" i="6"/>
  <c r="I65" i="6"/>
  <c r="AE15" i="6" l="1"/>
  <c r="AE14" i="6" l="1"/>
  <c r="AD15" i="6" l="1"/>
  <c r="AD14" i="6"/>
  <c r="AD13" i="6"/>
  <c r="AC13" i="6"/>
  <c r="AE13" i="6"/>
  <c r="AB4" i="6"/>
  <c r="AA4" i="6"/>
  <c r="Z4" i="6"/>
  <c r="AC5" i="6" l="1"/>
  <c r="C3" i="14"/>
  <c r="C4" i="14"/>
  <c r="C5" i="14"/>
  <c r="C6" i="14"/>
  <c r="C7" i="14"/>
  <c r="C8" i="14"/>
  <c r="C9" i="14"/>
  <c r="C10" i="14"/>
  <c r="C11" i="14"/>
  <c r="C12" i="14"/>
  <c r="C13" i="14"/>
  <c r="C14" i="14"/>
  <c r="C15" i="14"/>
  <c r="C16" i="14"/>
  <c r="C17" i="14"/>
  <c r="C18" i="14"/>
  <c r="C19" i="14"/>
  <c r="U4" i="6" l="1"/>
  <c r="R4" i="6"/>
  <c r="O4" i="6"/>
  <c r="T4" i="6"/>
  <c r="N4" i="6"/>
  <c r="Q4" i="6"/>
  <c r="V6" i="7"/>
  <c r="V14" i="7"/>
  <c r="V3" i="7"/>
  <c r="T4" i="7"/>
  <c r="T12" i="7"/>
  <c r="T20" i="7"/>
  <c r="R10" i="7"/>
  <c r="R18" i="7"/>
  <c r="P8" i="7"/>
  <c r="P16" i="7"/>
  <c r="N6" i="7"/>
  <c r="N14" i="7"/>
  <c r="N3" i="7"/>
  <c r="L4" i="7"/>
  <c r="L12" i="7"/>
  <c r="L20" i="7"/>
  <c r="H7" i="7"/>
  <c r="H15" i="7"/>
  <c r="N15" i="7" l="1"/>
  <c r="N7" i="7"/>
  <c r="R15" i="7"/>
  <c r="R7" i="7"/>
  <c r="R16" i="7"/>
  <c r="R8" i="7"/>
  <c r="T17" i="7"/>
  <c r="T9" i="7"/>
  <c r="T16" i="7"/>
  <c r="T8" i="7"/>
  <c r="X16" i="7"/>
  <c r="X8" i="7"/>
  <c r="H16" i="7"/>
  <c r="H8" i="7"/>
  <c r="H13" i="7"/>
  <c r="H21" i="7"/>
  <c r="H5" i="7"/>
  <c r="H18" i="7"/>
  <c r="H10" i="7"/>
  <c r="H14" i="7"/>
  <c r="H6" i="7"/>
  <c r="R3" i="7"/>
  <c r="R14" i="7"/>
  <c r="R6" i="7"/>
  <c r="R21" i="7"/>
  <c r="R13" i="7"/>
  <c r="R5" i="7"/>
  <c r="R20" i="7"/>
  <c r="R12" i="7"/>
  <c r="R4" i="7"/>
  <c r="H20" i="7"/>
  <c r="H12" i="7"/>
  <c r="H4" i="7"/>
  <c r="H19" i="7"/>
  <c r="H11" i="7"/>
  <c r="H3" i="7"/>
  <c r="R19" i="7"/>
  <c r="R11" i="7"/>
  <c r="H17" i="7"/>
  <c r="H9" i="7"/>
  <c r="R17" i="7"/>
  <c r="R9" i="7"/>
  <c r="L11" i="7"/>
  <c r="L3" i="7"/>
  <c r="L14" i="7"/>
  <c r="L6" i="7"/>
  <c r="N17" i="7"/>
  <c r="N9" i="7"/>
  <c r="L21" i="7"/>
  <c r="L13" i="7"/>
  <c r="L5" i="7"/>
  <c r="N16" i="7"/>
  <c r="N8" i="7"/>
  <c r="L18" i="7"/>
  <c r="L10" i="7"/>
  <c r="N21" i="7"/>
  <c r="N13" i="7"/>
  <c r="N5" i="7"/>
  <c r="L19" i="7"/>
  <c r="L17" i="7"/>
  <c r="L9" i="7"/>
  <c r="N20" i="7"/>
  <c r="N12" i="7"/>
  <c r="N4" i="7"/>
  <c r="L16" i="7"/>
  <c r="L8" i="7"/>
  <c r="N19" i="7"/>
  <c r="N11" i="7"/>
  <c r="L15" i="7"/>
  <c r="L7" i="7"/>
  <c r="N18" i="7"/>
  <c r="N10" i="7"/>
  <c r="X17" i="7"/>
  <c r="X9" i="7"/>
  <c r="T19" i="7"/>
  <c r="T11" i="7"/>
  <c r="T18" i="7"/>
  <c r="T10" i="7"/>
  <c r="T21" i="7"/>
  <c r="T13" i="7"/>
  <c r="T5" i="7"/>
  <c r="Z20" i="7"/>
  <c r="Z12" i="7"/>
  <c r="Z19" i="7"/>
  <c r="Z18" i="7"/>
  <c r="Z17" i="7"/>
  <c r="Z9" i="7"/>
  <c r="T15" i="7"/>
  <c r="T7" i="7"/>
  <c r="Z16" i="7"/>
  <c r="Z8" i="7"/>
  <c r="Z10" i="7"/>
  <c r="T3" i="7"/>
  <c r="T14" i="7"/>
  <c r="T6" i="7"/>
  <c r="Z15" i="7"/>
  <c r="Z3" i="7"/>
  <c r="Z14" i="7"/>
  <c r="Z6" i="7"/>
  <c r="Z21" i="7"/>
  <c r="Z13" i="7"/>
  <c r="V21" i="7"/>
  <c r="V13" i="7"/>
  <c r="V5" i="7"/>
  <c r="V20" i="7"/>
  <c r="V12" i="7"/>
  <c r="V4" i="7"/>
  <c r="X15" i="7"/>
  <c r="X7" i="7"/>
  <c r="V19" i="7"/>
  <c r="V11" i="7"/>
  <c r="X3" i="7"/>
  <c r="X14" i="7"/>
  <c r="X6" i="7"/>
  <c r="V18" i="7"/>
  <c r="V10" i="7"/>
  <c r="X21" i="7"/>
  <c r="X13" i="7"/>
  <c r="X5" i="7"/>
  <c r="V17" i="7"/>
  <c r="V9" i="7"/>
  <c r="X20" i="7"/>
  <c r="X12" i="7"/>
  <c r="X4" i="7"/>
  <c r="Z7" i="7"/>
  <c r="V16" i="7"/>
  <c r="V8" i="7"/>
  <c r="X19" i="7"/>
  <c r="X11" i="7"/>
  <c r="V15" i="7"/>
  <c r="V7" i="7"/>
  <c r="X18" i="7"/>
  <c r="X10" i="7"/>
  <c r="Z5" i="7"/>
  <c r="P15" i="7"/>
  <c r="P7" i="7"/>
  <c r="P3" i="7"/>
  <c r="P14" i="7"/>
  <c r="P6" i="7"/>
  <c r="P21" i="7"/>
  <c r="P13" i="7"/>
  <c r="P5" i="7"/>
  <c r="Z4" i="7"/>
  <c r="P20" i="7"/>
  <c r="P12" i="7"/>
  <c r="P4" i="7"/>
  <c r="Z11" i="7"/>
  <c r="P19" i="7"/>
  <c r="P11" i="7"/>
  <c r="J54" i="12"/>
  <c r="P18" i="7"/>
  <c r="P10" i="7"/>
  <c r="P17" i="7"/>
  <c r="P9" i="7"/>
  <c r="J69" i="12"/>
  <c r="Z5" i="6"/>
  <c r="J48" i="12" l="1"/>
  <c r="J51" i="12"/>
  <c r="J49" i="12"/>
  <c r="J65" i="12"/>
  <c r="J52" i="12"/>
  <c r="J62" i="12"/>
  <c r="J67" i="12"/>
  <c r="J64" i="12"/>
  <c r="J61" i="12"/>
  <c r="J70" i="12"/>
  <c r="J60" i="12"/>
  <c r="J71" i="12"/>
  <c r="J58" i="12"/>
  <c r="J63" i="12"/>
  <c r="J66" i="12"/>
  <c r="J59" i="12"/>
  <c r="J53" i="12"/>
  <c r="J55" i="12"/>
  <c r="J72" i="12"/>
  <c r="J56" i="12"/>
  <c r="J68" i="12"/>
  <c r="J57" i="12"/>
  <c r="J47" i="12"/>
  <c r="J50" i="12"/>
  <c r="J7" i="12" l="1"/>
  <c r="J22" i="12"/>
  <c r="J27" i="12"/>
  <c r="J19" i="12"/>
  <c r="J10" i="12"/>
  <c r="J8" i="12"/>
  <c r="J26" i="12"/>
  <c r="J18" i="12"/>
  <c r="J9" i="12"/>
  <c r="J17" i="12"/>
  <c r="J23" i="12"/>
  <c r="J15" i="12"/>
  <c r="J6" i="12"/>
  <c r="J25" i="12"/>
  <c r="J13" i="12"/>
  <c r="J4" i="12"/>
  <c r="J24" i="12"/>
  <c r="J21" i="12"/>
  <c r="J12" i="12"/>
  <c r="J16" i="12"/>
  <c r="J14" i="12"/>
  <c r="J5" i="12"/>
  <c r="J20" i="12"/>
  <c r="J11" i="12"/>
  <c r="N42" i="9" l="1" a="1"/>
  <c r="N42" i="9" s="1"/>
  <c r="G28" i="6" s="1"/>
  <c r="N43" i="9" a="1"/>
  <c r="N43" i="9" s="1"/>
  <c r="G29" i="6" s="1"/>
  <c r="N44" i="9" a="1"/>
  <c r="N44" i="9" s="1"/>
  <c r="G30" i="6" s="1"/>
  <c r="N45" i="9" a="1"/>
  <c r="N45" i="9" s="1"/>
  <c r="G31" i="6" s="1"/>
  <c r="N46" i="9" a="1"/>
  <c r="N46" i="9" s="1"/>
  <c r="G32" i="6" s="1"/>
  <c r="N47" i="9" a="1"/>
  <c r="N47" i="9" s="1"/>
  <c r="G33" i="6" s="1"/>
  <c r="N48" i="9" a="1"/>
  <c r="N48" i="9" s="1"/>
  <c r="G34" i="6" s="1"/>
  <c r="N49" i="9" a="1"/>
  <c r="N49" i="9" s="1"/>
  <c r="G35" i="6" s="1"/>
  <c r="N50" i="9" a="1"/>
  <c r="N50" i="9" s="1"/>
  <c r="G36" i="6" s="1"/>
  <c r="N51" i="9" a="1"/>
  <c r="N51" i="9" s="1"/>
  <c r="G37" i="6" s="1"/>
  <c r="N52" i="9" a="1"/>
  <c r="N52" i="9" s="1"/>
  <c r="G38" i="6" s="1"/>
  <c r="N53" i="9" a="1"/>
  <c r="N53" i="9" s="1"/>
  <c r="G39" i="6" s="1"/>
  <c r="N54" i="9" a="1"/>
  <c r="N54" i="9" s="1"/>
  <c r="G40" i="6" s="1"/>
  <c r="N55" i="9" a="1"/>
  <c r="N55" i="9" s="1"/>
  <c r="G41" i="6" s="1"/>
  <c r="N56" i="9" a="1"/>
  <c r="N56" i="9" s="1"/>
  <c r="G42" i="6" s="1"/>
  <c r="N57" i="9" a="1"/>
  <c r="N57" i="9" s="1"/>
  <c r="G43" i="6" s="1"/>
  <c r="N58" i="9" a="1"/>
  <c r="N58" i="9" s="1"/>
  <c r="G44" i="6" s="1"/>
  <c r="N59" i="9" a="1"/>
  <c r="N59" i="9" s="1"/>
  <c r="G45" i="6" s="1"/>
  <c r="N60" i="9" a="1"/>
  <c r="N60" i="9" s="1"/>
  <c r="G46" i="6" s="1"/>
  <c r="N61" i="9" a="1"/>
  <c r="N61" i="9" s="1"/>
  <c r="G47" i="6" s="1"/>
  <c r="N62" i="9" a="1"/>
  <c r="N62" i="9" s="1"/>
  <c r="G48" i="6" s="1"/>
  <c r="N63" i="9" a="1"/>
  <c r="N63" i="9" s="1"/>
  <c r="G49" i="6" s="1"/>
  <c r="N64" i="9" a="1"/>
  <c r="N64" i="9" s="1"/>
  <c r="G50" i="6" s="1"/>
  <c r="N65" i="9" a="1"/>
  <c r="N65" i="9" s="1"/>
  <c r="G51" i="6" s="1"/>
  <c r="N66" i="9" a="1"/>
  <c r="N66" i="9" s="1"/>
  <c r="G52" i="6" s="1"/>
  <c r="N67" i="9" a="1"/>
  <c r="N67" i="9" s="1"/>
  <c r="G53" i="6" s="1"/>
  <c r="N68" i="9" a="1"/>
  <c r="N68" i="9" s="1"/>
  <c r="G54" i="6" s="1"/>
  <c r="N69" i="9" a="1"/>
  <c r="N69" i="9" s="1"/>
  <c r="G55" i="6" s="1"/>
  <c r="N70" i="9" a="1"/>
  <c r="N70" i="9" s="1"/>
  <c r="G56" i="6" s="1"/>
  <c r="N71" i="9" a="1"/>
  <c r="N71" i="9" s="1"/>
  <c r="G57" i="6" s="1"/>
  <c r="N72" i="9" a="1"/>
  <c r="N72" i="9" s="1"/>
  <c r="G58" i="6" s="1"/>
  <c r="N73" i="9" a="1"/>
  <c r="N73" i="9" s="1"/>
  <c r="G59" i="6" s="1"/>
  <c r="N74" i="9" a="1"/>
  <c r="N74" i="9" s="1"/>
  <c r="G60" i="6" s="1"/>
  <c r="N75" i="9" a="1"/>
  <c r="N75" i="9" s="1"/>
  <c r="G61" i="6" s="1"/>
  <c r="N76" i="9" a="1"/>
  <c r="N76" i="9" s="1"/>
  <c r="G62" i="6" s="1"/>
  <c r="N77" i="9" a="1"/>
  <c r="N77" i="9" s="1"/>
  <c r="G63" i="6" s="1"/>
  <c r="N78" i="9" a="1"/>
  <c r="N78" i="9" s="1"/>
  <c r="G64" i="6" s="1"/>
  <c r="N79" i="9" a="1"/>
  <c r="N79" i="9" s="1"/>
  <c r="G65" i="6" s="1"/>
  <c r="N80" i="9" a="1"/>
  <c r="N80" i="9" s="1"/>
  <c r="G66" i="6" s="1"/>
  <c r="N81" i="9" a="1"/>
  <c r="N81" i="9" s="1"/>
  <c r="G67" i="6" s="1"/>
  <c r="N82" i="9" a="1"/>
  <c r="N82" i="9" s="1"/>
  <c r="G68" i="6" s="1"/>
  <c r="N83" i="9" a="1"/>
  <c r="N83" i="9" s="1"/>
  <c r="G69" i="6" s="1"/>
  <c r="N84" i="9" a="1"/>
  <c r="N84" i="9" s="1"/>
  <c r="G70" i="6" s="1"/>
  <c r="N85" i="9" a="1"/>
  <c r="N85" i="9" s="1"/>
  <c r="G71" i="6" s="1"/>
  <c r="N41" i="9" a="1"/>
  <c r="N41" i="9" s="1"/>
  <c r="G27" i="6" s="1"/>
  <c r="N40" i="9" a="1"/>
  <c r="N40" i="9" s="1"/>
  <c r="G26" i="6" s="1"/>
  <c r="N39" i="9" a="1"/>
  <c r="N39" i="9" s="1"/>
  <c r="G25" i="6" s="1"/>
  <c r="N38" i="9" a="1"/>
  <c r="N38" i="9" s="1"/>
  <c r="G24" i="6" s="1"/>
  <c r="N37" i="9" a="1"/>
  <c r="N37" i="9" s="1"/>
  <c r="G23" i="6" s="1"/>
  <c r="N36" i="9" a="1"/>
  <c r="N36" i="9" s="1"/>
  <c r="G22" i="6" s="1"/>
  <c r="N35" i="9" a="1"/>
  <c r="N35" i="9" s="1"/>
  <c r="G21" i="6" s="1"/>
  <c r="N34" i="9" a="1"/>
  <c r="N34" i="9" s="1"/>
  <c r="G20" i="6" s="1"/>
  <c r="N33" i="9" a="1"/>
  <c r="N33" i="9" s="1"/>
  <c r="G19" i="6" s="1"/>
  <c r="N32" i="9" a="1"/>
  <c r="N32" i="9" s="1"/>
  <c r="G18" i="6" s="1"/>
  <c r="N31" i="9" a="1"/>
  <c r="N31" i="9" s="1"/>
  <c r="G17" i="6" s="1"/>
  <c r="N30" i="9" a="1"/>
  <c r="N30" i="9" s="1"/>
  <c r="G16" i="6" s="1"/>
  <c r="N29" i="9" a="1"/>
  <c r="N29" i="9" s="1"/>
  <c r="G15" i="6" s="1"/>
  <c r="N28" i="9" a="1"/>
  <c r="N28" i="9" s="1"/>
  <c r="G14" i="6" s="1"/>
  <c r="N27" i="9" a="1"/>
  <c r="N27" i="9" s="1"/>
  <c r="G13" i="6" s="1"/>
  <c r="N26" i="9" a="1"/>
  <c r="N26" i="9" s="1"/>
  <c r="G12" i="6" s="1"/>
  <c r="N25" i="9" a="1"/>
  <c r="N25" i="9" s="1"/>
  <c r="G11" i="6" s="1"/>
  <c r="N24" i="9" a="1"/>
  <c r="N24" i="9" s="1"/>
  <c r="G10" i="6" s="1"/>
  <c r="N23" i="9" a="1"/>
  <c r="N23" i="9" s="1"/>
  <c r="G9" i="6" s="1"/>
  <c r="N22" i="9" a="1"/>
  <c r="N22" i="9" s="1"/>
  <c r="G8" i="6" s="1"/>
  <c r="N21" i="9" a="1"/>
  <c r="N21" i="9" s="1"/>
  <c r="G7" i="6" s="1"/>
  <c r="N20" i="9" a="1"/>
  <c r="N20" i="9" s="1"/>
  <c r="G6" i="6" s="1"/>
  <c r="N19" i="9" a="1"/>
  <c r="N19" i="9" s="1"/>
  <c r="G5" i="6" s="1"/>
  <c r="N18" i="9" a="1"/>
  <c r="N18" i="9" s="1"/>
  <c r="G4" i="6" s="1"/>
  <c r="N17" i="9" a="1"/>
  <c r="N17" i="9" s="1"/>
  <c r="G3" i="6" s="1"/>
  <c r="C3" i="15" l="1"/>
  <c r="C4" i="15"/>
  <c r="C5" i="15"/>
  <c r="C6" i="15"/>
  <c r="C7" i="15"/>
  <c r="C8" i="15"/>
  <c r="C9" i="15"/>
  <c r="C10" i="15"/>
  <c r="C11" i="15"/>
  <c r="C12" i="15"/>
  <c r="C13" i="15"/>
  <c r="C14" i="15"/>
  <c r="C15" i="15"/>
  <c r="C16" i="15"/>
  <c r="C17" i="15"/>
  <c r="C18" i="15"/>
  <c r="C19" i="15"/>
  <c r="C20" i="15"/>
  <c r="C21" i="15"/>
  <c r="C22" i="15"/>
  <c r="C23" i="15"/>
  <c r="C24" i="15"/>
  <c r="C25" i="15"/>
  <c r="C26" i="15"/>
  <c r="AE6" i="15" l="1"/>
  <c r="AE7" i="15" s="1"/>
  <c r="B3" i="15"/>
  <c r="B4" i="15"/>
  <c r="B5" i="15"/>
  <c r="B6" i="15"/>
  <c r="B7" i="15"/>
  <c r="B8" i="15"/>
  <c r="B9" i="15"/>
  <c r="B10" i="15"/>
  <c r="B11" i="15"/>
  <c r="B12" i="15"/>
  <c r="B13" i="15"/>
  <c r="B14" i="15"/>
  <c r="B15" i="15"/>
  <c r="B16" i="15"/>
  <c r="B17" i="15"/>
  <c r="B18" i="15"/>
  <c r="B19" i="15"/>
  <c r="B20" i="15"/>
  <c r="B21" i="15"/>
  <c r="B22" i="15"/>
  <c r="B23" i="15"/>
  <c r="B24" i="15"/>
  <c r="B25" i="15"/>
  <c r="B26" i="15"/>
  <c r="AE8" i="15" l="1"/>
  <c r="AE9" i="15" s="1"/>
  <c r="B6" i="10"/>
  <c r="B16" i="10"/>
  <c r="M4" i="6" l="1"/>
  <c r="P4" i="6"/>
  <c r="S4" i="6"/>
  <c r="AE7" i="7" l="1"/>
  <c r="P5" i="6" l="1"/>
  <c r="M5" i="6"/>
  <c r="S5" i="6"/>
  <c r="AE8" i="7"/>
  <c r="AE9" i="7" s="1"/>
  <c r="X4" i="6" l="1"/>
  <c r="W4" i="6"/>
  <c r="AE4" i="7" l="1"/>
  <c r="AE3" i="7"/>
  <c r="AE5" i="7"/>
  <c r="W5" i="6" l="1"/>
  <c r="G23" i="12" l="1"/>
  <c r="G29" i="12"/>
  <c r="G43" i="12"/>
  <c r="G34" i="12"/>
  <c r="G20" i="12"/>
  <c r="G45" i="12"/>
  <c r="G39" i="12" l="1"/>
  <c r="G11" i="12"/>
  <c r="G18" i="12"/>
  <c r="G13" i="12"/>
  <c r="G41" i="12"/>
  <c r="G9" i="12"/>
  <c r="G7" i="12"/>
  <c r="G6" i="12"/>
  <c r="G4" i="12"/>
  <c r="G32" i="12"/>
  <c r="G15" i="12"/>
  <c r="G8" i="12"/>
  <c r="G19" i="12"/>
  <c r="G12" i="12"/>
  <c r="G50" i="12"/>
  <c r="G16" i="12"/>
  <c r="G35" i="12"/>
  <c r="G48" i="12"/>
  <c r="G22" i="12"/>
  <c r="G28" i="12"/>
  <c r="G27" i="12"/>
  <c r="G46" i="12"/>
  <c r="G40" i="12"/>
  <c r="G36" i="12"/>
  <c r="G47" i="12"/>
  <c r="G30" i="12"/>
  <c r="G44" i="12"/>
  <c r="G31" i="12"/>
  <c r="G42" i="12"/>
  <c r="G10" i="12"/>
  <c r="G24" i="12"/>
  <c r="G21" i="12"/>
  <c r="G38" i="12"/>
  <c r="G14" i="12"/>
  <c r="G49" i="12"/>
  <c r="G5" i="12"/>
  <c r="G37" i="12"/>
  <c r="G25" i="12"/>
  <c r="G26" i="12"/>
  <c r="G17" i="12"/>
  <c r="G33" i="12"/>
  <c r="J16" i="7" l="1"/>
  <c r="I40" i="6" s="1"/>
  <c r="J4" i="7"/>
  <c r="J18" i="7"/>
  <c r="I42" i="6" s="1"/>
  <c r="J14" i="7"/>
  <c r="I38" i="6" s="1"/>
  <c r="J10" i="7"/>
  <c r="J6" i="7"/>
  <c r="J21" i="7"/>
  <c r="J17" i="7"/>
  <c r="I41" i="6" s="1"/>
  <c r="J13" i="7"/>
  <c r="J9" i="7"/>
  <c r="I33" i="6" s="1"/>
  <c r="J5" i="7"/>
  <c r="J20" i="7"/>
  <c r="J12" i="7"/>
  <c r="J8" i="7"/>
  <c r="I32" i="6" s="1"/>
  <c r="J19" i="7"/>
  <c r="J15" i="7"/>
  <c r="J11" i="7"/>
  <c r="J7" i="7"/>
  <c r="J3" i="7"/>
  <c r="I27" i="6" s="1"/>
  <c r="J41" i="12" l="1"/>
  <c r="J44" i="12"/>
  <c r="I43" i="6"/>
  <c r="J32" i="12"/>
  <c r="I31" i="6"/>
  <c r="J31" i="12"/>
  <c r="I30" i="6"/>
  <c r="J29" i="12"/>
  <c r="I28" i="6"/>
  <c r="J36" i="12"/>
  <c r="I35" i="6"/>
  <c r="J37" i="12"/>
  <c r="I36" i="6"/>
  <c r="J38" i="12"/>
  <c r="I37" i="6"/>
  <c r="J35" i="12"/>
  <c r="I34" i="6"/>
  <c r="J30" i="12"/>
  <c r="I29" i="6"/>
  <c r="J46" i="12"/>
  <c r="I45" i="6"/>
  <c r="J40" i="12"/>
  <c r="I39" i="6"/>
  <c r="J45" i="12"/>
  <c r="I44" i="6"/>
  <c r="J28" i="12"/>
  <c r="J33" i="12"/>
  <c r="J42" i="12"/>
  <c r="J39" i="12"/>
  <c r="J34" i="12"/>
  <c r="J43" i="12"/>
  <c r="K45" i="6" l="1"/>
  <c r="K43" i="6"/>
  <c r="K41" i="6"/>
  <c r="K39" i="6"/>
  <c r="K37" i="6"/>
  <c r="K35" i="6"/>
  <c r="K33" i="6"/>
  <c r="K31" i="6"/>
  <c r="K29" i="6"/>
  <c r="K27" i="6"/>
  <c r="H40" i="6"/>
  <c r="H36" i="6"/>
  <c r="H30" i="6"/>
  <c r="H45" i="6"/>
  <c r="H43" i="6"/>
  <c r="H41" i="6"/>
  <c r="H39" i="6"/>
  <c r="H37" i="6"/>
  <c r="H35" i="6"/>
  <c r="H33" i="6"/>
  <c r="H31" i="6"/>
  <c r="H29" i="6"/>
  <c r="H27" i="6"/>
  <c r="H42" i="6"/>
  <c r="H34" i="6"/>
  <c r="H28" i="6"/>
  <c r="K44" i="6"/>
  <c r="K42" i="6"/>
  <c r="K40" i="6"/>
  <c r="K38" i="6"/>
  <c r="K36" i="6"/>
  <c r="K34" i="6"/>
  <c r="K32" i="6"/>
  <c r="K30" i="6"/>
  <c r="K28" i="6"/>
  <c r="H44" i="6"/>
  <c r="H38" i="6"/>
  <c r="H32" i="6"/>
  <c r="K71" i="6" l="1"/>
  <c r="K67" i="6"/>
  <c r="K63" i="6"/>
  <c r="K59" i="6"/>
  <c r="K55" i="6"/>
  <c r="K51" i="6"/>
  <c r="K47" i="6"/>
  <c r="K24" i="6"/>
  <c r="K20" i="6"/>
  <c r="K16" i="6"/>
  <c r="K12" i="6"/>
  <c r="H20" i="6"/>
  <c r="H4" i="6"/>
  <c r="K62" i="6"/>
  <c r="K54" i="6"/>
  <c r="K50" i="6"/>
  <c r="K19" i="6"/>
  <c r="K7" i="6"/>
  <c r="K6" i="6"/>
  <c r="H71" i="6"/>
  <c r="H67" i="6"/>
  <c r="H63" i="6"/>
  <c r="H59" i="6"/>
  <c r="H55" i="6"/>
  <c r="H51" i="6"/>
  <c r="H47" i="6"/>
  <c r="H24" i="6"/>
  <c r="K23" i="6"/>
  <c r="K11" i="6"/>
  <c r="H7" i="6"/>
  <c r="K70" i="6"/>
  <c r="H70" i="6"/>
  <c r="H66" i="6"/>
  <c r="H62" i="6"/>
  <c r="H58" i="6"/>
  <c r="H54" i="6"/>
  <c r="H50" i="6"/>
  <c r="H46" i="6"/>
  <c r="H23" i="6"/>
  <c r="H19" i="6"/>
  <c r="H15" i="6"/>
  <c r="H11" i="6"/>
  <c r="H3" i="6"/>
  <c r="K69" i="6"/>
  <c r="K65" i="6"/>
  <c r="K61" i="6"/>
  <c r="K57" i="6"/>
  <c r="K53" i="6"/>
  <c r="K49" i="6"/>
  <c r="K26" i="6"/>
  <c r="K22" i="6"/>
  <c r="K18" i="6"/>
  <c r="K14" i="6"/>
  <c r="K10" i="6"/>
  <c r="H6" i="6"/>
  <c r="H69" i="6"/>
  <c r="H65" i="6"/>
  <c r="H61" i="6"/>
  <c r="H57" i="6"/>
  <c r="H53" i="6"/>
  <c r="H49" i="6"/>
  <c r="H26" i="6"/>
  <c r="H22" i="6"/>
  <c r="H18" i="6"/>
  <c r="H14" i="6"/>
  <c r="K68" i="6"/>
  <c r="K64" i="6"/>
  <c r="K60" i="6"/>
  <c r="K56" i="6"/>
  <c r="K52" i="6"/>
  <c r="K48" i="6"/>
  <c r="K25" i="6"/>
  <c r="K21" i="6"/>
  <c r="K17" i="6"/>
  <c r="K13" i="6"/>
  <c r="K9" i="6"/>
  <c r="K5" i="6"/>
  <c r="H13" i="6"/>
  <c r="H5" i="6"/>
  <c r="K8" i="6"/>
  <c r="H16" i="6"/>
  <c r="H8" i="6"/>
  <c r="H68" i="6"/>
  <c r="H64" i="6"/>
  <c r="H60" i="6"/>
  <c r="H56" i="6"/>
  <c r="H52" i="6"/>
  <c r="H48" i="6"/>
  <c r="H25" i="6"/>
  <c r="H21" i="6"/>
  <c r="H17" i="6"/>
  <c r="H9" i="6"/>
  <c r="K4" i="6"/>
  <c r="H12" i="6"/>
  <c r="K66" i="6"/>
  <c r="K58" i="6"/>
  <c r="K46" i="6"/>
  <c r="K15" i="6"/>
  <c r="K3" i="6"/>
  <c r="H10"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2DF3D6-CF36-4E06-B87C-CB956035F3B2}" sourceFile="C:\Users\297554\PycharmProjects\project\data\rst_files_repo\Train status.xlsx" keepAlive="1" name="Train status" type="5" refreshedVersion="6" background="1">
    <dbPr connection="Provider=Microsoft.ACE.OLEDB.12.0;User ID=Admin;Data Source=C:\Users\297554\PycharmProjects\project\data\rst_files_repo\Train status.xlsx;Mode=Share Deny Write;Extended Properties=&quot;HDR=YES;&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TRAIN" commandTyp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<sst xmlns="http://schemas.openxmlformats.org/spreadsheetml/2006/main" count="8777" uniqueCount="2753">
  <si>
    <t>Date</t>
  </si>
  <si>
    <t>Mileage</t>
  </si>
  <si>
    <t>Monthly</t>
  </si>
  <si>
    <t>NA</t>
  </si>
  <si>
    <t>Train</t>
  </si>
  <si>
    <t>Status</t>
  </si>
  <si>
    <t>TCMS</t>
  </si>
  <si>
    <t>PAPIS</t>
  </si>
  <si>
    <t>OBCN</t>
  </si>
  <si>
    <t>EVR</t>
  </si>
  <si>
    <t>CVS</t>
  </si>
  <si>
    <t>Traction</t>
  </si>
  <si>
    <t>Brake</t>
  </si>
  <si>
    <t>DOOR</t>
  </si>
  <si>
    <t>HVAC</t>
  </si>
  <si>
    <t>Status OK</t>
  </si>
  <si>
    <t>Status POK</t>
  </si>
  <si>
    <t>Status NOK</t>
  </si>
  <si>
    <t>Total Mileage</t>
  </si>
  <si>
    <t>M8</t>
  </si>
  <si>
    <t>M9</t>
  </si>
  <si>
    <t>M10</t>
  </si>
  <si>
    <t>M11</t>
  </si>
  <si>
    <t>M12</t>
  </si>
  <si>
    <t>M1</t>
  </si>
  <si>
    <t>M2</t>
  </si>
  <si>
    <t>M3</t>
  </si>
  <si>
    <t>M4</t>
  </si>
  <si>
    <t>M5</t>
  </si>
  <si>
    <t>M6</t>
  </si>
  <si>
    <t>M7</t>
  </si>
  <si>
    <t>W4/5</t>
  </si>
  <si>
    <t>W6/7</t>
  </si>
  <si>
    <t>W8/9</t>
  </si>
  <si>
    <t>W10/11</t>
  </si>
  <si>
    <t>W12/13</t>
  </si>
  <si>
    <t>W14/15</t>
  </si>
  <si>
    <t>W16/17</t>
  </si>
  <si>
    <t>W18/19</t>
  </si>
  <si>
    <t>W20/21</t>
  </si>
  <si>
    <t>W22/23</t>
  </si>
  <si>
    <t>W24/25</t>
  </si>
  <si>
    <t>W26/27</t>
  </si>
  <si>
    <t>W28/29</t>
  </si>
  <si>
    <t>W30/31</t>
  </si>
  <si>
    <t>W32/33</t>
  </si>
  <si>
    <t>W34/35</t>
  </si>
  <si>
    <t>2-Monthly</t>
  </si>
  <si>
    <t>M9/10</t>
  </si>
  <si>
    <t>M11/12</t>
  </si>
  <si>
    <t>M1/2</t>
  </si>
  <si>
    <t>M3/4</t>
  </si>
  <si>
    <t>M5/6</t>
  </si>
  <si>
    <t>M7/8</t>
  </si>
  <si>
    <t>Q1</t>
  </si>
  <si>
    <t>Q2</t>
  </si>
  <si>
    <t>Q3</t>
  </si>
  <si>
    <t>Quarterly</t>
  </si>
  <si>
    <t>TS</t>
  </si>
  <si>
    <t>Doc Ref</t>
  </si>
  <si>
    <t>2W</t>
  </si>
  <si>
    <t>1M</t>
  </si>
  <si>
    <t>2M</t>
  </si>
  <si>
    <t>3M</t>
  </si>
  <si>
    <t>6M</t>
  </si>
  <si>
    <t>9M</t>
  </si>
  <si>
    <t>1Y</t>
  </si>
  <si>
    <t>PM1309</t>
  </si>
  <si>
    <t>PM1310</t>
  </si>
  <si>
    <t>PM1311</t>
  </si>
  <si>
    <t>PM1312</t>
  </si>
  <si>
    <t>PM1313</t>
  </si>
  <si>
    <t>PM1314</t>
  </si>
  <si>
    <t>PM1315</t>
  </si>
  <si>
    <t>PM1316</t>
  </si>
  <si>
    <t>PM1317</t>
  </si>
  <si>
    <t>PM1318</t>
  </si>
  <si>
    <t>PM1319</t>
  </si>
  <si>
    <t>PM1320</t>
  </si>
  <si>
    <t>PM1321</t>
  </si>
  <si>
    <t>PM1322</t>
  </si>
  <si>
    <t>PM1323</t>
  </si>
  <si>
    <t>PM1324</t>
  </si>
  <si>
    <t>PM1325</t>
  </si>
  <si>
    <t>PM1326</t>
  </si>
  <si>
    <t>Done</t>
  </si>
  <si>
    <t>PM1327</t>
  </si>
  <si>
    <t>PM0361</t>
  </si>
  <si>
    <t>PM0362</t>
  </si>
  <si>
    <t>PM0892</t>
  </si>
  <si>
    <t>PM0893</t>
  </si>
  <si>
    <t>PM1144</t>
  </si>
  <si>
    <t>PM1145</t>
  </si>
  <si>
    <t>PM0363</t>
  </si>
  <si>
    <t>PM0364</t>
  </si>
  <si>
    <t>PM0365</t>
  </si>
  <si>
    <t>PM0894</t>
  </si>
  <si>
    <t>PM0895</t>
  </si>
  <si>
    <t>PM1146</t>
  </si>
  <si>
    <t>PM0366</t>
  </si>
  <si>
    <t>PM0367</t>
  </si>
  <si>
    <t>PM0368</t>
  </si>
  <si>
    <t>PM0896</t>
  </si>
  <si>
    <t>PM1147</t>
  </si>
  <si>
    <t>PM1148</t>
  </si>
  <si>
    <t>PM0897</t>
  </si>
  <si>
    <t>PM0898</t>
  </si>
  <si>
    <t>PM1149</t>
  </si>
  <si>
    <t>PM1150</t>
  </si>
  <si>
    <t>PM1151</t>
  </si>
  <si>
    <t>PM1152</t>
  </si>
  <si>
    <t>PM0369</t>
  </si>
  <si>
    <t>PM0370</t>
  </si>
  <si>
    <t>PM0899</t>
  </si>
  <si>
    <t>PM0900</t>
  </si>
  <si>
    <t>PM0901</t>
  </si>
  <si>
    <t>PM0371</t>
  </si>
  <si>
    <t>PM0902</t>
  </si>
  <si>
    <t>PM0903</t>
  </si>
  <si>
    <t>PM0904</t>
  </si>
  <si>
    <t>PM0905</t>
  </si>
  <si>
    <t>PM0372</t>
  </si>
  <si>
    <t>PM0373</t>
  </si>
  <si>
    <t>PM0906</t>
  </si>
  <si>
    <t>PM0907</t>
  </si>
  <si>
    <t>PM0908</t>
  </si>
  <si>
    <t>PM0909</t>
  </si>
  <si>
    <t>PM0910</t>
  </si>
  <si>
    <t>PM0374</t>
  </si>
  <si>
    <t>PM0375</t>
  </si>
  <si>
    <t>PM0376</t>
  </si>
  <si>
    <t>PM0377</t>
  </si>
  <si>
    <t>PM0911</t>
  </si>
  <si>
    <t>PM0378</t>
  </si>
  <si>
    <t>PM0379</t>
  </si>
  <si>
    <t>PM0380</t>
  </si>
  <si>
    <t>PM0912</t>
  </si>
  <si>
    <t>PM1153</t>
  </si>
  <si>
    <t>PM0381</t>
  </si>
  <si>
    <t>PM0382</t>
  </si>
  <si>
    <t>PM0913</t>
  </si>
  <si>
    <t>PM0914</t>
  </si>
  <si>
    <t>PM0915</t>
  </si>
  <si>
    <t>PM0916</t>
  </si>
  <si>
    <t>PM0383</t>
  </si>
  <si>
    <t>PM0384</t>
  </si>
  <si>
    <t>PM0917</t>
  </si>
  <si>
    <t>PM0918</t>
  </si>
  <si>
    <t>PM0385</t>
  </si>
  <si>
    <t>PM0386</t>
  </si>
  <si>
    <t>PM0387</t>
  </si>
  <si>
    <t>PM0388</t>
  </si>
  <si>
    <t>PM0919</t>
  </si>
  <si>
    <t>PM0389</t>
  </si>
  <si>
    <t>PM0920</t>
  </si>
  <si>
    <t>PM0921</t>
  </si>
  <si>
    <t>PM0922</t>
  </si>
  <si>
    <t>PM0923</t>
  </si>
  <si>
    <t>PM1154</t>
  </si>
  <si>
    <t>PM1155</t>
  </si>
  <si>
    <t>PM0924</t>
  </si>
  <si>
    <t>PM0925</t>
  </si>
  <si>
    <t>PM1156</t>
  </si>
  <si>
    <t>PM0390</t>
  </si>
  <si>
    <t>PM0926</t>
  </si>
  <si>
    <t>PM0927</t>
  </si>
  <si>
    <t>PM0928</t>
  </si>
  <si>
    <t>PM0929</t>
  </si>
  <si>
    <t>PM1157</t>
  </si>
  <si>
    <t>PM1158</t>
  </si>
  <si>
    <t>PM1159</t>
  </si>
  <si>
    <t>PM0391</t>
  </si>
  <si>
    <t>PM0392</t>
  </si>
  <si>
    <t>PM0930</t>
  </si>
  <si>
    <t>PM0931</t>
  </si>
  <si>
    <t>PM0932</t>
  </si>
  <si>
    <t>PM0933</t>
  </si>
  <si>
    <t>PM1160</t>
  </si>
  <si>
    <t>PM1161</t>
  </si>
  <si>
    <t>PM0393</t>
  </si>
  <si>
    <t>PM0394</t>
  </si>
  <si>
    <t>PM0934</t>
  </si>
  <si>
    <t>PM1162</t>
  </si>
  <si>
    <t>PM1163</t>
  </si>
  <si>
    <t>PM0395</t>
  </si>
  <si>
    <t>PM0396</t>
  </si>
  <si>
    <t>PM0397</t>
  </si>
  <si>
    <t>PM0935</t>
  </si>
  <si>
    <t>PM1164</t>
  </si>
  <si>
    <t>PM1165</t>
  </si>
  <si>
    <t>PM0398</t>
  </si>
  <si>
    <t>PM0399</t>
  </si>
  <si>
    <t>PM0936</t>
  </si>
  <si>
    <t>PM0937</t>
  </si>
  <si>
    <t>PM1166</t>
  </si>
  <si>
    <t>PM0400</t>
  </si>
  <si>
    <t>PM0938</t>
  </si>
  <si>
    <t>PM0939</t>
  </si>
  <si>
    <t>PM0940</t>
  </si>
  <si>
    <t>PM1167</t>
  </si>
  <si>
    <t>PM1168</t>
  </si>
  <si>
    <t>PM0401</t>
  </si>
  <si>
    <t>PM0402</t>
  </si>
  <si>
    <t>PM0403</t>
  </si>
  <si>
    <t>PM0404</t>
  </si>
  <si>
    <t>PM0941</t>
  </si>
  <si>
    <t>PM0942</t>
  </si>
  <si>
    <t>PM0943</t>
  </si>
  <si>
    <t>PM1169</t>
  </si>
  <si>
    <t>PM1170</t>
  </si>
  <si>
    <t>PM0405</t>
  </si>
  <si>
    <t>PM0406</t>
  </si>
  <si>
    <t>PM0407</t>
  </si>
  <si>
    <t>PM0408</t>
  </si>
  <si>
    <t>PM0409</t>
  </si>
  <si>
    <t>PM1171</t>
  </si>
  <si>
    <t>PM1172</t>
  </si>
  <si>
    <t>PM0410</t>
  </si>
  <si>
    <t>PM0411</t>
  </si>
  <si>
    <t>PM0944</t>
  </si>
  <si>
    <t>PM0945</t>
  </si>
  <si>
    <t>PM0946</t>
  </si>
  <si>
    <t>PM1173</t>
  </si>
  <si>
    <t>PM1174</t>
  </si>
  <si>
    <t>PM0412</t>
  </si>
  <si>
    <t>PM0947</t>
  </si>
  <si>
    <t>PM0948</t>
  </si>
  <si>
    <t>PM0949</t>
  </si>
  <si>
    <t>PM0950</t>
  </si>
  <si>
    <t>PM1175</t>
  </si>
  <si>
    <t>PM1176</t>
  </si>
  <si>
    <t>PM0413</t>
  </si>
  <si>
    <t>PM0414</t>
  </si>
  <si>
    <t>PM0951</t>
  </si>
  <si>
    <t>PM0952</t>
  </si>
  <si>
    <t>PM0953</t>
  </si>
  <si>
    <t>PM1177</t>
  </si>
  <si>
    <t>PM1178</t>
  </si>
  <si>
    <t>PM0415</t>
  </si>
  <si>
    <t>PM0954</t>
  </si>
  <si>
    <t>PM0955</t>
  </si>
  <si>
    <t>PM0956</t>
  </si>
  <si>
    <t>PM0957</t>
  </si>
  <si>
    <t>PM1179</t>
  </si>
  <si>
    <t>PM1180</t>
  </si>
  <si>
    <t>PM0416</t>
  </si>
  <si>
    <t>PM0417</t>
  </si>
  <si>
    <t>PM0418</t>
  </si>
  <si>
    <t>PM0958</t>
  </si>
  <si>
    <t>PM0959</t>
  </si>
  <si>
    <t>PM0960</t>
  </si>
  <si>
    <t>PM0961</t>
  </si>
  <si>
    <t>PM1181</t>
  </si>
  <si>
    <t>PM1182</t>
  </si>
  <si>
    <t>PM0419</t>
  </si>
  <si>
    <t>PM0420</t>
  </si>
  <si>
    <t>PM0421</t>
  </si>
  <si>
    <t>PM0962</t>
  </si>
  <si>
    <t>PM0963</t>
  </si>
  <si>
    <t>PM1183</t>
  </si>
  <si>
    <t>PM1184</t>
  </si>
  <si>
    <t>PM0422</t>
  </si>
  <si>
    <t>PM0423</t>
  </si>
  <si>
    <t>PM0424</t>
  </si>
  <si>
    <t>PM0425</t>
  </si>
  <si>
    <t>PM0964</t>
  </si>
  <si>
    <t>PM1185</t>
  </si>
  <si>
    <t>PM1186</t>
  </si>
  <si>
    <t>PM0426</t>
  </si>
  <si>
    <t>PM0427</t>
  </si>
  <si>
    <t>PM0965</t>
  </si>
  <si>
    <t>PM0966</t>
  </si>
  <si>
    <t>PM0967</t>
  </si>
  <si>
    <t>PM0968</t>
  </si>
  <si>
    <t>PM1187</t>
  </si>
  <si>
    <t>PM1188</t>
  </si>
  <si>
    <t>PM0428</t>
  </si>
  <si>
    <t>PM0429</t>
  </si>
  <si>
    <t>PM0430</t>
  </si>
  <si>
    <t>PM0969</t>
  </si>
  <si>
    <t>PM1189</t>
  </si>
  <si>
    <t>PM1190</t>
  </si>
  <si>
    <t>PM0431</t>
  </si>
  <si>
    <t>PM0432</t>
  </si>
  <si>
    <t>PM0433</t>
  </si>
  <si>
    <t>PM0970</t>
  </si>
  <si>
    <t>PM1191</t>
  </si>
  <si>
    <t>PM0434</t>
  </si>
  <si>
    <t>PM0971</t>
  </si>
  <si>
    <t>PM0972</t>
  </si>
  <si>
    <t>PM0973</t>
  </si>
  <si>
    <t>PM0974</t>
  </si>
  <si>
    <t>PM1192</t>
  </si>
  <si>
    <t>PM1193</t>
  </si>
  <si>
    <t>PM0435</t>
  </si>
  <si>
    <t>PM0975</t>
  </si>
  <si>
    <t>PM0976</t>
  </si>
  <si>
    <t>PM0977</t>
  </si>
  <si>
    <t>PM0978</t>
  </si>
  <si>
    <t>PM1194</t>
  </si>
  <si>
    <t>PM1195</t>
  </si>
  <si>
    <t>PM0436</t>
  </si>
  <si>
    <t>PM0437</t>
  </si>
  <si>
    <t>PM0438</t>
  </si>
  <si>
    <t>PM0979</t>
  </si>
  <si>
    <t>PM0980</t>
  </si>
  <si>
    <t>PM1196</t>
  </si>
  <si>
    <t>PM1197</t>
  </si>
  <si>
    <t>PM0981</t>
  </si>
  <si>
    <t>PM0982</t>
  </si>
  <si>
    <t>PM0983</t>
  </si>
  <si>
    <t>PM0984</t>
  </si>
  <si>
    <t>PM0985</t>
  </si>
  <si>
    <t>PM1198</t>
  </si>
  <si>
    <t>PM1199</t>
  </si>
  <si>
    <t>PM0439</t>
  </si>
  <si>
    <t>PM0440</t>
  </si>
  <si>
    <t>PM0441</t>
  </si>
  <si>
    <t>PM0442</t>
  </si>
  <si>
    <t>PM0986</t>
  </si>
  <si>
    <t>PM0987</t>
  </si>
  <si>
    <t>PM1200</t>
  </si>
  <si>
    <t>PM1201</t>
  </si>
  <si>
    <t>PM0443</t>
  </si>
  <si>
    <t>PM0444</t>
  </si>
  <si>
    <t>PM0445</t>
  </si>
  <si>
    <t>PM0446</t>
  </si>
  <si>
    <t>PM0988</t>
  </si>
  <si>
    <t>PM1202</t>
  </si>
  <si>
    <t>PM1203</t>
  </si>
  <si>
    <t>PM0447</t>
  </si>
  <si>
    <t>PM0448</t>
  </si>
  <si>
    <t>PM0449</t>
  </si>
  <si>
    <t>PM0450</t>
  </si>
  <si>
    <t>PM0989</t>
  </si>
  <si>
    <t>PM1204</t>
  </si>
  <si>
    <t>PM1205</t>
  </si>
  <si>
    <t>PM0451</t>
  </si>
  <si>
    <t>PM0452</t>
  </si>
  <si>
    <t>PM0453</t>
  </si>
  <si>
    <t>PM0990</t>
  </si>
  <si>
    <t>PM0991</t>
  </si>
  <si>
    <t>PM1206</t>
  </si>
  <si>
    <t>PM0454</t>
  </si>
  <si>
    <t>PM0455</t>
  </si>
  <si>
    <t>PM0992</t>
  </si>
  <si>
    <t>PM0993</t>
  </si>
  <si>
    <t>PM0994</t>
  </si>
  <si>
    <t>PM1207</t>
  </si>
  <si>
    <t>PM1208</t>
  </si>
  <si>
    <t>PM0456</t>
  </si>
  <si>
    <t>PM0457</t>
  </si>
  <si>
    <t>PM0995</t>
  </si>
  <si>
    <t>PM1209</t>
  </si>
  <si>
    <t>PM1210</t>
  </si>
  <si>
    <t>PM0458</t>
  </si>
  <si>
    <t>PM0459</t>
  </si>
  <si>
    <t>PM0996</t>
  </si>
  <si>
    <t>PM0997</t>
  </si>
  <si>
    <t>PM0998</t>
  </si>
  <si>
    <t>PM1211</t>
  </si>
  <si>
    <t>PM1212</t>
  </si>
  <si>
    <t>PM0999</t>
  </si>
  <si>
    <t>PM1000</t>
  </si>
  <si>
    <t>PM1001</t>
  </si>
  <si>
    <t>PM1002</t>
  </si>
  <si>
    <t>PM1003</t>
  </si>
  <si>
    <t>PM1213</t>
  </si>
  <si>
    <t>PM1214</t>
  </si>
  <si>
    <t>PM0460</t>
  </si>
  <si>
    <t>PM0461</t>
  </si>
  <si>
    <t>PM0462</t>
  </si>
  <si>
    <t>PM0463</t>
  </si>
  <si>
    <t>PM1004</t>
  </si>
  <si>
    <t>PM1215</t>
  </si>
  <si>
    <t>PM1216</t>
  </si>
  <si>
    <t>PM0464</t>
  </si>
  <si>
    <t>PM0465</t>
  </si>
  <si>
    <t>PM0466</t>
  </si>
  <si>
    <t>PM1005</t>
  </si>
  <si>
    <t>PM1006</t>
  </si>
  <si>
    <t>PM1217</t>
  </si>
  <si>
    <t>PM1218</t>
  </si>
  <si>
    <t>PM1007</t>
  </si>
  <si>
    <t>PM1008</t>
  </si>
  <si>
    <t>PM1009</t>
  </si>
  <si>
    <t>PM1010</t>
  </si>
  <si>
    <t>PM1011</t>
  </si>
  <si>
    <t>PM1219</t>
  </si>
  <si>
    <t>PM1220</t>
  </si>
  <si>
    <t>PM0467</t>
  </si>
  <si>
    <t>PM0468</t>
  </si>
  <si>
    <t>PM0469</t>
  </si>
  <si>
    <t>PM0470</t>
  </si>
  <si>
    <t>PM0471</t>
  </si>
  <si>
    <t>PM0472</t>
  </si>
  <si>
    <t>PM1221</t>
  </si>
  <si>
    <t>PM1222</t>
  </si>
  <si>
    <t>PM0473</t>
  </si>
  <si>
    <t>PM0474</t>
  </si>
  <si>
    <t>PM0475</t>
  </si>
  <si>
    <t>PM1012</t>
  </si>
  <si>
    <t>PM1013</t>
  </si>
  <si>
    <t>PM1223</t>
  </si>
  <si>
    <t>PM1224</t>
  </si>
  <si>
    <t>PM0476</t>
  </si>
  <si>
    <t>PM1014</t>
  </si>
  <si>
    <t>PM1015</t>
  </si>
  <si>
    <t>PM1225</t>
  </si>
  <si>
    <t>PM0477</t>
  </si>
  <si>
    <t>PM0478</t>
  </si>
  <si>
    <t>PM0479</t>
  </si>
  <si>
    <t>PM1016</t>
  </si>
  <si>
    <t>PM1226</t>
  </si>
  <si>
    <t>PM1227</t>
  </si>
  <si>
    <t>PM0480</t>
  </si>
  <si>
    <t>PM0481</t>
  </si>
  <si>
    <t>PM1017</t>
  </si>
  <si>
    <t>PM1018</t>
  </si>
  <si>
    <t>PM1019</t>
  </si>
  <si>
    <t>PM1228</t>
  </si>
  <si>
    <t>PM1229</t>
  </si>
  <si>
    <t>PM0482</t>
  </si>
  <si>
    <t>PM0483</t>
  </si>
  <si>
    <t>PM0484</t>
  </si>
  <si>
    <t>PM0485</t>
  </si>
  <si>
    <t>PM1020</t>
  </si>
  <si>
    <t>PM1021</t>
  </si>
  <si>
    <t>PM1230</t>
  </si>
  <si>
    <t>PM1231</t>
  </si>
  <si>
    <t>PM1232</t>
  </si>
  <si>
    <t>PM1233</t>
  </si>
  <si>
    <t>PM0486</t>
  </si>
  <si>
    <t>PM0487</t>
  </si>
  <si>
    <t>PM0488</t>
  </si>
  <si>
    <t>PM0489</t>
  </si>
  <si>
    <t>PM1234</t>
  </si>
  <si>
    <t>PM1235</t>
  </si>
  <si>
    <t>PM0490</t>
  </si>
  <si>
    <t>PM0491</t>
  </si>
  <si>
    <t>PM0492</t>
  </si>
  <si>
    <t>PM0493</t>
  </si>
  <si>
    <t>PM1022</t>
  </si>
  <si>
    <t>PM1236</t>
  </si>
  <si>
    <t>PM1237</t>
  </si>
  <si>
    <t>PM0494</t>
  </si>
  <si>
    <t>PM1023</t>
  </si>
  <si>
    <t>PM1024</t>
  </si>
  <si>
    <t>PM1025</t>
  </si>
  <si>
    <t>PM1026</t>
  </si>
  <si>
    <t>PM1238</t>
  </si>
  <si>
    <t>PM1239</t>
  </si>
  <si>
    <t>PM1240</t>
  </si>
  <si>
    <t>PM0495</t>
  </si>
  <si>
    <t>PM1027</t>
  </si>
  <si>
    <t>PM1241</t>
  </si>
  <si>
    <t>PM1242</t>
  </si>
  <si>
    <t>PM1328</t>
  </si>
  <si>
    <t>PM1329</t>
  </si>
  <si>
    <t>PM1330</t>
  </si>
  <si>
    <t>PM1331</t>
  </si>
  <si>
    <t>PM1332</t>
  </si>
  <si>
    <t>PM1333</t>
  </si>
  <si>
    <t>W2/3</t>
  </si>
  <si>
    <t>Baseline</t>
  </si>
  <si>
    <t>s/w Config</t>
  </si>
  <si>
    <t>PM1334</t>
  </si>
  <si>
    <t>PM1335</t>
  </si>
  <si>
    <t>PM1336</t>
  </si>
  <si>
    <t>PM1337</t>
  </si>
  <si>
    <t>PM1338</t>
  </si>
  <si>
    <t>PM1339</t>
  </si>
  <si>
    <t>PM1340</t>
  </si>
  <si>
    <t>PM1341</t>
  </si>
  <si>
    <t>PM1342</t>
  </si>
  <si>
    <t>PM1343</t>
  </si>
  <si>
    <t>PM1344</t>
  </si>
  <si>
    <t>PM1345</t>
  </si>
  <si>
    <t>PM1346</t>
  </si>
  <si>
    <t>PM1347</t>
  </si>
  <si>
    <t>PM1348</t>
  </si>
  <si>
    <t>PM1349</t>
  </si>
  <si>
    <t>Line 4</t>
  </si>
  <si>
    <t>Line 6</t>
  </si>
  <si>
    <t>Line 5</t>
  </si>
  <si>
    <t>Avg Mileage</t>
  </si>
  <si>
    <t>TS401</t>
  </si>
  <si>
    <t>TS402</t>
  </si>
  <si>
    <t>TS403</t>
  </si>
  <si>
    <t>TS404</t>
  </si>
  <si>
    <t>TS405</t>
  </si>
  <si>
    <t>TS406</t>
  </si>
  <si>
    <t>TS407</t>
  </si>
  <si>
    <t>TS408</t>
  </si>
  <si>
    <t>TS409</t>
  </si>
  <si>
    <t>TS410</t>
  </si>
  <si>
    <t>TS411</t>
  </si>
  <si>
    <t>TS412</t>
  </si>
  <si>
    <t>TS413</t>
  </si>
  <si>
    <t>TS414</t>
  </si>
  <si>
    <t>TS415</t>
  </si>
  <si>
    <t>TS416</t>
  </si>
  <si>
    <t>TS417</t>
  </si>
  <si>
    <t>TS418</t>
  </si>
  <si>
    <t>TS419</t>
  </si>
  <si>
    <t>TS420</t>
  </si>
  <si>
    <t>TS421</t>
  </si>
  <si>
    <t>TS422</t>
  </si>
  <si>
    <t>TS423</t>
  </si>
  <si>
    <t>TS424</t>
  </si>
  <si>
    <t>TS501</t>
  </si>
  <si>
    <t>TS502</t>
  </si>
  <si>
    <t>TS503</t>
  </si>
  <si>
    <t>TS504</t>
  </si>
  <si>
    <t>TS505</t>
  </si>
  <si>
    <t>TS506</t>
  </si>
  <si>
    <t>TS507</t>
  </si>
  <si>
    <t>TS508</t>
  </si>
  <si>
    <t>TS509</t>
  </si>
  <si>
    <t>TS510</t>
  </si>
  <si>
    <t>TS511</t>
  </si>
  <si>
    <t>TS512</t>
  </si>
  <si>
    <t>TS513</t>
  </si>
  <si>
    <t>TS514</t>
  </si>
  <si>
    <t>TS515</t>
  </si>
  <si>
    <t>TS516</t>
  </si>
  <si>
    <t>TS517</t>
  </si>
  <si>
    <t>TS518</t>
  </si>
  <si>
    <t>TS519</t>
  </si>
  <si>
    <t>TS601</t>
  </si>
  <si>
    <t>TS602</t>
  </si>
  <si>
    <t>TS603</t>
  </si>
  <si>
    <t>TS604</t>
  </si>
  <si>
    <t>TS605</t>
  </si>
  <si>
    <t>TS606</t>
  </si>
  <si>
    <t>TS607</t>
  </si>
  <si>
    <t>TS608</t>
  </si>
  <si>
    <t>TS609</t>
  </si>
  <si>
    <t>TS610</t>
  </si>
  <si>
    <t>TS611</t>
  </si>
  <si>
    <t>TS612</t>
  </si>
  <si>
    <t>TS613</t>
  </si>
  <si>
    <t>TS614</t>
  </si>
  <si>
    <t>TS615</t>
  </si>
  <si>
    <t>TS616</t>
  </si>
  <si>
    <t>TS617</t>
  </si>
  <si>
    <t>TS618</t>
  </si>
  <si>
    <t>TS619</t>
  </si>
  <si>
    <t>TS620</t>
  </si>
  <si>
    <t>TS621</t>
  </si>
  <si>
    <t>TS622</t>
  </si>
  <si>
    <t>TS623</t>
  </si>
  <si>
    <t>TS624</t>
  </si>
  <si>
    <t>TS625</t>
  </si>
  <si>
    <t>TS626</t>
  </si>
  <si>
    <t>Q4</t>
  </si>
  <si>
    <t>PM1350</t>
  </si>
  <si>
    <t>PM1351</t>
  </si>
  <si>
    <t>PM1352</t>
  </si>
  <si>
    <t>PM1353</t>
  </si>
  <si>
    <t>PM1354</t>
  </si>
  <si>
    <t>PM1355</t>
  </si>
  <si>
    <t>PM1356</t>
  </si>
  <si>
    <t>PM1357</t>
  </si>
  <si>
    <t>PM1358</t>
  </si>
  <si>
    <t>PM1359</t>
  </si>
  <si>
    <t>PM1360</t>
  </si>
  <si>
    <t>PM1361</t>
  </si>
  <si>
    <t>PM1362</t>
  </si>
  <si>
    <t>PM1363</t>
  </si>
  <si>
    <t>PM1364</t>
  </si>
  <si>
    <t>PM1365</t>
  </si>
  <si>
    <t>PM1366</t>
  </si>
  <si>
    <t>PM1367</t>
  </si>
  <si>
    <t>PM1368</t>
  </si>
  <si>
    <t>PM1369</t>
  </si>
  <si>
    <t>PM1370</t>
  </si>
  <si>
    <t>PM1371</t>
  </si>
  <si>
    <t>PM1372</t>
  </si>
  <si>
    <t>PM1373</t>
  </si>
  <si>
    <t>PM1374</t>
  </si>
  <si>
    <t>PM1375</t>
  </si>
  <si>
    <t>PM1376</t>
  </si>
  <si>
    <t>PM1377</t>
  </si>
  <si>
    <t xml:space="preserve"> Multiple Unit</t>
  </si>
  <si>
    <t>ATC</t>
  </si>
  <si>
    <t>Total Power-On</t>
  </si>
  <si>
    <t>Power-On avg</t>
  </si>
  <si>
    <t>PM0264</t>
  </si>
  <si>
    <t>PM0790</t>
  </si>
  <si>
    <t>PM0791</t>
  </si>
  <si>
    <t>PM0792</t>
  </si>
  <si>
    <t>PM0793</t>
  </si>
  <si>
    <t>PM0794</t>
  </si>
  <si>
    <t>PM1062</t>
  </si>
  <si>
    <t>PM1063</t>
  </si>
  <si>
    <t>PM0265</t>
  </si>
  <si>
    <t>PM0266</t>
  </si>
  <si>
    <t>PM0795</t>
  </si>
  <si>
    <t>PM0796</t>
  </si>
  <si>
    <t>PM0797</t>
  </si>
  <si>
    <t>PM1064</t>
  </si>
  <si>
    <t>PM1065</t>
  </si>
  <si>
    <t>PM0267</t>
  </si>
  <si>
    <t>PM0268</t>
  </si>
  <si>
    <t>PM0269</t>
  </si>
  <si>
    <t>PM0270</t>
  </si>
  <si>
    <t>PM0798</t>
  </si>
  <si>
    <t>PM1066</t>
  </si>
  <si>
    <t>PM0799</t>
  </si>
  <si>
    <t>PM0800</t>
  </si>
  <si>
    <t>PM0801</t>
  </si>
  <si>
    <t>PM0802</t>
  </si>
  <si>
    <t>PM1067</t>
  </si>
  <si>
    <t>PM1068</t>
  </si>
  <si>
    <t>PM0271</t>
  </si>
  <si>
    <t>PM0272</t>
  </si>
  <si>
    <t>PM0273</t>
  </si>
  <si>
    <t>PM0274</t>
  </si>
  <si>
    <t>PM0803</t>
  </si>
  <si>
    <t>PM1069</t>
  </si>
  <si>
    <t>PM1070</t>
  </si>
  <si>
    <t>PM0275</t>
  </si>
  <si>
    <t>PM0804</t>
  </si>
  <si>
    <t>PM0805</t>
  </si>
  <si>
    <t>PM0806</t>
  </si>
  <si>
    <t>PM0807</t>
  </si>
  <si>
    <t>PM0808</t>
  </si>
  <si>
    <t>PM1071</t>
  </si>
  <si>
    <t>PM1072</t>
  </si>
  <si>
    <t>PM0276</t>
  </si>
  <si>
    <t>PM0277</t>
  </si>
  <si>
    <t>PM0278</t>
  </si>
  <si>
    <t>PM0279</t>
  </si>
  <si>
    <t>PM0280</t>
  </si>
  <si>
    <t>PM0809</t>
  </si>
  <si>
    <t>PM1073</t>
  </si>
  <si>
    <t>PM1074</t>
  </si>
  <si>
    <t>PM0281</t>
  </si>
  <si>
    <t>PM0282</t>
  </si>
  <si>
    <t>PM0810</t>
  </si>
  <si>
    <t>PM0811</t>
  </si>
  <si>
    <t>PM0812</t>
  </si>
  <si>
    <t>PM1075</t>
  </si>
  <si>
    <t>PM1076</t>
  </si>
  <si>
    <t>PM0283</t>
  </si>
  <si>
    <t>PM0284</t>
  </si>
  <si>
    <t>PM0285</t>
  </si>
  <si>
    <t>PM0813</t>
  </si>
  <si>
    <t>PM1077</t>
  </si>
  <si>
    <t>PM0814</t>
  </si>
  <si>
    <t>PM0815</t>
  </si>
  <si>
    <t>PM0816</t>
  </si>
  <si>
    <t>PM0817</t>
  </si>
  <si>
    <t>PM1078</t>
  </si>
  <si>
    <t>PM1079</t>
  </si>
  <si>
    <t>PM0286</t>
  </si>
  <si>
    <t>PM0818</t>
  </si>
  <si>
    <t>PM0819</t>
  </si>
  <si>
    <t>PM0820</t>
  </si>
  <si>
    <t>PM0821</t>
  </si>
  <si>
    <t>PM1080</t>
  </si>
  <si>
    <t>PM1081</t>
  </si>
  <si>
    <t>PM0287</t>
  </si>
  <si>
    <t>PM0288</t>
  </si>
  <si>
    <t>PM0822</t>
  </si>
  <si>
    <t>PM0823</t>
  </si>
  <si>
    <t>PM0824</t>
  </si>
  <si>
    <t>PM1082</t>
  </si>
  <si>
    <t>PM1083</t>
  </si>
  <si>
    <t>PM0289</t>
  </si>
  <si>
    <t>PM0290</t>
  </si>
  <si>
    <t>PM0291</t>
  </si>
  <si>
    <t>PM0292</t>
  </si>
  <si>
    <t>PM0825</t>
  </si>
  <si>
    <t>PM1084</t>
  </si>
  <si>
    <t>PM1085</t>
  </si>
  <si>
    <t>PM0293</t>
  </si>
  <si>
    <t>PM0294</t>
  </si>
  <si>
    <t>PM0826</t>
  </si>
  <si>
    <t>PM0827</t>
  </si>
  <si>
    <t>PM0828</t>
  </si>
  <si>
    <t>PM0829</t>
  </si>
  <si>
    <t>PM0830</t>
  </si>
  <si>
    <t>PM1086</t>
  </si>
  <si>
    <t>PM1087</t>
  </si>
  <si>
    <t>PM0295</t>
  </si>
  <si>
    <t>PM0831</t>
  </si>
  <si>
    <t>PM0832</t>
  </si>
  <si>
    <t>PM0833</t>
  </si>
  <si>
    <t>PM0834</t>
  </si>
  <si>
    <t>PM1088</t>
  </si>
  <si>
    <t>PM1089</t>
  </si>
  <si>
    <t>PM0296</t>
  </si>
  <si>
    <t>PM0297</t>
  </si>
  <si>
    <t>PM0298</t>
  </si>
  <si>
    <t>PM0299</t>
  </si>
  <si>
    <t>PM0300</t>
  </si>
  <si>
    <t>PM1090</t>
  </si>
  <si>
    <t>PM1091</t>
  </si>
  <si>
    <t>PM0301</t>
  </si>
  <si>
    <t>PM0302</t>
  </si>
  <si>
    <t>PM0303</t>
  </si>
  <si>
    <t>PM0835</t>
  </si>
  <si>
    <t>PM0836</t>
  </si>
  <si>
    <t>PM1092</t>
  </si>
  <si>
    <t>PM1093</t>
  </si>
  <si>
    <t>PM0304</t>
  </si>
  <si>
    <t>PM0305</t>
  </si>
  <si>
    <t>PM0306</t>
  </si>
  <si>
    <t>PM0307</t>
  </si>
  <si>
    <t>PM0837</t>
  </si>
  <si>
    <t>PM1094</t>
  </si>
  <si>
    <t>PM1095</t>
  </si>
  <si>
    <t>PM0838</t>
  </si>
  <si>
    <t>PM1096</t>
  </si>
  <si>
    <t>PM0308</t>
  </si>
  <si>
    <t>PM0839</t>
  </si>
  <si>
    <t>PM0840</t>
  </si>
  <si>
    <t>PM0841</t>
  </si>
  <si>
    <t>PM0842</t>
  </si>
  <si>
    <t>PM1097</t>
  </si>
  <si>
    <t>PM1098</t>
  </si>
  <si>
    <t>PM0309</t>
  </si>
  <si>
    <t>PM0310</t>
  </si>
  <si>
    <t>PM0843</t>
  </si>
  <si>
    <t>PM0844</t>
  </si>
  <si>
    <t>PM1099</t>
  </si>
  <si>
    <t>PM1100</t>
  </si>
  <si>
    <t>PM0311</t>
  </si>
  <si>
    <t>PM0312</t>
  </si>
  <si>
    <t>PM1101</t>
  </si>
  <si>
    <t>PM1102</t>
  </si>
  <si>
    <t>PM0313</t>
  </si>
  <si>
    <t>PM0314</t>
  </si>
  <si>
    <t>PM0845</t>
  </si>
  <si>
    <t>PM1103</t>
  </si>
  <si>
    <t>PM1104</t>
  </si>
  <si>
    <t>PM0846</t>
  </si>
  <si>
    <t>PM1105</t>
  </si>
  <si>
    <t>PM1106</t>
  </si>
  <si>
    <t>PM0315</t>
  </si>
  <si>
    <t>PM0316</t>
  </si>
  <si>
    <t>PM0317</t>
  </si>
  <si>
    <t>PM0318</t>
  </si>
  <si>
    <t>PM0319</t>
  </si>
  <si>
    <t>PM0320</t>
  </si>
  <si>
    <t>PM0321</t>
  </si>
  <si>
    <t>PM0322</t>
  </si>
  <si>
    <t>PM0847</t>
  </si>
  <si>
    <t>PM0848</t>
  </si>
  <si>
    <t>PM1107</t>
  </si>
  <si>
    <t>PM1108</t>
  </si>
  <si>
    <t>PM0323</t>
  </si>
  <si>
    <t>PM0324</t>
  </si>
  <si>
    <t>PM0325</t>
  </si>
  <si>
    <t>PM0326</t>
  </si>
  <si>
    <t>PM0849</t>
  </si>
  <si>
    <t>PM1109</t>
  </si>
  <si>
    <t>PM1110</t>
  </si>
  <si>
    <t>PM0327</t>
  </si>
  <si>
    <t>PM0850</t>
  </si>
  <si>
    <t>PM0851</t>
  </si>
  <si>
    <t>PM1111</t>
  </si>
  <si>
    <t>PM1112</t>
  </si>
  <si>
    <t>PM0328</t>
  </si>
  <si>
    <t>PM0329</t>
  </si>
  <si>
    <t>PM0852</t>
  </si>
  <si>
    <t>PM0853</t>
  </si>
  <si>
    <t>PM0854</t>
  </si>
  <si>
    <t>PM1113</t>
  </si>
  <si>
    <t>PM1114</t>
  </si>
  <si>
    <t>PM1115</t>
  </si>
  <si>
    <t>PM0330</t>
  </si>
  <si>
    <t>PM0331</t>
  </si>
  <si>
    <t>PM0855</t>
  </si>
  <si>
    <t>PM0856</t>
  </si>
  <si>
    <t>PM0857</t>
  </si>
  <si>
    <t>PM1116</t>
  </si>
  <si>
    <t>PM1117</t>
  </si>
  <si>
    <t>PM0332</t>
  </si>
  <si>
    <t>PM0858</t>
  </si>
  <si>
    <t>PM0859</t>
  </si>
  <si>
    <t>PM0860</t>
  </si>
  <si>
    <t>PM0861</t>
  </si>
  <si>
    <t>PM1118</t>
  </si>
  <si>
    <t>PM1119</t>
  </si>
  <si>
    <t>PM0333</t>
  </si>
  <si>
    <t>PM0334</t>
  </si>
  <si>
    <t>PM0862</t>
  </si>
  <si>
    <t>PM0863</t>
  </si>
  <si>
    <t>PM0864</t>
  </si>
  <si>
    <t>PM1120</t>
  </si>
  <si>
    <t>PM1121</t>
  </si>
  <si>
    <t>PM0865</t>
  </si>
  <si>
    <t>PM0866</t>
  </si>
  <si>
    <t>PM0867</t>
  </si>
  <si>
    <t>PM1122</t>
  </si>
  <si>
    <t>PM1123</t>
  </si>
  <si>
    <t>PM0335</t>
  </si>
  <si>
    <t>PM0336</t>
  </si>
  <si>
    <t>PM0337</t>
  </si>
  <si>
    <t>PM0338</t>
  </si>
  <si>
    <t>PM0868</t>
  </si>
  <si>
    <t>PM1124</t>
  </si>
  <si>
    <t>PM1125</t>
  </si>
  <si>
    <t>PM0339</t>
  </si>
  <si>
    <t>PM0340</t>
  </si>
  <si>
    <t>PM0341</t>
  </si>
  <si>
    <t>PM0869</t>
  </si>
  <si>
    <t>PM0870</t>
  </si>
  <si>
    <t>PM1126</t>
  </si>
  <si>
    <t>PM1127</t>
  </si>
  <si>
    <t>PM0342</t>
  </si>
  <si>
    <t>PM0343</t>
  </si>
  <si>
    <t>PM0871</t>
  </si>
  <si>
    <t>PM0872</t>
  </si>
  <si>
    <t>PM0873</t>
  </si>
  <si>
    <t>PM1128</t>
  </si>
  <si>
    <t>PM1129</t>
  </si>
  <si>
    <t>PM0344</t>
  </si>
  <si>
    <t>PM0345</t>
  </si>
  <si>
    <t>PM0346</t>
  </si>
  <si>
    <t>PM0347</t>
  </si>
  <si>
    <t>PM0874</t>
  </si>
  <si>
    <t>PM1130</t>
  </si>
  <si>
    <t>PM0348</t>
  </si>
  <si>
    <t>PM0349</t>
  </si>
  <si>
    <t>PM0350</t>
  </si>
  <si>
    <t>PM0351</t>
  </si>
  <si>
    <t>PM0875</t>
  </si>
  <si>
    <t>PM1131</t>
  </si>
  <si>
    <t>PM0876</t>
  </si>
  <si>
    <t>PM1132</t>
  </si>
  <si>
    <t>PM1133</t>
  </si>
  <si>
    <t>PM0352</t>
  </si>
  <si>
    <t>PM0353</t>
  </si>
  <si>
    <t>PM0877</t>
  </si>
  <si>
    <t>PM0878</t>
  </si>
  <si>
    <t>PM0879</t>
  </si>
  <si>
    <t>PM0880</t>
  </si>
  <si>
    <t>PM1134</t>
  </si>
  <si>
    <t>PM1135</t>
  </si>
  <si>
    <t>PM0354</t>
  </si>
  <si>
    <t>PM0355</t>
  </si>
  <si>
    <t>PM0356</t>
  </si>
  <si>
    <t>PM0881</t>
  </si>
  <si>
    <t>PM0882</t>
  </si>
  <si>
    <t>PM1136</t>
  </si>
  <si>
    <t>PM1137</t>
  </si>
  <si>
    <t>PM0883</t>
  </si>
  <si>
    <t>PM0884</t>
  </si>
  <si>
    <t>PM0885</t>
  </si>
  <si>
    <t>PM0886</t>
  </si>
  <si>
    <t>PM0887</t>
  </si>
  <si>
    <t>PM0888</t>
  </si>
  <si>
    <t>PM1138</t>
  </si>
  <si>
    <t>PM1139</t>
  </si>
  <si>
    <t>PM0357</t>
  </si>
  <si>
    <t>PM0889</t>
  </si>
  <si>
    <t>PM0890</t>
  </si>
  <si>
    <t>PM0891</t>
  </si>
  <si>
    <t>PM1140</t>
  </si>
  <si>
    <t>PM1141</t>
  </si>
  <si>
    <t>PM0358</t>
  </si>
  <si>
    <t>PM0359</t>
  </si>
  <si>
    <t>PM0360</t>
  </si>
  <si>
    <t>PM1142</t>
  </si>
  <si>
    <t>PM1143</t>
  </si>
  <si>
    <t>PM0496</t>
  </si>
  <si>
    <t>PM0497</t>
  </si>
  <si>
    <t>PM1028</t>
  </si>
  <si>
    <t>PM1029</t>
  </si>
  <si>
    <t>PM1030</t>
  </si>
  <si>
    <t>PM1031</t>
  </si>
  <si>
    <t>PM1243</t>
  </si>
  <si>
    <t>PM1244</t>
  </si>
  <si>
    <t>PM0498</t>
  </si>
  <si>
    <t>PM0499</t>
  </si>
  <si>
    <t>PM1032</t>
  </si>
  <si>
    <t>PM1033</t>
  </si>
  <si>
    <t>PM1245</t>
  </si>
  <si>
    <t>PM1246</t>
  </si>
  <si>
    <t>PM0500</t>
  </si>
  <si>
    <t>PM0501</t>
  </si>
  <si>
    <t>PM1034</t>
  </si>
  <si>
    <t>PM1035</t>
  </si>
  <si>
    <t>PM1247</t>
  </si>
  <si>
    <t>PM1248</t>
  </si>
  <si>
    <t>PM0502</t>
  </si>
  <si>
    <t>PM0503</t>
  </si>
  <si>
    <t>PM1036</t>
  </si>
  <si>
    <t>PM1037</t>
  </si>
  <si>
    <t>PM1038</t>
  </si>
  <si>
    <t>PM1039</t>
  </si>
  <si>
    <t>PM1040</t>
  </si>
  <si>
    <t>PM1249</t>
  </si>
  <si>
    <t>PM1250</t>
  </si>
  <si>
    <t>PM0504</t>
  </si>
  <si>
    <t>PM1041</t>
  </si>
  <si>
    <t>PM1042</t>
  </si>
  <si>
    <t>PM1043</t>
  </si>
  <si>
    <t>PM1044</t>
  </si>
  <si>
    <t>PM1251</t>
  </si>
  <si>
    <t>PM1252</t>
  </si>
  <si>
    <t>PM0505</t>
  </si>
  <si>
    <t>PM0506</t>
  </si>
  <si>
    <t>PM0507</t>
  </si>
  <si>
    <t>PM0508</t>
  </si>
  <si>
    <t>PM0509</t>
  </si>
  <si>
    <t>PM1253</t>
  </si>
  <si>
    <t>PM1254</t>
  </si>
  <si>
    <t>PM0510</t>
  </si>
  <si>
    <t>PM0511</t>
  </si>
  <si>
    <t>PM0512</t>
  </si>
  <si>
    <t>PM0513</t>
  </si>
  <si>
    <t>PM1045</t>
  </si>
  <si>
    <t>PM1255</t>
  </si>
  <si>
    <t>PM1256</t>
  </si>
  <si>
    <t>PM0514</t>
  </si>
  <si>
    <t>PM1046</t>
  </si>
  <si>
    <t>PM1047</t>
  </si>
  <si>
    <t>PM1048</t>
  </si>
  <si>
    <t>PM1049</t>
  </si>
  <si>
    <t>PM1257</t>
  </si>
  <si>
    <t>PM1258</t>
  </si>
  <si>
    <t>PM0515</t>
  </si>
  <si>
    <t>PM0516</t>
  </si>
  <si>
    <t>PM1050</t>
  </si>
  <si>
    <t>PM1051</t>
  </si>
  <si>
    <t>PM1259</t>
  </si>
  <si>
    <t>PM1260</t>
  </si>
  <si>
    <t>PM0517</t>
  </si>
  <si>
    <t>PM0518</t>
  </si>
  <si>
    <t>PM0519</t>
  </si>
  <si>
    <t>PM1052</t>
  </si>
  <si>
    <t>PM1261</t>
  </si>
  <si>
    <t>PM0520</t>
  </si>
  <si>
    <t>PM0521</t>
  </si>
  <si>
    <t>PM0522</t>
  </si>
  <si>
    <t>PM1262</t>
  </si>
  <si>
    <t>PM1263</t>
  </si>
  <si>
    <t>PM1053</t>
  </si>
  <si>
    <t>PM1054</t>
  </si>
  <si>
    <t>PM1056</t>
  </si>
  <si>
    <t>PM1057</t>
  </si>
  <si>
    <t>PM1058</t>
  </si>
  <si>
    <t>PM1055</t>
  </si>
  <si>
    <t>PM1268</t>
  </si>
  <si>
    <t>PM1264</t>
  </si>
  <si>
    <t>PM1265</t>
  </si>
  <si>
    <t>PM1059</t>
  </si>
  <si>
    <t>PM1060</t>
  </si>
  <si>
    <t>PM1061</t>
  </si>
  <si>
    <t>PM0523</t>
  </si>
  <si>
    <t>PM1266</t>
  </si>
  <si>
    <t>PM1267</t>
  </si>
  <si>
    <t>PM1269</t>
  </si>
  <si>
    <t>PM1270</t>
  </si>
  <si>
    <t>PM1271</t>
  </si>
  <si>
    <t>PM1272</t>
  </si>
  <si>
    <t>PM1273</t>
  </si>
  <si>
    <t>PM1274</t>
  </si>
  <si>
    <t>PM1275</t>
  </si>
  <si>
    <t>PM1276</t>
  </si>
  <si>
    <t>PM1277</t>
  </si>
  <si>
    <t>PM1278</t>
  </si>
  <si>
    <t>PM1279</t>
  </si>
  <si>
    <t>PM1280</t>
  </si>
  <si>
    <t>PM1281</t>
  </si>
  <si>
    <t>PM1282</t>
  </si>
  <si>
    <t>PM1283</t>
  </si>
  <si>
    <t>PM1284</t>
  </si>
  <si>
    <t>PM1285</t>
  </si>
  <si>
    <t>PM1286</t>
  </si>
  <si>
    <t>PM1287</t>
  </si>
  <si>
    <t>PM1288</t>
  </si>
  <si>
    <t>PM1289</t>
  </si>
  <si>
    <t>PM1290</t>
  </si>
  <si>
    <t>PM1291</t>
  </si>
  <si>
    <t>PM1292</t>
  </si>
  <si>
    <t>PM1293</t>
  </si>
  <si>
    <t>PM1294</t>
  </si>
  <si>
    <t>PM1295</t>
  </si>
  <si>
    <t>PM1296</t>
  </si>
  <si>
    <t>PM1297</t>
  </si>
  <si>
    <t>PM1298</t>
  </si>
  <si>
    <t>PM1299</t>
  </si>
  <si>
    <t>PM1300</t>
  </si>
  <si>
    <t>PM1301</t>
  </si>
  <si>
    <t>PM1302</t>
  </si>
  <si>
    <t>PM1303</t>
  </si>
  <si>
    <t>PM1304</t>
  </si>
  <si>
    <t>PM1305</t>
  </si>
  <si>
    <t>PM1306</t>
  </si>
  <si>
    <t>PM1307</t>
  </si>
  <si>
    <t>PM1308</t>
  </si>
  <si>
    <t>PM1385</t>
  </si>
  <si>
    <t>PM1386</t>
  </si>
  <si>
    <t>PM1387</t>
  </si>
  <si>
    <t>PM1388</t>
  </si>
  <si>
    <t>PM1394</t>
  </si>
  <si>
    <t>PM1395</t>
  </si>
  <si>
    <t>PM1396</t>
  </si>
  <si>
    <t>PM1397</t>
  </si>
  <si>
    <t>PM1402</t>
  </si>
  <si>
    <t>PM1403</t>
  </si>
  <si>
    <t>PM1404</t>
  </si>
  <si>
    <t>PM1405</t>
  </si>
  <si>
    <t>PM1406</t>
  </si>
  <si>
    <t>PM1414</t>
  </si>
  <si>
    <t>PM1415</t>
  </si>
  <si>
    <t>PM1416</t>
  </si>
  <si>
    <t>PM1424</t>
  </si>
  <si>
    <t>PM1425</t>
  </si>
  <si>
    <t>PM1426</t>
  </si>
  <si>
    <t>PM1427</t>
  </si>
  <si>
    <t>PM1428</t>
  </si>
  <si>
    <t>PM1435</t>
  </si>
  <si>
    <t>PM1436</t>
  </si>
  <si>
    <t>PM1437</t>
  </si>
  <si>
    <t>PM1438</t>
  </si>
  <si>
    <t>PM1439</t>
  </si>
  <si>
    <t>PM1444</t>
  </si>
  <si>
    <t>PM1445</t>
  </si>
  <si>
    <t>PM1446</t>
  </si>
  <si>
    <t>PM1447</t>
  </si>
  <si>
    <t>PM1448</t>
  </si>
  <si>
    <t>PM1456</t>
  </si>
  <si>
    <t>PM1457</t>
  </si>
  <si>
    <t>PM1458</t>
  </si>
  <si>
    <t>PM1459</t>
  </si>
  <si>
    <t>PM1460</t>
  </si>
  <si>
    <t>PM1468</t>
  </si>
  <si>
    <t>PM1469</t>
  </si>
  <si>
    <t>PM1470</t>
  </si>
  <si>
    <t>PM1471</t>
  </si>
  <si>
    <t>PM1480</t>
  </si>
  <si>
    <t>PM1481</t>
  </si>
  <si>
    <t>PM1482</t>
  </si>
  <si>
    <t>PM1483</t>
  </si>
  <si>
    <t>PM1484</t>
  </si>
  <si>
    <t>PM1493</t>
  </si>
  <si>
    <t>PM1494</t>
  </si>
  <si>
    <t>PM1495</t>
  </si>
  <si>
    <t>PM1496</t>
  </si>
  <si>
    <t>PM1497</t>
  </si>
  <si>
    <t>PM1505</t>
  </si>
  <si>
    <t>PM1506</t>
  </si>
  <si>
    <t>PM1507</t>
  </si>
  <si>
    <t>PM1508</t>
  </si>
  <si>
    <t>PM1517</t>
  </si>
  <si>
    <t>PM1518</t>
  </si>
  <si>
    <t>PM1519</t>
  </si>
  <si>
    <t>PM1527</t>
  </si>
  <si>
    <t>PM1528</t>
  </si>
  <si>
    <t>PM1529</t>
  </si>
  <si>
    <t>PM1537</t>
  </si>
  <si>
    <t>PM1538</t>
  </si>
  <si>
    <t>PM1539</t>
  </si>
  <si>
    <t>PM1540</t>
  </si>
  <si>
    <t>PM1548</t>
  </si>
  <si>
    <t>PM1549</t>
  </si>
  <si>
    <t>PM1550</t>
  </si>
  <si>
    <t>PM1551</t>
  </si>
  <si>
    <t>PM1560</t>
  </si>
  <si>
    <t>PM1561</t>
  </si>
  <si>
    <t>PM1562</t>
  </si>
  <si>
    <t>PM1563</t>
  </si>
  <si>
    <t>PM1572</t>
  </si>
  <si>
    <t>PM1573</t>
  </si>
  <si>
    <t>PM1574</t>
  </si>
  <si>
    <t>PM1581</t>
  </si>
  <si>
    <t>PM1582</t>
  </si>
  <si>
    <t>PM1583</t>
  </si>
  <si>
    <t>PM1584</t>
  </si>
  <si>
    <t>PM1585</t>
  </si>
  <si>
    <t>PM1586</t>
  </si>
  <si>
    <t>PM1587</t>
  </si>
  <si>
    <t>PM1588</t>
  </si>
  <si>
    <t>PM1589</t>
  </si>
  <si>
    <t>PM1590</t>
  </si>
  <si>
    <t>PM1591</t>
  </si>
  <si>
    <t>PM1592</t>
  </si>
  <si>
    <t>PM1593</t>
  </si>
  <si>
    <t>PM1594</t>
  </si>
  <si>
    <t>PM1595</t>
  </si>
  <si>
    <t>PM1596</t>
  </si>
  <si>
    <t>PM1597</t>
  </si>
  <si>
    <t>PM1598</t>
  </si>
  <si>
    <t>PM1599</t>
  </si>
  <si>
    <t>PM1600</t>
  </si>
  <si>
    <t>PM1601</t>
  </si>
  <si>
    <t>PM1602</t>
  </si>
  <si>
    <t>PM1603</t>
  </si>
  <si>
    <t>PM1604</t>
  </si>
  <si>
    <t>PM1605</t>
  </si>
  <si>
    <t>PM1606</t>
  </si>
  <si>
    <t>PM1607</t>
  </si>
  <si>
    <t>PM1608</t>
  </si>
  <si>
    <t>PM1609</t>
  </si>
  <si>
    <t>PM1610</t>
  </si>
  <si>
    <t>PM1611</t>
  </si>
  <si>
    <t>PM1612</t>
  </si>
  <si>
    <t>PM1613</t>
  </si>
  <si>
    <t>PM1614</t>
  </si>
  <si>
    <t>PM1615</t>
  </si>
  <si>
    <t>PM1616</t>
  </si>
  <si>
    <t>PM1617</t>
  </si>
  <si>
    <t>PM1618</t>
  </si>
  <si>
    <t>PM1619</t>
  </si>
  <si>
    <t>PM1620</t>
  </si>
  <si>
    <t>PM1621</t>
  </si>
  <si>
    <t>PM1622</t>
  </si>
  <si>
    <t>PM1623</t>
  </si>
  <si>
    <t>PM1624</t>
  </si>
  <si>
    <t>PM1625</t>
  </si>
  <si>
    <t>PM1626</t>
  </si>
  <si>
    <t>PM1627</t>
  </si>
  <si>
    <t>PM1628</t>
  </si>
  <si>
    <t>PM1629</t>
  </si>
  <si>
    <t>PM1630</t>
  </si>
  <si>
    <t>PM1631</t>
  </si>
  <si>
    <t>PM1632</t>
  </si>
  <si>
    <t>PM1633</t>
  </si>
  <si>
    <t>PM1634</t>
  </si>
  <si>
    <t>PM1635</t>
  </si>
  <si>
    <t>PM1636</t>
  </si>
  <si>
    <t>PM1637</t>
  </si>
  <si>
    <t>2-Weekly (26)</t>
  </si>
  <si>
    <t>W36/37</t>
  </si>
  <si>
    <t>W38/39</t>
  </si>
  <si>
    <t>PM1383</t>
  </si>
  <si>
    <t>PM1384</t>
  </si>
  <si>
    <t>PM1392</t>
  </si>
  <si>
    <t>PM1393</t>
  </si>
  <si>
    <t>PM1401</t>
  </si>
  <si>
    <t>PM1413</t>
  </si>
  <si>
    <t>PM1423</t>
  </si>
  <si>
    <t>PM1434</t>
  </si>
  <si>
    <t>PM1443</t>
  </si>
  <si>
    <t>PM1455</t>
  </si>
  <si>
    <t>PM1466</t>
  </si>
  <si>
    <t>PM1467</t>
  </si>
  <si>
    <t>PM1479</t>
  </si>
  <si>
    <t>PM1492</t>
  </si>
  <si>
    <t>PM1503</t>
  </si>
  <si>
    <t>PM1504</t>
  </si>
  <si>
    <t>PM1515</t>
  </si>
  <si>
    <t>PM1516</t>
  </si>
  <si>
    <t>PM1525</t>
  </si>
  <si>
    <t>PM1526</t>
  </si>
  <si>
    <t>PM1536</t>
  </si>
  <si>
    <t>PM1547</t>
  </si>
  <si>
    <t>PM1559</t>
  </si>
  <si>
    <t>PM1571</t>
  </si>
  <si>
    <t>PM1580</t>
  </si>
  <si>
    <t>PM1638</t>
  </si>
  <si>
    <t>PM1639</t>
  </si>
  <si>
    <t>PM1640</t>
  </si>
  <si>
    <t>PM1641</t>
  </si>
  <si>
    <t>PM1642</t>
  </si>
  <si>
    <t>PM1643</t>
  </si>
  <si>
    <t>PM1644</t>
  </si>
  <si>
    <t>PM1645</t>
  </si>
  <si>
    <t>PM1646</t>
  </si>
  <si>
    <t>PM1647</t>
  </si>
  <si>
    <t>PM1648</t>
  </si>
  <si>
    <t>PM1649</t>
  </si>
  <si>
    <t>PM1650</t>
  </si>
  <si>
    <t>PM1651</t>
  </si>
  <si>
    <t>PM1652</t>
  </si>
  <si>
    <t>PM1653</t>
  </si>
  <si>
    <t>PM1654</t>
  </si>
  <si>
    <t>PM1655</t>
  </si>
  <si>
    <t>PM1656</t>
  </si>
  <si>
    <t>PM1657</t>
  </si>
  <si>
    <t>PM1658</t>
  </si>
  <si>
    <t>PM1659</t>
  </si>
  <si>
    <t>PM1660</t>
  </si>
  <si>
    <t>PM1661</t>
  </si>
  <si>
    <t>PM1662</t>
  </si>
  <si>
    <t>PM1663</t>
  </si>
  <si>
    <t>PM1664</t>
  </si>
  <si>
    <t>PM1665</t>
  </si>
  <si>
    <t>PM1666</t>
  </si>
  <si>
    <t>PM1667</t>
  </si>
  <si>
    <t>PM1668</t>
  </si>
  <si>
    <t>PM1669</t>
  </si>
  <si>
    <t>PM1670</t>
  </si>
  <si>
    <t>PM1671</t>
  </si>
  <si>
    <t>PM1672</t>
  </si>
  <si>
    <t>PM1673</t>
  </si>
  <si>
    <t>PM1674</t>
  </si>
  <si>
    <t>PM1675</t>
  </si>
  <si>
    <t>PM1676</t>
  </si>
  <si>
    <t>PM1677</t>
  </si>
  <si>
    <t>PM1678</t>
  </si>
  <si>
    <t>PM1679</t>
  </si>
  <si>
    <t>PM1680</t>
  </si>
  <si>
    <t>PM1681</t>
  </si>
  <si>
    <t>PM1682</t>
  </si>
  <si>
    <t>PM1683</t>
  </si>
  <si>
    <t>PM1684</t>
  </si>
  <si>
    <t>PM1685</t>
  </si>
  <si>
    <t>PM1686</t>
  </si>
  <si>
    <t>PM1687</t>
  </si>
  <si>
    <t>PM1688</t>
  </si>
  <si>
    <t>PM1689</t>
  </si>
  <si>
    <t>PM1690</t>
  </si>
  <si>
    <t>PM1691</t>
  </si>
  <si>
    <t>PM1692</t>
  </si>
  <si>
    <t>PM1693</t>
  </si>
  <si>
    <t>PM1694</t>
  </si>
  <si>
    <t>PM1695</t>
  </si>
  <si>
    <t>PM1696</t>
  </si>
  <si>
    <t>PM1697</t>
  </si>
  <si>
    <t>W40/41</t>
  </si>
  <si>
    <t>PM1698</t>
  </si>
  <si>
    <t>PM1699</t>
  </si>
  <si>
    <t>PM1700</t>
  </si>
  <si>
    <t>PM1701</t>
  </si>
  <si>
    <t>PM1702</t>
  </si>
  <si>
    <t>PM1703</t>
  </si>
  <si>
    <t>PM1704</t>
  </si>
  <si>
    <t>PM1707</t>
  </si>
  <si>
    <t>PM1708</t>
  </si>
  <si>
    <t>PM1709</t>
  </si>
  <si>
    <t>PM1710</t>
  </si>
  <si>
    <t>PM1711</t>
  </si>
  <si>
    <t>PM1712</t>
  </si>
  <si>
    <t>PM1713</t>
  </si>
  <si>
    <t>PM1714</t>
  </si>
  <si>
    <t>PM1705</t>
  </si>
  <si>
    <t>PM1706</t>
  </si>
  <si>
    <t>PM1715</t>
  </si>
  <si>
    <t>PM1716</t>
  </si>
  <si>
    <t>PM1717</t>
  </si>
  <si>
    <t>PM1718</t>
  </si>
  <si>
    <t>PM1719</t>
  </si>
  <si>
    <t>PM1720</t>
  </si>
  <si>
    <t>PM1721</t>
  </si>
  <si>
    <t>PM1722</t>
  </si>
  <si>
    <t>PM1723</t>
  </si>
  <si>
    <t>PM1724</t>
  </si>
  <si>
    <t>PM1725</t>
  </si>
  <si>
    <t>PM1726</t>
  </si>
  <si>
    <t>PM1727</t>
  </si>
  <si>
    <t>PM1728</t>
  </si>
  <si>
    <t>PM1729</t>
  </si>
  <si>
    <t>PM1730</t>
  </si>
  <si>
    <t>PM1731</t>
  </si>
  <si>
    <t>PM1732</t>
  </si>
  <si>
    <t>PM1733</t>
  </si>
  <si>
    <t>PM1734</t>
  </si>
  <si>
    <t>PM1735</t>
  </si>
  <si>
    <t>PM1736</t>
  </si>
  <si>
    <t>PM1737</t>
  </si>
  <si>
    <t>PM1738</t>
  </si>
  <si>
    <t>PM1739</t>
  </si>
  <si>
    <t>PM1740</t>
  </si>
  <si>
    <t>PM1741</t>
  </si>
  <si>
    <t>PM1742</t>
  </si>
  <si>
    <t>PM1743</t>
  </si>
  <si>
    <t>PM1744</t>
  </si>
  <si>
    <t>PM1745</t>
  </si>
  <si>
    <t>PM1746</t>
  </si>
  <si>
    <t>PM1747</t>
  </si>
  <si>
    <t>PM1748</t>
  </si>
  <si>
    <t>PM1749</t>
  </si>
  <si>
    <t>PM1750</t>
  </si>
  <si>
    <t>PM1751</t>
  </si>
  <si>
    <t>PM1752</t>
  </si>
  <si>
    <t>PM1753</t>
  </si>
  <si>
    <t>PM1754</t>
  </si>
  <si>
    <t>PM1755</t>
  </si>
  <si>
    <t>PM1756</t>
  </si>
  <si>
    <t>PM1757</t>
  </si>
  <si>
    <t>PM1758</t>
  </si>
  <si>
    <t>PM1759</t>
  </si>
  <si>
    <t>PM1760</t>
  </si>
  <si>
    <t>PM1761</t>
  </si>
  <si>
    <t>PM1762</t>
  </si>
  <si>
    <t>PM1763</t>
  </si>
  <si>
    <t>Reference</t>
  </si>
  <si>
    <t>Description</t>
  </si>
  <si>
    <t>SN</t>
  </si>
  <si>
    <t>RMA</t>
  </si>
  <si>
    <t>Supplier</t>
  </si>
  <si>
    <t>Date of shipment</t>
  </si>
  <si>
    <t>Progress</t>
  </si>
  <si>
    <t>DTR0000353482</t>
  </si>
  <si>
    <t>Open</t>
  </si>
  <si>
    <t>Repair in progress</t>
  </si>
  <si>
    <t>DTR0009235972</t>
  </si>
  <si>
    <t>DCU</t>
  </si>
  <si>
    <t>KN</t>
  </si>
  <si>
    <t>31290200300153001752800243</t>
  </si>
  <si>
    <t>31290200300153001741200181</t>
  </si>
  <si>
    <t>CRL</t>
  </si>
  <si>
    <t>VBN</t>
  </si>
  <si>
    <t>DTR0000205890</t>
  </si>
  <si>
    <t>CRS V2</t>
  </si>
  <si>
    <t>31290200300153001671300034</t>
  </si>
  <si>
    <t>31290200300153001792200639</t>
  </si>
  <si>
    <t>312902003001530015C2900070</t>
  </si>
  <si>
    <t>31290200300153001733000176</t>
  </si>
  <si>
    <t>31290200300153001940301113</t>
  </si>
  <si>
    <t>312902003001530016A2400129</t>
  </si>
  <si>
    <t>DTR0009235988</t>
  </si>
  <si>
    <t>Door motor brake</t>
  </si>
  <si>
    <t>PO PLACED</t>
  </si>
  <si>
    <t>RFQ</t>
  </si>
  <si>
    <t>CUSTOMER SPARE</t>
  </si>
  <si>
    <t>Grand Total</t>
  </si>
  <si>
    <t>NCR</t>
  </si>
  <si>
    <t>AWAITING STATUS KTW</t>
  </si>
  <si>
    <t>NO RFQ</t>
  </si>
  <si>
    <t>Under Repair</t>
  </si>
  <si>
    <t>PM1781</t>
  </si>
  <si>
    <t>PM1782</t>
  </si>
  <si>
    <t>PM1783</t>
  </si>
  <si>
    <t>PM1784</t>
  </si>
  <si>
    <t>PM1785</t>
  </si>
  <si>
    <t>PM1786</t>
  </si>
  <si>
    <t>PM1787</t>
  </si>
  <si>
    <t>PM1788</t>
  </si>
  <si>
    <t>PM1789</t>
  </si>
  <si>
    <t>PM1790</t>
  </si>
  <si>
    <t>PM1791</t>
  </si>
  <si>
    <t>PM1792</t>
  </si>
  <si>
    <t>PM1793</t>
  </si>
  <si>
    <t>PM1764</t>
  </si>
  <si>
    <t>PM1765</t>
  </si>
  <si>
    <t>PM1766</t>
  </si>
  <si>
    <t>PM1767</t>
  </si>
  <si>
    <t>PM1768</t>
  </si>
  <si>
    <t>PM1770</t>
  </si>
  <si>
    <t>PM1771</t>
  </si>
  <si>
    <t>PM1772</t>
  </si>
  <si>
    <t>PM1773</t>
  </si>
  <si>
    <t>PM1774</t>
  </si>
  <si>
    <t>PM1775</t>
  </si>
  <si>
    <t>PM1776</t>
  </si>
  <si>
    <t>PM1777</t>
  </si>
  <si>
    <t>PM1778</t>
  </si>
  <si>
    <t>PM1779</t>
  </si>
  <si>
    <t>PM1780</t>
  </si>
  <si>
    <t>BRAKE (FT)</t>
  </si>
  <si>
    <t>HVAC (FT)</t>
  </si>
  <si>
    <t>CVS (CRL)</t>
  </si>
  <si>
    <t>TRACTION (CJB)</t>
  </si>
  <si>
    <t>TCMS (VPF)</t>
  </si>
  <si>
    <t>DOORS (KN)</t>
  </si>
  <si>
    <t>PAPIS (VBN/STEE)</t>
  </si>
  <si>
    <t>NETWORK (VBN)</t>
  </si>
  <si>
    <t>RST (RIYADH)</t>
  </si>
  <si>
    <t>SLV (RIYADH)</t>
  </si>
  <si>
    <t>TO BE DEFINED</t>
  </si>
  <si>
    <t>TOTAL IOS ON FLEET</t>
  </si>
  <si>
    <t>UNIQUE IOS ON FLEET</t>
  </si>
  <si>
    <t>TOTAL</t>
  </si>
  <si>
    <t>IOS IMPACTING AVAILABILITY</t>
  </si>
  <si>
    <t>IOS STATUS TRACKER</t>
  </si>
  <si>
    <t>Corrected</t>
  </si>
  <si>
    <t>Correction ongoing</t>
  </si>
  <si>
    <t>Under Investigation</t>
  </si>
  <si>
    <t>Detected</t>
  </si>
  <si>
    <t>IOS STATUS HISTORY</t>
  </si>
  <si>
    <t>Count</t>
  </si>
  <si>
    <t>PM1794</t>
  </si>
  <si>
    <t>PM1795</t>
  </si>
  <si>
    <t>PM1796</t>
  </si>
  <si>
    <t>PM1797</t>
  </si>
  <si>
    <t>PM1798</t>
  </si>
  <si>
    <t>PM1799</t>
  </si>
  <si>
    <t>PM1800</t>
  </si>
  <si>
    <t>PM1801</t>
  </si>
  <si>
    <t>PM1802</t>
  </si>
  <si>
    <t>PM1803</t>
  </si>
  <si>
    <t>PM1804</t>
  </si>
  <si>
    <t>PM1805</t>
  </si>
  <si>
    <t>PM1806</t>
  </si>
  <si>
    <t>IOS category</t>
  </si>
  <si>
    <t>Impacting availability</t>
  </si>
  <si>
    <t>IOS description</t>
  </si>
  <si>
    <t>Responsible</t>
  </si>
  <si>
    <t>Status / Progress</t>
  </si>
  <si>
    <t>RESCUE</t>
  </si>
  <si>
    <t>YES</t>
  </si>
  <si>
    <t>Corrective plan on going</t>
  </si>
  <si>
    <t>DETRAIN</t>
  </si>
  <si>
    <t>IOS64 : Door RELEASE control fault train indication</t>
  </si>
  <si>
    <t>IOS195 : Loss of All PEI in the same class</t>
  </si>
  <si>
    <t>IOS85 : Zero velocity fault, discrepancy between ATC and both PCE and BCE</t>
  </si>
  <si>
    <t>IOS263 : More than one HVAC have a communication fault</t>
  </si>
  <si>
    <t>IOS264 : More than one MUC have a communication fault</t>
  </si>
  <si>
    <t>EOL</t>
  </si>
  <si>
    <t>NO</t>
  </si>
  <si>
    <t>IOS35 : Loss of 50% of ventilation of at least one HVAC unit</t>
  </si>
  <si>
    <t>IOS253 : The EVR have a communication fault</t>
  </si>
  <si>
    <t>EOD</t>
  </si>
  <si>
    <t>IOS196 : Loss of at least 1 PEI in a class</t>
  </si>
  <si>
    <t>IOS250 : One HVAC have a communication fault</t>
  </si>
  <si>
    <t>IOS200 : Loss of all superwides in the same doors platform</t>
  </si>
  <si>
    <t>IOS199 : Loss of all interior LCD compact displays in the same platform</t>
  </si>
  <si>
    <t>IOS84 : The De preparation (sleeping) relays discordance</t>
  </si>
  <si>
    <t>IOS198 : Loss of LCD 16/9 in the same class</t>
  </si>
  <si>
    <t>IOS38 : HVAC unit cooling fault with normal temperature</t>
  </si>
  <si>
    <t>PM1807</t>
  </si>
  <si>
    <t>PM1808</t>
  </si>
  <si>
    <t>PM1809</t>
  </si>
  <si>
    <t>PM1810</t>
  </si>
  <si>
    <t>PM1811</t>
  </si>
  <si>
    <t>PM1812</t>
  </si>
  <si>
    <t>PM1813</t>
  </si>
  <si>
    <t>No. of Trains impacted</t>
  </si>
  <si>
    <t>PM1814</t>
  </si>
  <si>
    <t>PM1815</t>
  </si>
  <si>
    <t>PM1816</t>
  </si>
  <si>
    <t>PM1817</t>
  </si>
  <si>
    <t>PM1818</t>
  </si>
  <si>
    <t>PM1819</t>
  </si>
  <si>
    <t>PM1820</t>
  </si>
  <si>
    <t>PM1821</t>
  </si>
  <si>
    <t>PM1822</t>
  </si>
  <si>
    <t>PM1823</t>
  </si>
  <si>
    <t>PM1824</t>
  </si>
  <si>
    <t>PM1825</t>
  </si>
  <si>
    <t>PM1826</t>
  </si>
  <si>
    <t>PM1827</t>
  </si>
  <si>
    <t>PM1828</t>
  </si>
  <si>
    <t>PM1829</t>
  </si>
  <si>
    <t>PM1830</t>
  </si>
  <si>
    <t>PM1831</t>
  </si>
  <si>
    <t>PM1832</t>
  </si>
  <si>
    <t>PM1833</t>
  </si>
  <si>
    <t>PM1834</t>
  </si>
  <si>
    <t>W42/43</t>
  </si>
  <si>
    <t>PM1835</t>
  </si>
  <si>
    <t>PM1836</t>
  </si>
  <si>
    <t>PM1837</t>
  </si>
  <si>
    <t>PM1838</t>
  </si>
  <si>
    <t>PM1839</t>
  </si>
  <si>
    <t>PM1840</t>
  </si>
  <si>
    <t>PM1841</t>
  </si>
  <si>
    <t>PM1842</t>
  </si>
  <si>
    <t>PM1843</t>
  </si>
  <si>
    <t>PM1844</t>
  </si>
  <si>
    <t>PM1845</t>
  </si>
  <si>
    <t>PM1846</t>
  </si>
  <si>
    <t>PM1847</t>
  </si>
  <si>
    <t>PM1848</t>
  </si>
  <si>
    <t>PM1849</t>
  </si>
  <si>
    <t>PM1850</t>
  </si>
  <si>
    <t>PM1851</t>
  </si>
  <si>
    <t>PM1852</t>
  </si>
  <si>
    <t>PM1853</t>
  </si>
  <si>
    <t>PM1854</t>
  </si>
  <si>
    <t>PM1855</t>
  </si>
  <si>
    <t>PM1856</t>
  </si>
  <si>
    <t>W44/45</t>
  </si>
  <si>
    <t>PM1857</t>
  </si>
  <si>
    <t>PM1858</t>
  </si>
  <si>
    <t>PM1859</t>
  </si>
  <si>
    <t>PM1860</t>
  </si>
  <si>
    <t>PM1861</t>
  </si>
  <si>
    <t>PM1862</t>
  </si>
  <si>
    <t>PM1863</t>
  </si>
  <si>
    <t>PM1864</t>
  </si>
  <si>
    <t>PM1865</t>
  </si>
  <si>
    <t>PM1866</t>
  </si>
  <si>
    <t>PM1867</t>
  </si>
  <si>
    <t>PM1868</t>
  </si>
  <si>
    <t>PM1869</t>
  </si>
  <si>
    <t>PM1870</t>
  </si>
  <si>
    <t>PM1871</t>
  </si>
  <si>
    <t>PM1872</t>
  </si>
  <si>
    <t>PM1873</t>
  </si>
  <si>
    <t>PM1874</t>
  </si>
  <si>
    <t>PM1875</t>
  </si>
  <si>
    <t>PM1876</t>
  </si>
  <si>
    <t>PM1877</t>
  </si>
  <si>
    <t>PM1878</t>
  </si>
  <si>
    <t>PM1879</t>
  </si>
  <si>
    <t>PM1880</t>
  </si>
  <si>
    <t>PM1881</t>
  </si>
  <si>
    <t>PM1882</t>
  </si>
  <si>
    <t>PM1883</t>
  </si>
  <si>
    <t>PM1884</t>
  </si>
  <si>
    <t>PM1885</t>
  </si>
  <si>
    <t>PM1886</t>
  </si>
  <si>
    <t>Line4</t>
  </si>
  <si>
    <t>Not Available</t>
  </si>
  <si>
    <t>PM1887</t>
  </si>
  <si>
    <t>PM1888</t>
  </si>
  <si>
    <t>PM1889</t>
  </si>
  <si>
    <t>PM1890</t>
  </si>
  <si>
    <t>PM1891</t>
  </si>
  <si>
    <t>PM1892</t>
  </si>
  <si>
    <t>PM1893</t>
  </si>
  <si>
    <t>PM1894</t>
  </si>
  <si>
    <t>PM1895</t>
  </si>
  <si>
    <t>PM1896</t>
  </si>
  <si>
    <t>PM1897</t>
  </si>
  <si>
    <t>PM1898</t>
  </si>
  <si>
    <t>PM1899</t>
  </si>
  <si>
    <t>PM1900</t>
  </si>
  <si>
    <t>PM1901</t>
  </si>
  <si>
    <t>PM1902</t>
  </si>
  <si>
    <t>PM1903</t>
  </si>
  <si>
    <t>PM1904</t>
  </si>
  <si>
    <t>PM1905</t>
  </si>
  <si>
    <t>PM1906</t>
  </si>
  <si>
    <t>PM1907</t>
  </si>
  <si>
    <t>PM1908</t>
  </si>
  <si>
    <t>PM1909</t>
  </si>
  <si>
    <t>PM1910</t>
  </si>
  <si>
    <t>PM1911</t>
  </si>
  <si>
    <t>PM1912</t>
  </si>
  <si>
    <t>PM1913</t>
  </si>
  <si>
    <t>PM1914</t>
  </si>
  <si>
    <t>PM1915</t>
  </si>
  <si>
    <t>PM1916</t>
  </si>
  <si>
    <t>PM1917</t>
  </si>
  <si>
    <t>PM1918</t>
  </si>
  <si>
    <t>PM1919</t>
  </si>
  <si>
    <t>PM1920</t>
  </si>
  <si>
    <t>PM1921</t>
  </si>
  <si>
    <t>PM1922</t>
  </si>
  <si>
    <t>W46/47</t>
  </si>
  <si>
    <t>PM1923</t>
  </si>
  <si>
    <t>PM1924</t>
  </si>
  <si>
    <t>PM1925</t>
  </si>
  <si>
    <t>PM1926</t>
  </si>
  <si>
    <t>PM1927</t>
  </si>
  <si>
    <t>PM1928</t>
  </si>
  <si>
    <t>PM1929</t>
  </si>
  <si>
    <t>PM1930</t>
  </si>
  <si>
    <t>PM1931</t>
  </si>
  <si>
    <t>PM1932</t>
  </si>
  <si>
    <t>PM1933</t>
  </si>
  <si>
    <t>PM1934</t>
  </si>
  <si>
    <t>PM1935</t>
  </si>
  <si>
    <t>PM1936</t>
  </si>
  <si>
    <t>PM1937</t>
  </si>
  <si>
    <t>PM1938</t>
  </si>
  <si>
    <t>PM1939</t>
  </si>
  <si>
    <t>PM1940</t>
  </si>
  <si>
    <t>PM1941</t>
  </si>
  <si>
    <t>PM1942</t>
  </si>
  <si>
    <t>PM1943</t>
  </si>
  <si>
    <t>PM1944</t>
  </si>
  <si>
    <t>PM1945</t>
  </si>
  <si>
    <t>PM1946</t>
  </si>
  <si>
    <t>PM1947</t>
  </si>
  <si>
    <t>PM1948</t>
  </si>
  <si>
    <t>PM1949</t>
  </si>
  <si>
    <t>PM1950</t>
  </si>
  <si>
    <t>PM1951</t>
  </si>
  <si>
    <t>PM1952</t>
  </si>
  <si>
    <t>PM1953</t>
  </si>
  <si>
    <t>PM1954</t>
  </si>
  <si>
    <t>PM1955</t>
  </si>
  <si>
    <t>AK00002035262</t>
  </si>
  <si>
    <t>INVERTER MODULE BATTERY CHARGER</t>
  </si>
  <si>
    <t>Power module Onix</t>
  </si>
  <si>
    <t>Tarbes</t>
  </si>
  <si>
    <t>DTR0000387728</t>
  </si>
  <si>
    <t>NVR</t>
  </si>
  <si>
    <t>STEE</t>
  </si>
  <si>
    <t>PM1956</t>
  </si>
  <si>
    <t>PM1957</t>
  </si>
  <si>
    <t>PM1958</t>
  </si>
  <si>
    <t>PM1959</t>
  </si>
  <si>
    <t>PM1960</t>
  </si>
  <si>
    <t>PM1961</t>
  </si>
  <si>
    <t>PM1962</t>
  </si>
  <si>
    <t>PM1963</t>
  </si>
  <si>
    <t>PM1964</t>
  </si>
  <si>
    <t>PM1965</t>
  </si>
  <si>
    <t>PM1966</t>
  </si>
  <si>
    <t>PM1967</t>
  </si>
  <si>
    <t>PM1968</t>
  </si>
  <si>
    <t>PM1969</t>
  </si>
  <si>
    <t>PM1970</t>
  </si>
  <si>
    <t>PM1971</t>
  </si>
  <si>
    <t>PM1972</t>
  </si>
  <si>
    <t>PM1973</t>
  </si>
  <si>
    <t>PM1974</t>
  </si>
  <si>
    <t>PM1975</t>
  </si>
  <si>
    <t>PM1976</t>
  </si>
  <si>
    <t>PM1977</t>
  </si>
  <si>
    <t>PM1978</t>
  </si>
  <si>
    <t>PM1979</t>
  </si>
  <si>
    <t>PM1980</t>
  </si>
  <si>
    <t>PM1981</t>
  </si>
  <si>
    <t>PM1982</t>
  </si>
  <si>
    <t>PM1983</t>
  </si>
  <si>
    <t>PM1984</t>
  </si>
  <si>
    <t>PM1985</t>
  </si>
  <si>
    <t>PM1986</t>
  </si>
  <si>
    <t>PM1987</t>
  </si>
  <si>
    <t>PM1988</t>
  </si>
  <si>
    <t>PM1989</t>
  </si>
  <si>
    <t>PM1990</t>
  </si>
  <si>
    <t>PM1991</t>
  </si>
  <si>
    <t>PM1992</t>
  </si>
  <si>
    <t>PM1993</t>
  </si>
  <si>
    <t>PM1994</t>
  </si>
  <si>
    <t>PM1995</t>
  </si>
  <si>
    <t>PM1996</t>
  </si>
  <si>
    <t>PM1997</t>
  </si>
  <si>
    <t>PM1998</t>
  </si>
  <si>
    <t>PM1999</t>
  </si>
  <si>
    <t>W48/49</t>
  </si>
  <si>
    <t>PM2000</t>
  </si>
  <si>
    <t>PM2001</t>
  </si>
  <si>
    <t>PM2002</t>
  </si>
  <si>
    <t>PM2003</t>
  </si>
  <si>
    <t>PM2004</t>
  </si>
  <si>
    <t>PM2005</t>
  </si>
  <si>
    <t>PM2006</t>
  </si>
  <si>
    <t>PM2007</t>
  </si>
  <si>
    <t>PM2008</t>
  </si>
  <si>
    <t>PM2009</t>
  </si>
  <si>
    <t>PM2010</t>
  </si>
  <si>
    <t>PM2011</t>
  </si>
  <si>
    <t>PM2012</t>
  </si>
  <si>
    <t>460000000044</t>
  </si>
  <si>
    <t>460000000172</t>
  </si>
  <si>
    <t>RIYADH/PAS/20211111/626</t>
  </si>
  <si>
    <t>RIYADH/PAS/20211111/627</t>
  </si>
  <si>
    <t>RIYADH/PAS/20211111/628</t>
  </si>
  <si>
    <t>RIYADH/PAS/20211115/633</t>
  </si>
  <si>
    <t>PM2013</t>
  </si>
  <si>
    <t>PM2014</t>
  </si>
  <si>
    <t>PM2015</t>
  </si>
  <si>
    <t>PM2016</t>
  </si>
  <si>
    <t>PM2017</t>
  </si>
  <si>
    <t>PM2018</t>
  </si>
  <si>
    <t>PM2019</t>
  </si>
  <si>
    <t>PM2020</t>
  </si>
  <si>
    <t>PM2021</t>
  </si>
  <si>
    <t>PM2022</t>
  </si>
  <si>
    <t>PM2023</t>
  </si>
  <si>
    <t>PM2024</t>
  </si>
  <si>
    <t>PM2025</t>
  </si>
  <si>
    <t>PM2026</t>
  </si>
  <si>
    <t>PM2027</t>
  </si>
  <si>
    <t>PM2028</t>
  </si>
  <si>
    <t>PM2029</t>
  </si>
  <si>
    <t>PM2030</t>
  </si>
  <si>
    <t>PM2031</t>
  </si>
  <si>
    <t>PM2032</t>
  </si>
  <si>
    <t>PM2033</t>
  </si>
  <si>
    <t>PM2034</t>
  </si>
  <si>
    <t>PM2035</t>
  </si>
  <si>
    <t>PM2036</t>
  </si>
  <si>
    <t>PM2037</t>
  </si>
  <si>
    <t>PM2038</t>
  </si>
  <si>
    <t>PM2039</t>
  </si>
  <si>
    <t>PM2040</t>
  </si>
  <si>
    <t>PM2041</t>
  </si>
  <si>
    <t>PM2042</t>
  </si>
  <si>
    <t>PM2043</t>
  </si>
  <si>
    <t>PM2044</t>
  </si>
  <si>
    <t>PM2045</t>
  </si>
  <si>
    <t>PM2046</t>
  </si>
  <si>
    <t>PM2047</t>
  </si>
  <si>
    <t>PM2048</t>
  </si>
  <si>
    <t>PM2049</t>
  </si>
  <si>
    <t>PM2050</t>
  </si>
  <si>
    <t>PM2051</t>
  </si>
  <si>
    <t>PM2052</t>
  </si>
  <si>
    <t>PM2053</t>
  </si>
  <si>
    <t>PM2054</t>
  </si>
  <si>
    <t>PM2055</t>
  </si>
  <si>
    <t>PM2056</t>
  </si>
  <si>
    <t>PM2057</t>
  </si>
  <si>
    <t>PM2058</t>
  </si>
  <si>
    <t>PM2059</t>
  </si>
  <si>
    <t>PM2060</t>
  </si>
  <si>
    <t>PM2061</t>
  </si>
  <si>
    <t>PM2062</t>
  </si>
  <si>
    <t>PM2063</t>
  </si>
  <si>
    <t>PM2064</t>
  </si>
  <si>
    <t>PM2065</t>
  </si>
  <si>
    <t>PM2066</t>
  </si>
  <si>
    <t>PM2067</t>
  </si>
  <si>
    <t>W50/51</t>
  </si>
  <si>
    <t>PM2068</t>
  </si>
  <si>
    <t>PM2069</t>
  </si>
  <si>
    <t>PM2070</t>
  </si>
  <si>
    <t>PM2071</t>
  </si>
  <si>
    <t>PM2072</t>
  </si>
  <si>
    <t>PM2073</t>
  </si>
  <si>
    <t>PM2074</t>
  </si>
  <si>
    <t>Power-on</t>
  </si>
  <si>
    <t>PM2075</t>
  </si>
  <si>
    <t>PM2076</t>
  </si>
  <si>
    <t>PM2077</t>
  </si>
  <si>
    <t>PM2078</t>
  </si>
  <si>
    <t>PM2079</t>
  </si>
  <si>
    <t>PM2080</t>
  </si>
  <si>
    <t>PM2081</t>
  </si>
  <si>
    <t>PM2082</t>
  </si>
  <si>
    <t>Last Date PM / Train</t>
  </si>
  <si>
    <t>Last PM</t>
  </si>
  <si>
    <t>PM2083</t>
  </si>
  <si>
    <t>PM2084</t>
  </si>
  <si>
    <t>PM2085</t>
  </si>
  <si>
    <t>PM2086</t>
  </si>
  <si>
    <t>PM2092</t>
  </si>
  <si>
    <t>PM2093</t>
  </si>
  <si>
    <t>31290200300153001782200372</t>
  </si>
  <si>
    <t>312902003001530016A2400125</t>
  </si>
  <si>
    <t>DT00000724391</t>
  </si>
  <si>
    <t>A Matric w/o Ethernet</t>
  </si>
  <si>
    <t>49</t>
  </si>
  <si>
    <t>DT00000724387</t>
  </si>
  <si>
    <t>A Matric w Ethernet</t>
  </si>
  <si>
    <t>142</t>
  </si>
  <si>
    <t>DTR0000377265</t>
  </si>
  <si>
    <t>Input capacitor</t>
  </si>
  <si>
    <t>1D8B710815/024</t>
  </si>
  <si>
    <t>PM2094</t>
  </si>
  <si>
    <t>PM2095</t>
  </si>
  <si>
    <t>PM2096</t>
  </si>
  <si>
    <t>PM2097</t>
  </si>
  <si>
    <t>PM2098</t>
  </si>
  <si>
    <t>PM2099</t>
  </si>
  <si>
    <t>PM2100</t>
  </si>
  <si>
    <t>PM2101</t>
  </si>
  <si>
    <t>605</t>
  </si>
  <si>
    <t>403</t>
  </si>
  <si>
    <t>507</t>
  </si>
  <si>
    <t>609</t>
  </si>
  <si>
    <t>409</t>
  </si>
  <si>
    <t>414</t>
  </si>
  <si>
    <t>404</t>
  </si>
  <si>
    <t>612</t>
  </si>
  <si>
    <t>625</t>
  </si>
  <si>
    <t>423</t>
  </si>
  <si>
    <t>512</t>
  </si>
  <si>
    <t>417</t>
  </si>
  <si>
    <t>421</t>
  </si>
  <si>
    <t>416</t>
  </si>
  <si>
    <t>606</t>
  </si>
  <si>
    <t>611</t>
  </si>
  <si>
    <t>624</t>
  </si>
  <si>
    <t>616</t>
  </si>
  <si>
    <t>619</t>
  </si>
  <si>
    <t>601</t>
  </si>
  <si>
    <t>617</t>
  </si>
  <si>
    <t>623</t>
  </si>
  <si>
    <t>Count of Status</t>
  </si>
  <si>
    <t>Row Labels</t>
  </si>
  <si>
    <t>PM2102</t>
  </si>
  <si>
    <t>PM2103</t>
  </si>
  <si>
    <t>PM2104</t>
  </si>
  <si>
    <t>PM2105</t>
  </si>
  <si>
    <t>PM2106</t>
  </si>
  <si>
    <t>PM2107</t>
  </si>
  <si>
    <t>PM2108</t>
  </si>
  <si>
    <t>PM2109</t>
  </si>
  <si>
    <t>PM2110</t>
  </si>
  <si>
    <t>PM2111</t>
  </si>
  <si>
    <t>PM2112</t>
  </si>
  <si>
    <t>PM2113</t>
  </si>
  <si>
    <t>PM2114</t>
  </si>
  <si>
    <t>PM2115</t>
  </si>
  <si>
    <t>PM2116</t>
  </si>
  <si>
    <t>PM2117</t>
  </si>
  <si>
    <t>PM2118</t>
  </si>
  <si>
    <t>PM2119</t>
  </si>
  <si>
    <t>PM2120</t>
  </si>
  <si>
    <t>PM2121</t>
  </si>
  <si>
    <t>PM2122</t>
  </si>
  <si>
    <t>PM2087</t>
  </si>
  <si>
    <t>PM2088</t>
  </si>
  <si>
    <t>PM2089</t>
  </si>
  <si>
    <t>PM2090</t>
  </si>
  <si>
    <t>PM2091</t>
  </si>
  <si>
    <t>PM2123</t>
  </si>
  <si>
    <t>PM2124</t>
  </si>
  <si>
    <t>PM2125</t>
  </si>
  <si>
    <t>PM2126</t>
  </si>
  <si>
    <t>PM2127</t>
  </si>
  <si>
    <t>PM2128</t>
  </si>
  <si>
    <t>PM2129</t>
  </si>
  <si>
    <t>PM2130</t>
  </si>
  <si>
    <t>PM2131</t>
  </si>
  <si>
    <t>PM2132</t>
  </si>
  <si>
    <t>PM2133</t>
  </si>
  <si>
    <t>PM2134</t>
  </si>
  <si>
    <t>PM2135</t>
  </si>
  <si>
    <t>PM2136</t>
  </si>
  <si>
    <t>PM2137</t>
  </si>
  <si>
    <t>PM2138</t>
  </si>
  <si>
    <t>PM2139</t>
  </si>
  <si>
    <t>PM2140</t>
  </si>
  <si>
    <t>PM2141</t>
  </si>
  <si>
    <t>PM2142</t>
  </si>
  <si>
    <t>Power-On</t>
  </si>
  <si>
    <t>Software Upgrade History</t>
  </si>
  <si>
    <t>Sub-system</t>
  </si>
  <si>
    <t>Software version</t>
  </si>
  <si>
    <t>Validation date on-site</t>
  </si>
  <si>
    <t>Software Update</t>
  </si>
  <si>
    <t>Software Type</t>
  </si>
  <si>
    <t>3.0.0</t>
  </si>
  <si>
    <t>Official</t>
  </si>
  <si>
    <t>NOT OK</t>
  </si>
  <si>
    <t>3.1.0</t>
  </si>
  <si>
    <t>3.1.1</t>
  </si>
  <si>
    <t>3.1.2</t>
  </si>
  <si>
    <t>3.2.1</t>
  </si>
  <si>
    <t>3.3.0</t>
  </si>
  <si>
    <t>3.3.1</t>
  </si>
  <si>
    <t>3.4.0</t>
  </si>
  <si>
    <t>SU005</t>
  </si>
  <si>
    <t>BASELINE</t>
  </si>
  <si>
    <t>4.0.0</t>
  </si>
  <si>
    <t>4.2.0</t>
  </si>
  <si>
    <t>4.2.1</t>
  </si>
  <si>
    <t>4.3.0</t>
  </si>
  <si>
    <t>4.4.1</t>
  </si>
  <si>
    <t>5.1.1</t>
  </si>
  <si>
    <t>5.1.2</t>
  </si>
  <si>
    <t>5.2.0</t>
  </si>
  <si>
    <t>5.3.0</t>
  </si>
  <si>
    <t>5.4.0</t>
  </si>
  <si>
    <t>5.5.0</t>
  </si>
  <si>
    <t>RESTRICTED</t>
  </si>
  <si>
    <t>5.6.0</t>
  </si>
  <si>
    <t>5.6.2</t>
  </si>
  <si>
    <t>SU001</t>
  </si>
  <si>
    <t>Patch</t>
  </si>
  <si>
    <t>5.7.0</t>
  </si>
  <si>
    <t>2.2.0</t>
  </si>
  <si>
    <t xml:space="preserve">CVS </t>
  </si>
  <si>
    <t>1.2.0</t>
  </si>
  <si>
    <t>2.0.0</t>
  </si>
  <si>
    <t>2.0.2</t>
  </si>
  <si>
    <t>2.1.0</t>
  </si>
  <si>
    <t>2.2.2</t>
  </si>
  <si>
    <t>1.0.7</t>
  </si>
  <si>
    <t>1.0.8</t>
  </si>
  <si>
    <t>1.1.1</t>
  </si>
  <si>
    <t>1.1.2</t>
  </si>
  <si>
    <t>1.1.3</t>
  </si>
  <si>
    <t>1.1.4</t>
  </si>
  <si>
    <t>0.0.16</t>
  </si>
  <si>
    <t>1.0.0</t>
  </si>
  <si>
    <t>UPDATE</t>
  </si>
  <si>
    <t>1.0.2</t>
  </si>
  <si>
    <t xml:space="preserve">HVAC </t>
  </si>
  <si>
    <t>1.2.4</t>
  </si>
  <si>
    <t>1.2.5</t>
  </si>
  <si>
    <t>1.2.9</t>
  </si>
  <si>
    <t>Impact</t>
  </si>
  <si>
    <t>As per baseline</t>
  </si>
  <si>
    <t>To Update, No Impact</t>
  </si>
  <si>
    <t>Restricted Version</t>
  </si>
  <si>
    <t>Train cannot be used</t>
  </si>
  <si>
    <t>NO OK</t>
  </si>
  <si>
    <t>RETROFIT REF</t>
  </si>
  <si>
    <t>RETROFIT DESCRIPTION</t>
  </si>
  <si>
    <t>L4 STATUS</t>
  </si>
  <si>
    <t>L5 STATUS</t>
  </si>
  <si>
    <t>L6 STATUS</t>
  </si>
  <si>
    <t>RETR0001</t>
  </si>
  <si>
    <t>BATTERY</t>
  </si>
  <si>
    <t>RETR0002</t>
  </si>
  <si>
    <t>CVS AGATE</t>
  </si>
  <si>
    <t>RETR0003</t>
  </si>
  <si>
    <t>TRACTION AGATE</t>
  </si>
  <si>
    <t>RETR0005</t>
  </si>
  <si>
    <t>TRACTION POWER MODULE</t>
  </si>
  <si>
    <t>RETR0006</t>
  </si>
  <si>
    <t>RETR0007</t>
  </si>
  <si>
    <t>RESCUE COUPLING</t>
  </si>
  <si>
    <t>RETR0008</t>
  </si>
  <si>
    <t>CHR-421</t>
  </si>
  <si>
    <t>RETR0010</t>
  </si>
  <si>
    <t>DOOR MODIF.</t>
  </si>
  <si>
    <t>RETR0011</t>
  </si>
  <si>
    <t>Battery tray connector</t>
  </si>
  <si>
    <t>RETR0012</t>
  </si>
  <si>
    <t>DCS MM Antenna</t>
  </si>
  <si>
    <t>RETR0013</t>
  </si>
  <si>
    <t>HVAC roof plate exchange</t>
  </si>
  <si>
    <t>RETR0014</t>
  </si>
  <si>
    <t>Parking Brake</t>
  </si>
  <si>
    <t>RETR0015</t>
  </si>
  <si>
    <t>LMRG pressure switch</t>
  </si>
  <si>
    <t>RETR0016</t>
  </si>
  <si>
    <t>WSP A-MATRIC</t>
  </si>
  <si>
    <t>RETR0017</t>
  </si>
  <si>
    <t>PAU board exchange</t>
  </si>
  <si>
    <t>RETR0018</t>
  </si>
  <si>
    <t>Neutral self exchange</t>
  </si>
  <si>
    <t>RETR0019</t>
  </si>
  <si>
    <t>Gearbox rework for ring</t>
  </si>
  <si>
    <t>DOORS</t>
  </si>
  <si>
    <t>Nov (82)</t>
  </si>
  <si>
    <t>Dec (83)</t>
  </si>
  <si>
    <t>IOS227 : Loss of traction and ED brake on at least two PCE</t>
  </si>
  <si>
    <t>SLV</t>
  </si>
  <si>
    <t>IOS226 : Loss of traction and ED brake on one PCE</t>
  </si>
  <si>
    <t>RST</t>
  </si>
  <si>
    <t>Detected (Major)</t>
  </si>
  <si>
    <t>FT HVAC</t>
  </si>
  <si>
    <t>IOS40 : HVAC unit cooling fault with interior temperature in level 2  ( Tint &gt; TTarg+ParamHigh)</t>
  </si>
  <si>
    <t>IOS179 : 1 APC MV Status false</t>
  </si>
  <si>
    <t>IOS180 : 1 APC Major failure</t>
  </si>
  <si>
    <t>IOS39 : HVAC unit cooling fault with interior temperature in level 1 ( TTarg+ParamLow&lt; Tint ≤ TTarg+ParamHigh)</t>
  </si>
  <si>
    <t>IOS228 : Traction minor fault</t>
  </si>
  <si>
    <t>IOS185 : 1 APC LV Status false</t>
  </si>
  <si>
    <t>IOS235 : Faulty auto test on at least one PCE</t>
  </si>
  <si>
    <t>IOS249 : One DCU have a communication fault</t>
  </si>
  <si>
    <t>Under investigation</t>
  </si>
  <si>
    <t>IOS21 : Minor fault on 1 brake unit</t>
  </si>
  <si>
    <t>FT Brake</t>
  </si>
  <si>
    <t>Detected (Minor)</t>
  </si>
  <si>
    <t>IOS283 : EVR Minor Fault</t>
  </si>
  <si>
    <t>IOS178 : 30s shedding contactor application fault (loss of 1 air compressor, screens, full lights…)</t>
  </si>
  <si>
    <t>IOS229 : At least one suspension NOK</t>
  </si>
  <si>
    <t>PM2176</t>
  </si>
  <si>
    <t>PM2177</t>
  </si>
  <si>
    <t>PM2178</t>
  </si>
  <si>
    <t>PM2179</t>
  </si>
  <si>
    <t>PM2180</t>
  </si>
  <si>
    <t>PM2181</t>
  </si>
  <si>
    <t>W1/2</t>
  </si>
  <si>
    <t>PM2182</t>
  </si>
  <si>
    <t>PM2183</t>
  </si>
  <si>
    <t>PM2184</t>
  </si>
  <si>
    <t>PM2185</t>
  </si>
  <si>
    <t>PM2186</t>
  </si>
  <si>
    <t>PM2187</t>
  </si>
  <si>
    <t>PM2188</t>
  </si>
  <si>
    <t>PM2189</t>
  </si>
  <si>
    <t>PM2190</t>
  </si>
  <si>
    <t>PM2191</t>
  </si>
  <si>
    <t>PM2192</t>
  </si>
  <si>
    <t>PM2193</t>
  </si>
  <si>
    <t>PM2194</t>
  </si>
  <si>
    <t>PM2195</t>
  </si>
  <si>
    <t>PM2196</t>
  </si>
  <si>
    <t>PM2197</t>
  </si>
  <si>
    <t>PM2198</t>
  </si>
  <si>
    <t>PM2199</t>
  </si>
  <si>
    <t>PM2200</t>
  </si>
  <si>
    <t>PM2201</t>
  </si>
  <si>
    <t>PM2202</t>
  </si>
  <si>
    <t>PM2203</t>
  </si>
  <si>
    <t>PM2204</t>
  </si>
  <si>
    <t>PM2205</t>
  </si>
  <si>
    <t>PM2206</t>
  </si>
  <si>
    <t>PM2207</t>
  </si>
  <si>
    <t>PM2208</t>
  </si>
  <si>
    <t>PM2209</t>
  </si>
  <si>
    <t>PM2210</t>
  </si>
  <si>
    <t>PM2211</t>
  </si>
  <si>
    <t>PM2212</t>
  </si>
  <si>
    <t>PM2213</t>
  </si>
  <si>
    <t>PM2214</t>
  </si>
  <si>
    <t>PM2215</t>
  </si>
  <si>
    <t>PM2216</t>
  </si>
  <si>
    <t>PM2217</t>
  </si>
  <si>
    <t>PM2218</t>
  </si>
  <si>
    <t>PM2219</t>
  </si>
  <si>
    <t>PM2220</t>
  </si>
  <si>
    <t>PM2221</t>
  </si>
  <si>
    <t>PM2222</t>
  </si>
  <si>
    <t>PM2223</t>
  </si>
  <si>
    <t>PM2224</t>
  </si>
  <si>
    <t>PM2225</t>
  </si>
  <si>
    <t>PM2226</t>
  </si>
  <si>
    <t>PM2227</t>
  </si>
  <si>
    <t>PM2228</t>
  </si>
  <si>
    <t>PM2229</t>
  </si>
  <si>
    <t>PM2230</t>
  </si>
  <si>
    <t>PM2231</t>
  </si>
  <si>
    <t>PM2232</t>
  </si>
  <si>
    <t>PM2233</t>
  </si>
  <si>
    <t>PM2234</t>
  </si>
  <si>
    <t>PM2235</t>
  </si>
  <si>
    <t>PM2236</t>
  </si>
  <si>
    <t>PM2237</t>
  </si>
  <si>
    <t>460000000074</t>
  </si>
  <si>
    <t>460000000077</t>
  </si>
  <si>
    <t>460000000091</t>
  </si>
  <si>
    <t>460000000020</t>
  </si>
  <si>
    <t>177390/840269325</t>
  </si>
  <si>
    <t>CRL-Tarbes</t>
  </si>
  <si>
    <t>PM2238</t>
  </si>
  <si>
    <t>PM2239</t>
  </si>
  <si>
    <t>PM2240</t>
  </si>
  <si>
    <t>PM2241</t>
  </si>
  <si>
    <t>PM2242</t>
  </si>
  <si>
    <t>PM2243</t>
  </si>
  <si>
    <t>PM2244</t>
  </si>
  <si>
    <t>PM2245</t>
  </si>
  <si>
    <t>PM2246</t>
  </si>
  <si>
    <t>PM2247</t>
  </si>
  <si>
    <t>PM2248</t>
  </si>
  <si>
    <t>PM2249</t>
  </si>
  <si>
    <t>PM2250</t>
  </si>
  <si>
    <t>PM2251</t>
  </si>
  <si>
    <t>PM2252</t>
  </si>
  <si>
    <t>PM2253</t>
  </si>
  <si>
    <t>PM2254</t>
  </si>
  <si>
    <t>PM2255</t>
  </si>
  <si>
    <t>PM2256</t>
  </si>
  <si>
    <t>PM2257</t>
  </si>
  <si>
    <t>PM2258</t>
  </si>
  <si>
    <t>PM2259</t>
  </si>
  <si>
    <t>PM2260</t>
  </si>
  <si>
    <t>PM2261</t>
  </si>
  <si>
    <t>PM2262</t>
  </si>
  <si>
    <t>PM2263</t>
  </si>
  <si>
    <t>PM2264</t>
  </si>
  <si>
    <t>PM2265</t>
  </si>
  <si>
    <t>PM2266</t>
  </si>
  <si>
    <t>PM2267</t>
  </si>
  <si>
    <t>PM2268</t>
  </si>
  <si>
    <t>PM2269</t>
  </si>
  <si>
    <t>PM2270</t>
  </si>
  <si>
    <t>PM2271</t>
  </si>
  <si>
    <t>PM2272</t>
  </si>
  <si>
    <t>PM2273</t>
  </si>
  <si>
    <t>PM2274</t>
  </si>
  <si>
    <t>PM2275</t>
  </si>
  <si>
    <t>PM2276</t>
  </si>
  <si>
    <t>PM2277</t>
  </si>
  <si>
    <t>PM2278</t>
  </si>
  <si>
    <t>PM2279</t>
  </si>
  <si>
    <t>PM2280</t>
  </si>
  <si>
    <t>PM2281</t>
  </si>
  <si>
    <t>PM2282</t>
  </si>
  <si>
    <t>PM2283</t>
  </si>
  <si>
    <t>PM2284</t>
  </si>
  <si>
    <t>PM2285</t>
  </si>
  <si>
    <t>Train ID</t>
  </si>
  <si>
    <t>Status (High)</t>
  </si>
  <si>
    <t>Status (Medium)</t>
  </si>
  <si>
    <t>PM2286</t>
  </si>
  <si>
    <t>PM2287</t>
  </si>
  <si>
    <t>PM2288</t>
  </si>
  <si>
    <t>PM2289</t>
  </si>
  <si>
    <t>PM2290</t>
  </si>
  <si>
    <t>PM2291</t>
  </si>
  <si>
    <t>PM2292</t>
  </si>
  <si>
    <t>Reserved</t>
  </si>
  <si>
    <t>CM Activity</t>
  </si>
  <si>
    <t>PM2293</t>
  </si>
  <si>
    <t>PM2294</t>
  </si>
  <si>
    <t>PM2295</t>
  </si>
  <si>
    <t>PM2296</t>
  </si>
  <si>
    <t>PM2297</t>
  </si>
  <si>
    <t>PM2298</t>
  </si>
  <si>
    <t>STATUS</t>
  </si>
  <si>
    <t>S/w Config</t>
  </si>
  <si>
    <t>SW Config</t>
  </si>
  <si>
    <t>PM2299</t>
  </si>
  <si>
    <t>PM2300</t>
  </si>
  <si>
    <t>PM2301</t>
  </si>
  <si>
    <t>PM2302</t>
  </si>
  <si>
    <t>PM2303</t>
  </si>
  <si>
    <t>PM2304</t>
  </si>
  <si>
    <t>PM2305</t>
  </si>
  <si>
    <t>PM2306</t>
  </si>
  <si>
    <t>PM2307</t>
  </si>
  <si>
    <t>PM2308</t>
  </si>
  <si>
    <t>PM2309</t>
  </si>
  <si>
    <t>PM2310</t>
  </si>
  <si>
    <t>PM2311</t>
  </si>
  <si>
    <t>PM2312</t>
  </si>
  <si>
    <t>PM2313</t>
  </si>
  <si>
    <t>PM2321</t>
  </si>
  <si>
    <t>PM2322</t>
  </si>
  <si>
    <t>PM2323</t>
  </si>
  <si>
    <t>PM2324</t>
  </si>
  <si>
    <t>PM2325</t>
  </si>
  <si>
    <t>PM2326</t>
  </si>
  <si>
    <t>PM2327</t>
  </si>
  <si>
    <t>PM2328</t>
  </si>
  <si>
    <t>PM2329</t>
  </si>
  <si>
    <t>PM2330</t>
  </si>
  <si>
    <t>PM2331</t>
  </si>
  <si>
    <t>PM2332</t>
  </si>
  <si>
    <t>PM2333</t>
  </si>
  <si>
    <t>PM2334</t>
  </si>
  <si>
    <t>PM2335</t>
  </si>
  <si>
    <t>PM2336</t>
  </si>
  <si>
    <t>PM2337</t>
  </si>
  <si>
    <t>PM2338</t>
  </si>
  <si>
    <t>PM2339</t>
  </si>
  <si>
    <t>PM2340</t>
  </si>
  <si>
    <t>PM2341</t>
  </si>
  <si>
    <t>PM2342</t>
  </si>
  <si>
    <t>PM2343</t>
  </si>
  <si>
    <t>PM2344</t>
  </si>
  <si>
    <t>PM2345</t>
  </si>
  <si>
    <t>PM2346</t>
  </si>
  <si>
    <t>PM2347</t>
  </si>
  <si>
    <t>PM2348</t>
  </si>
  <si>
    <t>MU</t>
  </si>
  <si>
    <t>PM2349</t>
  </si>
  <si>
    <t>PM2350</t>
  </si>
  <si>
    <t>PM2351</t>
  </si>
  <si>
    <t>PM2352</t>
  </si>
  <si>
    <t>PM2353</t>
  </si>
  <si>
    <t>PM2354</t>
  </si>
  <si>
    <t>PM2355</t>
  </si>
  <si>
    <t>Restricted</t>
  </si>
  <si>
    <t>TS128</t>
  </si>
  <si>
    <t>Healthy</t>
  </si>
  <si>
    <t>OK</t>
  </si>
  <si>
    <t>NOK</t>
  </si>
  <si>
    <t>PM2356</t>
  </si>
  <si>
    <t>PM2357</t>
  </si>
  <si>
    <t>PM2358</t>
  </si>
  <si>
    <t>PM2359</t>
  </si>
  <si>
    <t>PM2360</t>
  </si>
  <si>
    <t>PM2361</t>
  </si>
  <si>
    <t>PM2362</t>
  </si>
  <si>
    <t>PM2363</t>
  </si>
  <si>
    <t>PM2364</t>
  </si>
  <si>
    <t>PM2365</t>
  </si>
  <si>
    <t>PM2366</t>
  </si>
  <si>
    <t>PM2367</t>
  </si>
  <si>
    <t>PM2368</t>
  </si>
  <si>
    <t>PM2369</t>
  </si>
  <si>
    <t>PM2370</t>
  </si>
  <si>
    <t>PM2371</t>
  </si>
  <si>
    <t>PM2372</t>
  </si>
  <si>
    <t>PM2373</t>
  </si>
  <si>
    <t>PM2374</t>
  </si>
  <si>
    <t>PM2375</t>
  </si>
  <si>
    <t>PM2376</t>
  </si>
  <si>
    <t>PM2377</t>
  </si>
  <si>
    <t>PM2378</t>
  </si>
  <si>
    <t>PM2379</t>
  </si>
  <si>
    <t>PM2380</t>
  </si>
  <si>
    <t>PM2381</t>
  </si>
  <si>
    <t>PM2382</t>
  </si>
  <si>
    <t>Operational</t>
  </si>
  <si>
    <t>PM2391</t>
  </si>
  <si>
    <t>PM2392</t>
  </si>
  <si>
    <t>PM2393</t>
  </si>
  <si>
    <t>PM2394</t>
  </si>
  <si>
    <t>PM2395</t>
  </si>
  <si>
    <t>PM2396</t>
  </si>
  <si>
    <t>PM2397</t>
  </si>
  <si>
    <t>PM2398</t>
  </si>
  <si>
    <t>PM2399</t>
  </si>
  <si>
    <t>PM2400</t>
  </si>
  <si>
    <t>PM2401</t>
  </si>
  <si>
    <t>PM2402</t>
  </si>
  <si>
    <t>PM2403</t>
  </si>
  <si>
    <t>PM2404</t>
  </si>
  <si>
    <t>PM2405</t>
  </si>
  <si>
    <t>460000000099</t>
  </si>
  <si>
    <t>RIYADH/PAS/2022019/104</t>
  </si>
  <si>
    <t>Faiveley Italy</t>
  </si>
  <si>
    <t>PM2406</t>
  </si>
  <si>
    <t>PM2407</t>
  </si>
  <si>
    <t>PM2408</t>
  </si>
  <si>
    <t>PM2409</t>
  </si>
  <si>
    <t>PM2410</t>
  </si>
  <si>
    <t>PM2411</t>
  </si>
  <si>
    <t>PM2412</t>
  </si>
  <si>
    <t>PM2413</t>
  </si>
  <si>
    <t>PM2414</t>
  </si>
  <si>
    <t>PM2415</t>
  </si>
  <si>
    <t>PM2416</t>
  </si>
  <si>
    <t>PM2417</t>
  </si>
  <si>
    <t>PM2418</t>
  </si>
  <si>
    <t>PM2419</t>
  </si>
  <si>
    <t>PM2420</t>
  </si>
  <si>
    <t>PM2421</t>
  </si>
  <si>
    <t>PM2422</t>
  </si>
  <si>
    <t>PM2423</t>
  </si>
  <si>
    <t>PM2424</t>
  </si>
  <si>
    <t>PM2425</t>
  </si>
  <si>
    <t>PM2426</t>
  </si>
  <si>
    <t>PM2427</t>
  </si>
  <si>
    <t>PM2428</t>
  </si>
  <si>
    <t>PM2429</t>
  </si>
  <si>
    <t>PM2430</t>
  </si>
  <si>
    <t>PM2431</t>
  </si>
  <si>
    <t>PM2432</t>
  </si>
  <si>
    <t>PM2433</t>
  </si>
  <si>
    <t>PM2434</t>
  </si>
  <si>
    <t>PM2435</t>
  </si>
  <si>
    <t>PM2436</t>
  </si>
  <si>
    <t>PM2437</t>
  </si>
  <si>
    <t>PM2438</t>
  </si>
  <si>
    <t>3.4.1</t>
  </si>
  <si>
    <t>SU010</t>
  </si>
  <si>
    <t>SU0004</t>
  </si>
  <si>
    <t>2.2.3</t>
  </si>
  <si>
    <t>SU0008</t>
  </si>
  <si>
    <t>1.1.5</t>
  </si>
  <si>
    <t>SU0007</t>
  </si>
  <si>
    <t>SU0002</t>
  </si>
  <si>
    <t>SU0003</t>
  </si>
  <si>
    <t>ATC (Line 4,6)</t>
  </si>
  <si>
    <t>2.4.3.0</t>
  </si>
  <si>
    <t>2.4.3.2</t>
  </si>
  <si>
    <t>2.4.3.5</t>
  </si>
  <si>
    <t>2.5.1.1</t>
  </si>
  <si>
    <t>2.5.1.1-1</t>
  </si>
  <si>
    <t>2.5.1.2</t>
  </si>
  <si>
    <t>2.6.1.0-1</t>
  </si>
  <si>
    <t>2.6.1.2</t>
  </si>
  <si>
    <t>2.6.1.3</t>
  </si>
  <si>
    <t>2.6.1.4</t>
  </si>
  <si>
    <t>2.7.1.0</t>
  </si>
  <si>
    <t>2.7.1.2</t>
  </si>
  <si>
    <t>2.7.1.3</t>
  </si>
  <si>
    <t>2.7.1.5</t>
  </si>
  <si>
    <t>2.7.1.6</t>
  </si>
  <si>
    <t>2.7.2.0</t>
  </si>
  <si>
    <t>2.7.2.1</t>
  </si>
  <si>
    <t>2.7.2.2</t>
  </si>
  <si>
    <t>2.7.2.3</t>
  </si>
  <si>
    <t>2.7.2.4</t>
  </si>
  <si>
    <t>2.7.2.5</t>
  </si>
  <si>
    <t>2.7.2.6</t>
  </si>
  <si>
    <t>2.7.2.7</t>
  </si>
  <si>
    <t>2.7.2.8</t>
  </si>
  <si>
    <t>2.7.2.9</t>
  </si>
  <si>
    <t>2.8.1.1</t>
  </si>
  <si>
    <t>2.8.1.2</t>
  </si>
  <si>
    <t>2.8.1.3</t>
  </si>
  <si>
    <t>2.8.1.4</t>
  </si>
  <si>
    <t>2.8.1.5</t>
  </si>
  <si>
    <t>2.8.2.0</t>
  </si>
  <si>
    <t>2.8.2.2</t>
  </si>
  <si>
    <t>2.8.2.4</t>
  </si>
  <si>
    <t>2.8.2.5</t>
  </si>
  <si>
    <t>2.9.1.0</t>
  </si>
  <si>
    <t>2.9.1.0-2</t>
  </si>
  <si>
    <t>2.9.1.1</t>
  </si>
  <si>
    <t>2.9.1.1-1</t>
  </si>
  <si>
    <t>SU0006</t>
  </si>
  <si>
    <t>OBM (Line 4,6)</t>
  </si>
  <si>
    <t>2.4.1.0</t>
  </si>
  <si>
    <t>2.4.1.1</t>
  </si>
  <si>
    <t>2.5.1.0</t>
  </si>
  <si>
    <t>2.5.2.1</t>
  </si>
  <si>
    <t>2.6.2.0</t>
  </si>
  <si>
    <t>2.7.1.1</t>
  </si>
  <si>
    <t>2.8.1.0</t>
  </si>
  <si>
    <t>ATC (L5)</t>
  </si>
  <si>
    <t>3.4.0.1</t>
  </si>
  <si>
    <t>3.5.0.0</t>
  </si>
  <si>
    <t>3.5.2.1</t>
  </si>
  <si>
    <t>3.5.2.2</t>
  </si>
  <si>
    <t>3.6.0.0</t>
  </si>
  <si>
    <t>3.6.0.2</t>
  </si>
  <si>
    <t>3.6.0.3</t>
  </si>
  <si>
    <t>3.6.0.4</t>
  </si>
  <si>
    <t>3.6.0.5</t>
  </si>
  <si>
    <t>3.6.0.7</t>
  </si>
  <si>
    <t>3.7.0.0</t>
  </si>
  <si>
    <t>3.7.0.1</t>
  </si>
  <si>
    <t>SU0011</t>
  </si>
  <si>
    <t>OBM (L5)</t>
  </si>
  <si>
    <t>3.4.1.0</t>
  </si>
  <si>
    <t>3.4.1.2</t>
  </si>
  <si>
    <t>3.6.0.1</t>
  </si>
  <si>
    <t>AK00002035269</t>
  </si>
  <si>
    <t>Module Boost DCDC</t>
  </si>
  <si>
    <t>DTR0000370793</t>
  </si>
  <si>
    <t>Traction Inverter Fan</t>
  </si>
  <si>
    <t>Credit Fan</t>
  </si>
  <si>
    <t>PM2439</t>
  </si>
  <si>
    <t>PM2440</t>
  </si>
  <si>
    <t>2.9.1.2</t>
  </si>
  <si>
    <t>SU0012</t>
  </si>
  <si>
    <t>PM2441</t>
  </si>
  <si>
    <t>PM2442</t>
  </si>
  <si>
    <t>PM2443</t>
  </si>
  <si>
    <t>PM2444</t>
  </si>
  <si>
    <t>PM2445</t>
  </si>
  <si>
    <t>PM2446</t>
  </si>
  <si>
    <t>PM2447</t>
  </si>
  <si>
    <t>PM2448</t>
  </si>
  <si>
    <t>PM2449</t>
  </si>
  <si>
    <t>PM2450</t>
  </si>
  <si>
    <t>PM2451</t>
  </si>
  <si>
    <t>PM2452</t>
  </si>
  <si>
    <t>PM2453</t>
  </si>
  <si>
    <t>PM2454</t>
  </si>
  <si>
    <t>PM2455</t>
  </si>
  <si>
    <t>PM2456</t>
  </si>
  <si>
    <t>All</t>
  </si>
  <si>
    <t>407</t>
  </si>
  <si>
    <t>608</t>
  </si>
  <si>
    <t>615</t>
  </si>
  <si>
    <t>401</t>
  </si>
  <si>
    <t>418</t>
  </si>
  <si>
    <t>424</t>
  </si>
  <si>
    <t>516</t>
  </si>
  <si>
    <t>501</t>
  </si>
  <si>
    <t>604</t>
  </si>
  <si>
    <t>410</t>
  </si>
  <si>
    <t>GEN</t>
  </si>
  <si>
    <t>406</t>
  </si>
  <si>
    <t>422</t>
  </si>
  <si>
    <t>508</t>
  </si>
  <si>
    <t>613</t>
  </si>
  <si>
    <t>504</t>
  </si>
  <si>
    <t>405</t>
  </si>
  <si>
    <t>607</t>
  </si>
  <si>
    <t>413</t>
  </si>
  <si>
    <t>602</t>
  </si>
  <si>
    <t>513</t>
  </si>
  <si>
    <t>603</t>
  </si>
  <si>
    <t>412</t>
  </si>
  <si>
    <t>422,602,608,612,615,617,503,509</t>
  </si>
  <si>
    <t>603,619,622,510</t>
  </si>
  <si>
    <t>415</t>
  </si>
  <si>
    <t xml:space="preserve"> 410</t>
  </si>
  <si>
    <t>503</t>
  </si>
  <si>
    <t>605, 502</t>
  </si>
  <si>
    <t>TS-L4-6</t>
  </si>
  <si>
    <t>514</t>
  </si>
  <si>
    <t>505</t>
  </si>
  <si>
    <t>518</t>
  </si>
  <si>
    <t>601,607,624</t>
  </si>
  <si>
    <t>420</t>
  </si>
  <si>
    <t>402</t>
  </si>
  <si>
    <t>(blank)</t>
  </si>
  <si>
    <t>614</t>
  </si>
  <si>
    <t>510</t>
  </si>
  <si>
    <t>Closed</t>
  </si>
  <si>
    <t>PM2457</t>
  </si>
  <si>
    <t>PM2458</t>
  </si>
  <si>
    <t>PM2459</t>
  </si>
  <si>
    <t>PM2460</t>
  </si>
  <si>
    <t>PM2461</t>
  </si>
  <si>
    <t>PM2462</t>
  </si>
  <si>
    <t>PM2463</t>
  </si>
  <si>
    <t>PM2464</t>
  </si>
  <si>
    <t>PM2465</t>
  </si>
  <si>
    <t>PM2466</t>
  </si>
  <si>
    <t>PM2467</t>
  </si>
  <si>
    <t>PM2468</t>
  </si>
  <si>
    <t>PM2469</t>
  </si>
  <si>
    <t>PM2470</t>
  </si>
  <si>
    <t>PM2471</t>
  </si>
  <si>
    <t>PM2472</t>
  </si>
  <si>
    <t>PM2473</t>
  </si>
  <si>
    <t>PM2474</t>
  </si>
  <si>
    <t>PM2475</t>
  </si>
  <si>
    <t>PM2476</t>
  </si>
  <si>
    <t>PM2477</t>
  </si>
  <si>
    <t>PM2478</t>
  </si>
  <si>
    <t>PM2479</t>
  </si>
  <si>
    <t>PM2480</t>
  </si>
  <si>
    <t>PM2481</t>
  </si>
  <si>
    <t>PM2482</t>
  </si>
  <si>
    <t>PM2483</t>
  </si>
  <si>
    <t>PM2484</t>
  </si>
  <si>
    <t>PM2485</t>
  </si>
  <si>
    <t>PM2486</t>
  </si>
  <si>
    <t>PM2487</t>
  </si>
  <si>
    <t>PM2488</t>
  </si>
  <si>
    <t>PM2489</t>
  </si>
  <si>
    <t>PM2490</t>
  </si>
  <si>
    <t>PM2491</t>
  </si>
  <si>
    <t>PM2492</t>
  </si>
  <si>
    <t>PM2493</t>
  </si>
  <si>
    <t>PM2494</t>
  </si>
  <si>
    <t>PM2495</t>
  </si>
  <si>
    <t>PM2496</t>
  </si>
  <si>
    <t>PM2503</t>
  </si>
  <si>
    <t>PM2504</t>
  </si>
  <si>
    <t>PM2505</t>
  </si>
  <si>
    <t>PM2506</t>
  </si>
  <si>
    <t>PM2507</t>
  </si>
  <si>
    <t>PM2508</t>
  </si>
  <si>
    <t>PM2509</t>
  </si>
  <si>
    <t>PM2497</t>
  </si>
  <si>
    <t>PM2498</t>
  </si>
  <si>
    <t>PM2499</t>
  </si>
  <si>
    <t>PM2500</t>
  </si>
  <si>
    <t>PM2501</t>
  </si>
  <si>
    <t>PM2502</t>
  </si>
  <si>
    <t>PM2510</t>
  </si>
  <si>
    <t>PM2511</t>
  </si>
  <si>
    <t>PM2512</t>
  </si>
  <si>
    <t>PM2513</t>
  </si>
  <si>
    <t>PM2514</t>
  </si>
  <si>
    <t>PM2515</t>
  </si>
  <si>
    <t>PM2516</t>
  </si>
  <si>
    <t>PM2517</t>
  </si>
  <si>
    <t>PM2518</t>
  </si>
  <si>
    <t>PM2519</t>
  </si>
  <si>
    <t>PM2520</t>
  </si>
  <si>
    <t>PM2521</t>
  </si>
  <si>
    <t>PM2522</t>
  </si>
  <si>
    <t>PM2523</t>
  </si>
  <si>
    <t>PM2524</t>
  </si>
  <si>
    <t>PM2525</t>
  </si>
  <si>
    <t>PM2526</t>
  </si>
  <si>
    <t>PM2527</t>
  </si>
  <si>
    <t>PM2528</t>
  </si>
  <si>
    <t>PM2529</t>
  </si>
  <si>
    <t>PM2530</t>
  </si>
  <si>
    <t>PM2531</t>
  </si>
  <si>
    <t>PM2532</t>
  </si>
  <si>
    <t>PM2533</t>
  </si>
  <si>
    <t>PM2534</t>
  </si>
  <si>
    <t>PM2535</t>
  </si>
  <si>
    <t>PM2536</t>
  </si>
  <si>
    <t>PM2537</t>
  </si>
  <si>
    <t>PM2545</t>
  </si>
  <si>
    <t>PM2546</t>
  </si>
  <si>
    <t>PM2547</t>
  </si>
  <si>
    <t>PM2548</t>
  </si>
  <si>
    <t>PM2549</t>
  </si>
  <si>
    <t>PM2550</t>
  </si>
  <si>
    <t>PM2551</t>
  </si>
  <si>
    <t>PM2538</t>
  </si>
  <si>
    <t>PM2539</t>
  </si>
  <si>
    <t>PM2540</t>
  </si>
  <si>
    <t>PM2541</t>
  </si>
  <si>
    <t>PM2542</t>
  </si>
  <si>
    <t>PM2543</t>
  </si>
  <si>
    <t>PM2544</t>
  </si>
  <si>
    <t>PM2553</t>
  </si>
  <si>
    <t>PM2554</t>
  </si>
  <si>
    <t>PM2555</t>
  </si>
  <si>
    <t>PM2556</t>
  </si>
  <si>
    <t>PM2557</t>
  </si>
  <si>
    <t>PM2558</t>
  </si>
  <si>
    <t>PM2559</t>
  </si>
  <si>
    <t>Unfit</t>
  </si>
  <si>
    <t>Available</t>
  </si>
  <si>
    <t>Target</t>
  </si>
  <si>
    <t>L4 Availability</t>
  </si>
  <si>
    <t>L5 Availability</t>
  </si>
  <si>
    <t>L6 Availability</t>
  </si>
  <si>
    <t>L4</t>
  </si>
  <si>
    <t>L5</t>
  </si>
  <si>
    <t>L6</t>
  </si>
  <si>
    <t>Target (21/24)</t>
  </si>
  <si>
    <t>Total L4</t>
  </si>
  <si>
    <t>Target (16/19)</t>
  </si>
  <si>
    <t>Total L5</t>
  </si>
  <si>
    <t>Target (23/26)</t>
  </si>
  <si>
    <t>Total L6</t>
  </si>
  <si>
    <t>Datex</t>
  </si>
  <si>
    <t>PM2560</t>
  </si>
  <si>
    <t>PM2561</t>
  </si>
  <si>
    <t>PM2562</t>
  </si>
  <si>
    <t>PM2563</t>
  </si>
  <si>
    <t>PM2564</t>
  </si>
  <si>
    <t>PM2565</t>
  </si>
  <si>
    <t>PM2566</t>
  </si>
  <si>
    <t>PM2567</t>
  </si>
  <si>
    <t>PM2568</t>
  </si>
  <si>
    <t>PM2569</t>
  </si>
  <si>
    <t>PM2570</t>
  </si>
  <si>
    <t>PM2571</t>
  </si>
  <si>
    <t>PM2572</t>
  </si>
  <si>
    <t>PM2573</t>
  </si>
  <si>
    <t>PM2574</t>
  </si>
  <si>
    <t>PM2575</t>
  </si>
  <si>
    <t>PM2576</t>
  </si>
  <si>
    <t>PM2577</t>
  </si>
  <si>
    <t>PM2578</t>
  </si>
  <si>
    <t>PM2579</t>
  </si>
  <si>
    <t>PM2580</t>
  </si>
  <si>
    <t>PM2581</t>
  </si>
  <si>
    <t>PM2582</t>
  </si>
  <si>
    <t>PM2583</t>
  </si>
  <si>
    <t>PM2584</t>
  </si>
  <si>
    <t>PM2585</t>
  </si>
  <si>
    <t>PM2586</t>
  </si>
  <si>
    <t>Jan (82)</t>
  </si>
  <si>
    <t>Feb (83)</t>
  </si>
  <si>
    <t>IOS67 : Door CLOSING request fault indication</t>
  </si>
  <si>
    <t>DTR0000274769</t>
  </si>
  <si>
    <t>DTR2000002771</t>
  </si>
  <si>
    <t>DTR0009236004</t>
  </si>
  <si>
    <t>AR00000185499</t>
  </si>
  <si>
    <t>DT00000712056</t>
  </si>
  <si>
    <t>DTR2000000075</t>
  </si>
  <si>
    <t>DTR0000387744</t>
  </si>
  <si>
    <t>BRIO02 24V-110V 40E8SR2SS2+2EA1SA E</t>
  </si>
  <si>
    <t>Agate CVS</t>
  </si>
  <si>
    <t>M685</t>
  </si>
  <si>
    <t>M688</t>
  </si>
  <si>
    <t xml:space="preserve">DCU </t>
  </si>
  <si>
    <t>A Matric</t>
  </si>
  <si>
    <t>Compressor</t>
  </si>
  <si>
    <t xml:space="preserve">16L9432HT </t>
  </si>
  <si>
    <t xml:space="preserve"> 17E548579 C </t>
  </si>
  <si>
    <t xml:space="preserve">17S533559 C </t>
  </si>
  <si>
    <t>17C4875NT</t>
  </si>
  <si>
    <t>CRS</t>
  </si>
  <si>
    <t xml:space="preserve">SC0000309049 </t>
  </si>
  <si>
    <t>SC0000310751</t>
  </si>
  <si>
    <t>PEI</t>
  </si>
  <si>
    <t>BRIO02-24V-110</t>
  </si>
  <si>
    <t>Tread Brake with Unit parking Brake</t>
  </si>
  <si>
    <t>F16 6009</t>
  </si>
  <si>
    <t>F16 6002</t>
  </si>
  <si>
    <t>AGTU</t>
  </si>
  <si>
    <t>Agate Traction</t>
  </si>
  <si>
    <t>M328</t>
  </si>
  <si>
    <t>LCD Super-Wide Slim</t>
  </si>
  <si>
    <t>T0219/17</t>
  </si>
  <si>
    <t>Faiveley Italy / BE</t>
  </si>
  <si>
    <t xml:space="preserve">Dispatch date </t>
  </si>
  <si>
    <t xml:space="preserve">Waiting for the firmware </t>
  </si>
  <si>
    <t>Waiting for PO</t>
  </si>
  <si>
    <t>Waiting for Confirmation from supplier</t>
  </si>
  <si>
    <t>NB IOS per Train</t>
  </si>
  <si>
    <t>critical sum</t>
  </si>
  <si>
    <t>non-critial sum</t>
  </si>
  <si>
    <t>Comments</t>
  </si>
  <si>
    <t>DTR0000147008</t>
  </si>
  <si>
    <t xml:space="preserve">Auxilary Input Fuse </t>
  </si>
  <si>
    <t>N/A</t>
  </si>
  <si>
    <t xml:space="preserve">DT00000724387 </t>
  </si>
  <si>
    <t>A-MATRIC WITH ETHERNET</t>
  </si>
  <si>
    <t>062</t>
  </si>
  <si>
    <t>SC0000359628</t>
  </si>
  <si>
    <t>Alstom Charleroi</t>
  </si>
  <si>
    <t>TBD</t>
  </si>
  <si>
    <t>LCD 18,5"</t>
  </si>
  <si>
    <t>Inverter BC Module</t>
  </si>
  <si>
    <t>TCCU</t>
  </si>
  <si>
    <t>BRIO02 24-110V</t>
  </si>
  <si>
    <t>AA3S Traction</t>
  </si>
  <si>
    <t>AA3S CVS</t>
  </si>
  <si>
    <t>Last 12 months</t>
  </si>
  <si>
    <t>Last 3 Months</t>
  </si>
  <si>
    <t>Last Month</t>
  </si>
  <si>
    <t/>
  </si>
  <si>
    <t>MKBF</t>
  </si>
  <si>
    <t>MTBF</t>
  </si>
  <si>
    <t>Equipment</t>
  </si>
  <si>
    <t>Palm Tree Display</t>
  </si>
  <si>
    <t>Superwide Display</t>
  </si>
  <si>
    <t>IOS30 : EB control and command discordance</t>
  </si>
  <si>
    <t>IOS123 : At least one internal smoke sensor is on failure</t>
  </si>
  <si>
    <t>IOS175 : LV Earthing fault</t>
  </si>
  <si>
    <t>IOS191 : Loss of video recorder</t>
  </si>
  <si>
    <t>IOS192 : Loss of at least one camera</t>
  </si>
  <si>
    <t xml:space="preserve">IOS290 : ATC EB command discordance </t>
  </si>
  <si>
    <t>ID</t>
  </si>
  <si>
    <t>Name</t>
  </si>
  <si>
    <t>USER 1 : OVERALL ADMIN (multi project)</t>
  </si>
  <si>
    <t>(single project)</t>
  </si>
  <si>
    <t>USER 3 : overall CONSULT (multi project)</t>
  </si>
  <si>
    <t>USER 4: project consult (single project)</t>
  </si>
  <si>
    <t>USER 2 : PROJECT ADMIN</t>
  </si>
  <si>
    <t>yes</t>
  </si>
  <si>
    <t>no</t>
  </si>
  <si>
    <t>User1 (2)</t>
  </si>
  <si>
    <t>User2 (3)</t>
  </si>
  <si>
    <t>User3 (4)</t>
  </si>
  <si>
    <t>User4 (5)</t>
  </si>
  <si>
    <t>Riyadh L46 (6)</t>
  </si>
  <si>
    <t>Riyadh L5 (7)</t>
  </si>
  <si>
    <t>POK</t>
  </si>
  <si>
    <t>018</t>
  </si>
  <si>
    <t>DTR0009236031</t>
  </si>
  <si>
    <t>HEAD LIGHT LEFT</t>
  </si>
  <si>
    <t>DTR0000437014</t>
  </si>
  <si>
    <t>Auxiliary converter Module B-DFB (BOOST DCDC MODULE)</t>
  </si>
  <si>
    <t>27/03/2022</t>
  </si>
  <si>
    <t>Shipped for Repair</t>
  </si>
  <si>
    <t>_</t>
  </si>
  <si>
    <t>22/05/2022</t>
  </si>
  <si>
    <t>26-05-2022</t>
  </si>
  <si>
    <t xml:space="preserve">Germany </t>
  </si>
  <si>
    <t>M263</t>
  </si>
  <si>
    <t>Auxiliary converter Module B-DFB (BOOST DCDC MODULE) </t>
  </si>
  <si>
    <t>30009 </t>
  </si>
  <si>
    <t>NOT OK for mainline</t>
  </si>
  <si>
    <t>Not Ok</t>
  </si>
  <si>
    <t>SLV ATC Baseline BL 2.9.1.4</t>
  </si>
  <si>
    <t>ACE1 is faulty due to Major faults are appearing. 
IOS:179.180,185</t>
  </si>
  <si>
    <t>OK for mainline with restriction</t>
  </si>
  <si>
    <t>HC2- Bogie1 left side derailment sensor cable clamp missing</t>
  </si>
  <si>
    <t>wheel flat on HC2 Bogie 2- Right side Axle 3- Needs to be checked( Refer Pic)</t>
  </si>
  <si>
    <t>IOS252 : One ATC have a communication fault</t>
  </si>
  <si>
    <t>Under Frame noise, as per our team they suspect flat wheel.</t>
  </si>
  <si>
    <t>HC2-HVAC2 compressor 3 &amp;4  not started to run due to Gas level low LP2</t>
  </si>
  <si>
    <t>HC1 windscreen glass broken</t>
  </si>
  <si>
    <t>#</t>
  </si>
  <si>
    <t>IOS66 : Door OPEN ORDER fault indication</t>
  </si>
  <si>
    <t>IOS126 : External smoke is detected</t>
  </si>
  <si>
    <t>IOS295 : BCE Echelon Simple Failure</t>
  </si>
  <si>
    <t>SN-M258</t>
  </si>
  <si>
    <t>SN-M203</t>
  </si>
  <si>
    <t>SN: M212</t>
  </si>
  <si>
    <t xml:space="preserve">In shipment to Riyadh </t>
  </si>
  <si>
    <t>21-06-2022</t>
  </si>
  <si>
    <t>22/6/2022</t>
  </si>
  <si>
    <t>3.4.2</t>
  </si>
  <si>
    <t>5.7.3</t>
  </si>
  <si>
    <t>SU0014</t>
  </si>
  <si>
    <t>SU0017</t>
  </si>
  <si>
    <t>2.9.1.3</t>
  </si>
  <si>
    <t>2.9.1.4</t>
  </si>
  <si>
    <t>2.9.1.5</t>
  </si>
  <si>
    <t>2.9.1.4-1</t>
  </si>
  <si>
    <t>SU0020</t>
  </si>
  <si>
    <t>SU0016</t>
  </si>
  <si>
    <t>SU0018</t>
  </si>
  <si>
    <t>SU0013</t>
  </si>
  <si>
    <t>3.7.0.3.1</t>
  </si>
  <si>
    <t>3.7.0.3</t>
  </si>
  <si>
    <t xml:space="preserve">(PACIS)    </t>
  </si>
  <si>
    <t>Palm tree display</t>
  </si>
  <si>
    <t xml:space="preserve">  </t>
  </si>
  <si>
    <t xml:space="preserve"> </t>
  </si>
  <si>
    <t>Superwide display</t>
  </si>
  <si>
    <t>Camera</t>
  </si>
  <si>
    <t>Repetitor relay</t>
  </si>
  <si>
    <t>AUX fuse 500A</t>
  </si>
  <si>
    <t xml:space="preserve">(Traction)      </t>
  </si>
  <si>
    <t>kamran.rao@alstomgroup.com</t>
  </si>
  <si>
    <t>mattias.uvin-ext@alstomgroup.com</t>
  </si>
  <si>
    <t>altaf.chikte@alstomgroup.com</t>
  </si>
  <si>
    <t>taha.mussa@alstomgroup.com</t>
  </si>
  <si>
    <t>charafeddine.fathi@alstomgroup.com</t>
  </si>
  <si>
    <t>osama.abbas@alstomgroup.com</t>
  </si>
  <si>
    <t>irshan.rizvi@alstomgroup.com</t>
  </si>
  <si>
    <t>jahan.khan-ext@alstomgroup.com</t>
  </si>
  <si>
    <t>jialin.guan@alstomgroup.com</t>
  </si>
  <si>
    <t>ahmad.firdus@alstomgroup.com</t>
  </si>
  <si>
    <t>zouhair.azzabi@alstomgroup.com</t>
  </si>
  <si>
    <t>Imran-rasheed-ext@alstomgroup.com</t>
  </si>
  <si>
    <t>anish.arumainayagam-ext@alstomgroup.com</t>
  </si>
  <si>
    <t>dawud.ali@alstomgroup.com</t>
  </si>
  <si>
    <t>muhammad-alif.bin-ali@alstomgroup.com</t>
  </si>
  <si>
    <t>zamhuri.sukiman@alstomgroup.com</t>
  </si>
  <si>
    <t>jaafar.khamis@alstomgroup.com</t>
  </si>
  <si>
    <t>shawqi.alowaini@alstomgroup.com</t>
  </si>
  <si>
    <t>ramachandran.karthick-ext@alstomgroup.com</t>
  </si>
  <si>
    <t>mahaboob-basha.ranipeta@alstomgroup.com</t>
  </si>
  <si>
    <t>pedro.amaral@alstomgroup.com</t>
  </si>
  <si>
    <t>jacek.smorczewski@alstomgroup.com</t>
  </si>
  <si>
    <t>espedito.cozzolino@alstomgroup.com</t>
  </si>
  <si>
    <t>Cristina.anderiz@alstomgroup.com</t>
  </si>
  <si>
    <t>pawel.smieja@alstomgroup.com</t>
  </si>
  <si>
    <t>beata.sikora@alstomgroup.com</t>
  </si>
  <si>
    <t>paolo.pandolfi@alstomgroup.com</t>
  </si>
  <si>
    <t>regis.lecouls@alstomgroup.com</t>
  </si>
  <si>
    <t>Brahim.wanir@alstomgroup.com</t>
  </si>
  <si>
    <t>jeomho.hwang@alstomgroup.com</t>
  </si>
  <si>
    <t>Brendan.coyle@alstomgroup.com</t>
  </si>
  <si>
    <t>rachid.jaoui@alstomgroup.com</t>
  </si>
  <si>
    <t>Flavio.almeida@alstomgroup.com</t>
  </si>
  <si>
    <t>Wahid.kahlaoui@alstomgroup.com</t>
  </si>
  <si>
    <t>youssef.krifa@alstomgroup.com</t>
  </si>
  <si>
    <t>mohamed.daoudi@alstomgroup.com</t>
  </si>
  <si>
    <t>mostafa.el-ouadeh@alstomgroup.com</t>
  </si>
  <si>
    <t>lazhare.merchi@alstomgroup.com</t>
  </si>
  <si>
    <t>abdelaziz.ouhmid@alstomgroup.com</t>
  </si>
  <si>
    <t>Yasir.alshaib@alstomgroup.com</t>
  </si>
  <si>
    <t>salim.sekki@alstomgroup.com</t>
  </si>
  <si>
    <t>tomasz.klosinski@alstomgroup.com</t>
  </si>
  <si>
    <t>arfeen.ahmed@alstomgroup.com</t>
  </si>
  <si>
    <t>serban.iorga@alstomgroup.com</t>
  </si>
  <si>
    <t>brendan.coyle@alstomgroup.com</t>
  </si>
  <si>
    <t>omar.fall@alstomgroup.com</t>
  </si>
  <si>
    <t>fisal.kassha@alstomgroup.com</t>
  </si>
  <si>
    <t>dinesh-reddy.veerapalle@alstomgroup.com</t>
  </si>
  <si>
    <t>khalid.bin-afif@alstomgroup.com</t>
  </si>
  <si>
    <t>agha.asadullah@alstomgroup.com</t>
  </si>
  <si>
    <t>hamza.arab@alstomgroup.com</t>
  </si>
  <si>
    <t>nazir.ahmad@alstomgroup.com</t>
  </si>
  <si>
    <t>diatta.mbaye@alstomgroup.com</t>
  </si>
  <si>
    <t>abdelhakim.khbazi@alstomgroup.com</t>
  </si>
  <si>
    <t>chandra.vadla@alstomgroup.com</t>
  </si>
  <si>
    <t>stephane.lacheteau@alstomgroup.com</t>
  </si>
  <si>
    <t>shahbaaz.ahmed@alstomgroup.com</t>
  </si>
  <si>
    <t>elie.benayed@alstomgroup.com</t>
  </si>
  <si>
    <t>venise.habib@alstomgroup.com</t>
  </si>
  <si>
    <t>jean-francois.taminiaux@alstomgroup.com</t>
  </si>
  <si>
    <t>romain.doucet-ext@alstomgroup.com</t>
  </si>
  <si>
    <t>nathan.milot@alstomgroup.com</t>
  </si>
  <si>
    <t>frederic.sautel@alstomgroup.com</t>
  </si>
  <si>
    <t>olivier.delorme@alstomgroup.com</t>
  </si>
  <si>
    <t>gerald.nottet@alstomgroup.com</t>
  </si>
  <si>
    <t>david.charles@alstomgroup.com</t>
  </si>
  <si>
    <t>benjamin.ledune@alstomgroup.com</t>
  </si>
  <si>
    <t>ashok.singh@alstomgroup.com</t>
  </si>
  <si>
    <t>paloma.moran@alstomgroup.com</t>
  </si>
  <si>
    <t>paulo.ramos@alstomgroup.com</t>
  </si>
  <si>
    <t>jerome.brunaz@alstomgroup.com</t>
  </si>
  <si>
    <t>marek.daga@alstomgroup.com</t>
  </si>
  <si>
    <t>hugues.pierard-ext@alstomgroup.com</t>
  </si>
  <si>
    <t>emad.sleit@alstomgroup.com</t>
  </si>
  <si>
    <t>fouad.ziani@alstomgroup.com</t>
  </si>
  <si>
    <t>umberto.dinella@alstomgroup.com</t>
  </si>
  <si>
    <t>jordi.sansaloni-ferez-1-ext@alstomgroup.com</t>
  </si>
  <si>
    <t>vincenzo.gaziano@alstomgroup.com</t>
  </si>
  <si>
    <t>mervin.ballion-ext@alstomgroup.com</t>
  </si>
  <si>
    <t>philippe.rombeaut@alstomgroup.com</t>
  </si>
  <si>
    <t>patrice.couvelaere@alstomgroup.com</t>
  </si>
  <si>
    <t>adlene.taarabit@alstomgroup.com</t>
  </si>
  <si>
    <t>mohammed.alreash@alstomgroup.com</t>
  </si>
  <si>
    <t>mathieu.chedru@alstomgroup.com</t>
  </si>
  <si>
    <t>ahmed.bouyahya@alstomgroup.com</t>
  </si>
  <si>
    <t>seokwon.kim@alstomgroup.com</t>
  </si>
  <si>
    <t>premkumar.v@alstomgroup.com</t>
  </si>
  <si>
    <t>fahad.alsattami@alstomgroup.com</t>
  </si>
  <si>
    <t>khalid.althanyan@alstomgroup.com</t>
  </si>
  <si>
    <t>ahmad.ismail@alstomgroup.com</t>
  </si>
  <si>
    <t>ishak.khemmal@alstomgroup.com</t>
  </si>
  <si>
    <t>laid.lameche@alstomgroup.com</t>
  </si>
  <si>
    <t>aymen.hamouda@alstomgroup.com</t>
  </si>
  <si>
    <t>marc.roxas@alstomgroup.com</t>
  </si>
  <si>
    <t>bartosz.switala-1@alstomgroup.com</t>
  </si>
  <si>
    <t>sher.khan@alstomgroup.com</t>
  </si>
  <si>
    <t>faizal.patel@alstomgroup.com</t>
  </si>
  <si>
    <t>mesut.ozbek@alstomgroup.com</t>
  </si>
  <si>
    <t>ben.lezala@alstomgroup.com</t>
  </si>
  <si>
    <t>brian.connor@alstomgroup.com</t>
  </si>
  <si>
    <t>sajeeth.dayanand@alstomgroup.com</t>
  </si>
  <si>
    <t>naceur.chatti@alstomgroup.com</t>
  </si>
  <si>
    <t>sainath.nair@alstomgroup.com</t>
  </si>
  <si>
    <t xml:space="preserve">(TCN)         </t>
  </si>
  <si>
    <t>hassen.ltaief-ext@alstomgroup.com</t>
  </si>
  <si>
    <t>1.1.6</t>
  </si>
  <si>
    <t>SU0022</t>
  </si>
  <si>
    <t>SU0023</t>
  </si>
  <si>
    <t>DTR0009235963</t>
  </si>
  <si>
    <t xml:space="preserve">Air Dryer set </t>
  </si>
  <si>
    <t>17-07-2022</t>
  </si>
  <si>
    <t>20-07-2022</t>
  </si>
  <si>
    <t>Repair in progress
21-07-2022 Waiting for PO from India</t>
  </si>
  <si>
    <t>Repair in progress
21-07-2022 Waiting for exit office point for shipment</t>
  </si>
  <si>
    <t>Repair in progress
 21-07-2022 Final test in progress</t>
  </si>
  <si>
    <t xml:space="preserve"> 21-07-2022 Pending missing parts</t>
  </si>
  <si>
    <t xml:space="preserve"> 21-07-2022 Repair in progress</t>
  </si>
  <si>
    <t>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</si>
</sst>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409]d\-mmm\-yy;@"/>
  </numFmts>
  <fonts count="33">
    <font>
      <sz val="11"/>
      <color theme="1"/>
      <name val="Calibri"/>
      <family val="2"/>
      <scheme val="minor"/>
    </font>
    <font>
      <sz val="9"/>
      <color theme="1"/>
      <name val="Calibri"/>
      <family val="2"/>
      <scheme val="minor"/>
    </font>
    <font>
      <u/>
      <sz val="11"/>
      <color theme="10"/>
      <name val="Calibri"/>
      <family val="2"/>
      <scheme val="minor"/>
    </font>
    <font>
      <sz val="10"/>
      <name val="Arial CE"/>
      <charset val="238"/>
    </font>
    <font>
      <sz val="11"/>
      <color theme="1"/>
      <name val="Calibri"/>
      <family val="2"/>
      <scheme val="minor"/>
    </font>
    <font>
      <b/>
      <sz val="11"/>
      <color theme="0"/>
      <name val="Calibri"/>
      <family val="2"/>
      <scheme val="minor"/>
    </font>
    <font>
      <sz val="10"/>
      <color rgb="FF000000"/>
      <name val="Arial"/>
      <family val="2"/>
    </font>
    <font>
      <b/>
      <sz val="9"/>
      <color rgb="FF001737"/>
      <name val="Source Sans Pro"/>
      <family val="2"/>
    </font>
    <font>
      <sz val="9"/>
      <color rgb="FF001737"/>
      <name val="Source Sans Pro"/>
      <family val="2"/>
    </font>
    <font>
      <b/>
      <sz val="9"/>
      <color theme="0"/>
      <name val="Calibri"/>
      <family val="2"/>
      <scheme val="minor"/>
    </font>
    <font>
      <b/>
      <sz val="9"/>
      <color theme="1"/>
      <name val="Calibri"/>
      <family val="2"/>
      <scheme val="minor"/>
    </font>
    <font>
      <sz val="8"/>
      <name val="Calibri"/>
      <family val="2"/>
      <scheme val="minor"/>
    </font>
    <font>
      <sz val="9"/>
      <name val="Calibri"/>
      <family val="2"/>
      <scheme val="minor"/>
    </font>
    <font>
      <b/>
      <sz val="9"/>
      <color theme="7"/>
      <name val="Calibri"/>
      <family val="2"/>
      <scheme val="minor"/>
    </font>
    <font>
      <b/>
      <sz val="10"/>
      <color theme="1"/>
      <name val="Calibri"/>
      <family val="2"/>
      <scheme val="minor"/>
    </font>
    <font>
      <b/>
      <sz val="11"/>
      <color theme="5" tint="-0.499984740745262"/>
      <name val="Calibri"/>
      <family val="2"/>
      <scheme val="minor"/>
    </font>
    <font>
      <b/>
      <sz val="11"/>
      <color theme="1"/>
      <name val="Calibri"/>
      <family val="2"/>
      <scheme val="minor"/>
    </font>
    <font>
      <sz val="10"/>
      <color theme="1"/>
      <name val="Calibri"/>
      <family val="2"/>
      <scheme val="minor"/>
    </font>
    <font>
      <b/>
      <sz val="9"/>
      <color rgb="FFFF0000"/>
      <name val="Calibri"/>
      <family val="2"/>
      <scheme val="minor"/>
    </font>
    <font>
      <sz val="9"/>
      <color rgb="FFFF0000"/>
      <name val="Calibri"/>
      <family val="2"/>
      <scheme val="minor"/>
    </font>
    <font>
      <b/>
      <sz val="12"/>
      <color theme="1"/>
      <name val="Calibri"/>
      <family val="2"/>
      <scheme val="minor"/>
    </font>
    <font>
      <b/>
      <sz val="10"/>
      <color theme="0"/>
      <name val="Calibri"/>
      <family val="2"/>
      <scheme val="minor"/>
    </font>
    <font>
      <sz val="9"/>
      <color rgb="FF000000"/>
      <name val="Arial"/>
      <family val="2"/>
    </font>
    <font>
      <sz val="8"/>
      <color theme="1"/>
      <name val="Inherit"/>
    </font>
    <font>
      <b/>
      <sz val="16"/>
      <color theme="1"/>
      <name val="Calibri"/>
      <family val="2"/>
      <scheme val="minor"/>
    </font>
    <font>
      <sz val="8"/>
      <color theme="1"/>
      <name val="Calibri"/>
      <family val="2"/>
      <scheme val="minor"/>
    </font>
    <font>
      <sz val="9"/>
      <color rgb="FF000000"/>
      <name val="Calibri"/>
      <family val="2"/>
    </font>
    <font>
      <b/>
      <sz val="8"/>
      <color theme="1"/>
      <name val="Calibri"/>
      <family val="2"/>
      <scheme val="minor"/>
    </font>
    <font>
      <sz val="11"/>
      <name val="Calibri"/>
      <family val="2"/>
      <scheme val="minor"/>
    </font>
    <font>
      <sz val="9"/>
      <color theme="1"/>
      <name val="Calibri"/>
      <family val="2"/>
    </font>
    <font>
      <sz val="11"/>
      <color rgb="FF000000"/>
      <name val="Calibri"/>
      <family val="2"/>
    </font>
    <font>
      <sz val="9"/>
      <color rgb="FF000000"/>
      <name val="Calibri"/>
      <family val="2"/>
      <scheme val="minor"/>
    </font>
    <font>
      <sz val="12"/>
      <color theme="1"/>
      <name val="Calibri"/>
      <family val="2"/>
      <scheme val="minor"/>
    </font>
  </fonts>
  <fills count="3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9"/>
        <bgColor indexed="64"/>
      </patternFill>
    </fill>
    <fill>
      <patternFill patternType="solid">
        <fgColor rgb="FFFC1A14"/>
        <bgColor indexed="64"/>
      </patternFill>
    </fill>
    <fill>
      <patternFill patternType="solid">
        <fgColor rgb="FFFF66FF"/>
        <bgColor indexed="64"/>
      </patternFill>
    </fill>
    <fill>
      <patternFill patternType="solid">
        <fgColor rgb="FF00FF00"/>
        <bgColor indexed="64"/>
      </patternFill>
    </fill>
    <fill>
      <patternFill patternType="solid">
        <fgColor theme="0" tint="-4.9989318521683403E-2"/>
        <bgColor indexed="64"/>
      </patternFill>
    </fill>
    <fill>
      <patternFill patternType="solid">
        <fgColor theme="1" tint="4.9989318521683403E-2"/>
        <bgColor indexed="64"/>
      </patternFill>
    </fill>
    <fill>
      <patternFill patternType="solid">
        <fgColor rgb="FFFF0000"/>
        <bgColor indexed="64"/>
      </patternFill>
    </fill>
    <fill>
      <patternFill patternType="solid">
        <fgColor rgb="FFFD5551"/>
        <bgColor indexed="64"/>
      </patternFill>
    </fill>
    <fill>
      <patternFill patternType="solid">
        <fgColor theme="7"/>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1"/>
        <bgColor indexed="64"/>
      </patternFill>
    </fill>
    <fill>
      <patternFill patternType="solid">
        <fgColor rgb="FF92D050"/>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8" tint="0.59999389629810485"/>
        <bgColor indexed="64"/>
      </patternFill>
    </fill>
    <fill>
      <patternFill patternType="solid">
        <fgColor theme="8" tint="0.39997558519241921"/>
        <bgColor indexed="64"/>
      </patternFill>
    </fill>
    <fill>
      <patternFill patternType="solid">
        <fgColor rgb="FFD10101"/>
        <bgColor indexed="64"/>
      </patternFill>
    </fill>
    <fill>
      <patternFill patternType="solid">
        <fgColor theme="0" tint="-0.249977111117893"/>
        <bgColor indexed="64"/>
      </patternFill>
    </fill>
    <fill>
      <patternFill patternType="solid">
        <fgColor rgb="FFFFC000"/>
        <bgColor indexed="64"/>
      </patternFill>
    </fill>
    <fill>
      <patternFill patternType="solid">
        <fgColor rgb="FFFFCCFF"/>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rgb="FF53FFA1"/>
        <bgColor indexed="64"/>
      </patternFill>
    </fill>
    <fill>
      <patternFill patternType="solid">
        <fgColor rgb="FF00B0F0"/>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theme="7"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s>
  <cellStyleXfs count="6">
    <xf numFmtId="0" fontId="0" fillId="0" borderId="0"/>
    <xf numFmtId="0" fontId="2" fillId="0" borderId="0" applyNumberFormat="0" applyFill="0" applyBorder="0" applyAlignment="0" applyProtection="0"/>
    <xf numFmtId="0" fontId="3" fillId="0" borderId="0"/>
    <xf numFmtId="43" fontId="4" fillId="0" borderId="0" applyFont="0" applyFill="0" applyBorder="0" applyAlignment="0" applyProtection="0"/>
    <xf numFmtId="0" fontId="6" fillId="0" borderId="0"/>
    <xf numFmtId="9" fontId="4" fillId="0" borderId="0" applyFont="0" applyFill="0" applyBorder="0" applyAlignment="0" applyProtection="0"/>
  </cellStyleXfs>
  <cellXfs count="288">
    <xf numFmtId="0" fontId="0" fillId="0" borderId="0" xfId="0"/>
    <xf numFmtId="0" fontId="1" fillId="2"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1" fillId="0" borderId="0" xfId="0" applyFont="1"/>
    <xf numFmtId="0" fontId="8" fillId="5" borderId="1" xfId="0" applyFont="1" applyFill="1" applyBorder="1" applyAlignment="1">
      <alignment horizontal="center" vertical="center" wrapText="1"/>
    </xf>
    <xf numFmtId="0" fontId="9" fillId="7" borderId="1" xfId="0" applyFont="1" applyFill="1" applyBorder="1" applyAlignment="1">
      <alignment horizontal="center" vertical="center"/>
    </xf>
    <xf numFmtId="0" fontId="10" fillId="6" borderId="1" xfId="0" applyFont="1" applyFill="1" applyBorder="1" applyAlignment="1">
      <alignment horizontal="center" vertical="center"/>
    </xf>
    <xf numFmtId="0" fontId="9" fillId="8" borderId="1" xfId="0" applyFont="1" applyFill="1" applyBorder="1" applyAlignment="1">
      <alignment horizontal="center" vertical="center"/>
    </xf>
    <xf numFmtId="0" fontId="1" fillId="0" borderId="1" xfId="0" applyFont="1" applyBorder="1"/>
    <xf numFmtId="0" fontId="10" fillId="0" borderId="1" xfId="0" applyFont="1" applyBorder="1"/>
    <xf numFmtId="164" fontId="10" fillId="0" borderId="1" xfId="3" applyNumberFormat="1" applyFont="1" applyBorder="1"/>
    <xf numFmtId="0" fontId="1" fillId="9" borderId="1" xfId="0" applyFont="1" applyFill="1" applyBorder="1" applyAlignment="1">
      <alignment horizontal="center" vertical="center"/>
    </xf>
    <xf numFmtId="0" fontId="10" fillId="11" borderId="1" xfId="0" applyFont="1" applyFill="1" applyBorder="1"/>
    <xf numFmtId="0" fontId="1" fillId="0" borderId="1" xfId="0" applyFont="1" applyBorder="1" applyAlignment="1">
      <alignment horizontal="center" vertical="center"/>
    </xf>
    <xf numFmtId="0" fontId="13" fillId="12" borderId="1" xfId="0" applyFont="1" applyFill="1" applyBorder="1" applyAlignment="1">
      <alignment horizontal="center" vertical="center"/>
    </xf>
    <xf numFmtId="0" fontId="5" fillId="4" borderId="2" xfId="0" applyFont="1" applyFill="1" applyBorder="1" applyAlignment="1">
      <alignment horizontal="center" vertical="center"/>
    </xf>
    <xf numFmtId="0" fontId="14" fillId="6" borderId="1" xfId="0" applyFont="1" applyFill="1" applyBorder="1"/>
    <xf numFmtId="0" fontId="15" fillId="6" borderId="1" xfId="0" applyFont="1" applyFill="1" applyBorder="1"/>
    <xf numFmtId="0" fontId="7" fillId="3" borderId="1" xfId="0" applyFont="1" applyFill="1" applyBorder="1" applyAlignment="1">
      <alignment horizontal="center" vertical="center" wrapText="1"/>
    </xf>
    <xf numFmtId="0" fontId="0" fillId="0" borderId="1" xfId="0" applyBorder="1"/>
    <xf numFmtId="1" fontId="10" fillId="0" borderId="1" xfId="0" applyNumberFormat="1" applyFont="1" applyBorder="1"/>
    <xf numFmtId="0" fontId="9" fillId="17" borderId="1" xfId="0" applyFont="1" applyFill="1" applyBorder="1" applyAlignment="1">
      <alignment horizontal="center" vertical="center"/>
    </xf>
    <xf numFmtId="0" fontId="10" fillId="3" borderId="1" xfId="0" applyFont="1" applyFill="1" applyBorder="1"/>
    <xf numFmtId="15" fontId="12" fillId="10" borderId="1" xfId="1" applyNumberFormat="1" applyFont="1" applyFill="1" applyBorder="1" applyAlignment="1">
      <alignment horizontal="right" vertical="center" wrapText="1"/>
    </xf>
    <xf numFmtId="0" fontId="9" fillId="18" borderId="0" xfId="0" applyFont="1" applyFill="1"/>
    <xf numFmtId="0" fontId="1" fillId="19" borderId="1" xfId="0" applyFont="1" applyFill="1" applyBorder="1" applyAlignment="1">
      <alignment horizontal="center" vertical="center"/>
    </xf>
    <xf numFmtId="15" fontId="12" fillId="10" borderId="1" xfId="1" applyNumberFormat="1" applyFont="1" applyFill="1" applyBorder="1" applyAlignment="1">
      <alignment horizontal="center" vertical="center" wrapText="1"/>
    </xf>
    <xf numFmtId="15" fontId="12" fillId="2" borderId="1" xfId="1" applyNumberFormat="1" applyFont="1" applyFill="1" applyBorder="1" applyAlignment="1">
      <alignment horizontal="center" vertical="center" wrapText="1"/>
    </xf>
    <xf numFmtId="15" fontId="12" fillId="0" borderId="1" xfId="1" applyNumberFormat="1" applyFont="1" applyBorder="1" applyAlignment="1">
      <alignment horizontal="center" vertical="center" wrapText="1"/>
    </xf>
    <xf numFmtId="15" fontId="12" fillId="20" borderId="1" xfId="1" applyNumberFormat="1" applyFont="1" applyFill="1" applyBorder="1" applyAlignment="1">
      <alignment horizontal="center" vertical="center" wrapText="1"/>
    </xf>
    <xf numFmtId="15" fontId="19" fillId="0" borderId="1" xfId="1" applyNumberFormat="1" applyFont="1" applyBorder="1" applyAlignment="1">
      <alignment horizontal="center" vertical="center" wrapText="1"/>
    </xf>
    <xf numFmtId="0" fontId="19" fillId="0" borderId="1" xfId="0" applyFont="1" applyBorder="1" applyAlignment="1">
      <alignment horizontal="center" vertical="center"/>
    </xf>
    <xf numFmtId="0" fontId="1" fillId="20" borderId="1" xfId="0" applyFont="1" applyFill="1" applyBorder="1" applyAlignment="1">
      <alignment horizontal="center" vertical="center"/>
    </xf>
    <xf numFmtId="0" fontId="10" fillId="0" borderId="4" xfId="0" applyFont="1" applyBorder="1" applyAlignment="1">
      <alignment horizontal="center" vertical="center"/>
    </xf>
    <xf numFmtId="0" fontId="10" fillId="20" borderId="1" xfId="0" applyFont="1" applyFill="1" applyBorder="1" applyAlignment="1">
      <alignment horizontal="center" vertical="center"/>
    </xf>
    <xf numFmtId="0" fontId="1" fillId="0" borderId="1" xfId="0" applyFont="1" applyFill="1" applyBorder="1"/>
    <xf numFmtId="0" fontId="14" fillId="0" borderId="1" xfId="0" applyFont="1" applyBorder="1"/>
    <xf numFmtId="0" fontId="1" fillId="22" borderId="1" xfId="0" applyFont="1" applyFill="1" applyBorder="1" applyAlignment="1">
      <alignment horizontal="center"/>
    </xf>
    <xf numFmtId="0" fontId="10" fillId="22" borderId="1" xfId="0" applyFont="1" applyFill="1" applyBorder="1" applyAlignment="1">
      <alignment horizontal="center"/>
    </xf>
    <xf numFmtId="0" fontId="20" fillId="0" borderId="0" xfId="0" applyFont="1" applyAlignment="1">
      <alignment wrapText="1"/>
    </xf>
    <xf numFmtId="0" fontId="14" fillId="25" borderId="1" xfId="0" applyFont="1" applyFill="1" applyBorder="1" applyAlignment="1">
      <alignment horizontal="center" vertical="center" wrapText="1"/>
    </xf>
    <xf numFmtId="0" fontId="17" fillId="21" borderId="1" xfId="0" applyFont="1" applyFill="1" applyBorder="1"/>
    <xf numFmtId="0" fontId="17" fillId="0" borderId="1" xfId="0" applyFont="1" applyFill="1" applyBorder="1"/>
    <xf numFmtId="0" fontId="1" fillId="24" borderId="1" xfId="0" applyFont="1" applyFill="1" applyBorder="1"/>
    <xf numFmtId="0" fontId="17" fillId="24" borderId="1" xfId="0" applyFont="1" applyFill="1" applyBorder="1"/>
    <xf numFmtId="0" fontId="21" fillId="26" borderId="0" xfId="0" applyFont="1" applyFill="1"/>
    <xf numFmtId="0" fontId="21" fillId="26" borderId="0" xfId="0" applyFont="1" applyFill="1" applyAlignment="1">
      <alignment horizontal="center" vertical="center"/>
    </xf>
    <xf numFmtId="0" fontId="7" fillId="3" borderId="1" xfId="0" applyFont="1" applyFill="1" applyBorder="1" applyAlignment="1">
      <alignment horizontal="center" vertical="center" wrapText="1"/>
    </xf>
    <xf numFmtId="1" fontId="22" fillId="5" borderId="1" xfId="4" applyNumberFormat="1" applyFont="1" applyFill="1" applyBorder="1" applyAlignment="1">
      <alignment horizontal="center" vertical="center"/>
    </xf>
    <xf numFmtId="1" fontId="1" fillId="5" borderId="1" xfId="0" applyNumberFormat="1" applyFont="1" applyFill="1" applyBorder="1" applyAlignment="1">
      <alignment horizontal="center" vertical="center"/>
    </xf>
    <xf numFmtId="0" fontId="14" fillId="0" borderId="1" xfId="0" applyFont="1" applyBorder="1" applyAlignment="1">
      <alignment horizontal="center" vertical="center"/>
    </xf>
    <xf numFmtId="0" fontId="10" fillId="0" borderId="1" xfId="0" applyFont="1" applyBorder="1" applyAlignment="1">
      <alignment horizontal="center" vertical="center"/>
    </xf>
    <xf numFmtId="0" fontId="18"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0" fillId="0" borderId="0" xfId="0"/>
    <xf numFmtId="0" fontId="10" fillId="0" borderId="1" xfId="0" applyFont="1" applyBorder="1" applyAlignment="1">
      <alignment horizontal="center" vertical="center"/>
    </xf>
    <xf numFmtId="0" fontId="7"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164" fontId="10" fillId="0" borderId="1" xfId="3" applyNumberFormat="1"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wrapText="1"/>
    </xf>
    <xf numFmtId="0" fontId="10" fillId="0" borderId="1" xfId="0" applyFont="1" applyBorder="1" applyAlignment="1">
      <alignment horizontal="center" vertical="center"/>
    </xf>
    <xf numFmtId="0" fontId="1" fillId="16" borderId="1" xfId="0" applyFont="1" applyFill="1" applyBorder="1" applyAlignment="1">
      <alignment horizontal="center" vertical="center"/>
    </xf>
    <xf numFmtId="0" fontId="0" fillId="0" borderId="3" xfId="0" applyBorder="1" applyAlignment="1">
      <alignment horizontal="center" vertical="center"/>
    </xf>
    <xf numFmtId="0" fontId="16" fillId="0" borderId="13" xfId="0" applyFont="1" applyBorder="1" applyAlignment="1">
      <alignment horizontal="center" vertical="center"/>
    </xf>
    <xf numFmtId="0" fontId="23" fillId="0" borderId="0" xfId="0" applyFont="1" applyAlignment="1">
      <alignment horizontal="left" vertical="center" indent="1"/>
    </xf>
    <xf numFmtId="15" fontId="12" fillId="0" borderId="5" xfId="1" applyNumberFormat="1" applyFont="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7" fillId="3" borderId="1" xfId="0" applyFont="1" applyFill="1" applyBorder="1" applyAlignment="1">
      <alignment horizontal="center" vertical="center" wrapText="1"/>
    </xf>
    <xf numFmtId="0" fontId="0" fillId="0" borderId="0" xfId="0" applyNumberFormat="1"/>
    <xf numFmtId="0" fontId="0" fillId="0" borderId="0" xfId="0" applyAlignment="1">
      <alignment horizontal="left"/>
    </xf>
    <xf numFmtId="0" fontId="0" fillId="0" borderId="0" xfId="0" pivotButton="1"/>
    <xf numFmtId="0" fontId="0" fillId="0" borderId="0" xfId="0"/>
    <xf numFmtId="0" fontId="10" fillId="0" borderId="1" xfId="0" applyFont="1" applyBorder="1" applyAlignment="1">
      <alignment horizontal="center" vertical="center"/>
    </xf>
    <xf numFmtId="0" fontId="7" fillId="3" borderId="1" xfId="0" applyFont="1" applyFill="1" applyBorder="1" applyAlignment="1">
      <alignment horizontal="center" vertical="center" wrapText="1"/>
    </xf>
    <xf numFmtId="0" fontId="7" fillId="3" borderId="3" xfId="0" applyFont="1" applyFill="1" applyBorder="1" applyAlignment="1">
      <alignment horizontal="center" wrapText="1"/>
    </xf>
    <xf numFmtId="0" fontId="1" fillId="0" borderId="1" xfId="0" applyFont="1" applyFill="1" applyBorder="1" applyAlignment="1">
      <alignment horizontal="center" vertical="center"/>
    </xf>
    <xf numFmtId="0" fontId="0" fillId="19" borderId="1" xfId="0" applyFill="1" applyBorder="1"/>
    <xf numFmtId="0" fontId="0" fillId="28" borderId="1" xfId="0" applyFill="1" applyBorder="1"/>
    <xf numFmtId="0" fontId="17" fillId="0" borderId="1" xfId="0" applyFont="1" applyBorder="1" applyAlignment="1">
      <alignment horizontal="center" vertical="center"/>
    </xf>
    <xf numFmtId="165" fontId="17" fillId="20" borderId="1" xfId="0" applyNumberFormat="1" applyFont="1" applyFill="1" applyBorder="1" applyAlignment="1">
      <alignment horizontal="center" vertical="center"/>
    </xf>
    <xf numFmtId="0" fontId="17" fillId="0" borderId="1" xfId="0" applyFont="1" applyBorder="1" applyAlignment="1">
      <alignment horizontal="center"/>
    </xf>
    <xf numFmtId="165" fontId="17" fillId="0" borderId="1" xfId="0" applyNumberFormat="1" applyFont="1" applyBorder="1" applyAlignment="1">
      <alignment horizontal="center" vertical="center"/>
    </xf>
    <xf numFmtId="0" fontId="17" fillId="20" borderId="1" xfId="0" applyFont="1" applyFill="1" applyBorder="1" applyAlignment="1">
      <alignment horizontal="center" vertical="center"/>
    </xf>
    <xf numFmtId="0" fontId="14" fillId="11" borderId="1" xfId="0" applyFont="1" applyFill="1" applyBorder="1" applyAlignment="1">
      <alignment horizontal="center" vertical="center"/>
    </xf>
    <xf numFmtId="0" fontId="17" fillId="13" borderId="1" xfId="0" applyFont="1" applyFill="1" applyBorder="1" applyAlignment="1">
      <alignment horizontal="center" vertical="center"/>
    </xf>
    <xf numFmtId="0" fontId="17" fillId="19" borderId="1" xfId="0" applyFont="1" applyFill="1" applyBorder="1" applyAlignment="1">
      <alignment horizontal="center" vertical="center"/>
    </xf>
    <xf numFmtId="0" fontId="0" fillId="29" borderId="1" xfId="0" applyFill="1" applyBorder="1"/>
    <xf numFmtId="0" fontId="0" fillId="29" borderId="1" xfId="0" applyFill="1" applyBorder="1" applyAlignment="1">
      <alignment horizontal="center" vertical="center"/>
    </xf>
    <xf numFmtId="0" fontId="0" fillId="28" borderId="1" xfId="0" applyFill="1" applyBorder="1" applyAlignment="1">
      <alignment horizontal="center" vertical="center"/>
    </xf>
    <xf numFmtId="0" fontId="8" fillId="30" borderId="1" xfId="0" applyFont="1" applyFill="1" applyBorder="1" applyAlignment="1">
      <alignment horizontal="center" vertical="center" wrapText="1"/>
    </xf>
    <xf numFmtId="0" fontId="17" fillId="13" borderId="1" xfId="0" applyFont="1" applyFill="1" applyBorder="1" applyAlignment="1">
      <alignment horizontal="left" vertical="center"/>
    </xf>
    <xf numFmtId="0" fontId="26" fillId="19" borderId="1" xfId="0" applyFont="1" applyFill="1" applyBorder="1" applyAlignment="1">
      <alignment vertical="center"/>
    </xf>
    <xf numFmtId="9" fontId="1" fillId="0" borderId="1" xfId="0" applyNumberFormat="1" applyFont="1" applyBorder="1" applyAlignment="1">
      <alignment horizontal="center" vertical="center"/>
    </xf>
    <xf numFmtId="9" fontId="1" fillId="19" borderId="1" xfId="0" applyNumberFormat="1" applyFont="1" applyFill="1" applyBorder="1" applyAlignment="1">
      <alignment horizontal="center" vertical="center"/>
    </xf>
    <xf numFmtId="0" fontId="26" fillId="0" borderId="1" xfId="0" applyFont="1" applyBorder="1" applyAlignment="1">
      <alignment vertical="center"/>
    </xf>
    <xf numFmtId="0" fontId="7" fillId="3" borderId="3"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14" fillId="6" borderId="1" xfId="0" applyFont="1" applyFill="1" applyBorder="1" applyAlignment="1">
      <alignment horizontal="center" vertical="center"/>
    </xf>
    <xf numFmtId="0" fontId="17" fillId="21" borderId="1" xfId="0" applyFont="1" applyFill="1" applyBorder="1"/>
    <xf numFmtId="0" fontId="17" fillId="21" borderId="1" xfId="0" applyFont="1" applyFill="1" applyBorder="1"/>
    <xf numFmtId="0" fontId="17" fillId="0" borderId="1" xfId="0" applyFont="1" applyFill="1" applyBorder="1" applyAlignment="1">
      <alignment horizontal="center" vertical="center"/>
    </xf>
    <xf numFmtId="0" fontId="0" fillId="0" borderId="0" xfId="0"/>
    <xf numFmtId="0" fontId="1" fillId="0" borderId="0" xfId="0" applyFont="1"/>
    <xf numFmtId="0" fontId="1" fillId="0" borderId="1" xfId="0" applyFont="1" applyBorder="1"/>
    <xf numFmtId="0" fontId="10" fillId="11" borderId="1" xfId="0" applyFont="1" applyFill="1" applyBorder="1"/>
    <xf numFmtId="0" fontId="1" fillId="0" borderId="1" xfId="0" applyFont="1" applyBorder="1" applyAlignment="1">
      <alignment horizontal="center" vertical="center"/>
    </xf>
    <xf numFmtId="15" fontId="12" fillId="10" borderId="1" xfId="1" applyNumberFormat="1" applyFont="1" applyFill="1" applyBorder="1" applyAlignment="1">
      <alignment horizontal="center" vertical="center" wrapText="1"/>
    </xf>
    <xf numFmtId="15" fontId="12" fillId="0" borderId="1" xfId="1" applyNumberFormat="1" applyFont="1" applyBorder="1" applyAlignment="1">
      <alignment horizontal="center" vertical="center" wrapText="1"/>
    </xf>
    <xf numFmtId="0" fontId="10" fillId="0" borderId="1" xfId="0" applyFont="1" applyBorder="1" applyAlignment="1">
      <alignment horizontal="center" vertical="center"/>
    </xf>
    <xf numFmtId="0" fontId="0" fillId="0" borderId="1" xfId="0" applyBorder="1" applyAlignment="1">
      <alignment horizontal="center" vertical="center"/>
    </xf>
    <xf numFmtId="9" fontId="0" fillId="0" borderId="0" xfId="0" applyNumberFormat="1"/>
    <xf numFmtId="0" fontId="26" fillId="0" borderId="1" xfId="0" applyFont="1" applyFill="1" applyBorder="1" applyAlignment="1">
      <alignment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7" fillId="3"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0" fillId="11" borderId="1" xfId="0" applyFont="1" applyFill="1" applyBorder="1" applyAlignment="1">
      <alignment horizontal="center" vertical="center"/>
    </xf>
    <xf numFmtId="0" fontId="1" fillId="0" borderId="0" xfId="0" applyFont="1" applyAlignment="1"/>
    <xf numFmtId="0" fontId="27" fillId="31" borderId="1" xfId="0" applyFont="1" applyFill="1" applyBorder="1"/>
    <xf numFmtId="0" fontId="0" fillId="27" borderId="1" xfId="0" applyFill="1" applyBorder="1" applyAlignment="1">
      <alignment horizontal="right"/>
    </xf>
    <xf numFmtId="0" fontId="7" fillId="3" borderId="3"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0" fillId="16" borderId="1" xfId="0" applyFill="1" applyBorder="1" applyAlignment="1">
      <alignment horizontal="center" vertical="center"/>
    </xf>
    <xf numFmtId="0" fontId="0" fillId="2" borderId="1" xfId="0" applyFill="1" applyBorder="1" applyAlignment="1">
      <alignment horizontal="center" vertical="center"/>
    </xf>
    <xf numFmtId="0" fontId="16" fillId="0" borderId="0" xfId="0" applyFont="1"/>
    <xf numFmtId="0" fontId="14" fillId="0" borderId="1" xfId="0" applyFont="1" applyBorder="1" applyAlignment="1">
      <alignment horizontal="center"/>
    </xf>
    <xf numFmtId="15" fontId="28" fillId="0" borderId="1" xfId="1" applyNumberFormat="1" applyFont="1" applyBorder="1" applyAlignment="1">
      <alignment horizontal="center" vertical="center" wrapText="1"/>
    </xf>
    <xf numFmtId="0" fontId="0" fillId="19" borderId="1" xfId="0" applyFill="1" applyBorder="1" applyAlignment="1">
      <alignment horizontal="center"/>
    </xf>
    <xf numFmtId="165" fontId="0" fillId="0" borderId="1" xfId="0" applyNumberFormat="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165" fontId="0" fillId="0" borderId="1" xfId="0" applyNumberFormat="1" applyBorder="1" applyAlignment="1">
      <alignment horizontal="center"/>
    </xf>
    <xf numFmtId="0" fontId="25" fillId="0" borderId="1" xfId="0" applyFont="1" applyBorder="1" applyAlignment="1">
      <alignment horizontal="center" vertical="center"/>
    </xf>
    <xf numFmtId="0" fontId="0" fillId="32" borderId="1" xfId="0" applyFill="1" applyBorder="1" applyAlignment="1">
      <alignment horizontal="center"/>
    </xf>
    <xf numFmtId="0" fontId="0" fillId="28" borderId="1" xfId="0" applyFill="1" applyBorder="1" applyAlignment="1">
      <alignment horizontal="center"/>
    </xf>
    <xf numFmtId="0" fontId="0" fillId="13" borderId="1" xfId="0" applyFill="1" applyBorder="1" applyAlignment="1">
      <alignment horizontal="center"/>
    </xf>
    <xf numFmtId="0" fontId="0" fillId="33" borderId="1" xfId="0" applyFill="1" applyBorder="1" applyAlignment="1">
      <alignment horizontal="center"/>
    </xf>
    <xf numFmtId="0" fontId="0" fillId="3" borderId="1" xfId="0" applyFill="1" applyBorder="1" applyAlignment="1">
      <alignment horizontal="center"/>
    </xf>
    <xf numFmtId="0" fontId="0" fillId="3" borderId="14" xfId="0" applyFill="1" applyBorder="1" applyAlignment="1">
      <alignment horizontal="center"/>
    </xf>
    <xf numFmtId="165" fontId="0" fillId="0" borderId="1" xfId="0" applyNumberFormat="1" applyBorder="1"/>
    <xf numFmtId="165" fontId="0" fillId="20" borderId="1" xfId="0" applyNumberFormat="1" applyFill="1" applyBorder="1"/>
    <xf numFmtId="0" fontId="0" fillId="3" borderId="0" xfId="0" applyFill="1" applyAlignment="1">
      <alignment horizontal="center"/>
    </xf>
    <xf numFmtId="165" fontId="1" fillId="0" borderId="0" xfId="0" applyNumberFormat="1" applyFont="1"/>
    <xf numFmtId="0" fontId="10" fillId="3" borderId="2" xfId="0" applyFont="1" applyFill="1" applyBorder="1" applyAlignment="1">
      <alignment horizontal="center"/>
    </xf>
    <xf numFmtId="0" fontId="10" fillId="3" borderId="1" xfId="0" applyFont="1" applyFill="1" applyBorder="1" applyAlignment="1">
      <alignment horizontal="center"/>
    </xf>
    <xf numFmtId="0" fontId="25" fillId="0" borderId="1" xfId="0" applyFont="1" applyBorder="1" applyAlignment="1">
      <alignment horizontal="center" vertical="center" wrapText="1"/>
    </xf>
    <xf numFmtId="0" fontId="1" fillId="34" borderId="1" xfId="0" applyFont="1" applyFill="1" applyBorder="1"/>
    <xf numFmtId="0" fontId="0" fillId="34" borderId="1" xfId="0" applyFill="1" applyBorder="1"/>
    <xf numFmtId="15" fontId="1" fillId="35" borderId="1" xfId="0" applyNumberFormat="1" applyFont="1" applyFill="1" applyBorder="1" applyAlignment="1">
      <alignment horizontal="center" vertical="center"/>
    </xf>
    <xf numFmtId="0" fontId="10" fillId="0" borderId="1" xfId="0" applyFont="1" applyBorder="1" applyAlignment="1">
      <alignment horizontal="center" vertical="center" wrapText="1"/>
    </xf>
    <xf numFmtId="0" fontId="16" fillId="0" borderId="1" xfId="0" applyFont="1" applyBorder="1" applyAlignment="1">
      <alignment horizontal="center" vertical="center"/>
    </xf>
    <xf numFmtId="0" fontId="0" fillId="34" borderId="4" xfId="0" applyFill="1" applyBorder="1"/>
    <xf numFmtId="49" fontId="0" fillId="0" borderId="1" xfId="0" applyNumberFormat="1" applyBorder="1" applyAlignment="1">
      <alignment horizont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15" fontId="12" fillId="10" borderId="3" xfId="1" applyNumberFormat="1" applyFont="1" applyFill="1" applyBorder="1" applyAlignment="1">
      <alignment horizontal="center" vertical="center" wrapText="1"/>
    </xf>
    <xf numFmtId="0" fontId="10" fillId="36" borderId="5" xfId="0" applyFont="1" applyFill="1" applyBorder="1" applyAlignment="1">
      <alignment horizontal="center" vertical="center" wrapText="1"/>
    </xf>
    <xf numFmtId="0" fontId="10" fillId="34" borderId="1" xfId="0" applyFont="1" applyFill="1" applyBorder="1" applyAlignment="1">
      <alignment horizontal="left" vertical="center"/>
    </xf>
    <xf numFmtId="0" fontId="0" fillId="35" borderId="5" xfId="0" applyFill="1" applyBorder="1" applyAlignment="1">
      <alignment horizontal="center" vertical="center"/>
    </xf>
    <xf numFmtId="0" fontId="0" fillId="35" borderId="0" xfId="0" quotePrefix="1" applyFill="1" applyAlignment="1">
      <alignment horizontal="center" vertical="center"/>
    </xf>
    <xf numFmtId="0" fontId="1" fillId="35" borderId="0" xfId="0" quotePrefix="1" applyFont="1" applyFill="1" applyAlignment="1">
      <alignment horizontal="center" vertical="center"/>
    </xf>
    <xf numFmtId="0" fontId="0" fillId="35" borderId="0" xfId="0" quotePrefix="1" applyFill="1" applyBorder="1" applyAlignment="1">
      <alignment horizontal="center" vertical="center"/>
    </xf>
    <xf numFmtId="0" fontId="1" fillId="35" borderId="3" xfId="0" applyFont="1" applyFill="1" applyBorder="1" applyAlignment="1">
      <alignment horizontal="center" vertical="center"/>
    </xf>
    <xf numFmtId="0" fontId="0" fillId="35" borderId="1" xfId="0" applyFill="1" applyBorder="1" applyAlignment="1">
      <alignment horizontal="center" vertical="center"/>
    </xf>
    <xf numFmtId="164" fontId="10" fillId="35" borderId="1" xfId="3" applyNumberFormat="1" applyFont="1" applyFill="1" applyBorder="1" applyAlignment="1">
      <alignment horizontal="center" vertical="center"/>
    </xf>
    <xf numFmtId="0" fontId="1" fillId="35" borderId="4" xfId="0" applyFont="1" applyFill="1" applyBorder="1" applyAlignment="1">
      <alignment horizontal="center" vertical="center"/>
    </xf>
    <xf numFmtId="0" fontId="1" fillId="35" borderId="1" xfId="0" applyFont="1" applyFill="1" applyBorder="1" applyAlignment="1">
      <alignment horizontal="center" vertical="center" wrapText="1"/>
    </xf>
    <xf numFmtId="0" fontId="14" fillId="35" borderId="2" xfId="0" applyFont="1" applyFill="1" applyBorder="1" applyAlignment="1">
      <alignment horizontal="center" vertical="center"/>
    </xf>
    <xf numFmtId="0" fontId="1" fillId="0" borderId="0" xfId="0" applyFont="1" applyAlignment="1">
      <alignment horizontal="center" vertical="center"/>
    </xf>
    <xf numFmtId="0" fontId="31" fillId="0" borderId="0" xfId="0" applyFont="1" applyAlignment="1">
      <alignment horizontal="left" vertical="center" readingOrder="1"/>
    </xf>
    <xf numFmtId="0" fontId="0" fillId="27" borderId="1" xfId="0" applyFill="1" applyBorder="1" applyAlignment="1">
      <alignment horizontal="center" vertical="center"/>
    </xf>
    <xf numFmtId="0" fontId="16" fillId="2" borderId="1" xfId="0" applyFont="1" applyFill="1" applyBorder="1" applyAlignment="1">
      <alignment horizontal="center" vertical="center" wrapText="1"/>
    </xf>
    <xf numFmtId="0" fontId="0" fillId="27" borderId="1" xfId="0" applyFill="1" applyBorder="1" applyAlignment="1">
      <alignment horizontal="center" vertical="center" wrapText="1"/>
    </xf>
    <xf numFmtId="0" fontId="16" fillId="22" borderId="1" xfId="0" applyFont="1" applyFill="1" applyBorder="1" applyAlignment="1">
      <alignment horizontal="center" vertical="center" wrapText="1"/>
    </xf>
    <xf numFmtId="49" fontId="29" fillId="0" borderId="1" xfId="0" applyNumberFormat="1" applyFont="1" applyBorder="1" applyAlignment="1">
      <alignment horizontal="center" vertical="center" wrapText="1"/>
    </xf>
    <xf numFmtId="1" fontId="0" fillId="0" borderId="1" xfId="0" applyNumberFormat="1" applyBorder="1" applyAlignment="1">
      <alignment horizontal="center"/>
    </xf>
    <xf numFmtId="49" fontId="0" fillId="0" borderId="1" xfId="0" applyNumberFormat="1" applyBorder="1" applyAlignment="1">
      <alignment horizontal="center" vertical="center"/>
    </xf>
    <xf numFmtId="14" fontId="0" fillId="0" borderId="1" xfId="0" applyNumberFormat="1" applyBorder="1" applyAlignment="1">
      <alignment horizontal="center"/>
    </xf>
    <xf numFmtId="0" fontId="1" fillId="0" borderId="2" xfId="0" applyFont="1" applyBorder="1" applyAlignment="1">
      <alignment horizontal="center" vertical="center"/>
    </xf>
    <xf numFmtId="0" fontId="1" fillId="0" borderId="1" xfId="0" applyFont="1" applyBorder="1" applyAlignment="1">
      <alignment horizontal="center"/>
    </xf>
    <xf numFmtId="0" fontId="16" fillId="21" borderId="1" xfId="0" applyFont="1" applyFill="1" applyBorder="1" applyAlignment="1">
      <alignment horizontal="center" vertical="center"/>
    </xf>
    <xf numFmtId="0" fontId="1" fillId="0" borderId="4" xfId="0" applyFont="1" applyFill="1" applyBorder="1"/>
    <xf numFmtId="0" fontId="14" fillId="6" borderId="1" xfId="0" applyFont="1" applyFill="1" applyBorder="1" applyAlignment="1">
      <alignment horizontal="center"/>
    </xf>
    <xf numFmtId="0" fontId="32" fillId="0" borderId="1" xfId="0" applyFont="1" applyFill="1" applyBorder="1" applyAlignment="1">
      <alignment horizontal="center"/>
    </xf>
    <xf numFmtId="0" fontId="20" fillId="0" borderId="0" xfId="0" applyFont="1" applyFill="1" applyBorder="1" applyAlignment="1">
      <alignment horizontal="center"/>
    </xf>
    <xf numFmtId="0" fontId="31"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Border="1" applyAlignment="1"/>
    <xf numFmtId="0" fontId="0" fillId="0" borderId="0" xfId="0" applyAlignment="1">
      <alignment horizontal="center"/>
    </xf>
    <xf numFmtId="0" fontId="15" fillId="6"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0" xfId="0" applyBorder="1" applyAlignment="1">
      <alignment horizontal="center" vertical="center"/>
    </xf>
    <xf numFmtId="0" fontId="0" fillId="22" borderId="0" xfId="0" applyFill="1" applyAlignment="1">
      <alignment horizontal="center" vertical="center"/>
    </xf>
    <xf numFmtId="0" fontId="16" fillId="23" borderId="6" xfId="0" applyFont="1" applyFill="1" applyBorder="1" applyAlignment="1">
      <alignment horizontal="center" vertical="center"/>
    </xf>
    <xf numFmtId="0" fontId="16" fillId="23" borderId="7"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xf>
    <xf numFmtId="0" fontId="0" fillId="0" borderId="10" xfId="0" applyBorder="1" applyAlignment="1">
      <alignment horizontal="left"/>
    </xf>
    <xf numFmtId="0" fontId="0" fillId="0" borderId="1" xfId="0" applyBorder="1" applyAlignment="1">
      <alignment horizontal="left"/>
    </xf>
    <xf numFmtId="0" fontId="0" fillId="0" borderId="10" xfId="0" applyBorder="1" applyAlignment="1">
      <alignment horizontal="left" vertical="center"/>
    </xf>
    <xf numFmtId="0" fontId="0" fillId="0" borderId="1" xfId="0" applyBorder="1" applyAlignment="1">
      <alignment horizontal="left" vertical="center"/>
    </xf>
    <xf numFmtId="1" fontId="1" fillId="0" borderId="1" xfId="0" applyNumberFormat="1" applyFont="1" applyBorder="1" applyAlignment="1">
      <alignment horizontal="center"/>
    </xf>
    <xf numFmtId="0" fontId="0" fillId="29" borderId="1" xfId="0" applyFill="1" applyBorder="1" applyAlignment="1">
      <alignment horizontal="center"/>
    </xf>
    <xf numFmtId="1" fontId="1" fillId="0" borderId="1" xfId="5" applyNumberFormat="1" applyFont="1" applyBorder="1" applyAlignment="1">
      <alignment horizontal="center" vertical="center"/>
    </xf>
    <xf numFmtId="15" fontId="28" fillId="20" borderId="1" xfId="1" applyNumberFormat="1" applyFont="1" applyFill="1" applyBorder="1" applyAlignment="1">
      <alignment horizontal="center" vertical="center" wrapText="1"/>
    </xf>
    <xf numFmtId="0" fontId="0" fillId="20" borderId="1" xfId="0" applyFill="1" applyBorder="1" applyAlignment="1">
      <alignment horizontal="center" vertical="center"/>
    </xf>
    <xf numFmtId="0" fontId="17" fillId="20" borderId="1" xfId="0" applyFont="1" applyFill="1" applyBorder="1" applyAlignment="1">
      <alignment horizontal="center"/>
    </xf>
    <xf numFmtId="165" fontId="0" fillId="20" borderId="1" xfId="0" applyNumberFormat="1" applyFill="1" applyBorder="1" applyAlignment="1">
      <alignment horizontal="center" vertical="center"/>
    </xf>
    <xf numFmtId="0" fontId="0" fillId="20" borderId="0" xfId="0" applyFill="1" applyAlignment="1">
      <alignment horizontal="center"/>
    </xf>
    <xf numFmtId="0" fontId="0" fillId="20" borderId="1" xfId="0" applyFill="1" applyBorder="1" applyAlignment="1">
      <alignment horizontal="center"/>
    </xf>
    <xf numFmtId="165" fontId="0" fillId="20" borderId="1" xfId="0" applyNumberFormat="1" applyFill="1" applyBorder="1" applyAlignment="1">
      <alignment horizontal="center"/>
    </xf>
    <xf numFmtId="0" fontId="1" fillId="0" borderId="4" xfId="0" applyFont="1" applyFill="1" applyBorder="1" applyAlignment="1">
      <alignment horizontal="center" vertical="center"/>
    </xf>
    <xf numFmtId="0" fontId="2" fillId="0" borderId="0" xfId="1"/>
    <xf numFmtId="0" fontId="0" fillId="0" borderId="1" xfId="0" applyBorder="1" applyAlignment="1">
      <alignment horizontal="center"/>
    </xf>
    <xf numFmtId="0" fontId="30" fillId="0" borderId="1" xfId="0" applyFont="1" applyBorder="1" applyAlignment="1">
      <alignment horizontal="left" vertical="center"/>
    </xf>
    <xf numFmtId="0" fontId="0" fillId="0" borderId="12" xfId="0" applyBorder="1" applyAlignment="1">
      <alignment horizontal="left"/>
    </xf>
    <xf numFmtId="0" fontId="0" fillId="0" borderId="1" xfId="0" applyBorder="1" applyAlignment="1">
      <alignment horizontal="center" wrapText="1"/>
    </xf>
    <xf numFmtId="0" fontId="0" fillId="2" borderId="2"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16" fillId="3" borderId="2" xfId="0" applyFont="1" applyFill="1" applyBorder="1" applyAlignment="1">
      <alignment horizontal="center" vertical="center"/>
    </xf>
    <xf numFmtId="0" fontId="16" fillId="3" borderId="9" xfId="0" applyFont="1" applyFill="1" applyBorder="1" applyAlignment="1">
      <alignment horizontal="center" vertical="center"/>
    </xf>
    <xf numFmtId="0" fontId="16" fillId="3" borderId="10" xfId="0" applyFont="1" applyFill="1" applyBorder="1" applyAlignment="1">
      <alignment horizontal="center" vertical="center"/>
    </xf>
    <xf numFmtId="1" fontId="16" fillId="3" borderId="2" xfId="0" applyNumberFormat="1" applyFont="1" applyFill="1" applyBorder="1" applyAlignment="1">
      <alignment horizontal="center" vertical="center"/>
    </xf>
    <xf numFmtId="1" fontId="16" fillId="3" borderId="9" xfId="0" applyNumberFormat="1" applyFont="1" applyFill="1" applyBorder="1" applyAlignment="1">
      <alignment horizontal="center" vertical="center"/>
    </xf>
    <xf numFmtId="1" fontId="16" fillId="3" borderId="10" xfId="0" applyNumberFormat="1" applyFont="1" applyFill="1" applyBorder="1" applyAlignment="1">
      <alignment horizontal="center" vertical="center"/>
    </xf>
    <xf numFmtId="0" fontId="16" fillId="16" borderId="2" xfId="0" applyFont="1" applyFill="1" applyBorder="1" applyAlignment="1">
      <alignment horizontal="center" vertical="center"/>
    </xf>
    <xf numFmtId="0" fontId="16" fillId="16" borderId="9" xfId="0" applyFont="1" applyFill="1" applyBorder="1" applyAlignment="1">
      <alignment horizontal="center" vertical="center"/>
    </xf>
    <xf numFmtId="0" fontId="16" fillId="16" borderId="10" xfId="0" applyFont="1" applyFill="1" applyBorder="1" applyAlignment="1">
      <alignment horizontal="center" vertical="center"/>
    </xf>
    <xf numFmtId="0" fontId="16" fillId="16" borderId="11" xfId="0" applyFont="1" applyFill="1" applyBorder="1" applyAlignment="1">
      <alignment horizontal="center" vertical="center"/>
    </xf>
    <xf numFmtId="0" fontId="16" fillId="16" borderId="8" xfId="0" applyFont="1" applyFill="1" applyBorder="1" applyAlignment="1">
      <alignment horizontal="center" vertical="center"/>
    </xf>
    <xf numFmtId="0" fontId="16" fillId="16" borderId="12" xfId="0" applyFont="1" applyFill="1" applyBorder="1" applyAlignment="1">
      <alignment horizontal="center" vertical="center"/>
    </xf>
    <xf numFmtId="0" fontId="0" fillId="35" borderId="2" xfId="0" applyFill="1" applyBorder="1" applyAlignment="1">
      <alignment horizontal="center" vertical="center"/>
    </xf>
    <xf numFmtId="0" fontId="0" fillId="35" borderId="9" xfId="0" applyFill="1" applyBorder="1" applyAlignment="1">
      <alignment horizontal="center" vertical="center"/>
    </xf>
    <xf numFmtId="0" fontId="0" fillId="35" borderId="10" xfId="0" applyFill="1" applyBorder="1" applyAlignment="1">
      <alignment horizontal="center" vertical="center"/>
    </xf>
    <xf numFmtId="0" fontId="16" fillId="15" borderId="2" xfId="0" applyFont="1" applyFill="1" applyBorder="1" applyAlignment="1">
      <alignment horizontal="center" vertical="center"/>
    </xf>
    <xf numFmtId="0" fontId="16" fillId="15" borderId="9" xfId="0" applyFont="1" applyFill="1" applyBorder="1" applyAlignment="1">
      <alignment horizontal="center" vertical="center"/>
    </xf>
    <xf numFmtId="0" fontId="16" fillId="15" borderId="10" xfId="0" applyFont="1" applyFill="1" applyBorder="1" applyAlignment="1">
      <alignment horizontal="center" vertical="center"/>
    </xf>
    <xf numFmtId="0" fontId="16" fillId="15" borderId="11" xfId="0" applyFont="1" applyFill="1" applyBorder="1" applyAlignment="1">
      <alignment horizontal="center" vertical="center"/>
    </xf>
    <xf numFmtId="0" fontId="16" fillId="15" borderId="8" xfId="0" applyFont="1" applyFill="1" applyBorder="1" applyAlignment="1">
      <alignment horizontal="center" vertical="center"/>
    </xf>
    <xf numFmtId="0" fontId="16" fillId="15" borderId="12" xfId="0" applyFont="1" applyFill="1" applyBorder="1" applyAlignment="1">
      <alignment horizontal="center" vertical="center"/>
    </xf>
    <xf numFmtId="0" fontId="16" fillId="14" borderId="2" xfId="0" applyFont="1" applyFill="1" applyBorder="1" applyAlignment="1">
      <alignment horizontal="center" vertical="center"/>
    </xf>
    <xf numFmtId="0" fontId="16" fillId="14" borderId="9" xfId="0" applyFont="1" applyFill="1" applyBorder="1" applyAlignment="1">
      <alignment horizontal="center" vertical="center"/>
    </xf>
    <xf numFmtId="0" fontId="16" fillId="14" borderId="10" xfId="0" applyFont="1" applyFill="1" applyBorder="1" applyAlignment="1">
      <alignment horizontal="center" vertical="center"/>
    </xf>
    <xf numFmtId="0" fontId="16" fillId="14" borderId="11" xfId="0" applyFont="1" applyFill="1" applyBorder="1" applyAlignment="1">
      <alignment horizontal="center" vertical="center"/>
    </xf>
    <xf numFmtId="0" fontId="16" fillId="14" borderId="8" xfId="0" applyFont="1" applyFill="1" applyBorder="1" applyAlignment="1">
      <alignment horizontal="center" vertical="center"/>
    </xf>
    <xf numFmtId="0" fontId="16" fillId="14" borderId="12" xfId="0" applyFont="1" applyFill="1" applyBorder="1" applyAlignment="1">
      <alignment horizontal="center" vertical="center"/>
    </xf>
    <xf numFmtId="0" fontId="0" fillId="0" borderId="0" xfId="0" applyAlignment="1">
      <alignment horizontal="center"/>
    </xf>
    <xf numFmtId="0" fontId="16" fillId="3" borderId="14" xfId="0" applyFont="1" applyFill="1" applyBorder="1" applyAlignment="1">
      <alignment horizontal="center" vertical="center"/>
    </xf>
    <xf numFmtId="0" fontId="16" fillId="3" borderId="0" xfId="0" applyFont="1" applyFill="1" applyBorder="1" applyAlignment="1">
      <alignment horizontal="center" vertical="center"/>
    </xf>
    <xf numFmtId="0" fontId="0" fillId="0" borderId="1" xfId="0" applyBorder="1" applyAlignment="1">
      <alignment horizontal="center"/>
    </xf>
    <xf numFmtId="0" fontId="14" fillId="27" borderId="0" xfId="0" applyFont="1" applyFill="1" applyBorder="1" applyAlignment="1">
      <alignment horizontal="center" vertical="center"/>
    </xf>
    <xf numFmtId="0" fontId="14" fillId="27" borderId="0" xfId="0" applyFont="1" applyFill="1" applyBorder="1" applyAlignment="1">
      <alignment horizontal="left"/>
    </xf>
    <xf numFmtId="0" fontId="14" fillId="27" borderId="1" xfId="0" applyFont="1" applyFill="1" applyBorder="1" applyAlignment="1">
      <alignment horizontal="center" vertical="center"/>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24" fillId="3" borderId="2" xfId="0" applyFont="1" applyFill="1" applyBorder="1" applyAlignment="1">
      <alignment horizontal="center"/>
    </xf>
    <xf numFmtId="0" fontId="24" fillId="3" borderId="9" xfId="0" applyFont="1" applyFill="1" applyBorder="1" applyAlignment="1">
      <alignment horizontal="center"/>
    </xf>
    <xf numFmtId="0" fontId="24" fillId="3" borderId="10" xfId="0" applyFont="1" applyFill="1" applyBorder="1" applyAlignment="1">
      <alignment horizontal="center"/>
    </xf>
    <xf numFmtId="0" fontId="17" fillId="27" borderId="8" xfId="0" applyFont="1" applyFill="1" applyBorder="1" applyAlignment="1">
      <alignment horizontal="center"/>
    </xf>
    <xf numFmtId="0" fontId="17" fillId="27" borderId="0" xfId="0" applyFont="1" applyFill="1" applyBorder="1" applyAlignment="1">
      <alignment horizontal="center"/>
    </xf>
    <xf numFmtId="0" fontId="7" fillId="3" borderId="2"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10" xfId="0" applyFont="1" applyFill="1" applyBorder="1" applyAlignment="1">
      <alignment horizontal="center" vertical="center"/>
    </xf>
  </cellXfs>
  <cellStyles count="6">
    <cellStyle name="Comma" xfId="3" builtinId="3"/>
    <cellStyle name="Hyperlink" xfId="1" builtinId="8"/>
    <cellStyle name="Normal" xfId="0" builtinId="0"/>
    <cellStyle name="Normal 4" xfId="4" xr:uid="{00000000-0005-0000-0000-000003000000}"/>
    <cellStyle name="Normalny 2 2" xfId="2" xr:uid="{00000000-0005-0000-0000-000004000000}"/>
    <cellStyle name="Percent" xfId="5" builtinId="5"/>
  </cellStyles>
  <dxfs count="254">
    <dxf>
      <fill>
        <patternFill>
          <bgColor rgb="FFFF0000"/>
        </patternFill>
      </fill>
    </dxf>
    <dxf>
      <fill>
        <patternFill>
          <bgColor rgb="FFFFC000"/>
        </patternFill>
      </fill>
    </dxf>
    <dxf>
      <fill>
        <patternFill>
          <bgColor rgb="FFFFFF00"/>
        </patternFill>
      </fill>
    </dxf>
    <dxf>
      <fill>
        <patternFill>
          <bgColor rgb="FFFFFF00"/>
        </patternFill>
      </fill>
    </dxf>
    <dxf>
      <fill>
        <patternFill>
          <bgColor rgb="FFFF0000"/>
        </patternFill>
      </fill>
    </dxf>
    <dxf>
      <fill>
        <patternFill>
          <bgColor rgb="FFFFC000"/>
        </patternFill>
      </fill>
    </dxf>
    <dxf>
      <fill>
        <patternFill>
          <bgColor rgb="FFFFFF00"/>
        </patternFill>
      </fill>
    </dxf>
    <dxf>
      <fill>
        <patternFill>
          <bgColor rgb="FFFFFF0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ont>
        <b val="0"/>
        <i val="0"/>
      </font>
      <fill>
        <patternFill>
          <bgColor rgb="FFFFC00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CCFF"/>
        </patternFill>
      </fill>
    </dxf>
    <dxf>
      <fill>
        <patternFill>
          <bgColor rgb="FFFF0000"/>
        </patternFill>
      </fill>
    </dxf>
    <dxf>
      <fill>
        <patternFill>
          <bgColor rgb="FFFFC000"/>
        </patternFill>
      </fill>
    </dxf>
    <dxf>
      <fill>
        <patternFill>
          <bgColor rgb="FFFFFF00"/>
        </patternFill>
      </fill>
    </dxf>
    <dxf>
      <fill>
        <patternFill>
          <bgColor rgb="FFFFFF00"/>
        </patternFill>
      </fill>
    </dxf>
    <dxf>
      <fill>
        <patternFill>
          <bgColor rgb="FFFF0000"/>
        </patternFill>
      </fill>
    </dxf>
    <dxf>
      <fill>
        <patternFill>
          <bgColor rgb="FFFFC000"/>
        </patternFill>
      </fill>
    </dxf>
    <dxf>
      <fill>
        <patternFill>
          <bgColor rgb="FFFFFF00"/>
        </patternFill>
      </fill>
    </dxf>
    <dxf>
      <fill>
        <patternFill>
          <bgColor rgb="FFFFFF00"/>
        </patternFill>
      </fill>
    </dxf>
    <dxf>
      <fill>
        <patternFill>
          <bgColor rgb="FFFF0000"/>
        </patternFill>
      </fill>
    </dxf>
    <dxf>
      <fill>
        <patternFill>
          <bgColor rgb="FFFFC000"/>
        </patternFill>
      </fill>
    </dxf>
    <dxf>
      <fill>
        <patternFill>
          <bgColor rgb="FFFFFF00"/>
        </patternFill>
      </fill>
    </dxf>
    <dxf>
      <fill>
        <patternFill>
          <bgColor rgb="FFFFFF00"/>
        </patternFill>
      </fill>
    </dxf>
    <dxf>
      <fill>
        <patternFill>
          <bgColor rgb="FFFF0000"/>
        </patternFill>
      </fill>
    </dxf>
    <dxf>
      <fill>
        <patternFill>
          <bgColor rgb="FFFFC000"/>
        </patternFill>
      </fill>
    </dxf>
    <dxf>
      <fill>
        <patternFill>
          <bgColor rgb="FFFFFF00"/>
        </patternFill>
      </fill>
    </dxf>
    <dxf>
      <fill>
        <patternFill>
          <bgColor rgb="FFFFFF00"/>
        </patternFill>
      </fill>
    </dxf>
    <dxf>
      <fill>
        <patternFill>
          <bgColor rgb="FFFF0000"/>
        </patternFill>
      </fill>
    </dxf>
    <dxf>
      <fill>
        <patternFill>
          <bgColor rgb="FFFFC00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66FF"/>
      <color rgb="FFFFCCFF"/>
      <color rgb="FF6699FF"/>
      <color rgb="FFD10101"/>
      <color rgb="FFF66A6A"/>
      <color rgb="FF00FF00"/>
      <color rgb="FFFD5551"/>
      <color rgb="FFFC1A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externalLink" Target="externalLinks/externalLink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9.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8.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externalLink" Target="externalLinks/externalLink4.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7.xml"/><Relationship Id="rId27" Type="http://schemas.openxmlformats.org/officeDocument/2006/relationships/theme" Target="theme/theme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RSDC107184X011.NEXT.LOC\Data\RS_RIYADH\25.%20Warranty\00_Train%20follow%20up\Troubleshooting%20Reports\Troubleshooting%20Reports\Troubleshooting_Report_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lstomgroup.sharepoint.com/sites/TrRmThreeTsy_Project/SUBSYSTEMS/RST/Shared%20Documents/RIYADH-M3-FAST-TSY-RST/08%20Troubleshooting%20&amp;%20Reliability/Master%20Reliability%20follow-up%20March%20202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Riyadh%20Rolling%20Stock%20mileage%20and%20run-time%20L4&amp;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leet%20availability_L4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rain%20status_L4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Riyadh%20Rolling%20Stock%20mileage%20and%20run-time%20Line%205.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leet%20availability_L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Train%20status_L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421893/Desktop/Portal/RUH_RST_Configuration_Line%2046.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RUH_RST_Configuration_L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sheetName val="Report"/>
      <sheetName val="Guide User"/>
      <sheetName val="Process"/>
      <sheetName val="list OF DATABASE"/>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que IOS per Train"/>
      <sheetName val="Chart IOS Train"/>
      <sheetName val="Action Plan"/>
      <sheetName val="IOS Responsibilities and Status"/>
      <sheetName val="SAF"/>
      <sheetName val="IOS list"/>
      <sheetName val="input for portal"/>
      <sheetName val="LIsts"/>
    </sheetNames>
    <sheetDataSet>
      <sheetData sheetId="0"/>
      <sheetData sheetId="1"/>
      <sheetData sheetId="2"/>
      <sheetData sheetId="3"/>
      <sheetData sheetId="4"/>
      <sheetData sheetId="5"/>
      <sheetData sheetId="6"/>
      <sheetData sheetId="7">
        <row r="2">
          <cell r="A2" t="str">
            <v>BRAKE (FT)</v>
          </cell>
        </row>
        <row r="3">
          <cell r="A3" t="str">
            <v>HVAC (FT)</v>
          </cell>
        </row>
        <row r="4">
          <cell r="A4" t="str">
            <v>CVS (CRL)</v>
          </cell>
        </row>
        <row r="5">
          <cell r="A5" t="str">
            <v>TRACTION (CJB)</v>
          </cell>
        </row>
        <row r="6">
          <cell r="A6" t="str">
            <v>TCMS (VPF)</v>
          </cell>
        </row>
        <row r="7">
          <cell r="A7" t="str">
            <v>DOORS (KN)</v>
          </cell>
        </row>
        <row r="8">
          <cell r="A8" t="str">
            <v>PAPIS (VBN/STEE)</v>
          </cell>
        </row>
        <row r="9">
          <cell r="A9" t="str">
            <v>NETWORK (VBN)</v>
          </cell>
        </row>
        <row r="10">
          <cell r="A10" t="str">
            <v>RST (RIYADH)</v>
          </cell>
        </row>
        <row r="11">
          <cell r="A11" t="str">
            <v>SLV (RIYADH)</v>
          </cell>
        </row>
        <row r="12">
          <cell r="A12" t="str">
            <v>TO BE DEFINED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Mileage"/>
      <sheetName val="Summary RUNTIME"/>
      <sheetName val="MILEAGE"/>
      <sheetName val="Run time"/>
      <sheetName val="Riyadh Rolling Stock mileage an"/>
    </sheetNames>
    <sheetDataSet>
      <sheetData sheetId="0">
        <row r="6">
          <cell r="B6">
            <v>22328</v>
          </cell>
          <cell r="E6">
            <v>19240</v>
          </cell>
        </row>
        <row r="7">
          <cell r="B7">
            <v>35706</v>
          </cell>
          <cell r="E7">
            <v>10064</v>
          </cell>
        </row>
        <row r="8">
          <cell r="B8">
            <v>35291</v>
          </cell>
          <cell r="E8">
            <v>30280</v>
          </cell>
        </row>
        <row r="9">
          <cell r="B9">
            <v>32276.29</v>
          </cell>
          <cell r="E9">
            <v>6305</v>
          </cell>
        </row>
        <row r="10">
          <cell r="B10">
            <v>38627</v>
          </cell>
          <cell r="E10">
            <v>23039</v>
          </cell>
        </row>
        <row r="11">
          <cell r="B11">
            <v>37121</v>
          </cell>
          <cell r="E11">
            <v>7962</v>
          </cell>
        </row>
        <row r="12">
          <cell r="B12">
            <v>24204</v>
          </cell>
          <cell r="E12">
            <v>25718</v>
          </cell>
        </row>
        <row r="13">
          <cell r="B13">
            <v>30972</v>
          </cell>
          <cell r="E13">
            <v>26892</v>
          </cell>
        </row>
        <row r="14">
          <cell r="B14">
            <v>37225</v>
          </cell>
          <cell r="E14">
            <v>20818</v>
          </cell>
        </row>
        <row r="15">
          <cell r="B15">
            <v>36110</v>
          </cell>
          <cell r="E15">
            <v>26398</v>
          </cell>
        </row>
        <row r="16">
          <cell r="B16">
            <v>22583</v>
          </cell>
          <cell r="E16">
            <v>16760</v>
          </cell>
        </row>
        <row r="17">
          <cell r="B17">
            <v>233036</v>
          </cell>
          <cell r="E17">
            <v>29674</v>
          </cell>
        </row>
        <row r="18">
          <cell r="B18">
            <v>40049</v>
          </cell>
          <cell r="E18">
            <v>26268</v>
          </cell>
        </row>
        <row r="19">
          <cell r="B19">
            <v>32505</v>
          </cell>
          <cell r="E19">
            <v>28102</v>
          </cell>
        </row>
        <row r="20">
          <cell r="B20">
            <v>36246</v>
          </cell>
          <cell r="E20">
            <v>18609</v>
          </cell>
        </row>
        <row r="21">
          <cell r="B21">
            <v>36369</v>
          </cell>
          <cell r="E21">
            <v>27661</v>
          </cell>
        </row>
        <row r="22">
          <cell r="B22">
            <v>37955</v>
          </cell>
          <cell r="E22">
            <v>14986</v>
          </cell>
        </row>
        <row r="23">
          <cell r="B23">
            <v>38192</v>
          </cell>
          <cell r="E23">
            <v>31465</v>
          </cell>
        </row>
        <row r="24">
          <cell r="B24">
            <v>35289.17</v>
          </cell>
          <cell r="E24">
            <v>26317</v>
          </cell>
        </row>
        <row r="25">
          <cell r="B25">
            <v>38213.65</v>
          </cell>
          <cell r="E25">
            <v>28186</v>
          </cell>
        </row>
        <row r="26">
          <cell r="B26">
            <v>38743</v>
          </cell>
          <cell r="E26">
            <v>28748</v>
          </cell>
        </row>
        <row r="27">
          <cell r="B27">
            <v>38773</v>
          </cell>
          <cell r="E27">
            <v>29747</v>
          </cell>
        </row>
        <row r="28">
          <cell r="B28">
            <v>36605</v>
          </cell>
          <cell r="E28">
            <v>27803</v>
          </cell>
        </row>
        <row r="29">
          <cell r="B29">
            <v>25551</v>
          </cell>
          <cell r="E29">
            <v>28367</v>
          </cell>
        </row>
        <row r="30">
          <cell r="E30">
            <v>23726</v>
          </cell>
        </row>
        <row r="31">
          <cell r="E31">
            <v>20673</v>
          </cell>
        </row>
      </sheetData>
      <sheetData sheetId="1">
        <row r="6">
          <cell r="B6">
            <v>2423.9666666666667</v>
          </cell>
          <cell r="E6">
            <v>2484.8166666666666</v>
          </cell>
        </row>
        <row r="7">
          <cell r="B7">
            <v>3483.8500000000004</v>
          </cell>
          <cell r="E7">
            <v>1912.4333333333334</v>
          </cell>
        </row>
        <row r="8">
          <cell r="B8">
            <v>3444.75</v>
          </cell>
          <cell r="E8">
            <v>2755.4166666666665</v>
          </cell>
        </row>
        <row r="9">
          <cell r="B9">
            <v>3203.5666666666666</v>
          </cell>
          <cell r="E9">
            <v>1167.75</v>
          </cell>
        </row>
        <row r="10">
          <cell r="B10">
            <v>3329.6833333333329</v>
          </cell>
          <cell r="E10">
            <v>2672.35</v>
          </cell>
        </row>
        <row r="11">
          <cell r="B11">
            <v>3622.05</v>
          </cell>
          <cell r="E11">
            <v>1235.5833333333333</v>
          </cell>
        </row>
        <row r="12">
          <cell r="B12">
            <v>2493.083333333333</v>
          </cell>
          <cell r="E12">
            <v>2736.85</v>
          </cell>
        </row>
        <row r="13">
          <cell r="B13">
            <v>2997.7500000000005</v>
          </cell>
          <cell r="E13">
            <v>3123.4666666666667</v>
          </cell>
        </row>
        <row r="14">
          <cell r="B14">
            <v>3183.8666666666668</v>
          </cell>
          <cell r="E14">
            <v>2467.3833333333332</v>
          </cell>
        </row>
        <row r="15">
          <cell r="B15">
            <v>3362.8166666666671</v>
          </cell>
          <cell r="E15">
            <v>2918.2666666666664</v>
          </cell>
        </row>
        <row r="16">
          <cell r="B16">
            <v>3103.1166666666668</v>
          </cell>
          <cell r="E16">
            <v>2413.35</v>
          </cell>
        </row>
        <row r="17">
          <cell r="B17">
            <v>3169.85</v>
          </cell>
          <cell r="E17">
            <v>3093.8166666666666</v>
          </cell>
        </row>
        <row r="18">
          <cell r="B18">
            <v>3657.1</v>
          </cell>
          <cell r="E18">
            <v>3086.3166666666666</v>
          </cell>
        </row>
        <row r="19">
          <cell r="B19">
            <v>3275.6333333333332</v>
          </cell>
          <cell r="E19">
            <v>2998.7000000000003</v>
          </cell>
        </row>
        <row r="20">
          <cell r="B20">
            <v>3363.8833333333337</v>
          </cell>
          <cell r="E20">
            <v>2552.3166666666662</v>
          </cell>
        </row>
        <row r="21">
          <cell r="B21">
            <v>3225.4666666666667</v>
          </cell>
          <cell r="E21">
            <v>3096.5833333333335</v>
          </cell>
        </row>
        <row r="22">
          <cell r="B22">
            <v>3567.05</v>
          </cell>
          <cell r="E22">
            <v>1729.4144444444446</v>
          </cell>
        </row>
        <row r="23">
          <cell r="B23">
            <v>4011.6833333333334</v>
          </cell>
          <cell r="E23">
            <v>3204.9</v>
          </cell>
        </row>
        <row r="24">
          <cell r="B24">
            <v>3524.45</v>
          </cell>
          <cell r="E24">
            <v>2924.1333333333332</v>
          </cell>
        </row>
        <row r="25">
          <cell r="B25">
            <v>3258.7666666666664</v>
          </cell>
          <cell r="E25">
            <v>3156.8166666666671</v>
          </cell>
        </row>
        <row r="26">
          <cell r="B26">
            <v>3391.9333333333334</v>
          </cell>
          <cell r="E26">
            <v>2780.5333333333333</v>
          </cell>
        </row>
        <row r="27">
          <cell r="B27">
            <v>3767.6333333333332</v>
          </cell>
          <cell r="E27">
            <v>3010.8333333333335</v>
          </cell>
        </row>
        <row r="28">
          <cell r="B28">
            <v>3458.85</v>
          </cell>
          <cell r="E28">
            <v>3002.15</v>
          </cell>
        </row>
        <row r="29">
          <cell r="B29">
            <v>3129.4666666666667</v>
          </cell>
          <cell r="E29">
            <v>3011.1833333333334</v>
          </cell>
        </row>
        <row r="30">
          <cell r="E30">
            <v>2784.65</v>
          </cell>
        </row>
        <row r="31">
          <cell r="E31">
            <v>2567.3166666666666</v>
          </cell>
        </row>
      </sheetData>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Fleet availability_L46"/>
    </sheetNames>
    <sheetDataSet>
      <sheetData sheetId="0">
        <row r="3">
          <cell r="C3"/>
        </row>
        <row r="4">
          <cell r="C4"/>
        </row>
        <row r="5">
          <cell r="C5" t="str">
            <v>PREVENTIVE</v>
          </cell>
        </row>
        <row r="6">
          <cell r="C6"/>
        </row>
        <row r="7">
          <cell r="C7"/>
        </row>
        <row r="8">
          <cell r="C8"/>
        </row>
        <row r="9">
          <cell r="C9"/>
        </row>
        <row r="10">
          <cell r="C10"/>
        </row>
        <row r="11">
          <cell r="C11"/>
        </row>
        <row r="12">
          <cell r="C12"/>
        </row>
        <row r="13">
          <cell r="C13" t="str">
            <v>PREVENTIVE</v>
          </cell>
        </row>
        <row r="14">
          <cell r="C14" t="str">
            <v>PREVENTIVE</v>
          </cell>
        </row>
        <row r="15">
          <cell r="C15"/>
        </row>
        <row r="16">
          <cell r="C16"/>
        </row>
        <row r="17">
          <cell r="C17"/>
        </row>
        <row r="18">
          <cell r="C18"/>
        </row>
        <row r="19">
          <cell r="C19"/>
        </row>
        <row r="20">
          <cell r="C20"/>
        </row>
        <row r="21">
          <cell r="C21"/>
        </row>
        <row r="22">
          <cell r="C22"/>
        </row>
        <row r="23">
          <cell r="C23"/>
        </row>
        <row r="24">
          <cell r="C24"/>
        </row>
        <row r="25">
          <cell r="C25"/>
        </row>
        <row r="26">
          <cell r="C26"/>
        </row>
        <row r="27">
          <cell r="C27"/>
        </row>
        <row r="28">
          <cell r="C28"/>
        </row>
        <row r="29">
          <cell r="C29" t="str">
            <v>PREVENTIVE</v>
          </cell>
        </row>
        <row r="30">
          <cell r="C30"/>
        </row>
        <row r="31">
          <cell r="C31"/>
        </row>
        <row r="32">
          <cell r="C32"/>
        </row>
        <row r="33">
          <cell r="C33"/>
        </row>
        <row r="34">
          <cell r="C34" t="str">
            <v>PREVENTIVE</v>
          </cell>
        </row>
        <row r="35">
          <cell r="C35"/>
        </row>
        <row r="36">
          <cell r="C36"/>
        </row>
        <row r="37">
          <cell r="C37"/>
        </row>
        <row r="38">
          <cell r="C38"/>
        </row>
        <row r="39">
          <cell r="C39"/>
        </row>
        <row r="40">
          <cell r="C40"/>
        </row>
        <row r="41">
          <cell r="C41"/>
        </row>
        <row r="42">
          <cell r="C42"/>
        </row>
        <row r="43">
          <cell r="C43" t="str">
            <v>CORRECTIVE</v>
          </cell>
        </row>
        <row r="44">
          <cell r="C44"/>
        </row>
        <row r="45">
          <cell r="C45"/>
        </row>
        <row r="46">
          <cell r="C46"/>
        </row>
        <row r="47">
          <cell r="C47"/>
        </row>
        <row r="48">
          <cell r="C48" t="str">
            <v>CORRECTIVE</v>
          </cell>
        </row>
        <row r="49">
          <cell r="C49"/>
        </row>
        <row r="50">
          <cell r="C50"/>
        </row>
        <row r="51">
          <cell r="C51"/>
        </row>
        <row r="52">
          <cell r="C52"/>
        </row>
      </sheetData>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in status"/>
      <sheetName val="availabilityCHK"/>
      <sheetName val="Sheet1"/>
      <sheetName val="INPUT"/>
    </sheetNames>
    <sheetDataSet>
      <sheetData sheetId="0"/>
      <sheetData sheetId="1">
        <row r="2">
          <cell r="E2" t="str">
            <v>TRAIN</v>
          </cell>
          <cell r="F2" t="str">
            <v>Description</v>
          </cell>
        </row>
        <row r="3">
          <cell r="D3" t="str">
            <v>418Low</v>
          </cell>
          <cell r="E3">
            <v>418</v>
          </cell>
          <cell r="F3" t="str">
            <v>HC1 Door1 glass found minor cracked</v>
          </cell>
        </row>
        <row r="4">
          <cell r="D4" t="str">
            <v>422Low</v>
          </cell>
          <cell r="E4">
            <v>422</v>
          </cell>
          <cell r="F4" t="str">
            <v>HC1 Door-6 glass cracked</v>
          </cell>
        </row>
        <row r="5">
          <cell r="D5" t="str">
            <v>601Low</v>
          </cell>
          <cell r="E5">
            <v>601</v>
          </cell>
          <cell r="F5" t="str">
            <v>HC2- Saloon lights NOK</v>
          </cell>
        </row>
        <row r="6">
          <cell r="D6" t="str">
            <v>421Low</v>
          </cell>
          <cell r="E6">
            <v>421</v>
          </cell>
          <cell r="F6" t="str">
            <v>ventilation fault 
HVAC2-V2</v>
          </cell>
        </row>
        <row r="7">
          <cell r="D7" t="str">
            <v>608Low</v>
          </cell>
          <cell r="E7">
            <v>608</v>
          </cell>
          <cell r="F7" t="str">
            <v>1.HVAC-Roof Panel gap filler  plate not fixed(near to Gangway)</v>
          </cell>
        </row>
        <row r="8">
          <cell r="D8" t="str">
            <v>411Low</v>
          </cell>
          <cell r="E8">
            <v>411</v>
          </cell>
          <cell r="F8" t="str">
            <v>HC1- Electrical Coupler NOK. ( Required Fasteners ).</v>
          </cell>
        </row>
        <row r="9">
          <cell r="D9" t="str">
            <v>623Low</v>
          </cell>
          <cell r="E9">
            <v>623</v>
          </cell>
          <cell r="F9" t="str">
            <v>T623_HC2_RHS_ Sanding rubber hoses damaged - 
1 nos. (DTR0000550155)</v>
          </cell>
        </row>
        <row r="10">
          <cell r="D10" t="str">
            <v>411Low</v>
          </cell>
          <cell r="E10">
            <v>411</v>
          </cell>
          <cell r="F10" t="str">
            <v>coupler without electrical coupler cover</v>
          </cell>
        </row>
        <row r="11">
          <cell r="D11" t="str">
            <v>415Low</v>
          </cell>
          <cell r="E11">
            <v>415</v>
          </cell>
          <cell r="F11" t="str">
            <v>Earthing cable is not connected between permanent coupler</v>
          </cell>
        </row>
        <row r="12">
          <cell r="D12" t="str">
            <v>606Low</v>
          </cell>
          <cell r="E12">
            <v>606</v>
          </cell>
          <cell r="F12" t="str">
            <v>Gangway light mounting nok,there is a gap</v>
          </cell>
        </row>
        <row r="13">
          <cell r="D13" t="str">
            <v>601Low</v>
          </cell>
          <cell r="E13">
            <v>601</v>
          </cell>
          <cell r="F13" t="str">
            <v>T601_HC2- missing of sand filter assembly</v>
          </cell>
        </row>
        <row r="14">
          <cell r="D14" t="str">
            <v>618Low</v>
          </cell>
          <cell r="E14">
            <v>618</v>
          </cell>
          <cell r="F14" t="str">
            <v>Semi permanent coupler earthing bolt is missing,and Earth 
strip is lose both sides.</v>
          </cell>
        </row>
        <row r="15">
          <cell r="D15" t="str">
            <v>622Low</v>
          </cell>
          <cell r="E15">
            <v>622</v>
          </cell>
          <cell r="F15" t="str">
            <v>Semi permanent coupler earthing bolt is missing.</v>
          </cell>
        </row>
        <row r="16">
          <cell r="D16" t="str">
            <v>404Low</v>
          </cell>
          <cell r="E16">
            <v>404</v>
          </cell>
          <cell r="F16" t="str">
            <v>HC1 Bogie1- One HV cable gland missing from the underframe JB.</v>
          </cell>
        </row>
        <row r="17">
          <cell r="D17" t="str">
            <v>413Low</v>
          </cell>
          <cell r="E17">
            <v>413</v>
          </cell>
          <cell r="F17" t="str">
            <v>HC1-BOGIE 2 RIGHT HAND SIDE (WFL)WHEEL FLANGE LUBRICATOR 
STICK HOLDING SAFETY PIN MISSING</v>
          </cell>
        </row>
        <row r="18">
          <cell r="D18" t="str">
            <v>414Low</v>
          </cell>
          <cell r="E18">
            <v>414</v>
          </cell>
          <cell r="F18" t="str">
            <v>HC2: WFL (Wheel flange Lubricator) SAFETY PIN IS MISSING( 2 NOS)</v>
          </cell>
        </row>
        <row r="19">
          <cell r="D19" t="str">
            <v>609Low</v>
          </cell>
          <cell r="E19">
            <v>609</v>
          </cell>
          <cell r="F19" t="str">
            <v>HC2 PANEL NO1 ALLEN SCREW MISSING.
HC2 NEAR DOOR2 SEALING PANEL ALLEN SCREW MISSING.
HC1&amp;HC2NEAR TO GANGWAY PANEL ALLEN SCREWS ARE MISSING.</v>
          </cell>
        </row>
        <row r="20">
          <cell r="D20" t="str">
            <v>609Low</v>
          </cell>
          <cell r="E20">
            <v>609</v>
          </cell>
          <cell r="F20" t="str">
            <v>Gangway 2 Locks are missing.</v>
          </cell>
        </row>
        <row r="21">
          <cell r="D21" t="str">
            <v>415Low</v>
          </cell>
          <cell r="E21">
            <v>415</v>
          </cell>
          <cell r="F21" t="str">
            <v>HC1 ROOF PANEL1 ALLEN SREW 1MISSING AND 1DAMAGE
HC2 ROOF PANEL1 ALLEN SREW1DAMAGE.</v>
          </cell>
        </row>
        <row r="22">
          <cell r="D22" t="str">
            <v>605Low</v>
          </cell>
          <cell r="E22">
            <v>605</v>
          </cell>
          <cell r="F22" t="str">
            <v>hc2 sanding reservoir for re-filling (empty)</v>
          </cell>
        </row>
        <row r="23">
          <cell r="D23" t="str">
            <v>402Low</v>
          </cell>
          <cell r="E23">
            <v>402</v>
          </cell>
          <cell r="F23" t="str">
            <v>HC1 Panel 1 allenkey screw missing</v>
          </cell>
        </row>
        <row r="24">
          <cell r="D24" t="str">
            <v>620Low</v>
          </cell>
          <cell r="E24">
            <v>620</v>
          </cell>
          <cell r="F24" t="str">
            <v>ONE INTERNAL GANG COVER MISSING</v>
          </cell>
        </row>
        <row r="25">
          <cell r="D25" t="str">
            <v>601Low</v>
          </cell>
          <cell r="E25">
            <v>601</v>
          </cell>
          <cell r="F25" t="str">
            <v>gangways panels are not able to closed</v>
          </cell>
        </row>
        <row r="26">
          <cell r="D26" t="str">
            <v>619Low</v>
          </cell>
          <cell r="E26">
            <v>619</v>
          </cell>
          <cell r="F26" t="str">
            <v>HC2-CCC rubber missing.</v>
          </cell>
        </row>
        <row r="27">
          <cell r="D27" t="str">
            <v>410Low</v>
          </cell>
          <cell r="E27">
            <v>410</v>
          </cell>
          <cell r="F27" t="str">
            <v>gangway internal cover is missing</v>
          </cell>
        </row>
        <row r="28">
          <cell r="D28" t="str">
            <v>421Low</v>
          </cell>
          <cell r="E28">
            <v>421</v>
          </cell>
          <cell r="F28" t="str">
            <v>CAR2 HVAC1,HVAC2,DF 1005_EXFL,DF 1006_EMEXF,
EXHAUST AIR FAN LOW,
EXHAUST AIR FAN HIGH.</v>
          </cell>
        </row>
        <row r="29">
          <cell r="D29" t="str">
            <v>412Low</v>
          </cell>
          <cell r="E29">
            <v>412</v>
          </cell>
          <cell r="F29" t="str">
            <v>GANGWAY INTERNAL PANELS ARE MISSING</v>
          </cell>
        </row>
        <row r="30">
          <cell r="D30" t="str">
            <v>603Low</v>
          </cell>
          <cell r="E30">
            <v>603</v>
          </cell>
          <cell r="F30" t="str">
            <v>hc2 left sanding hose missing</v>
          </cell>
        </row>
        <row r="31">
          <cell r="D31" t="str">
            <v>603Low</v>
          </cell>
          <cell r="E31">
            <v>603</v>
          </cell>
          <cell r="F31" t="str">
            <v>GANGWAY INTERNAL cover missing hc1 right</v>
          </cell>
        </row>
        <row r="32">
          <cell r="D32" t="str">
            <v>609Low</v>
          </cell>
          <cell r="E32">
            <v>609</v>
          </cell>
          <cell r="F32" t="str">
            <v xml:space="preserve">HC2 PANEL NO1 ALLEN SCREW MISSING.
HC2 NEAR DOOR2 SEALING PANEL ALLEN SCREW MISSING.
HC1&amp;HC2NEAR TO GANGWAY PANEL ALLEN SCREWS ARE MISSING </v>
          </cell>
        </row>
        <row r="33">
          <cell r="D33" t="str">
            <v>609Low</v>
          </cell>
          <cell r="E33">
            <v>609</v>
          </cell>
          <cell r="F33" t="str">
            <v>Gangway locks missing</v>
          </cell>
        </row>
        <row r="34">
          <cell r="D34" t="str">
            <v>621Low</v>
          </cell>
          <cell r="E34">
            <v>621</v>
          </cell>
          <cell r="F34" t="str">
            <v>Torque mark damage in bolts of half coupler(gear box and motor) HC1-Axle4-</v>
          </cell>
        </row>
        <row r="35">
          <cell r="D35" t="str">
            <v>618Low</v>
          </cell>
          <cell r="E35">
            <v>618</v>
          </cell>
          <cell r="F35" t="str">
            <v>HC1 &amp; HC2 Both side mechanical coupler got stuck while uncoupling of the train</v>
          </cell>
        </row>
        <row r="36">
          <cell r="D36" t="str">
            <v>617Low</v>
          </cell>
          <cell r="E36">
            <v>617</v>
          </cell>
          <cell r="F36" t="str">
            <v>HC2 Ceiling panel cover not fixed ( support bracket missing )</v>
          </cell>
        </row>
        <row r="37">
          <cell r="D37" t="str">
            <v>408Low</v>
          </cell>
          <cell r="E37">
            <v>408</v>
          </cell>
          <cell r="F37" t="str">
            <v>Issue Detected Train 408: Broken side panel sheet gangway.</v>
          </cell>
        </row>
        <row r="38">
          <cell r="D38" t="str">
            <v>611Low</v>
          </cell>
          <cell r="E38">
            <v>611</v>
          </cell>
          <cell r="F38" t="str">
            <v>Detected during Battery Visual Inspection 
Trainset 611A -  Door tubular seal was found having some damaged.</v>
          </cell>
        </row>
        <row r="39">
          <cell r="D39" t="str">
            <v>402Low</v>
          </cell>
          <cell r="E39">
            <v>402</v>
          </cell>
          <cell r="F39" t="str">
            <v>Gangway cover one lock is broken</v>
          </cell>
        </row>
        <row r="40">
          <cell r="D40" t="str">
            <v>615Low</v>
          </cell>
          <cell r="E40">
            <v>615</v>
          </cell>
          <cell r="F40" t="str">
            <v>semi permanent coupler grounding bolt missing</v>
          </cell>
        </row>
        <row r="41">
          <cell r="D41" t="str">
            <v>414Low</v>
          </cell>
          <cell r="E41">
            <v>414</v>
          </cell>
          <cell r="F41" t="str">
            <v xml:space="preserve">Partition door lock missing </v>
          </cell>
        </row>
        <row r="42">
          <cell r="D42" t="str">
            <v>404Low</v>
          </cell>
          <cell r="E42">
            <v>404</v>
          </cell>
          <cell r="F42" t="str">
            <v>HC1 PANEL 1- 1 ALLEN SCREW MISSING
HC2 PANEL1 - 1 ALLEN SCREW MISSING</v>
          </cell>
        </row>
        <row r="43">
          <cell r="D43" t="str">
            <v>422Low</v>
          </cell>
          <cell r="E43">
            <v>422</v>
          </cell>
          <cell r="F43" t="str">
            <v>hc1-hc2 sandng reservoir for re-filling, almost empty</v>
          </cell>
        </row>
        <row r="44">
          <cell r="D44" t="str">
            <v>403Low</v>
          </cell>
          <cell r="E44">
            <v>403</v>
          </cell>
          <cell r="F44" t="str">
            <v>sand level is low</v>
          </cell>
        </row>
        <row r="45">
          <cell r="D45" t="str">
            <v>608Low</v>
          </cell>
          <cell r="E45">
            <v>608</v>
          </cell>
          <cell r="F45" t="str">
            <v>HC-2, CVS - Cover panel, one lock is missing</v>
          </cell>
        </row>
        <row r="46">
          <cell r="D46" t="str">
            <v>416Low</v>
          </cell>
          <cell r="E46">
            <v>416</v>
          </cell>
          <cell r="F46" t="str">
            <v xml:space="preserve">HC1 AXLE4 LHS primary suspension dummy caps (bottom part ) are missing  HC2 AXLE1 RHS and AXLE4 LHS primary suspension dummy caps (bottom part ) are missing </v>
          </cell>
        </row>
        <row r="47">
          <cell r="D47" t="str">
            <v>416Low</v>
          </cell>
          <cell r="E47">
            <v>416</v>
          </cell>
          <cell r="F47" t="str">
            <v>HC1 Bogie 2 Horizontal damper doesnt have torque marks on its bolts on one end ( two bolts );ALL ECR(earth current return ) cables are without proper torque marks on them (HC1 +HC2)
all axle box outer covers are without proper legible  torque marks on them (marks are mostly faded are not good)</v>
          </cell>
        </row>
        <row r="48">
          <cell r="D48" t="str">
            <v>610Low</v>
          </cell>
          <cell r="E48">
            <v>610</v>
          </cell>
          <cell r="F48" t="str">
            <v>Semi permament coupler earth strip missing one bolt</v>
          </cell>
        </row>
        <row r="49">
          <cell r="D49" t="str">
            <v>618Low</v>
          </cell>
          <cell r="E49">
            <v>618</v>
          </cell>
          <cell r="F49" t="str">
            <v>HC-02, A-matric exhaust filter Bottom side -  bolt missing and HC-01, Auxillary panel lock is missing</v>
          </cell>
        </row>
        <row r="50">
          <cell r="D50" t="str">
            <v>414Low</v>
          </cell>
          <cell r="E50">
            <v>414</v>
          </cell>
          <cell r="F50" t="str">
            <v>No proper (legible ) torque marks on the axle box outer covers (all the axles )-all marks are faded;none of the ECR(EARTH CURRENT RETURN ) cables  have  proper torque marks on them</v>
          </cell>
        </row>
        <row r="51">
          <cell r="D51" t="str">
            <v>408Low</v>
          </cell>
          <cell r="E51">
            <v>408</v>
          </cell>
          <cell r="F51" t="str">
            <v>ONE GANGWAY PANEL DOOR IS MISSING</v>
          </cell>
        </row>
        <row r="52">
          <cell r="D52" t="str">
            <v>404Low</v>
          </cell>
          <cell r="E52">
            <v>404</v>
          </cell>
          <cell r="F52" t="str">
            <v>No proper (legible ) torque marks on the axle box outer covers (all the axles )-all marks are faded</v>
          </cell>
        </row>
        <row r="53">
          <cell r="D53" t="str">
            <v>617High</v>
          </cell>
          <cell r="E53">
            <v>617</v>
          </cell>
          <cell r="F53" t="str">
            <v>HC1 windscreen glass broken</v>
          </cell>
        </row>
        <row r="54">
          <cell r="D54" t="str">
            <v>611Low</v>
          </cell>
          <cell r="E54">
            <v>611</v>
          </cell>
          <cell r="F54" t="str">
            <v>semi-permanent coupler grounding bolt missing</v>
          </cell>
        </row>
        <row r="55">
          <cell r="D55" t="str">
            <v>607Low</v>
          </cell>
          <cell r="E55">
            <v>607</v>
          </cell>
          <cell r="F55" t="str">
            <v>Momvement on torque marking bolt connection for automatic coupler assembly</v>
          </cell>
        </row>
        <row r="56">
          <cell r="D56" t="str">
            <v>613Low</v>
          </cell>
          <cell r="E56">
            <v>613</v>
          </cell>
          <cell r="F56" t="str">
            <v>Both Gangway door panels are Not available</v>
          </cell>
        </row>
        <row r="57">
          <cell r="D57" t="str">
            <v>613Low</v>
          </cell>
          <cell r="E57">
            <v>613</v>
          </cell>
          <cell r="F57" t="str">
            <v>HC1 CVS gasket (surrounding the AGATE panel )came out condition</v>
          </cell>
        </row>
        <row r="58">
          <cell r="D58" t="str">
            <v>410Low</v>
          </cell>
          <cell r="E58">
            <v>410</v>
          </cell>
          <cell r="F58" t="str">
            <v>HC2, BOGIE-1, Right side, CCD HV cable no clamp for return line</v>
          </cell>
        </row>
        <row r="59">
          <cell r="D59" t="str">
            <v>605Low</v>
          </cell>
          <cell r="E59">
            <v>605</v>
          </cell>
          <cell r="F59" t="str">
            <v>Issue Detected in Train 605A &amp; 605B: Missing/ Damage External Safety labels for Battery Box (see photo attached)</v>
          </cell>
        </row>
        <row r="60">
          <cell r="D60" t="str">
            <v>406Low</v>
          </cell>
          <cell r="E60">
            <v>406</v>
          </cell>
          <cell r="F60" t="str">
            <v>Issue Detected in Train 406: Automatic Coupler assembly bolt connection was having signs of movement on torque markings @ Train 406B.  (see photo attached)</v>
          </cell>
        </row>
        <row r="61">
          <cell r="D61" t="str">
            <v>607Low</v>
          </cell>
          <cell r="E61">
            <v>607</v>
          </cell>
          <cell r="F61" t="str">
            <v>Issue Detected in Train 607: Automatic Coupler assembly bolt connection was having signs of movement on torque markings @ Train 607B.  (see photo attached)</v>
          </cell>
        </row>
        <row r="62">
          <cell r="D62" t="str">
            <v>406Low</v>
          </cell>
          <cell r="E62">
            <v>406</v>
          </cell>
          <cell r="F62" t="str">
            <v>ssue Detected in Train 406 &amp; 614: Torque marking were no longer visible (fully covered with dust/dirt) to serve its purpose for easy identification for any loose bolt connection.  This condition was observed in many trains. (see photo attached)</v>
          </cell>
        </row>
        <row r="63">
          <cell r="D63" t="str">
            <v>614Low</v>
          </cell>
          <cell r="E63">
            <v>614</v>
          </cell>
          <cell r="F63" t="str">
            <v>ssue Detected in Train 406 &amp; 614: Torque marking were no longer visible (fully covered with dust/dirt) to serve its purpose for easy identification for any loose bolt connection.  This condition was observed in many trains. (see photo attached)</v>
          </cell>
        </row>
        <row r="64">
          <cell r="D64" t="str">
            <v>409Low</v>
          </cell>
          <cell r="E64">
            <v>409</v>
          </cell>
          <cell r="F64" t="str">
            <v>HC1: LV box-battery connector hinge is missing</v>
          </cell>
        </row>
        <row r="65">
          <cell r="D65" t="str">
            <v>619Low</v>
          </cell>
          <cell r="E65">
            <v>619</v>
          </cell>
          <cell r="F65" t="str">
            <v>HC2,  Electrical coupler isolate cock is missing (handle).</v>
          </cell>
        </row>
        <row r="66">
          <cell r="D66" t="str">
            <v>407Low</v>
          </cell>
          <cell r="E66">
            <v>407</v>
          </cell>
          <cell r="F66" t="str">
            <v>PEED Reset from CC not working for all EED in the train (HC1-HC2 Both side)</v>
          </cell>
        </row>
        <row r="67">
          <cell r="D67" t="str">
            <v>404Low</v>
          </cell>
          <cell r="E67">
            <v>404</v>
          </cell>
          <cell r="F67" t="str">
            <v>HC2 axle 2 oil leakage</v>
          </cell>
        </row>
        <row r="68">
          <cell r="D68" t="str">
            <v>401Low</v>
          </cell>
          <cell r="E68">
            <v>401</v>
          </cell>
          <cell r="F68" t="str">
            <v xml:space="preserve">HC2_ROM - Missing of Male connector for 72W03+ROM_XP_ETH1 of Openbat-F Simple Radio Onboard(DTR0000397019) </v>
          </cell>
        </row>
        <row r="69">
          <cell r="D69" t="str">
            <v>621Low</v>
          </cell>
          <cell r="E69">
            <v>621</v>
          </cell>
          <cell r="F69" t="str">
            <v>CCC Panel -HC1:scratches</v>
          </cell>
        </row>
        <row r="70">
          <cell r="D70" t="str">
            <v>411Low</v>
          </cell>
          <cell r="E70">
            <v>411</v>
          </cell>
          <cell r="F70" t="str">
            <v>HC2 sanding for refilling</v>
          </cell>
        </row>
        <row r="71">
          <cell r="D71" t="str">
            <v>412Low</v>
          </cell>
          <cell r="E71">
            <v>412</v>
          </cell>
          <cell r="F71" t="str">
            <v>HC2 right sanding for refilling</v>
          </cell>
        </row>
        <row r="72">
          <cell r="D72" t="str">
            <v>604Low</v>
          </cell>
          <cell r="E72">
            <v>604</v>
          </cell>
          <cell r="F72" t="str">
            <v>HC-02, Both sand reservior low level</v>
          </cell>
        </row>
        <row r="73">
          <cell r="D73" t="str">
            <v>608Low</v>
          </cell>
          <cell r="E73">
            <v>608</v>
          </cell>
          <cell r="F73" t="str">
            <v>INSIDE TRAIN ONE GANGWAY DOOR NOT AVAILABLE</v>
          </cell>
        </row>
        <row r="74">
          <cell r="D74" t="str">
            <v>406Low</v>
          </cell>
          <cell r="E74">
            <v>406</v>
          </cell>
          <cell r="F74" t="str">
            <v>HC1-Electric coupler spring is missing at one side of the cover</v>
          </cell>
        </row>
        <row r="75">
          <cell r="D75" t="str">
            <v>402Low</v>
          </cell>
          <cell r="E75">
            <v>402</v>
          </cell>
          <cell r="F75" t="str">
            <v>Hc2 Gearbox #4 leakage on door</v>
          </cell>
        </row>
        <row r="76">
          <cell r="D76" t="str">
            <v>613Low</v>
          </cell>
          <cell r="E76">
            <v>613</v>
          </cell>
          <cell r="F76" t="str">
            <v>oil level low and bogie 2 car B,  oil color change</v>
          </cell>
        </row>
        <row r="77">
          <cell r="D77" t="str">
            <v>604Low</v>
          </cell>
          <cell r="E77">
            <v>604</v>
          </cell>
          <cell r="F77" t="str">
            <v>missing signs on battery box</v>
          </cell>
        </row>
        <row r="78">
          <cell r="D78" t="str">
            <v>610Low</v>
          </cell>
          <cell r="E78">
            <v>610</v>
          </cell>
          <cell r="F78" t="str">
            <v>FIRE Extinguishers have not been inspected since December 2021</v>
          </cell>
        </row>
        <row r="79">
          <cell r="D79" t="str">
            <v>409Low</v>
          </cell>
          <cell r="E79">
            <v>409</v>
          </cell>
          <cell r="F79" t="str">
            <v xml:space="preserve">Horn is not working in HC2 </v>
          </cell>
        </row>
        <row r="80">
          <cell r="D80" t="str">
            <v>618Low</v>
          </cell>
          <cell r="E80">
            <v>618</v>
          </cell>
          <cell r="F80" t="str">
            <v>HC1 right side of head light LED's are not working.</v>
          </cell>
        </row>
        <row r="81">
          <cell r="D81" t="str">
            <v>415Low</v>
          </cell>
          <cell r="E81">
            <v>415</v>
          </cell>
          <cell r="F81" t="str">
            <v>CCC Panel -HC2 MISSING.</v>
          </cell>
        </row>
        <row r="82">
          <cell r="D82" t="str">
            <v>613Low</v>
          </cell>
          <cell r="E82">
            <v>613</v>
          </cell>
          <cell r="F82" t="str">
            <v>oil level low and bogie 2 car B,  oil color change</v>
          </cell>
        </row>
        <row r="83">
          <cell r="D83" t="str">
            <v>622Low</v>
          </cell>
          <cell r="E83">
            <v>622</v>
          </cell>
          <cell r="F83" t="str">
            <v>Overfilled gearbox oil HC2 bogie 1 axle 2</v>
          </cell>
        </row>
        <row r="84">
          <cell r="D84" t="str">
            <v>601Low</v>
          </cell>
          <cell r="E84">
            <v>601</v>
          </cell>
          <cell r="F84" t="str">
            <v>Gearbox Oil leakage HC2 bogie 1 axle 2</v>
          </cell>
        </row>
        <row r="85">
          <cell r="D85" t="str">
            <v>424Low</v>
          </cell>
          <cell r="E85">
            <v>424</v>
          </cell>
          <cell r="F85" t="str">
            <v>Gangway panel was found missing.</v>
          </cell>
        </row>
        <row r="86">
          <cell r="D86" t="str">
            <v>406Low</v>
          </cell>
          <cell r="E86">
            <v>406</v>
          </cell>
          <cell r="F86" t="str">
            <v>HC-02 BCU matrix  - Exhaust filter screw missing</v>
          </cell>
        </row>
        <row r="87">
          <cell r="D87" t="str">
            <v>604Low</v>
          </cell>
          <cell r="E87">
            <v>604</v>
          </cell>
          <cell r="F87" t="str">
            <v>HC2 gearbox door leakage</v>
          </cell>
        </row>
        <row r="88">
          <cell r="D88" t="str">
            <v>621Low</v>
          </cell>
          <cell r="E88">
            <v>621</v>
          </cell>
          <cell r="F88" t="str">
            <v>HC1 AXLE2 RHS ECR cable is damaged-insulation damage at the end of the fixing</v>
          </cell>
        </row>
        <row r="89">
          <cell r="D89" t="str">
            <v>603Low</v>
          </cell>
          <cell r="E89">
            <v>603</v>
          </cell>
          <cell r="F89" t="str">
            <v>EAD not working from Right side HC2</v>
          </cell>
        </row>
        <row r="90">
          <cell r="D90" t="str">
            <v>617Low</v>
          </cell>
          <cell r="E90">
            <v>617</v>
          </cell>
          <cell r="F90" t="str">
            <v>hvac water drainage distribution box hose damaged during PM simulation</v>
          </cell>
        </row>
        <row r="91">
          <cell r="D91" t="str">
            <v>402Low</v>
          </cell>
          <cell r="E91">
            <v>402</v>
          </cell>
          <cell r="F91" t="str">
            <v>Torqueing to be checked after dismounting the motor for noise test</v>
          </cell>
        </row>
        <row r="92">
          <cell r="D92" t="str">
            <v>402Low</v>
          </cell>
          <cell r="E92">
            <v>402</v>
          </cell>
          <cell r="F92" t="str">
            <v>Seals and motor covers damaged after noise test</v>
          </cell>
        </row>
        <row r="93">
          <cell r="D93" t="str">
            <v>602Low</v>
          </cell>
          <cell r="E93">
            <v>602</v>
          </cell>
          <cell r="F93" t="str">
            <v>Something unknown is restricting the internal gangway panel movement.</v>
          </cell>
        </row>
        <row r="94">
          <cell r="D94" t="str">
            <v>611Low</v>
          </cell>
          <cell r="E94">
            <v>611</v>
          </cell>
          <cell r="F94" t="str">
            <v xml:space="preserve">The left internal Gangway panel was found missing. </v>
          </cell>
        </row>
        <row r="95">
          <cell r="D95" t="str">
            <v>604Low</v>
          </cell>
          <cell r="E95">
            <v>604</v>
          </cell>
          <cell r="F95" t="str">
            <v>The left internal Gangway panel was found missing.</v>
          </cell>
        </row>
        <row r="96">
          <cell r="D96" t="str">
            <v>617Low</v>
          </cell>
          <cell r="E96">
            <v>617</v>
          </cell>
          <cell r="F96" t="str">
            <v>IOS267 : At least one software version discordancy fault</v>
          </cell>
        </row>
        <row r="97">
          <cell r="D97" t="str">
            <v>617Low</v>
          </cell>
          <cell r="E97">
            <v>617</v>
          </cell>
          <cell r="F97" t="str">
            <v>IOS125 : At least one external smoke sensor is on failure</v>
          </cell>
        </row>
        <row r="98">
          <cell r="D98" t="str">
            <v>612Low</v>
          </cell>
          <cell r="E98">
            <v>612</v>
          </cell>
          <cell r="F98" t="str">
            <v>car2 saloon light off near door2</v>
          </cell>
        </row>
        <row r="99">
          <cell r="D99" t="str">
            <v>405Low</v>
          </cell>
          <cell r="E99">
            <v>405</v>
          </cell>
          <cell r="F99" t="str">
            <v>car2 horn pushbutton not working</v>
          </cell>
        </row>
        <row r="100">
          <cell r="D100" t="str">
            <v>611Low</v>
          </cell>
          <cell r="E100">
            <v>611</v>
          </cell>
          <cell r="F100" t="str">
            <v xml:space="preserve">battery warning signages are missing (safety labels) </v>
          </cell>
        </row>
        <row r="101">
          <cell r="D101" t="str">
            <v>406Low</v>
          </cell>
          <cell r="E101">
            <v>406</v>
          </cell>
          <cell r="F101" t="str">
            <v>Safety missing in wheel flange lubricator in hc2</v>
          </cell>
        </row>
        <row r="102">
          <cell r="D102" t="str">
            <v>605Low</v>
          </cell>
          <cell r="E102">
            <v>605</v>
          </cell>
          <cell r="F102" t="str">
            <v>HC2 HVAC 1 very strange sound is coming from the hvac unit while start up.</v>
          </cell>
        </row>
        <row r="103">
          <cell r="D103" t="str">
            <v>420Low</v>
          </cell>
          <cell r="E103">
            <v>420</v>
          </cell>
          <cell r="F103" t="str">
            <v>HC2 GCL Panel one holding clip missing.</v>
          </cell>
        </row>
        <row r="104">
          <cell r="D104" t="str">
            <v>409Low</v>
          </cell>
          <cell r="E104">
            <v>409</v>
          </cell>
          <cell r="F104" t="str">
            <v>TS409 HC1 LV Earthing Cable is broken</v>
          </cell>
        </row>
        <row r="105">
          <cell r="D105" t="str">
            <v>404Low</v>
          </cell>
          <cell r="E105">
            <v>404</v>
          </cell>
          <cell r="F105" t="str">
            <v xml:space="preserve">Traction box : Single pole connector (interfaced with a workshop POS stinger) is boken from train side </v>
          </cell>
        </row>
        <row r="106">
          <cell r="D106" t="str">
            <v>611Low</v>
          </cell>
          <cell r="E106">
            <v>611</v>
          </cell>
          <cell r="F106" t="str">
            <v>HC2 HVAC NO2 FAILED IN EXHAUST AIR LOW AND HIGH, CONDENSER FAN lOW AND HIGH</v>
          </cell>
        </row>
        <row r="107">
          <cell r="D107" t="str">
            <v>622Low</v>
          </cell>
          <cell r="E107">
            <v>622</v>
          </cell>
          <cell r="F107" t="str">
            <v>There is abnormal sound coming from HVAC in mC1 while train running through tunnel section.</v>
          </cell>
        </row>
        <row r="108">
          <cell r="D108" t="str">
            <v>612Low</v>
          </cell>
          <cell r="E108">
            <v>612</v>
          </cell>
          <cell r="F108" t="str">
            <v>automatic coupler level, one bolt is not tighten and otrque marquing not visible (see attached picture)</v>
          </cell>
        </row>
        <row r="109">
          <cell r="D109" t="str">
            <v>424Low</v>
          </cell>
          <cell r="E109">
            <v>424</v>
          </cell>
          <cell r="F109" t="str">
            <v xml:space="preserve">HC2-Left Derailment sensor- one screw Missing </v>
          </cell>
        </row>
        <row r="110">
          <cell r="D110" t="str">
            <v>417Low</v>
          </cell>
          <cell r="E110">
            <v>417</v>
          </cell>
          <cell r="F110" t="str">
            <v>IOS1 : One compressor out of service indication</v>
          </cell>
        </row>
        <row r="111">
          <cell r="D111" t="str">
            <v>401Low</v>
          </cell>
          <cell r="E111">
            <v>401</v>
          </cell>
          <cell r="F111" t="str">
            <v>Left panel safety rope damaged.
Right panel safety rope damaged.
Right panel damaged because of not closing.</v>
          </cell>
        </row>
        <row r="112">
          <cell r="D112" t="str">
            <v>402Low</v>
          </cell>
          <cell r="E112">
            <v>402</v>
          </cell>
          <cell r="F112" t="str">
            <v>Right Panel safety rope damaged.</v>
          </cell>
        </row>
        <row r="113">
          <cell r="D113" t="str">
            <v>403Low</v>
          </cell>
          <cell r="E113">
            <v>403</v>
          </cell>
          <cell r="F113" t="str">
            <v>Left Panel safety rope damaged.
Right Panel safety rope damaged.</v>
          </cell>
        </row>
        <row r="114">
          <cell r="D114" t="str">
            <v>404Low</v>
          </cell>
          <cell r="E114">
            <v>404</v>
          </cell>
          <cell r="F114" t="str">
            <v>Right Panel middle and bottom Square key locks damaged, cannot open the panel.</v>
          </cell>
        </row>
        <row r="115">
          <cell r="D115" t="str">
            <v>405Low</v>
          </cell>
          <cell r="E115">
            <v>405</v>
          </cell>
          <cell r="F115" t="str">
            <v xml:space="preserve">Gangway left panel door is not available </v>
          </cell>
        </row>
        <row r="116">
          <cell r="D116" t="str">
            <v>406Low</v>
          </cell>
          <cell r="E116">
            <v>406</v>
          </cell>
          <cell r="F116" t="str">
            <v>Left Panel safety rope damaged.
Right Panel safety rope damaged.</v>
          </cell>
        </row>
        <row r="117">
          <cell r="D117" t="str">
            <v>409Low</v>
          </cell>
          <cell r="E117">
            <v>409</v>
          </cell>
          <cell r="F117" t="str">
            <v>Left panel square key lock pattern differnt cannot openRight panel middle sqaure key lock cannot close</v>
          </cell>
        </row>
        <row r="118">
          <cell r="D118" t="str">
            <v>410Low</v>
          </cell>
          <cell r="E118">
            <v>410</v>
          </cell>
          <cell r="F118" t="str">
            <v>Right panel middle and bottom Square key locks damaged.</v>
          </cell>
        </row>
        <row r="119">
          <cell r="D119" t="str">
            <v>412Low</v>
          </cell>
          <cell r="E119">
            <v>412</v>
          </cell>
          <cell r="F119" t="str">
            <v>Left Panel safety rope damaged.
Right Panel safety rope damaged.</v>
          </cell>
        </row>
        <row r="120">
          <cell r="D120" t="str">
            <v>413Low</v>
          </cell>
          <cell r="E120">
            <v>413</v>
          </cell>
          <cell r="F120" t="str">
            <v>Left Panel middle square key cannot be locked.
Right Panel top and bottom Square key locks damaged, cannot open the panel.</v>
          </cell>
        </row>
        <row r="121">
          <cell r="D121" t="str">
            <v>417Low</v>
          </cell>
          <cell r="E121">
            <v>417</v>
          </cell>
          <cell r="F121" t="str">
            <v>on the left side panel -one of the inner black rope is broken
on the left side panel -the central lock is unable to close</v>
          </cell>
        </row>
        <row r="122">
          <cell r="D122" t="str">
            <v>420Low</v>
          </cell>
          <cell r="E122">
            <v>420</v>
          </cell>
          <cell r="F122" t="str">
            <v>Left panel lock broken and inside safety rope damage, Also gangway suspension spring out of the wheel</v>
          </cell>
        </row>
        <row r="123">
          <cell r="D123" t="str">
            <v>423Low</v>
          </cell>
          <cell r="E123">
            <v>423</v>
          </cell>
          <cell r="F123" t="str">
            <v>In both sides - gangway inside safety rope broken.</v>
          </cell>
        </row>
        <row r="124">
          <cell r="D124" t="str">
            <v>424Low</v>
          </cell>
          <cell r="E124">
            <v>424</v>
          </cell>
          <cell r="F124" t="str">
            <v>Gangway left panel door is not available Gangway left panel door is not availab</v>
          </cell>
        </row>
        <row r="125">
          <cell r="D125" t="str">
            <v>601Low</v>
          </cell>
          <cell r="E125">
            <v>601</v>
          </cell>
          <cell r="F125" t="str">
            <v>On the left side the locking mechanism plate also missing
on left side one of the rope is broken
on right side the gangway side wall panel(hold in place with only locks ) is detached from its hinges-no hinges are available to hold the gangway panel
on right side gangway -one of the rope is wrongly attached to a corner bolt</v>
          </cell>
        </row>
        <row r="126">
          <cell r="D126" t="str">
            <v>602Low</v>
          </cell>
          <cell r="E126">
            <v>602</v>
          </cell>
          <cell r="F126" t="str">
            <v>Left Panel middle square key cannot be locked</v>
          </cell>
        </row>
        <row r="127">
          <cell r="D127" t="str">
            <v>603Low</v>
          </cell>
          <cell r="E127">
            <v>603</v>
          </cell>
          <cell r="F127" t="str">
            <v>Left Panel middle square key cannot be locked.
Left panel safety rope damaged.
Right panel safety rope damaged.</v>
          </cell>
        </row>
        <row r="128">
          <cell r="D128" t="str">
            <v>604Low</v>
          </cell>
          <cell r="E128">
            <v>604</v>
          </cell>
          <cell r="F128" t="str">
            <v>gangway left panel was found missing.</v>
          </cell>
        </row>
        <row r="129">
          <cell r="D129" t="str">
            <v>605Low</v>
          </cell>
          <cell r="E129">
            <v>605</v>
          </cell>
          <cell r="F129" t="str">
            <v>Right Panel middle square key cannot be opened, cannot open the panel.</v>
          </cell>
        </row>
        <row r="130">
          <cell r="D130" t="str">
            <v>611Low</v>
          </cell>
          <cell r="E130">
            <v>611</v>
          </cell>
          <cell r="F130" t="str">
            <v xml:space="preserve"> Right panel safety rope is missing.
Gangway left found missing</v>
          </cell>
        </row>
        <row r="131">
          <cell r="D131" t="str">
            <v>615Low</v>
          </cell>
          <cell r="E131">
            <v>615</v>
          </cell>
          <cell r="F131" t="str">
            <v>Left Panel middle square key cannot be locked</v>
          </cell>
        </row>
        <row r="132">
          <cell r="D132" t="str">
            <v>616Low</v>
          </cell>
          <cell r="E132">
            <v>616</v>
          </cell>
          <cell r="F132" t="str">
            <v>left side central lock is unable to close
left side panel locks -lock indication is reverse position -it is showing open in horizonatl position and closed in vertical position</v>
          </cell>
        </row>
        <row r="133">
          <cell r="D133" t="str">
            <v>617Low</v>
          </cell>
          <cell r="E133">
            <v>617</v>
          </cell>
          <cell r="F133" t="str">
            <v>Right Panel bottom square key lock damaged(rotating).</v>
          </cell>
        </row>
        <row r="134">
          <cell r="D134" t="str">
            <v>618Low</v>
          </cell>
          <cell r="E134">
            <v>618</v>
          </cell>
          <cell r="F134" t="str">
            <v>Left panel one of the safety rope is broken
In both the panels the central locks are not able to close -only the top and bottom locks are closed in these two panels</v>
          </cell>
        </row>
        <row r="135">
          <cell r="D135" t="str">
            <v>619Low</v>
          </cell>
          <cell r="E135">
            <v>619</v>
          </cell>
          <cell r="F135" t="str">
            <v>Left panel middle square key cannot be locked
Right panel middle squre key lock damaged</v>
          </cell>
        </row>
        <row r="136">
          <cell r="D136" t="str">
            <v>622Low</v>
          </cell>
          <cell r="E136">
            <v>622</v>
          </cell>
          <cell r="F136" t="str">
            <v>Right side panel, lock broken.  2. Also safety rope damage</v>
          </cell>
        </row>
        <row r="137">
          <cell r="D137" t="str">
            <v>623Low</v>
          </cell>
          <cell r="E137">
            <v>623</v>
          </cell>
          <cell r="F137" t="str">
            <v>Right side panel,  out of 3 locks, 2 locks are not working properly.</v>
          </cell>
        </row>
        <row r="138">
          <cell r="D138" t="str">
            <v>624Low</v>
          </cell>
          <cell r="E138">
            <v>624</v>
          </cell>
          <cell r="F138" t="str">
            <v>Right panel Red plastic handle missing.</v>
          </cell>
        </row>
        <row r="139">
          <cell r="D139" t="str">
            <v>625Low</v>
          </cell>
          <cell r="E139">
            <v>625</v>
          </cell>
          <cell r="F139" t="str">
            <v>Left panel cannot open 
Right panel middle square key lock cannot close</v>
          </cell>
        </row>
        <row r="140">
          <cell r="D140" t="str">
            <v>626Low</v>
          </cell>
          <cell r="E140">
            <v>626</v>
          </cell>
          <cell r="F140" t="str">
            <v>Right panel middle square key lock cannot close</v>
          </cell>
        </row>
        <row r="141">
          <cell r="D141" t="str">
            <v>407Low</v>
          </cell>
          <cell r="E141">
            <v>407</v>
          </cell>
          <cell r="F141" t="str">
            <v>siganges of movements of torque marking of hc2</v>
          </cell>
        </row>
        <row r="142">
          <cell r="D142" t="str">
            <v>410Low</v>
          </cell>
          <cell r="E142">
            <v>410</v>
          </cell>
          <cell r="F142" t="str">
            <v>Many F_DRS_RelCBTrip_2 in the log 45</v>
          </cell>
        </row>
        <row r="143">
          <cell r="D143" t="str">
            <v>617High</v>
          </cell>
          <cell r="E143">
            <v>617</v>
          </cell>
          <cell r="F143" t="str">
            <v xml:space="preserve">CVS1 Major fault </v>
          </cell>
        </row>
        <row r="144">
          <cell r="D144" t="str">
            <v>617High</v>
          </cell>
          <cell r="E144">
            <v>617</v>
          </cell>
          <cell r="F144" t="str">
            <v>A-MATRIC 2 HC1 need to replace (swap with 617 and 625). Communication not established after the wakeup</v>
          </cell>
        </row>
        <row r="145">
          <cell r="D145" t="str">
            <v>617High</v>
          </cell>
          <cell r="E145">
            <v>617</v>
          </cell>
          <cell r="F145" t="str">
            <v xml:space="preserve">IES module to be replaced PCE_1.  </v>
          </cell>
        </row>
        <row r="146">
          <cell r="D146" t="str">
            <v>604Low</v>
          </cell>
          <cell r="E146">
            <v>604</v>
          </cell>
          <cell r="F146" t="str">
            <v>The manual partition door locking mechanism is broken</v>
          </cell>
        </row>
        <row r="147">
          <cell r="D147" t="str">
            <v>610Low</v>
          </cell>
          <cell r="E147">
            <v>610</v>
          </cell>
          <cell r="F147" t="str">
            <v>HVAC2 CAR2 Exhaust air fan low and high are failed.</v>
          </cell>
        </row>
        <row r="148">
          <cell r="D148" t="str">
            <v>602Low</v>
          </cell>
          <cell r="E148">
            <v>602</v>
          </cell>
          <cell r="F148" t="str">
            <v>HC2: Bogie2-gearbox 4 has a oil leakage from door</v>
          </cell>
        </row>
        <row r="149">
          <cell r="D149" t="str">
            <v>618Low</v>
          </cell>
          <cell r="E149">
            <v>618</v>
          </cell>
          <cell r="F149" t="str">
            <v>HC-1 ACE 1 Square key lock is missing</v>
          </cell>
        </row>
        <row r="150">
          <cell r="D150" t="str">
            <v>611Low</v>
          </cell>
          <cell r="E150">
            <v>611</v>
          </cell>
          <cell r="F150" t="str">
            <v>HC2: gear box 4 oil is leakage from gearbox door</v>
          </cell>
        </row>
        <row r="151">
          <cell r="D151" t="str">
            <v>405Low</v>
          </cell>
          <cell r="E151">
            <v>405</v>
          </cell>
          <cell r="F151" t="str">
            <v>Pei2/V2  -IP offlineIOS196,203 : Loss of at least 1 PEI in a class</v>
          </cell>
        </row>
        <row r="152">
          <cell r="D152" t="str">
            <v>412Low</v>
          </cell>
          <cell r="E152">
            <v>412</v>
          </cell>
          <cell r="F152" t="str">
            <v>TS412 HC2 Bogie-02 Axle-03 (right), missing clamp.</v>
          </cell>
        </row>
        <row r="153">
          <cell r="D153" t="str">
            <v>403Low</v>
          </cell>
          <cell r="E153">
            <v>403</v>
          </cell>
          <cell r="F153" t="str">
            <v>Light cover inside the train is damaged, second cover, right side HC2.</v>
          </cell>
        </row>
        <row r="154">
          <cell r="D154" t="str">
            <v>413Low</v>
          </cell>
          <cell r="E154">
            <v>413</v>
          </cell>
          <cell r="F154" t="str">
            <v>Saloon light covers inside the train are wrongly positioned.</v>
          </cell>
        </row>
        <row r="155">
          <cell r="D155" t="str">
            <v>617Low</v>
          </cell>
          <cell r="E155">
            <v>617</v>
          </cell>
          <cell r="F155" t="str">
            <v>HC1-LV box front cover removed to installed at HC1 T413,</v>
          </cell>
        </row>
        <row r="156">
          <cell r="D156" t="str">
            <v>608Low</v>
          </cell>
          <cell r="E156">
            <v>608</v>
          </cell>
          <cell r="F156" t="str">
            <v xml:space="preserve">ACE Cover is with damaged electrical safety stickers   </v>
          </cell>
        </row>
        <row r="157">
          <cell r="D157" t="str">
            <v>611Low</v>
          </cell>
          <cell r="E157">
            <v>611</v>
          </cell>
          <cell r="F157" t="str">
            <v>HC2 LV Box Earthing cable found damaged</v>
          </cell>
        </row>
        <row r="158">
          <cell r="D158" t="str">
            <v>623Low</v>
          </cell>
          <cell r="E158">
            <v>623</v>
          </cell>
          <cell r="F158" t="str">
            <v xml:space="preserve">Broken bolt found in TS623 HC2 Traction Box underframe cover. </v>
          </cell>
        </row>
        <row r="159">
          <cell r="D159" t="str">
            <v>404Low</v>
          </cell>
          <cell r="E159">
            <v>404</v>
          </cell>
          <cell r="F159" t="str">
            <v>Broken bolt found in TS404 HC1 Traction Box Underframe cover.</v>
          </cell>
        </row>
        <row r="160">
          <cell r="D160" t="str">
            <v>626Medium</v>
          </cell>
          <cell r="E160">
            <v>626</v>
          </cell>
          <cell r="F160" t="str">
            <v>TS626 HC2 Bogie-01 Current Colector Arm (right) is not properly align.  Please see attached photo for your reference</v>
          </cell>
        </row>
        <row r="161">
          <cell r="D161" t="str">
            <v>625Low</v>
          </cell>
          <cell r="E161">
            <v>625</v>
          </cell>
          <cell r="F161" t="str">
            <v xml:space="preserve">Corrosion at lifting point on the bogie. Issue observed for all the fleet </v>
          </cell>
        </row>
        <row r="162">
          <cell r="D162" t="str">
            <v>424Low</v>
          </cell>
          <cell r="E162">
            <v>424</v>
          </cell>
          <cell r="F162" t="str">
            <v xml:space="preserve">Need to wheel profil. Impact observed in some wheels </v>
          </cell>
        </row>
        <row r="163">
          <cell r="D163" t="str">
            <v>610Low</v>
          </cell>
          <cell r="E163">
            <v>610</v>
          </cell>
          <cell r="F163" t="str">
            <v>HC-2 PCE underframe 1 bolt cannot be tightened because of thread not being ok</v>
          </cell>
        </row>
        <row r="164">
          <cell r="D164" t="str">
            <v>423Low</v>
          </cell>
          <cell r="E164">
            <v>423</v>
          </cell>
          <cell r="F164" t="str">
            <v>HC2 -  Seat damage.</v>
          </cell>
        </row>
        <row r="165">
          <cell r="D165" t="str">
            <v>622Medium</v>
          </cell>
          <cell r="E165">
            <v>622</v>
          </cell>
          <cell r="F165" t="str">
            <v>IOS298:Derailment failure on multiple unit or single unit configuration</v>
          </cell>
        </row>
        <row r="166">
          <cell r="D166" t="str">
            <v>405Low</v>
          </cell>
          <cell r="E166">
            <v>405</v>
          </cell>
          <cell r="F166" t="str">
            <v xml:space="preserve"> pei1 v2, led3 v1 not working</v>
          </cell>
        </row>
        <row r="167">
          <cell r="D167" t="str">
            <v>403Low</v>
          </cell>
          <cell r="E167">
            <v>403</v>
          </cell>
          <cell r="F167" t="str">
            <v>Train association issues HVAC IOS39/40</v>
          </cell>
        </row>
        <row r="168">
          <cell r="D168" t="str">
            <v>625Low</v>
          </cell>
          <cell r="E168">
            <v>625</v>
          </cell>
          <cell r="F168" t="str">
            <v>IOS40 and IOS39 , normalized after train sleep-wake-up</v>
          </cell>
        </row>
        <row r="169">
          <cell r="D169" t="str">
            <v>602Medium</v>
          </cell>
          <cell r="E169">
            <v>602</v>
          </cell>
          <cell r="F169" t="str">
            <v xml:space="preserve"> IOS39 triggered at transfer track. Could not associate to TT, sent to 6A1. Then 4B1 and 4C1 P1 to associate</v>
          </cell>
        </row>
        <row r="170">
          <cell r="D170" t="str">
            <v>421Low</v>
          </cell>
          <cell r="E170">
            <v>421</v>
          </cell>
          <cell r="F170" t="str">
            <v>Damaged paint in roof covers HC1</v>
          </cell>
        </row>
        <row r="171">
          <cell r="D171" t="str">
            <v>601Low</v>
          </cell>
          <cell r="E171">
            <v>601</v>
          </cell>
          <cell r="F171" t="str">
            <v>HVAC 2 V1 communication failed</v>
          </cell>
        </row>
        <row r="172">
          <cell r="D172" t="str">
            <v>615Low</v>
          </cell>
          <cell r="E172">
            <v>615</v>
          </cell>
          <cell r="F172" t="str">
            <v>VAC Auto test failed</v>
          </cell>
        </row>
        <row r="173">
          <cell r="D173" t="str">
            <v>413Low</v>
          </cell>
          <cell r="E173">
            <v>413</v>
          </cell>
          <cell r="F173" t="str">
            <v>IP Offline : papis ctrl2 and pais pa2,UMC autotest failed and UMC2 SW version nok.;IOS251 : One MUC have a communication fault</v>
          </cell>
        </row>
        <row r="174">
          <cell r="D174" t="str">
            <v>417Low</v>
          </cell>
          <cell r="E174">
            <v>417</v>
          </cell>
          <cell r="F174" t="str">
            <v>lcd2-v1 ip offline</v>
          </cell>
        </row>
        <row r="175">
          <cell r="D175" t="str">
            <v>619Low</v>
          </cell>
          <cell r="E175">
            <v>619</v>
          </cell>
          <cell r="F175" t="str">
            <v>papis pa2 ip offline</v>
          </cell>
        </row>
        <row r="176">
          <cell r="D176" t="str">
            <v>411Low</v>
          </cell>
          <cell r="E176">
            <v>411</v>
          </cell>
          <cell r="F176" t="str">
            <v>no CCTV display can seen for any camera</v>
          </cell>
        </row>
        <row r="177">
          <cell r="D177" t="str">
            <v>619Low</v>
          </cell>
          <cell r="E177">
            <v>619</v>
          </cell>
          <cell r="F177" t="str">
            <v>no CCTV display can seen for any camera</v>
          </cell>
        </row>
        <row r="178">
          <cell r="D178" t="str">
            <v>601Low</v>
          </cell>
          <cell r="E178">
            <v>601</v>
          </cell>
          <cell r="F178" t="str">
            <v>IOS250 : One HVAC communication fault.</v>
          </cell>
        </row>
        <row r="179">
          <cell r="D179" t="str">
            <v>607Low</v>
          </cell>
          <cell r="E179">
            <v>607</v>
          </cell>
          <cell r="F179" t="str">
            <v>TS607 HC2 Odometer Cover bolt missing.  See attached photo</v>
          </cell>
        </row>
        <row r="180">
          <cell r="D180" t="str">
            <v>616Low</v>
          </cell>
          <cell r="E180">
            <v>616</v>
          </cell>
          <cell r="F180" t="str">
            <v>MC2 water gutter or duct missing. See picture sent in FAMP TSY RST groupe</v>
          </cell>
        </row>
        <row r="181">
          <cell r="D181" t="str">
            <v>401Low</v>
          </cell>
          <cell r="E181">
            <v>401</v>
          </cell>
          <cell r="F181" t="str">
            <v>CVS AGATE Retrofitted</v>
          </cell>
        </row>
        <row r="182">
          <cell r="D182" t="str">
            <v>402Low</v>
          </cell>
          <cell r="E182">
            <v>402</v>
          </cell>
          <cell r="F182" t="str">
            <v>CVS AGATE Retrofitted</v>
          </cell>
        </row>
        <row r="183">
          <cell r="D183" t="str">
            <v>403Low</v>
          </cell>
          <cell r="E183">
            <v>403</v>
          </cell>
          <cell r="F183" t="str">
            <v>CVS AGATE Retrofitted</v>
          </cell>
        </row>
        <row r="184">
          <cell r="D184" t="str">
            <v>404Low</v>
          </cell>
          <cell r="E184">
            <v>404</v>
          </cell>
          <cell r="F184" t="str">
            <v>CVS AGATE Retrofitted</v>
          </cell>
        </row>
        <row r="185">
          <cell r="D185" t="str">
            <v>405Low</v>
          </cell>
          <cell r="E185">
            <v>405</v>
          </cell>
          <cell r="F185" t="str">
            <v>CVS AGATE Retrofitted</v>
          </cell>
        </row>
        <row r="186">
          <cell r="D186" t="str">
            <v>406Low</v>
          </cell>
          <cell r="E186">
            <v>406</v>
          </cell>
          <cell r="F186" t="str">
            <v>CVS AGATE Retrofitted</v>
          </cell>
        </row>
        <row r="187">
          <cell r="D187" t="str">
            <v>407Low</v>
          </cell>
          <cell r="E187">
            <v>407</v>
          </cell>
          <cell r="F187" t="str">
            <v>CVS AGATE Retrofitted</v>
          </cell>
        </row>
        <row r="188">
          <cell r="D188" t="str">
            <v>408Low</v>
          </cell>
          <cell r="E188">
            <v>408</v>
          </cell>
          <cell r="F188" t="str">
            <v>CVS AGATE Retrofitted</v>
          </cell>
        </row>
        <row r="189">
          <cell r="D189" t="str">
            <v>409Low</v>
          </cell>
          <cell r="E189">
            <v>409</v>
          </cell>
          <cell r="F189" t="str">
            <v>CVS AGATE Retrofitted</v>
          </cell>
        </row>
        <row r="190">
          <cell r="D190" t="str">
            <v>410Low</v>
          </cell>
          <cell r="E190">
            <v>410</v>
          </cell>
          <cell r="F190" t="str">
            <v>CVS AGATE Retrofitted</v>
          </cell>
        </row>
        <row r="191">
          <cell r="D191" t="str">
            <v>411Low</v>
          </cell>
          <cell r="E191">
            <v>411</v>
          </cell>
          <cell r="F191" t="str">
            <v>CVS AGATE Retrofitted</v>
          </cell>
        </row>
        <row r="192">
          <cell r="D192" t="str">
            <v>412Low</v>
          </cell>
          <cell r="E192">
            <v>412</v>
          </cell>
          <cell r="F192" t="str">
            <v>CVS AGATE Retrofitted</v>
          </cell>
        </row>
        <row r="193">
          <cell r="D193" t="str">
            <v>413Low</v>
          </cell>
          <cell r="E193">
            <v>413</v>
          </cell>
          <cell r="F193" t="str">
            <v>CVS AGATE Retrofitted</v>
          </cell>
        </row>
        <row r="194">
          <cell r="D194" t="str">
            <v>414Low</v>
          </cell>
          <cell r="E194">
            <v>414</v>
          </cell>
          <cell r="F194" t="str">
            <v>CVS AGATE Retrofitted</v>
          </cell>
        </row>
        <row r="195">
          <cell r="D195" t="str">
            <v>415Low</v>
          </cell>
          <cell r="E195">
            <v>415</v>
          </cell>
          <cell r="F195" t="str">
            <v>CVS AGATE Retrofitted</v>
          </cell>
        </row>
        <row r="196">
          <cell r="D196" t="str">
            <v>416Low</v>
          </cell>
          <cell r="E196">
            <v>416</v>
          </cell>
          <cell r="F196" t="str">
            <v>CVS AGATE Retrofitted</v>
          </cell>
        </row>
        <row r="197">
          <cell r="D197" t="str">
            <v>417Low</v>
          </cell>
          <cell r="E197">
            <v>417</v>
          </cell>
          <cell r="F197" t="str">
            <v>CVS AGATE Retrofitted</v>
          </cell>
        </row>
        <row r="198">
          <cell r="D198" t="str">
            <v>418Low</v>
          </cell>
          <cell r="E198">
            <v>418</v>
          </cell>
          <cell r="F198" t="str">
            <v>CVS AGATE Retrofitted</v>
          </cell>
        </row>
        <row r="199">
          <cell r="D199" t="str">
            <v>419Low</v>
          </cell>
          <cell r="E199">
            <v>419</v>
          </cell>
          <cell r="F199" t="str">
            <v>CVS AGATE Retrofitted</v>
          </cell>
        </row>
        <row r="200">
          <cell r="D200" t="str">
            <v>420Low</v>
          </cell>
          <cell r="E200">
            <v>420</v>
          </cell>
          <cell r="F200" t="str">
            <v>CVS AGATE Retrofitted</v>
          </cell>
        </row>
        <row r="201">
          <cell r="D201" t="str">
            <v>421Low</v>
          </cell>
          <cell r="E201">
            <v>421</v>
          </cell>
          <cell r="F201" t="str">
            <v>CVS AGATE Retrofitted</v>
          </cell>
        </row>
        <row r="202">
          <cell r="D202" t="str">
            <v>422Low</v>
          </cell>
          <cell r="E202">
            <v>422</v>
          </cell>
          <cell r="F202" t="str">
            <v>CVS AGATE Retrofitted</v>
          </cell>
        </row>
        <row r="203">
          <cell r="D203" t="str">
            <v>423Low</v>
          </cell>
          <cell r="E203">
            <v>423</v>
          </cell>
          <cell r="F203" t="str">
            <v>CVS AGATE Retrofitted</v>
          </cell>
        </row>
        <row r="204">
          <cell r="D204" t="str">
            <v>424Low</v>
          </cell>
          <cell r="E204">
            <v>424</v>
          </cell>
          <cell r="F204" t="str">
            <v>CVS AGATE Retrofitted</v>
          </cell>
        </row>
        <row r="205">
          <cell r="D205" t="str">
            <v>601Low</v>
          </cell>
          <cell r="E205">
            <v>601</v>
          </cell>
          <cell r="F205" t="str">
            <v>CVS AGATE Retrofitted</v>
          </cell>
        </row>
        <row r="206">
          <cell r="D206" t="str">
            <v>602Low</v>
          </cell>
          <cell r="E206">
            <v>602</v>
          </cell>
          <cell r="F206" t="str">
            <v>CVS AGATE Retrofitted</v>
          </cell>
        </row>
        <row r="207">
          <cell r="D207" t="str">
            <v>603Low</v>
          </cell>
          <cell r="E207">
            <v>603</v>
          </cell>
          <cell r="F207" t="str">
            <v>CVS AGATE Retrofitted</v>
          </cell>
        </row>
        <row r="208">
          <cell r="D208" t="str">
            <v>604Low</v>
          </cell>
          <cell r="E208">
            <v>604</v>
          </cell>
          <cell r="F208" t="str">
            <v>CVS AGATE Retrofitted</v>
          </cell>
        </row>
        <row r="209">
          <cell r="D209" t="str">
            <v>605Low</v>
          </cell>
          <cell r="E209">
            <v>605</v>
          </cell>
          <cell r="F209" t="str">
            <v>CVS AGATE Retrofitted</v>
          </cell>
        </row>
        <row r="210">
          <cell r="D210" t="str">
            <v>606Low</v>
          </cell>
          <cell r="E210">
            <v>606</v>
          </cell>
          <cell r="F210" t="str">
            <v>CVS AGATE Retrofitted</v>
          </cell>
        </row>
        <row r="211">
          <cell r="D211" t="str">
            <v>607Low</v>
          </cell>
          <cell r="E211">
            <v>607</v>
          </cell>
          <cell r="F211" t="str">
            <v>CVS AGATE Retrofitted</v>
          </cell>
        </row>
        <row r="212">
          <cell r="D212" t="str">
            <v>608Low</v>
          </cell>
          <cell r="E212">
            <v>608</v>
          </cell>
          <cell r="F212" t="str">
            <v>CVS AGATE Retrofitted</v>
          </cell>
        </row>
        <row r="213">
          <cell r="D213" t="str">
            <v>609Low</v>
          </cell>
          <cell r="E213">
            <v>609</v>
          </cell>
          <cell r="F213" t="str">
            <v>CVS AGATE Retrofitted</v>
          </cell>
        </row>
        <row r="214">
          <cell r="D214" t="str">
            <v>610Low</v>
          </cell>
          <cell r="E214">
            <v>610</v>
          </cell>
          <cell r="F214" t="str">
            <v>CVS AGATE Retrofitted</v>
          </cell>
        </row>
        <row r="215">
          <cell r="D215" t="str">
            <v>611Low</v>
          </cell>
          <cell r="E215">
            <v>611</v>
          </cell>
          <cell r="F215" t="str">
            <v>CVS AGATE Retrofitted</v>
          </cell>
        </row>
        <row r="216">
          <cell r="D216" t="str">
            <v>612Low</v>
          </cell>
          <cell r="E216">
            <v>612</v>
          </cell>
          <cell r="F216" t="str">
            <v>CVS AGATE Retrofitted</v>
          </cell>
        </row>
        <row r="217">
          <cell r="D217" t="str">
            <v>613Low</v>
          </cell>
          <cell r="E217">
            <v>613</v>
          </cell>
          <cell r="F217" t="str">
            <v>CVS AGATE Retrofitted</v>
          </cell>
        </row>
        <row r="218">
          <cell r="D218" t="str">
            <v>614Low</v>
          </cell>
          <cell r="E218">
            <v>614</v>
          </cell>
          <cell r="F218" t="str">
            <v>CVS AGATE Retrofitted</v>
          </cell>
        </row>
        <row r="219">
          <cell r="D219" t="str">
            <v>615Low</v>
          </cell>
          <cell r="E219">
            <v>615</v>
          </cell>
          <cell r="F219" t="str">
            <v>CVS AGATE Retrofitted</v>
          </cell>
        </row>
        <row r="220">
          <cell r="D220" t="str">
            <v>616Low</v>
          </cell>
          <cell r="E220">
            <v>616</v>
          </cell>
          <cell r="F220" t="str">
            <v>CVS AGATE Retrofitted</v>
          </cell>
        </row>
        <row r="221">
          <cell r="D221" t="str">
            <v>617Low</v>
          </cell>
          <cell r="E221">
            <v>617</v>
          </cell>
          <cell r="F221" t="str">
            <v>CVS AGATE Retrofitted</v>
          </cell>
        </row>
        <row r="222">
          <cell r="D222" t="str">
            <v>618Low</v>
          </cell>
          <cell r="E222">
            <v>618</v>
          </cell>
          <cell r="F222" t="str">
            <v>CVS AGATE Retrofitted</v>
          </cell>
        </row>
        <row r="223">
          <cell r="D223" t="str">
            <v>619Low</v>
          </cell>
          <cell r="E223">
            <v>619</v>
          </cell>
          <cell r="F223" t="str">
            <v>CVS AGATE Retrofitted</v>
          </cell>
        </row>
        <row r="224">
          <cell r="D224" t="str">
            <v>620Low</v>
          </cell>
          <cell r="E224">
            <v>620</v>
          </cell>
          <cell r="F224" t="str">
            <v>CVS AGATE Retrofitted</v>
          </cell>
        </row>
        <row r="225">
          <cell r="D225" t="str">
            <v>621Low</v>
          </cell>
          <cell r="E225">
            <v>621</v>
          </cell>
          <cell r="F225" t="str">
            <v>CVS AGATE Retrofitted</v>
          </cell>
        </row>
        <row r="226">
          <cell r="D226" t="str">
            <v>622Low</v>
          </cell>
          <cell r="E226">
            <v>622</v>
          </cell>
          <cell r="F226" t="str">
            <v>CVS AGATE Retrofitted</v>
          </cell>
        </row>
        <row r="227">
          <cell r="D227" t="str">
            <v>623Low</v>
          </cell>
          <cell r="E227">
            <v>623</v>
          </cell>
          <cell r="F227" t="str">
            <v>CVS AGATE Retrofitted</v>
          </cell>
        </row>
        <row r="228">
          <cell r="D228" t="str">
            <v>624Low</v>
          </cell>
          <cell r="E228">
            <v>624</v>
          </cell>
          <cell r="F228" t="str">
            <v>CVS AGATE Retrofitted</v>
          </cell>
        </row>
        <row r="229">
          <cell r="D229" t="str">
            <v>625Low</v>
          </cell>
          <cell r="E229">
            <v>625</v>
          </cell>
          <cell r="F229" t="str">
            <v>CVS AGATE Retrofitted</v>
          </cell>
        </row>
        <row r="230">
          <cell r="D230" t="str">
            <v>626Low</v>
          </cell>
          <cell r="E230">
            <v>626</v>
          </cell>
          <cell r="F230" t="str">
            <v>CVS AGATE Retrofitted</v>
          </cell>
        </row>
        <row r="231">
          <cell r="D231" t="str">
            <v>401Low</v>
          </cell>
          <cell r="E231">
            <v>401</v>
          </cell>
          <cell r="F231" t="str">
            <v>PCE AGATE Retrofitted</v>
          </cell>
        </row>
        <row r="232">
          <cell r="D232" t="str">
            <v>402Low</v>
          </cell>
          <cell r="E232">
            <v>402</v>
          </cell>
          <cell r="F232" t="str">
            <v>PCE AGATE Retrofitted</v>
          </cell>
        </row>
        <row r="233">
          <cell r="D233" t="str">
            <v>403Low</v>
          </cell>
          <cell r="E233">
            <v>403</v>
          </cell>
          <cell r="F233" t="str">
            <v>PCE AGATE Retrofitted</v>
          </cell>
        </row>
        <row r="234">
          <cell r="D234" t="str">
            <v>404Low</v>
          </cell>
          <cell r="E234">
            <v>404</v>
          </cell>
          <cell r="F234" t="str">
            <v>PCE AGATE Retrofitted</v>
          </cell>
        </row>
        <row r="235">
          <cell r="D235" t="str">
            <v>405Low</v>
          </cell>
          <cell r="E235">
            <v>405</v>
          </cell>
          <cell r="F235" t="str">
            <v>PCE AGATE Retrofitted</v>
          </cell>
        </row>
        <row r="236">
          <cell r="D236" t="str">
            <v>406Low</v>
          </cell>
          <cell r="E236">
            <v>406</v>
          </cell>
          <cell r="F236" t="str">
            <v>PCE AGATE Retrofitted</v>
          </cell>
        </row>
        <row r="237">
          <cell r="D237" t="str">
            <v>407Low</v>
          </cell>
          <cell r="E237">
            <v>407</v>
          </cell>
          <cell r="F237" t="str">
            <v>PCE AGATE Retrofitted</v>
          </cell>
        </row>
        <row r="238">
          <cell r="D238" t="str">
            <v>408Low</v>
          </cell>
          <cell r="E238">
            <v>408</v>
          </cell>
          <cell r="F238" t="str">
            <v>PCE AGATE Retrofitted</v>
          </cell>
        </row>
        <row r="239">
          <cell r="D239" t="str">
            <v>409Low</v>
          </cell>
          <cell r="E239">
            <v>409</v>
          </cell>
          <cell r="F239" t="str">
            <v>PCE AGATE Retrofitted</v>
          </cell>
        </row>
        <row r="240">
          <cell r="D240" t="str">
            <v>410Low</v>
          </cell>
          <cell r="E240">
            <v>410</v>
          </cell>
          <cell r="F240" t="str">
            <v>PCE AGATE Retrofitted</v>
          </cell>
        </row>
        <row r="241">
          <cell r="D241" t="str">
            <v>411Low</v>
          </cell>
          <cell r="E241">
            <v>411</v>
          </cell>
          <cell r="F241" t="str">
            <v>PCE AGATE Retrofitted</v>
          </cell>
        </row>
        <row r="242">
          <cell r="D242" t="str">
            <v>412Low</v>
          </cell>
          <cell r="E242">
            <v>412</v>
          </cell>
          <cell r="F242" t="str">
            <v>PCE AGATE Retrofitted</v>
          </cell>
        </row>
        <row r="243">
          <cell r="D243" t="str">
            <v>413Low</v>
          </cell>
          <cell r="E243">
            <v>413</v>
          </cell>
          <cell r="F243" t="str">
            <v>PCE AGATE Retrofitted</v>
          </cell>
        </row>
        <row r="244">
          <cell r="D244" t="str">
            <v>414Low</v>
          </cell>
          <cell r="E244">
            <v>414</v>
          </cell>
          <cell r="F244" t="str">
            <v>PCE AGATE Retrofitted</v>
          </cell>
        </row>
        <row r="245">
          <cell r="D245" t="str">
            <v>415Low</v>
          </cell>
          <cell r="E245">
            <v>415</v>
          </cell>
          <cell r="F245" t="str">
            <v>PCE AGATE Retrofitted</v>
          </cell>
        </row>
        <row r="246">
          <cell r="D246" t="str">
            <v>416Low</v>
          </cell>
          <cell r="E246">
            <v>416</v>
          </cell>
          <cell r="F246" t="str">
            <v>PCE AGATE Retrofitted</v>
          </cell>
        </row>
        <row r="247">
          <cell r="D247" t="str">
            <v>417Low</v>
          </cell>
          <cell r="E247">
            <v>417</v>
          </cell>
          <cell r="F247" t="str">
            <v>PCE AGATE Retrofitted</v>
          </cell>
        </row>
        <row r="248">
          <cell r="D248" t="str">
            <v>418Low</v>
          </cell>
          <cell r="E248">
            <v>418</v>
          </cell>
          <cell r="F248" t="str">
            <v>PCE AGATE Retrofitted</v>
          </cell>
        </row>
        <row r="249">
          <cell r="D249" t="str">
            <v>419Low</v>
          </cell>
          <cell r="E249">
            <v>419</v>
          </cell>
          <cell r="F249" t="str">
            <v>PCE AGATE Retrofitted</v>
          </cell>
        </row>
        <row r="250">
          <cell r="D250" t="str">
            <v>420Low</v>
          </cell>
          <cell r="E250">
            <v>420</v>
          </cell>
          <cell r="F250" t="str">
            <v>PCE AGATE Retrofitted</v>
          </cell>
        </row>
        <row r="251">
          <cell r="D251" t="str">
            <v>421Low</v>
          </cell>
          <cell r="E251">
            <v>421</v>
          </cell>
          <cell r="F251" t="str">
            <v>PCE AGATE Retrofitted</v>
          </cell>
        </row>
        <row r="252">
          <cell r="D252" t="str">
            <v>422Low</v>
          </cell>
          <cell r="E252">
            <v>422</v>
          </cell>
          <cell r="F252" t="str">
            <v>PCE AGATE Retrofitted</v>
          </cell>
        </row>
        <row r="253">
          <cell r="D253" t="str">
            <v>423Low</v>
          </cell>
          <cell r="E253">
            <v>423</v>
          </cell>
          <cell r="F253" t="str">
            <v>PCE AGATE Retrofitted</v>
          </cell>
        </row>
        <row r="254">
          <cell r="D254" t="str">
            <v>424Low</v>
          </cell>
          <cell r="E254">
            <v>424</v>
          </cell>
          <cell r="F254" t="str">
            <v>PCE AGATE Retrofitted</v>
          </cell>
        </row>
        <row r="255">
          <cell r="D255" t="str">
            <v>601Low</v>
          </cell>
          <cell r="E255">
            <v>601</v>
          </cell>
          <cell r="F255" t="str">
            <v>PCE AGATE Retrofitted</v>
          </cell>
        </row>
        <row r="256">
          <cell r="D256" t="str">
            <v>602Low</v>
          </cell>
          <cell r="E256">
            <v>602</v>
          </cell>
          <cell r="F256" t="str">
            <v>PCE AGATE Retrofitted</v>
          </cell>
        </row>
        <row r="257">
          <cell r="D257" t="str">
            <v>603Low</v>
          </cell>
          <cell r="E257">
            <v>603</v>
          </cell>
          <cell r="F257" t="str">
            <v>PCE AGATE Retrofitted</v>
          </cell>
        </row>
        <row r="258">
          <cell r="D258" t="str">
            <v>604Low</v>
          </cell>
          <cell r="E258">
            <v>604</v>
          </cell>
          <cell r="F258" t="str">
            <v>PCE AGATE Retrofitted</v>
          </cell>
        </row>
        <row r="259">
          <cell r="D259" t="str">
            <v>605Low</v>
          </cell>
          <cell r="E259">
            <v>605</v>
          </cell>
          <cell r="F259" t="str">
            <v>PCE AGATE Retrofitted</v>
          </cell>
        </row>
        <row r="260">
          <cell r="D260" t="str">
            <v>606Low</v>
          </cell>
          <cell r="E260">
            <v>606</v>
          </cell>
          <cell r="F260" t="str">
            <v>PCE AGATE Retrofitted</v>
          </cell>
        </row>
        <row r="261">
          <cell r="D261" t="str">
            <v>607Low</v>
          </cell>
          <cell r="E261">
            <v>607</v>
          </cell>
          <cell r="F261" t="str">
            <v>PCE AGATE Retrofitted</v>
          </cell>
        </row>
        <row r="262">
          <cell r="D262" t="str">
            <v>608Low</v>
          </cell>
          <cell r="E262">
            <v>608</v>
          </cell>
          <cell r="F262" t="str">
            <v>PCE AGATE Retrofitted</v>
          </cell>
        </row>
        <row r="263">
          <cell r="D263" t="str">
            <v>609Low</v>
          </cell>
          <cell r="E263">
            <v>609</v>
          </cell>
          <cell r="F263" t="str">
            <v>PCE AGATE Retrofitted</v>
          </cell>
        </row>
        <row r="264">
          <cell r="D264" t="str">
            <v>610Low</v>
          </cell>
          <cell r="E264">
            <v>610</v>
          </cell>
          <cell r="F264" t="str">
            <v>PCE AGATE Retrofitted</v>
          </cell>
        </row>
        <row r="265">
          <cell r="D265" t="str">
            <v>611Low</v>
          </cell>
          <cell r="E265">
            <v>611</v>
          </cell>
          <cell r="F265" t="str">
            <v>PCE AGATE Retrofitted</v>
          </cell>
        </row>
        <row r="266">
          <cell r="D266" t="str">
            <v>612Low</v>
          </cell>
          <cell r="E266">
            <v>612</v>
          </cell>
          <cell r="F266" t="str">
            <v>PCE AGATE Retrofitted</v>
          </cell>
        </row>
        <row r="267">
          <cell r="D267" t="str">
            <v>613Low</v>
          </cell>
          <cell r="E267">
            <v>613</v>
          </cell>
          <cell r="F267" t="str">
            <v>PCE AGATE Retrofitted</v>
          </cell>
        </row>
        <row r="268">
          <cell r="D268" t="str">
            <v>614Low</v>
          </cell>
          <cell r="E268">
            <v>614</v>
          </cell>
          <cell r="F268" t="str">
            <v>PCE AGATE Retrofitted</v>
          </cell>
        </row>
        <row r="269">
          <cell r="D269" t="str">
            <v>615Low</v>
          </cell>
          <cell r="E269">
            <v>615</v>
          </cell>
          <cell r="F269" t="str">
            <v>PCE AGATE Retrofitted</v>
          </cell>
        </row>
        <row r="270">
          <cell r="D270" t="str">
            <v>616Low</v>
          </cell>
          <cell r="E270">
            <v>616</v>
          </cell>
          <cell r="F270" t="str">
            <v>PCE AGATE Retrofitted</v>
          </cell>
        </row>
        <row r="271">
          <cell r="D271" t="str">
            <v>617Low</v>
          </cell>
          <cell r="E271">
            <v>617</v>
          </cell>
          <cell r="F271" t="str">
            <v>PCE AGATE Retrofitted</v>
          </cell>
        </row>
        <row r="272">
          <cell r="D272" t="str">
            <v>618Low</v>
          </cell>
          <cell r="E272">
            <v>618</v>
          </cell>
          <cell r="F272" t="str">
            <v>PCE AGATE Retrofitted</v>
          </cell>
        </row>
        <row r="273">
          <cell r="D273" t="str">
            <v>619Low</v>
          </cell>
          <cell r="E273">
            <v>619</v>
          </cell>
          <cell r="F273" t="str">
            <v>PCE AGATE Retrofitted</v>
          </cell>
        </row>
        <row r="274">
          <cell r="D274" t="str">
            <v>620Low</v>
          </cell>
          <cell r="E274">
            <v>620</v>
          </cell>
          <cell r="F274" t="str">
            <v>PCE AGATE Retrofitted</v>
          </cell>
        </row>
        <row r="275">
          <cell r="D275" t="str">
            <v>621Low</v>
          </cell>
          <cell r="E275">
            <v>621</v>
          </cell>
          <cell r="F275" t="str">
            <v>PCE AGATE Retrofitted</v>
          </cell>
        </row>
        <row r="276">
          <cell r="D276" t="str">
            <v>622Low</v>
          </cell>
          <cell r="E276">
            <v>622</v>
          </cell>
          <cell r="F276" t="str">
            <v>PCE AGATE Retrofitted</v>
          </cell>
        </row>
        <row r="277">
          <cell r="D277" t="str">
            <v>623Low</v>
          </cell>
          <cell r="E277">
            <v>623</v>
          </cell>
          <cell r="F277" t="str">
            <v>PCE AGATE Retrofitted</v>
          </cell>
        </row>
        <row r="278">
          <cell r="D278" t="str">
            <v>624Low</v>
          </cell>
          <cell r="E278">
            <v>624</v>
          </cell>
          <cell r="F278" t="str">
            <v>PCE AGATE Retrofitted</v>
          </cell>
        </row>
        <row r="279">
          <cell r="D279" t="str">
            <v>625Low</v>
          </cell>
          <cell r="E279">
            <v>625</v>
          </cell>
          <cell r="F279" t="str">
            <v>PCE AGATE Retrofitted</v>
          </cell>
        </row>
        <row r="280">
          <cell r="D280" t="str">
            <v>626Low</v>
          </cell>
          <cell r="E280">
            <v>626</v>
          </cell>
          <cell r="F280" t="str">
            <v>PCE AGATE Retrofitted</v>
          </cell>
        </row>
        <row r="281">
          <cell r="D281" t="str">
            <v>403Low</v>
          </cell>
          <cell r="E281">
            <v>403</v>
          </cell>
          <cell r="F281" t="str">
            <v>RESCUE COUPLING</v>
          </cell>
        </row>
        <row r="282">
          <cell r="D282" t="str">
            <v>411Low</v>
          </cell>
          <cell r="E282">
            <v>411</v>
          </cell>
          <cell r="F282" t="str">
            <v>RESCUE COUPLING</v>
          </cell>
        </row>
        <row r="283">
          <cell r="D283" t="str">
            <v>401Low</v>
          </cell>
          <cell r="E283">
            <v>401</v>
          </cell>
          <cell r="F283" t="str">
            <v>Battery tray connector</v>
          </cell>
        </row>
        <row r="284">
          <cell r="D284" t="str">
            <v>402Low</v>
          </cell>
          <cell r="E284">
            <v>402</v>
          </cell>
          <cell r="F284" t="str">
            <v>Battery tray connector</v>
          </cell>
        </row>
        <row r="285">
          <cell r="D285" t="str">
            <v>403Low</v>
          </cell>
          <cell r="E285">
            <v>403</v>
          </cell>
          <cell r="F285" t="str">
            <v>Battery tray connector</v>
          </cell>
        </row>
        <row r="286">
          <cell r="D286" t="str">
            <v>404Low</v>
          </cell>
          <cell r="E286">
            <v>404</v>
          </cell>
          <cell r="F286" t="str">
            <v>Battery tray connector</v>
          </cell>
        </row>
        <row r="287">
          <cell r="D287" t="str">
            <v>405Low</v>
          </cell>
          <cell r="E287">
            <v>405</v>
          </cell>
          <cell r="F287" t="str">
            <v>Battery tray connector</v>
          </cell>
        </row>
        <row r="288">
          <cell r="D288" t="str">
            <v>407Low</v>
          </cell>
          <cell r="E288">
            <v>407</v>
          </cell>
          <cell r="F288" t="str">
            <v>Battery tray connector</v>
          </cell>
        </row>
        <row r="289">
          <cell r="D289" t="str">
            <v>408Low</v>
          </cell>
          <cell r="E289">
            <v>408</v>
          </cell>
          <cell r="F289" t="str">
            <v>Battery tray connector</v>
          </cell>
        </row>
        <row r="290">
          <cell r="D290" t="str">
            <v>409Low</v>
          </cell>
          <cell r="E290">
            <v>409</v>
          </cell>
          <cell r="F290" t="str">
            <v>Battery tray connector</v>
          </cell>
        </row>
        <row r="291">
          <cell r="D291" t="str">
            <v>410Low</v>
          </cell>
          <cell r="E291">
            <v>410</v>
          </cell>
          <cell r="F291" t="str">
            <v>Battery tray connector</v>
          </cell>
        </row>
        <row r="292">
          <cell r="D292" t="str">
            <v>413Low</v>
          </cell>
          <cell r="E292">
            <v>413</v>
          </cell>
          <cell r="F292" t="str">
            <v>Battery tray connector</v>
          </cell>
        </row>
        <row r="293">
          <cell r="D293" t="str">
            <v>414Low</v>
          </cell>
          <cell r="E293">
            <v>414</v>
          </cell>
          <cell r="F293" t="str">
            <v>Battery tray connector</v>
          </cell>
        </row>
        <row r="294">
          <cell r="D294" t="str">
            <v>415Low</v>
          </cell>
          <cell r="E294">
            <v>415</v>
          </cell>
          <cell r="F294" t="str">
            <v>Battery tray connector</v>
          </cell>
        </row>
        <row r="295">
          <cell r="D295" t="str">
            <v>416Low</v>
          </cell>
          <cell r="E295">
            <v>416</v>
          </cell>
          <cell r="F295" t="str">
            <v>Battery tray connector</v>
          </cell>
        </row>
        <row r="296">
          <cell r="D296" t="str">
            <v>417Low</v>
          </cell>
          <cell r="E296">
            <v>417</v>
          </cell>
          <cell r="F296" t="str">
            <v>Battery tray connector</v>
          </cell>
        </row>
        <row r="297">
          <cell r="D297" t="str">
            <v>418Low</v>
          </cell>
          <cell r="E297">
            <v>418</v>
          </cell>
          <cell r="F297" t="str">
            <v>Battery tray connector</v>
          </cell>
        </row>
        <row r="298">
          <cell r="D298" t="str">
            <v>419Low</v>
          </cell>
          <cell r="E298">
            <v>419</v>
          </cell>
          <cell r="F298" t="str">
            <v>Battery tray connector</v>
          </cell>
        </row>
        <row r="299">
          <cell r="D299" t="str">
            <v>420Low</v>
          </cell>
          <cell r="E299">
            <v>420</v>
          </cell>
          <cell r="F299" t="str">
            <v>Battery tray connector</v>
          </cell>
        </row>
        <row r="300">
          <cell r="D300" t="str">
            <v>421Low</v>
          </cell>
          <cell r="E300">
            <v>421</v>
          </cell>
          <cell r="F300" t="str">
            <v>Battery tray connector</v>
          </cell>
        </row>
        <row r="301">
          <cell r="D301" t="str">
            <v>424Low</v>
          </cell>
          <cell r="E301">
            <v>424</v>
          </cell>
          <cell r="F301" t="str">
            <v>Battery tray connector</v>
          </cell>
        </row>
        <row r="302">
          <cell r="D302" t="str">
            <v>601Low</v>
          </cell>
          <cell r="E302">
            <v>601</v>
          </cell>
          <cell r="F302" t="str">
            <v>Battery tray connector</v>
          </cell>
        </row>
        <row r="303">
          <cell r="D303" t="str">
            <v>602Low</v>
          </cell>
          <cell r="E303">
            <v>602</v>
          </cell>
          <cell r="F303" t="str">
            <v>Battery tray connector</v>
          </cell>
        </row>
        <row r="304">
          <cell r="D304" t="str">
            <v>603Low</v>
          </cell>
          <cell r="E304">
            <v>603</v>
          </cell>
          <cell r="F304" t="str">
            <v>Battery tray connector</v>
          </cell>
        </row>
        <row r="305">
          <cell r="D305" t="str">
            <v>607Low</v>
          </cell>
          <cell r="E305">
            <v>607</v>
          </cell>
          <cell r="F305" t="str">
            <v>Battery tray connector</v>
          </cell>
        </row>
        <row r="306">
          <cell r="D306" t="str">
            <v>608Low</v>
          </cell>
          <cell r="E306">
            <v>608</v>
          </cell>
          <cell r="F306" t="str">
            <v>Battery tray connector</v>
          </cell>
        </row>
        <row r="307">
          <cell r="D307" t="str">
            <v>611Low</v>
          </cell>
          <cell r="E307">
            <v>611</v>
          </cell>
          <cell r="F307" t="str">
            <v>Battery tray connector</v>
          </cell>
        </row>
        <row r="308">
          <cell r="D308" t="str">
            <v>613Low</v>
          </cell>
          <cell r="E308">
            <v>613</v>
          </cell>
          <cell r="F308" t="str">
            <v>Battery tray connector</v>
          </cell>
        </row>
        <row r="309">
          <cell r="D309" t="str">
            <v>615Low</v>
          </cell>
          <cell r="E309">
            <v>615</v>
          </cell>
          <cell r="F309" t="str">
            <v>Battery tray connector</v>
          </cell>
        </row>
        <row r="310">
          <cell r="D310" t="str">
            <v>616Low</v>
          </cell>
          <cell r="E310">
            <v>616</v>
          </cell>
          <cell r="F310" t="str">
            <v>Battery tray connector</v>
          </cell>
        </row>
        <row r="311">
          <cell r="D311" t="str">
            <v>619Low</v>
          </cell>
          <cell r="E311">
            <v>619</v>
          </cell>
          <cell r="F311" t="str">
            <v>Battery tray connector</v>
          </cell>
        </row>
        <row r="312">
          <cell r="D312" t="str">
            <v>621Low</v>
          </cell>
          <cell r="E312">
            <v>621</v>
          </cell>
          <cell r="F312" t="str">
            <v>Battery tray connector</v>
          </cell>
        </row>
        <row r="313">
          <cell r="D313" t="str">
            <v>623Low</v>
          </cell>
          <cell r="E313">
            <v>623</v>
          </cell>
          <cell r="F313" t="str">
            <v>Battery tray connector</v>
          </cell>
        </row>
        <row r="314">
          <cell r="D314" t="str">
            <v>624Low</v>
          </cell>
          <cell r="E314">
            <v>624</v>
          </cell>
          <cell r="F314" t="str">
            <v>Battery tray connector</v>
          </cell>
        </row>
        <row r="315">
          <cell r="D315" t="str">
            <v>625Low</v>
          </cell>
          <cell r="E315">
            <v>625</v>
          </cell>
          <cell r="F315" t="str">
            <v>Battery tray connector</v>
          </cell>
        </row>
        <row r="316">
          <cell r="D316" t="str">
            <v>401Low</v>
          </cell>
          <cell r="E316">
            <v>401</v>
          </cell>
          <cell r="F316" t="str">
            <v>HVAC roof plate exchange</v>
          </cell>
        </row>
        <row r="317">
          <cell r="D317" t="str">
            <v>404Low</v>
          </cell>
          <cell r="E317">
            <v>404</v>
          </cell>
          <cell r="F317" t="str">
            <v>HVAC roof plate exchange</v>
          </cell>
        </row>
        <row r="318">
          <cell r="D318" t="str">
            <v>409Low</v>
          </cell>
          <cell r="E318">
            <v>409</v>
          </cell>
          <cell r="F318" t="str">
            <v>HVAC roof plate exchange</v>
          </cell>
        </row>
        <row r="319">
          <cell r="D319" t="str">
            <v>412Low</v>
          </cell>
          <cell r="E319">
            <v>412</v>
          </cell>
          <cell r="F319" t="str">
            <v>HVAC roof plate exchange</v>
          </cell>
        </row>
        <row r="320">
          <cell r="D320" t="str">
            <v>418Low</v>
          </cell>
          <cell r="E320">
            <v>418</v>
          </cell>
          <cell r="F320" t="str">
            <v>HVAC roof plate exchange</v>
          </cell>
        </row>
        <row r="321">
          <cell r="D321" t="str">
            <v>419Low</v>
          </cell>
          <cell r="E321">
            <v>419</v>
          </cell>
          <cell r="F321" t="str">
            <v>HVAC roof plate exchange</v>
          </cell>
        </row>
        <row r="322">
          <cell r="D322" t="str">
            <v>420Low</v>
          </cell>
          <cell r="E322">
            <v>420</v>
          </cell>
          <cell r="F322" t="str">
            <v>HVAC roof plate exchange</v>
          </cell>
        </row>
        <row r="323">
          <cell r="D323" t="str">
            <v>422Low</v>
          </cell>
          <cell r="E323">
            <v>422</v>
          </cell>
          <cell r="F323" t="str">
            <v>HVAC roof plate exchange</v>
          </cell>
        </row>
        <row r="324">
          <cell r="D324" t="str">
            <v>423Low</v>
          </cell>
          <cell r="E324">
            <v>423</v>
          </cell>
          <cell r="F324" t="str">
            <v>HVAC roof plate exchange</v>
          </cell>
        </row>
        <row r="325">
          <cell r="D325" t="str">
            <v>424Low</v>
          </cell>
          <cell r="E325">
            <v>424</v>
          </cell>
          <cell r="F325" t="str">
            <v>HVAC roof plate exchange</v>
          </cell>
        </row>
        <row r="326">
          <cell r="D326" t="str">
            <v>604Low</v>
          </cell>
          <cell r="E326">
            <v>604</v>
          </cell>
          <cell r="F326" t="str">
            <v>HVAC roof plate exchange</v>
          </cell>
        </row>
        <row r="327">
          <cell r="D327" t="str">
            <v>606Low</v>
          </cell>
          <cell r="E327">
            <v>606</v>
          </cell>
          <cell r="F327" t="str">
            <v>HVAC roof plate exchange</v>
          </cell>
        </row>
        <row r="328">
          <cell r="D328" t="str">
            <v>608Low</v>
          </cell>
          <cell r="E328">
            <v>608</v>
          </cell>
          <cell r="F328" t="str">
            <v>HVAC roof plate exchange</v>
          </cell>
        </row>
        <row r="329">
          <cell r="D329" t="str">
            <v>609Low</v>
          </cell>
          <cell r="E329">
            <v>609</v>
          </cell>
          <cell r="F329" t="str">
            <v>HVAC roof plate exchange</v>
          </cell>
        </row>
        <row r="330">
          <cell r="D330" t="str">
            <v>612Low</v>
          </cell>
          <cell r="E330">
            <v>612</v>
          </cell>
          <cell r="F330" t="str">
            <v>HVAC roof plate exchange</v>
          </cell>
        </row>
        <row r="331">
          <cell r="D331" t="str">
            <v>614Low</v>
          </cell>
          <cell r="E331">
            <v>614</v>
          </cell>
          <cell r="F331" t="str">
            <v>HVAC roof plate exchange</v>
          </cell>
        </row>
        <row r="332">
          <cell r="D332" t="str">
            <v>615Low</v>
          </cell>
          <cell r="E332">
            <v>615</v>
          </cell>
          <cell r="F332" t="str">
            <v>HVAC roof plate exchange</v>
          </cell>
        </row>
        <row r="333">
          <cell r="D333" t="str">
            <v>617Low</v>
          </cell>
          <cell r="E333">
            <v>617</v>
          </cell>
          <cell r="F333" t="str">
            <v>HVAC roof plate exchange</v>
          </cell>
        </row>
        <row r="334">
          <cell r="D334" t="str">
            <v>619Low</v>
          </cell>
          <cell r="E334">
            <v>619</v>
          </cell>
          <cell r="F334" t="str">
            <v>HVAC roof plate exchange</v>
          </cell>
        </row>
        <row r="335">
          <cell r="D335" t="str">
            <v>624Low</v>
          </cell>
          <cell r="E335">
            <v>624</v>
          </cell>
          <cell r="F335" t="str">
            <v>HVAC roof plate exchange</v>
          </cell>
        </row>
        <row r="336">
          <cell r="D336" t="str">
            <v>626Low</v>
          </cell>
          <cell r="E336">
            <v>626</v>
          </cell>
          <cell r="F336" t="str">
            <v>HVAC roof plate exchange</v>
          </cell>
        </row>
        <row r="337">
          <cell r="D337" t="str">
            <v>403Low</v>
          </cell>
          <cell r="E337">
            <v>403</v>
          </cell>
          <cell r="F337" t="str">
            <v>Jumper cable and piping at intermiddiate.</v>
          </cell>
        </row>
        <row r="338">
          <cell r="D338" t="str">
            <v>407Low</v>
          </cell>
          <cell r="E338">
            <v>407</v>
          </cell>
          <cell r="F338" t="str">
            <v>Jumper cable and piping at intermiddiate.</v>
          </cell>
        </row>
        <row r="339">
          <cell r="D339" t="str">
            <v>412Low</v>
          </cell>
          <cell r="E339">
            <v>412</v>
          </cell>
          <cell r="F339" t="str">
            <v>Jumper cable and piping at intermiddiate.</v>
          </cell>
        </row>
        <row r="340">
          <cell r="D340" t="str">
            <v>414Low</v>
          </cell>
          <cell r="E340">
            <v>414</v>
          </cell>
          <cell r="F340" t="str">
            <v>Jumper cable and piping at intermiddiate.</v>
          </cell>
        </row>
        <row r="341">
          <cell r="D341" t="str">
            <v>422Low</v>
          </cell>
          <cell r="E341">
            <v>422</v>
          </cell>
          <cell r="F341" t="str">
            <v>Jumper cable and piping at intermiddiate.</v>
          </cell>
        </row>
        <row r="342">
          <cell r="D342" t="str">
            <v>423Low</v>
          </cell>
          <cell r="E342">
            <v>423</v>
          </cell>
          <cell r="F342" t="str">
            <v>Jumper cable and piping at intermiddiate.</v>
          </cell>
        </row>
        <row r="343">
          <cell r="D343" t="str">
            <v>602Low</v>
          </cell>
          <cell r="E343">
            <v>602</v>
          </cell>
          <cell r="F343" t="str">
            <v>Jumper cable and piping at intermiddiate.</v>
          </cell>
        </row>
        <row r="344">
          <cell r="D344" t="str">
            <v>603Low</v>
          </cell>
          <cell r="E344">
            <v>603</v>
          </cell>
          <cell r="F344" t="str">
            <v>Jumper cable and piping at intermiddiate.</v>
          </cell>
        </row>
        <row r="345">
          <cell r="D345" t="str">
            <v>606Low</v>
          </cell>
          <cell r="E345">
            <v>606</v>
          </cell>
          <cell r="F345" t="str">
            <v>Jumper cable and piping at intermiddiate.</v>
          </cell>
        </row>
        <row r="346">
          <cell r="D346" t="str">
            <v>609Low</v>
          </cell>
          <cell r="E346">
            <v>609</v>
          </cell>
          <cell r="F346" t="str">
            <v>Jumper cable and piping at intermiddiate.</v>
          </cell>
        </row>
        <row r="347">
          <cell r="D347" t="str">
            <v>610Low</v>
          </cell>
          <cell r="E347">
            <v>610</v>
          </cell>
          <cell r="F347" t="str">
            <v>Jumper cable and piping at intermiddiate.</v>
          </cell>
        </row>
        <row r="348">
          <cell r="D348" t="str">
            <v>611Low</v>
          </cell>
          <cell r="E348">
            <v>611</v>
          </cell>
          <cell r="F348" t="str">
            <v>Jumper cable and piping at intermiddiate.</v>
          </cell>
        </row>
        <row r="349">
          <cell r="D349" t="str">
            <v>612Low</v>
          </cell>
          <cell r="E349">
            <v>612</v>
          </cell>
          <cell r="F349" t="str">
            <v>Jumper cable and piping at intermiddiate.</v>
          </cell>
        </row>
        <row r="350">
          <cell r="D350" t="str">
            <v>617Low</v>
          </cell>
          <cell r="E350">
            <v>617</v>
          </cell>
          <cell r="F350" t="str">
            <v>Jumper cable and piping at intermiddiate.</v>
          </cell>
        </row>
        <row r="351">
          <cell r="D351" t="str">
            <v>618Low</v>
          </cell>
          <cell r="E351">
            <v>618</v>
          </cell>
          <cell r="F351" t="str">
            <v>Jumper cable and piping at intermiddiate.</v>
          </cell>
        </row>
        <row r="352">
          <cell r="D352" t="str">
            <v>619Low</v>
          </cell>
          <cell r="E352">
            <v>619</v>
          </cell>
          <cell r="F352" t="str">
            <v>Jumper cable and piping at intermiddiate.</v>
          </cell>
        </row>
        <row r="353">
          <cell r="D353" t="str">
            <v>620Low</v>
          </cell>
          <cell r="E353">
            <v>620</v>
          </cell>
          <cell r="F353" t="str">
            <v>Jumper cable and piping at intermiddiate.</v>
          </cell>
        </row>
        <row r="354">
          <cell r="D354" t="str">
            <v>624Low</v>
          </cell>
          <cell r="E354">
            <v>624</v>
          </cell>
          <cell r="F354" t="str">
            <v>Jumper cable and piping at intermiddiate.</v>
          </cell>
        </row>
        <row r="355">
          <cell r="D355" t="str">
            <v>625Low</v>
          </cell>
          <cell r="E355">
            <v>625</v>
          </cell>
          <cell r="F355" t="str">
            <v>Jumper cable and piping at intermiddiate.</v>
          </cell>
        </row>
        <row r="356">
          <cell r="D356" t="str">
            <v>626Low</v>
          </cell>
          <cell r="E356">
            <v>626</v>
          </cell>
          <cell r="F356" t="str">
            <v>Jumper cable and piping at intermiddiate.</v>
          </cell>
        </row>
        <row r="357">
          <cell r="D357" t="str">
            <v>403Low</v>
          </cell>
          <cell r="E357">
            <v>403</v>
          </cell>
          <cell r="F357" t="str">
            <v>Internal HVAC plate</v>
          </cell>
        </row>
        <row r="358">
          <cell r="D358" t="str">
            <v>423Low</v>
          </cell>
          <cell r="E358">
            <v>423</v>
          </cell>
          <cell r="F358" t="str">
            <v>Internal HVAC plate</v>
          </cell>
        </row>
        <row r="359">
          <cell r="D359" t="str">
            <v>605Low</v>
          </cell>
          <cell r="E359">
            <v>605</v>
          </cell>
          <cell r="F359" t="str">
            <v>Internal HVAC plate</v>
          </cell>
        </row>
        <row r="360">
          <cell r="D360" t="str">
            <v>606Low</v>
          </cell>
          <cell r="E360">
            <v>606</v>
          </cell>
          <cell r="F360" t="str">
            <v>Internal HVAC plate</v>
          </cell>
        </row>
        <row r="361">
          <cell r="D361" t="str">
            <v>610Low</v>
          </cell>
          <cell r="E361">
            <v>610</v>
          </cell>
          <cell r="F361" t="str">
            <v>Internal HVAC plate</v>
          </cell>
        </row>
        <row r="362">
          <cell r="D362" t="str">
            <v>611Low</v>
          </cell>
          <cell r="E362">
            <v>611</v>
          </cell>
          <cell r="F362" t="str">
            <v>Internal HVAC plate</v>
          </cell>
        </row>
        <row r="363">
          <cell r="D363" t="str">
            <v>617Low</v>
          </cell>
          <cell r="E363">
            <v>617</v>
          </cell>
          <cell r="F363" t="str">
            <v>TCMS STR3.4.2</v>
          </cell>
        </row>
        <row r="364">
          <cell r="D364" t="str">
            <v>605Low</v>
          </cell>
          <cell r="E364">
            <v>605</v>
          </cell>
          <cell r="F364" t="str">
            <v>Smoke detector Version : SRN1194B</v>
          </cell>
        </row>
        <row r="365">
          <cell r="D365" t="str">
            <v>617Low</v>
          </cell>
          <cell r="E365">
            <v>617</v>
          </cell>
          <cell r="F365" t="str">
            <v>Smoke detector Version : SRN1194B</v>
          </cell>
        </row>
        <row r="366">
          <cell r="D366" t="str">
            <v>617High</v>
          </cell>
          <cell r="E366">
            <v>617</v>
          </cell>
          <cell r="F366" t="str">
            <v>Riyadh Traction Software V1.1.6</v>
          </cell>
        </row>
        <row r="367">
          <cell r="D367" t="str">
            <v>617High</v>
          </cell>
          <cell r="E367">
            <v>617</v>
          </cell>
          <cell r="F367" t="str">
            <v>BRAKE SW V1.02</v>
          </cell>
        </row>
        <row r="368">
          <cell r="D368" t="str">
            <v>617High</v>
          </cell>
          <cell r="E368">
            <v>617</v>
          </cell>
          <cell r="F368" t="str">
            <v>SLV ATC Baseline BL 2.9.1.7</v>
          </cell>
        </row>
        <row r="369">
          <cell r="D369" t="str">
            <v/>
          </cell>
        </row>
        <row r="370">
          <cell r="D370" t="str">
            <v/>
          </cell>
        </row>
        <row r="371">
          <cell r="D371" t="str">
            <v/>
          </cell>
        </row>
        <row r="372">
          <cell r="D372" t="str">
            <v/>
          </cell>
        </row>
        <row r="373">
          <cell r="D373" t="str">
            <v/>
          </cell>
        </row>
        <row r="374">
          <cell r="D374" t="str">
            <v/>
          </cell>
        </row>
        <row r="375">
          <cell r="D375" t="str">
            <v/>
          </cell>
        </row>
        <row r="376">
          <cell r="D376" t="str">
            <v/>
          </cell>
        </row>
        <row r="377">
          <cell r="D377" t="str">
            <v/>
          </cell>
        </row>
        <row r="378">
          <cell r="D378" t="str">
            <v/>
          </cell>
        </row>
        <row r="379">
          <cell r="D379" t="str">
            <v/>
          </cell>
        </row>
        <row r="380">
          <cell r="D380" t="str">
            <v/>
          </cell>
        </row>
        <row r="381">
          <cell r="D381" t="str">
            <v/>
          </cell>
        </row>
        <row r="382">
          <cell r="D382" t="str">
            <v/>
          </cell>
        </row>
        <row r="383">
          <cell r="D383" t="str">
            <v/>
          </cell>
        </row>
        <row r="384">
          <cell r="D384" t="str">
            <v/>
          </cell>
        </row>
        <row r="385">
          <cell r="D385" t="str">
            <v/>
          </cell>
        </row>
        <row r="386">
          <cell r="D386" t="str">
            <v/>
          </cell>
        </row>
        <row r="387">
          <cell r="D387" t="str">
            <v/>
          </cell>
        </row>
        <row r="388">
          <cell r="D388" t="str">
            <v/>
          </cell>
        </row>
        <row r="389">
          <cell r="D389" t="str">
            <v/>
          </cell>
        </row>
        <row r="390">
          <cell r="D390" t="str">
            <v/>
          </cell>
        </row>
        <row r="391">
          <cell r="D391" t="str">
            <v/>
          </cell>
        </row>
        <row r="392">
          <cell r="D392" t="str">
            <v/>
          </cell>
        </row>
        <row r="393">
          <cell r="D393" t="str">
            <v/>
          </cell>
        </row>
        <row r="394">
          <cell r="D394" t="str">
            <v/>
          </cell>
        </row>
        <row r="395">
          <cell r="D395" t="str">
            <v/>
          </cell>
        </row>
        <row r="396">
          <cell r="D396" t="str">
            <v/>
          </cell>
        </row>
        <row r="397">
          <cell r="D397" t="str">
            <v/>
          </cell>
        </row>
        <row r="398">
          <cell r="D398" t="str">
            <v/>
          </cell>
        </row>
        <row r="399">
          <cell r="D399" t="str">
            <v/>
          </cell>
        </row>
        <row r="400">
          <cell r="D400" t="str">
            <v/>
          </cell>
        </row>
        <row r="401">
          <cell r="D401" t="str">
            <v/>
          </cell>
        </row>
        <row r="402">
          <cell r="D402" t="str">
            <v/>
          </cell>
        </row>
        <row r="403">
          <cell r="D403" t="str">
            <v/>
          </cell>
        </row>
        <row r="404">
          <cell r="D404" t="str">
            <v/>
          </cell>
        </row>
        <row r="405">
          <cell r="D405" t="str">
            <v/>
          </cell>
        </row>
        <row r="406">
          <cell r="D406" t="str">
            <v/>
          </cell>
        </row>
        <row r="407">
          <cell r="D407" t="str">
            <v/>
          </cell>
        </row>
        <row r="408">
          <cell r="D408" t="str">
            <v/>
          </cell>
        </row>
        <row r="409">
          <cell r="D409" t="str">
            <v/>
          </cell>
        </row>
        <row r="410">
          <cell r="D410" t="str">
            <v/>
          </cell>
        </row>
        <row r="411">
          <cell r="D411" t="str">
            <v/>
          </cell>
        </row>
        <row r="412">
          <cell r="D412" t="str">
            <v/>
          </cell>
        </row>
        <row r="413">
          <cell r="D413" t="str">
            <v/>
          </cell>
        </row>
        <row r="414">
          <cell r="D414" t="str">
            <v/>
          </cell>
        </row>
        <row r="415">
          <cell r="D415" t="str">
            <v/>
          </cell>
        </row>
        <row r="416">
          <cell r="D416" t="str">
            <v/>
          </cell>
        </row>
        <row r="417">
          <cell r="D417" t="str">
            <v/>
          </cell>
        </row>
        <row r="418">
          <cell r="D418" t="str">
            <v/>
          </cell>
        </row>
      </sheetData>
      <sheetData sheetId="2"/>
      <sheetData sheetId="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Mileage"/>
      <sheetName val="Summary RUNTIME"/>
      <sheetName val="MILEAGE"/>
      <sheetName val="Run time"/>
    </sheetNames>
    <sheetDataSet>
      <sheetData sheetId="0">
        <row r="6">
          <cell r="C6">
            <v>2246</v>
          </cell>
        </row>
        <row r="7">
          <cell r="C7">
            <v>6323</v>
          </cell>
        </row>
        <row r="8">
          <cell r="C8">
            <v>5455</v>
          </cell>
        </row>
        <row r="9">
          <cell r="C9">
            <v>2455</v>
          </cell>
        </row>
        <row r="10">
          <cell r="C10">
            <v>4470</v>
          </cell>
        </row>
        <row r="11">
          <cell r="C11">
            <v>1508</v>
          </cell>
        </row>
        <row r="12">
          <cell r="C12">
            <v>1774</v>
          </cell>
        </row>
        <row r="13">
          <cell r="C13">
            <v>2179</v>
          </cell>
        </row>
        <row r="14">
          <cell r="C14">
            <v>1071</v>
          </cell>
        </row>
        <row r="15">
          <cell r="C15">
            <v>3622</v>
          </cell>
        </row>
        <row r="16">
          <cell r="C16">
            <v>1321</v>
          </cell>
        </row>
        <row r="17">
          <cell r="C17">
            <v>4286</v>
          </cell>
        </row>
        <row r="18">
          <cell r="C18">
            <v>5110</v>
          </cell>
        </row>
        <row r="19">
          <cell r="C19">
            <v>3223</v>
          </cell>
        </row>
        <row r="20">
          <cell r="C20">
            <v>3413</v>
          </cell>
        </row>
        <row r="21">
          <cell r="C21">
            <v>2587</v>
          </cell>
        </row>
        <row r="22">
          <cell r="C22">
            <v>5173</v>
          </cell>
        </row>
        <row r="23">
          <cell r="C23">
            <v>765</v>
          </cell>
        </row>
        <row r="24">
          <cell r="C24">
            <v>1403</v>
          </cell>
        </row>
      </sheetData>
      <sheetData sheetId="1">
        <row r="6">
          <cell r="C6">
            <v>399.81666666666672</v>
          </cell>
        </row>
        <row r="7">
          <cell r="C7">
            <v>518.1</v>
          </cell>
        </row>
        <row r="8">
          <cell r="C8">
            <v>468.35</v>
          </cell>
        </row>
        <row r="9">
          <cell r="C9">
            <v>353.06666666666661</v>
          </cell>
        </row>
        <row r="10">
          <cell r="C10">
            <v>446.46666666666664</v>
          </cell>
        </row>
        <row r="11">
          <cell r="C11">
            <v>471.0333333333333</v>
          </cell>
        </row>
        <row r="12">
          <cell r="C12">
            <v>237.78333333333333</v>
          </cell>
        </row>
        <row r="13">
          <cell r="C13">
            <v>637.75000000000011</v>
          </cell>
        </row>
        <row r="14">
          <cell r="C14">
            <v>561.0333333333333</v>
          </cell>
        </row>
        <row r="15">
          <cell r="C15">
            <v>424.01666666666671</v>
          </cell>
        </row>
        <row r="16">
          <cell r="C16">
            <v>507.93333333333334</v>
          </cell>
        </row>
        <row r="17">
          <cell r="C17">
            <v>646.05000000000007</v>
          </cell>
        </row>
        <row r="18">
          <cell r="C18">
            <v>967.98333333333335</v>
          </cell>
        </row>
        <row r="19">
          <cell r="C19">
            <v>387.0333333333333</v>
          </cell>
        </row>
        <row r="20">
          <cell r="C20">
            <v>435.83333333333331</v>
          </cell>
        </row>
        <row r="21">
          <cell r="C21">
            <v>526.81666666666661</v>
          </cell>
        </row>
        <row r="22">
          <cell r="C22">
            <v>766.48333333333335</v>
          </cell>
        </row>
        <row r="23">
          <cell r="C23">
            <v>260.83333333333337</v>
          </cell>
        </row>
        <row r="24">
          <cell r="C24">
            <v>373.55</v>
          </cell>
        </row>
      </sheetData>
      <sheetData sheetId="2"/>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s>
    <sheetDataSet>
      <sheetData sheetId="0">
        <row r="3">
          <cell r="C3" t="str">
            <v>CORRECTIVE</v>
          </cell>
        </row>
        <row r="4">
          <cell r="C4"/>
        </row>
        <row r="5">
          <cell r="C5"/>
        </row>
        <row r="6">
          <cell r="C6"/>
        </row>
        <row r="7">
          <cell r="C7"/>
        </row>
        <row r="8">
          <cell r="C8" t="str">
            <v>CORRECTIVE</v>
          </cell>
        </row>
        <row r="9">
          <cell r="C9"/>
        </row>
        <row r="10">
          <cell r="C10"/>
        </row>
        <row r="11">
          <cell r="C11"/>
        </row>
        <row r="12">
          <cell r="C12"/>
        </row>
        <row r="13">
          <cell r="C13" t="str">
            <v>PREVENTIVE</v>
          </cell>
        </row>
        <row r="14">
          <cell r="C14"/>
        </row>
        <row r="15">
          <cell r="C15"/>
        </row>
        <row r="16">
          <cell r="C16"/>
        </row>
        <row r="17">
          <cell r="C17"/>
        </row>
        <row r="18">
          <cell r="C18"/>
        </row>
        <row r="19">
          <cell r="C19"/>
        </row>
        <row r="20">
          <cell r="C20"/>
        </row>
        <row r="21">
          <cell r="C21"/>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in status"/>
      <sheetName val="availabilityCHK"/>
      <sheetName val="Sheet1"/>
      <sheetName val="INPUT"/>
    </sheetNames>
    <sheetDataSet>
      <sheetData sheetId="0"/>
      <sheetData sheetId="1">
        <row r="2">
          <cell r="E2" t="str">
            <v>TRAIN</v>
          </cell>
          <cell r="F2" t="str">
            <v>Description</v>
          </cell>
        </row>
        <row r="3">
          <cell r="D3" t="str">
            <v>515Low</v>
          </cell>
          <cell r="E3">
            <v>515</v>
          </cell>
          <cell r="F3" t="str">
            <v>HC2 Bogie2 Left Fuse box glass minor cracked</v>
          </cell>
        </row>
        <row r="4">
          <cell r="D4" t="str">
            <v>506Low</v>
          </cell>
          <cell r="E4">
            <v>506</v>
          </cell>
          <cell r="F4" t="str">
            <v xml:space="preserve">IP Offline - HC2 {Ledi1, Lcd3, Lcd4}
Display Status - HC2 { (Ledi1-White)(Lcd3-Nok)(Lcd4-Dim) </v>
          </cell>
        </row>
        <row r="5">
          <cell r="D5" t="str">
            <v>508Low</v>
          </cell>
          <cell r="E5">
            <v>508</v>
          </cell>
          <cell r="F5" t="str">
            <v>IP Offline and Display also NOK { Ledi4-V1, Swd2-V1 }</v>
          </cell>
        </row>
        <row r="6">
          <cell r="D6" t="str">
            <v>509Low</v>
          </cell>
          <cell r="E6">
            <v>509</v>
          </cell>
          <cell r="F6" t="str">
            <v>Display Status { Ledi4-V2 - NOK }</v>
          </cell>
        </row>
        <row r="7">
          <cell r="D7" t="str">
            <v>519Medium</v>
          </cell>
          <cell r="E7">
            <v>519</v>
          </cell>
          <cell r="F7" t="str">
            <v>HVAC2-V2 Low Pressure 1 NOK ( Compressor 1&amp;2 )</v>
          </cell>
        </row>
        <row r="8">
          <cell r="D8" t="str">
            <v>503Low</v>
          </cell>
          <cell r="E8">
            <v>503</v>
          </cell>
          <cell r="F8" t="str">
            <v>HC1 Bogie2 Right- Fuse box glass minor cracked.</v>
          </cell>
        </row>
        <row r="9">
          <cell r="D9" t="str">
            <v>502Low</v>
          </cell>
          <cell r="E9">
            <v>502</v>
          </cell>
          <cell r="F9" t="str">
            <v>Sanding rubber hoses missing - 4 nos, clamp - 4pcs. (RIY 000000370)</v>
          </cell>
        </row>
        <row r="10">
          <cell r="D10" t="str">
            <v>502Low</v>
          </cell>
          <cell r="E10">
            <v>502</v>
          </cell>
          <cell r="F10" t="str">
            <v>HC2 Axle 4 found minor leakage from the gearbox.</v>
          </cell>
        </row>
        <row r="11">
          <cell r="D11" t="str">
            <v>502Low</v>
          </cell>
          <cell r="E11">
            <v>502</v>
          </cell>
          <cell r="F11" t="str">
            <v>Sand hose not available in both HC.</v>
          </cell>
        </row>
        <row r="12">
          <cell r="D12" t="str">
            <v>512Low</v>
          </cell>
          <cell r="E12">
            <v>512</v>
          </cell>
          <cell r="F12" t="str">
            <v>HC2- Head Light Nok(LHS 1 white LED not lit)</v>
          </cell>
        </row>
        <row r="13">
          <cell r="D13" t="str">
            <v>515Low</v>
          </cell>
          <cell r="E13">
            <v>515</v>
          </cell>
          <cell r="F13" t="str">
            <v>HC1-flange lubricator saftey pin missing</v>
          </cell>
        </row>
        <row r="14">
          <cell r="D14" t="str">
            <v>519Low</v>
          </cell>
          <cell r="E14">
            <v>519</v>
          </cell>
          <cell r="F14" t="str">
            <v xml:space="preserve">HC2-B2-Axle3 found minor leakage  </v>
          </cell>
        </row>
        <row r="15">
          <cell r="D15" t="str">
            <v>517Low</v>
          </cell>
          <cell r="E15">
            <v>517</v>
          </cell>
          <cell r="F15" t="str">
            <v>HC2-B2 -Axle4 minor leakge from top door of  gearbox.(GASKET )-s.no C484</v>
          </cell>
        </row>
        <row r="16">
          <cell r="D16" t="str">
            <v>504Low</v>
          </cell>
          <cell r="E16">
            <v>504</v>
          </cell>
          <cell r="F16" t="str">
            <v>Gangway Panel has  scractch &amp;Lock missing</v>
          </cell>
        </row>
        <row r="17">
          <cell r="D17" t="str">
            <v>507Low</v>
          </cell>
          <cell r="E17">
            <v>507</v>
          </cell>
          <cell r="F17" t="str">
            <v xml:space="preserve">CCD to JB_ HV  cable support clamp missing,HC1_bogie2 Left,HC2-Bogie1,2-Right </v>
          </cell>
        </row>
        <row r="18">
          <cell r="D18" t="str">
            <v>505Low</v>
          </cell>
          <cell r="E18">
            <v>505</v>
          </cell>
          <cell r="F18" t="str">
            <v>HC1-HVAC1_compressor2 Loud noise</v>
          </cell>
        </row>
        <row r="19">
          <cell r="D19" t="str">
            <v>505Low</v>
          </cell>
          <cell r="E19">
            <v>505</v>
          </cell>
          <cell r="F19" t="str">
            <v>HC1-swd.4-Half broken ,Ledi4-blank</v>
          </cell>
        </row>
        <row r="20">
          <cell r="D20" t="str">
            <v>501Low</v>
          </cell>
          <cell r="E20">
            <v>501</v>
          </cell>
          <cell r="F20" t="str">
            <v>HC2- Bogie1 left side derailment sensor cable clamp missing</v>
          </cell>
        </row>
        <row r="21">
          <cell r="D21" t="str">
            <v>511Low</v>
          </cell>
          <cell r="E21">
            <v>511</v>
          </cell>
          <cell r="F21" t="str">
            <v>Gangway 2 Lock Nok</v>
          </cell>
        </row>
        <row r="22">
          <cell r="D22" t="str">
            <v>516Low</v>
          </cell>
          <cell r="E22">
            <v>516</v>
          </cell>
          <cell r="F22" t="str">
            <v>Gangway Panel Lock 3 no.s Nok</v>
          </cell>
        </row>
        <row r="23">
          <cell r="D23" t="str">
            <v>502Low</v>
          </cell>
          <cell r="E23">
            <v>502</v>
          </cell>
          <cell r="F23" t="str">
            <v>Gangway 1 lock is broken</v>
          </cell>
        </row>
        <row r="24">
          <cell r="D24" t="str">
            <v>512Low</v>
          </cell>
          <cell r="E24">
            <v>512</v>
          </cell>
          <cell r="F24" t="str">
            <v>Gangway 1 lock is broken</v>
          </cell>
        </row>
        <row r="25">
          <cell r="D25" t="str">
            <v>517Low</v>
          </cell>
          <cell r="E25">
            <v>517</v>
          </cell>
          <cell r="F25" t="str">
            <v>HC1-B1 -Axle2 minor leakge from top door of gear box .(GASKET )-s.no C447</v>
          </cell>
        </row>
        <row r="26">
          <cell r="D26" t="str">
            <v>507Low</v>
          </cell>
          <cell r="E26">
            <v>507</v>
          </cell>
          <cell r="F26" t="str">
            <v>HC1-HVAC1-compressor 1&amp;3 making noise</v>
          </cell>
        </row>
        <row r="27">
          <cell r="D27" t="str">
            <v>515Low</v>
          </cell>
          <cell r="E27">
            <v>515</v>
          </cell>
          <cell r="F27" t="str">
            <v>HC1-becon Antenna Cable's clamp missing</v>
          </cell>
        </row>
        <row r="28">
          <cell r="D28" t="str">
            <v>510Low</v>
          </cell>
          <cell r="E28">
            <v>510</v>
          </cell>
          <cell r="F28" t="str">
            <v>Flange Lubricator saftey pin1 missing</v>
          </cell>
        </row>
        <row r="29">
          <cell r="D29" t="str">
            <v>510Low</v>
          </cell>
          <cell r="E29">
            <v>510</v>
          </cell>
          <cell r="F29" t="str">
            <v>Gangway lock has an issue</v>
          </cell>
        </row>
        <row r="30">
          <cell r="D30" t="str">
            <v>505Low</v>
          </cell>
          <cell r="E30">
            <v>505</v>
          </cell>
          <cell r="F30" t="str">
            <v>Hc1-becon Antenna Cable's clamp one screw is missing(refer picture in TIR report)</v>
          </cell>
        </row>
        <row r="31">
          <cell r="D31" t="str">
            <v>502Low</v>
          </cell>
          <cell r="E31">
            <v>502</v>
          </cell>
          <cell r="F31" t="str">
            <v>Gearbox oil leakage</v>
          </cell>
        </row>
        <row r="32">
          <cell r="D32" t="str">
            <v>519Low</v>
          </cell>
          <cell r="E32">
            <v>519</v>
          </cell>
          <cell r="F32" t="str">
            <v>HC2-Sand reserviour is empty</v>
          </cell>
        </row>
        <row r="33">
          <cell r="D33" t="str">
            <v>501Low</v>
          </cell>
          <cell r="E33">
            <v>501</v>
          </cell>
          <cell r="F33" t="str">
            <v>Primary suspension's bottom cover -8 nos.(Refer picture)</v>
          </cell>
        </row>
        <row r="34">
          <cell r="D34" t="str">
            <v>506Low</v>
          </cell>
          <cell r="E34">
            <v>506</v>
          </cell>
          <cell r="F34" t="str">
            <v>Primary suspension's bottom cover -8 nos.(Refer picture)</v>
          </cell>
        </row>
        <row r="35">
          <cell r="D35" t="str">
            <v>506Low</v>
          </cell>
          <cell r="E35">
            <v>506</v>
          </cell>
          <cell r="F35" t="str">
            <v>HC1-Flange Lubricator saftey pin missing</v>
          </cell>
        </row>
        <row r="36">
          <cell r="D36" t="str">
            <v>511Low</v>
          </cell>
          <cell r="E36">
            <v>511</v>
          </cell>
          <cell r="F36" t="str">
            <v>Primary suspension's bottom cover -8 nos.(Refer picture)</v>
          </cell>
        </row>
        <row r="37">
          <cell r="D37" t="str">
            <v>514Low</v>
          </cell>
          <cell r="E37">
            <v>514</v>
          </cell>
          <cell r="F37" t="str">
            <v>Hc2-Sand Level Low</v>
          </cell>
        </row>
        <row r="38">
          <cell r="D38" t="str">
            <v>514Low</v>
          </cell>
          <cell r="E38">
            <v>514</v>
          </cell>
          <cell r="F38" t="str">
            <v xml:space="preserve">when the train is correctly docked and PEED of the door towards the track is applied and the train driving mood is switched from ATPM to UTO the door towards the track opens (less than 2.5 cm) and closes immediately. 
o When the door opening alarm is triggered by ATC area securing zone is applied. 
o Issue is observed only on the mainline.  </v>
          </cell>
        </row>
        <row r="39">
          <cell r="D39" t="str">
            <v>516Low</v>
          </cell>
          <cell r="E39">
            <v>516</v>
          </cell>
          <cell r="F39" t="str">
            <v>HC1-HVAC1-Compressor 3 Noise</v>
          </cell>
        </row>
        <row r="40">
          <cell r="D40" t="str">
            <v>512Low</v>
          </cell>
          <cell r="E40">
            <v>512</v>
          </cell>
          <cell r="F40" t="str">
            <v>Hc1-First class passenger saloon light in reverse brightness</v>
          </cell>
        </row>
        <row r="41">
          <cell r="D41" t="str">
            <v>512Low</v>
          </cell>
          <cell r="E41">
            <v>512</v>
          </cell>
          <cell r="F41" t="str">
            <v>Hc1-First class passenger saloon light in reverse brightness</v>
          </cell>
        </row>
        <row r="42">
          <cell r="D42" t="str">
            <v>517Low</v>
          </cell>
          <cell r="E42">
            <v>517</v>
          </cell>
          <cell r="F42" t="str">
            <v>HC1-Stinger 750vdc  Power connector female broken(Refer Pic)</v>
          </cell>
        </row>
        <row r="43">
          <cell r="D43" t="str">
            <v>517Low</v>
          </cell>
          <cell r="E43">
            <v>517</v>
          </cell>
          <cell r="F43" t="str">
            <v>HC1-Bogie1 left side Fuse box -JB cable clamp missing(Refer Pic)</v>
          </cell>
        </row>
        <row r="44">
          <cell r="D44" t="str">
            <v>518Low</v>
          </cell>
          <cell r="E44">
            <v>518</v>
          </cell>
          <cell r="F44" t="str">
            <v>HC1- Becon Antenna cable stressed due to unfit bracket installed</v>
          </cell>
        </row>
        <row r="45">
          <cell r="D45" t="str">
            <v>515Low</v>
          </cell>
          <cell r="E45">
            <v>515</v>
          </cell>
          <cell r="F45" t="str">
            <v>Hc2- Both Derailment sensor and earth cable clamp missing</v>
          </cell>
        </row>
        <row r="46">
          <cell r="D46" t="str">
            <v>510Low</v>
          </cell>
          <cell r="E46">
            <v>510</v>
          </cell>
          <cell r="F46" t="str">
            <v>HC1-HVAC2 LP2  Gas level Low</v>
          </cell>
        </row>
        <row r="47">
          <cell r="D47" t="str">
            <v>514Low</v>
          </cell>
          <cell r="E47">
            <v>514</v>
          </cell>
          <cell r="F47" t="str">
            <v>HC1-lcd3 offline; HC1-Lcd.3 BLANK,HC2 Lcd3 Dim</v>
          </cell>
        </row>
        <row r="48">
          <cell r="D48" t="str">
            <v>516Low</v>
          </cell>
          <cell r="E48">
            <v>516</v>
          </cell>
          <cell r="F48" t="str">
            <v>HC2-SWD 3 offline;HC2 -SWD.3 Half blank,half error message</v>
          </cell>
        </row>
        <row r="49">
          <cell r="D49" t="str">
            <v>512Low</v>
          </cell>
          <cell r="E49">
            <v>512</v>
          </cell>
          <cell r="F49" t="str">
            <v xml:space="preserve">HC1-Ledi.6;HC2-Ledi3,Lcd3,Swd3  offline [HC1-Ledi.6-software not up-to-date ,HC2 -Ledi3 Error message] </v>
          </cell>
        </row>
        <row r="50">
          <cell r="D50" t="str">
            <v>503Low</v>
          </cell>
          <cell r="E50">
            <v>503</v>
          </cell>
          <cell r="F50" t="str">
            <v>IP Offline: HC1- All Ledi-V1; HC2- All Ledi-V1, Lcd5-V2                                         
           PAPIS Display Visual Status: HC1 &amp; HC2- All Ledi Error Message; HC2-Lcd 2 &amp; 5 Blank                                                                                                                                             IOS199 : Loss of all interior LCD compact displays in the same platform</v>
          </cell>
        </row>
        <row r="51">
          <cell r="D51" t="str">
            <v>503Low</v>
          </cell>
          <cell r="E51">
            <v>503</v>
          </cell>
          <cell r="F51" t="str">
            <v xml:space="preserve">IP Offline: HC1- All Ledi-V1; HC2- All Ledi-V1, Lcd5-V2                                                    PAPIS Display Visual Status:   HC1:LCD2,LEDI3-Nok; SWD3 Half display with error message; SWD5 Half display      HC2:LEDI2 Nok SW Not Up-To-Date-                                          </v>
          </cell>
        </row>
        <row r="52">
          <cell r="D52" t="str">
            <v>517Low</v>
          </cell>
          <cell r="E52">
            <v>517</v>
          </cell>
          <cell r="F52" t="str">
            <v>HVAC1-V1  gas level Low pressure 1 &amp; 2</v>
          </cell>
        </row>
        <row r="53">
          <cell r="D53" t="str">
            <v>518Medium</v>
          </cell>
          <cell r="E53">
            <v>518</v>
          </cell>
          <cell r="F53" t="str">
            <v>IP Offline: Dcu2-v2 IOS262 : More than one DCU have a communication fault.</v>
          </cell>
        </row>
        <row r="54">
          <cell r="D54" t="str">
            <v>518Low</v>
          </cell>
          <cell r="E54">
            <v>518</v>
          </cell>
          <cell r="F54" t="str">
            <v>HC1-HVAC1 Compressor1,2,3&amp;4 are Noisy.</v>
          </cell>
        </row>
        <row r="55">
          <cell r="D55" t="str">
            <v>503Low</v>
          </cell>
          <cell r="E55">
            <v>503</v>
          </cell>
          <cell r="F55" t="str">
            <v>IOS199+ IOS196</v>
          </cell>
        </row>
        <row r="56">
          <cell r="D56" t="str">
            <v>504Low</v>
          </cell>
          <cell r="E56">
            <v>504</v>
          </cell>
          <cell r="F56" t="str">
            <v xml:space="preserve">IP scanner : HC1: Lcd1, Swd4, Ledi 1,2,3,4&amp;6; Hc2: Swd3, Ledi 1,2,3,4,5 &amp; 6- Offline ;  PAPIS Display Visual Status : HC1: Lcd1- SW not UP-TO-DATE ; Swd4- Nok Black; Ledi 1,2,3,4&amp;6- Error message;  Hc2: Swd3-Nok Black Ledi 1,2,3,4,5 &amp; 6- Error Message;  IOS199 : Loss of all interior LCD compact displays in the same platform </v>
          </cell>
        </row>
        <row r="57">
          <cell r="D57" t="str">
            <v>507Low</v>
          </cell>
          <cell r="E57">
            <v>507</v>
          </cell>
          <cell r="F57" t="str">
            <v>IP scanner : HC1-swd4; Hc2-Ledi3,Lcd3,Pei3,swd3- Offline;                      
  PAPIS Display Visual Status : SWD3-V1 half blank, SWD4-V1 black                                                            
IOS196 : Loss of at least 1 PEI in a class</v>
          </cell>
        </row>
        <row r="58">
          <cell r="D58" t="str">
            <v>506Low</v>
          </cell>
          <cell r="E58">
            <v>506</v>
          </cell>
          <cell r="F58" t="str">
            <v>IP offline : HC1-LEDI.1-offline ; HC2- LEDI2,LEDI4,LCD4,swd4  Display Visual Status: HC2- Ledi2- White, Lcd3- Dim, Lcd4- Black, Swd5- Nok Black</v>
          </cell>
        </row>
        <row r="59">
          <cell r="D59" t="str">
            <v>509Low</v>
          </cell>
          <cell r="E59">
            <v>509</v>
          </cell>
          <cell r="F59" t="str">
            <v>software version : UMC2 0.0.0;IOS251 : One MUC have a communication fault ; Display Status: HC1-SWD4 blank; HC2-SWD5-Half  blank</v>
          </cell>
        </row>
        <row r="60">
          <cell r="D60" t="str">
            <v>504Low</v>
          </cell>
          <cell r="E60">
            <v>504</v>
          </cell>
          <cell r="F60" t="str">
            <v>IOS199 : Loss of all interior LCD compact displays in the same platform</v>
          </cell>
        </row>
        <row r="61">
          <cell r="D61" t="str">
            <v>501Low</v>
          </cell>
          <cell r="E61">
            <v>501</v>
          </cell>
          <cell r="F61" t="str">
            <v>IP offline-Papis Pa2,Hc1-SWD1</v>
          </cell>
        </row>
        <row r="62">
          <cell r="D62" t="str">
            <v>506Low</v>
          </cell>
          <cell r="E62">
            <v>506</v>
          </cell>
          <cell r="F62" t="str">
            <v>HC2-HVAC1 All compressors Noise observed</v>
          </cell>
        </row>
        <row r="63">
          <cell r="D63" t="str">
            <v>513Low</v>
          </cell>
          <cell r="E63">
            <v>513</v>
          </cell>
          <cell r="F63" t="str">
            <v>IP  offline-HC1-Ledi3,swd3, HC2 -Ledi2; Display status: HC1:LEDI3-Nok BLANK; SWD3 Half display with error message; SWD5 Half display,HC2:LEDI2 Nok SW Not Up-to date</v>
          </cell>
        </row>
        <row r="64">
          <cell r="D64" t="str">
            <v>510Low</v>
          </cell>
          <cell r="E64">
            <v>510</v>
          </cell>
          <cell r="F64" t="str">
            <v>low oil level gearbox C310 Hc2</v>
          </cell>
        </row>
        <row r="65">
          <cell r="D65" t="str">
            <v>505Low</v>
          </cell>
          <cell r="E65">
            <v>505</v>
          </cell>
          <cell r="F65" t="str">
            <v>SWD5 has an unfunctional spot</v>
          </cell>
        </row>
        <row r="66">
          <cell r="D66" t="str">
            <v>509Low</v>
          </cell>
          <cell r="E66">
            <v>509</v>
          </cell>
          <cell r="F66" t="str">
            <v>Low oil level for gear box Hc2 Axle4</v>
          </cell>
        </row>
        <row r="67">
          <cell r="D67" t="str">
            <v>504Low</v>
          </cell>
          <cell r="E67">
            <v>504</v>
          </cell>
          <cell r="F67" t="str">
            <v>Deep scratch HC1 door 1, side panel.</v>
          </cell>
        </row>
        <row r="68">
          <cell r="D68" t="str">
            <v>517Low</v>
          </cell>
          <cell r="E68">
            <v>517</v>
          </cell>
          <cell r="F68" t="str">
            <v>HC2-DCR_EB Push Button dosent hold when pressed</v>
          </cell>
        </row>
        <row r="69">
          <cell r="D69" t="str">
            <v>519Low</v>
          </cell>
          <cell r="E69">
            <v>519</v>
          </cell>
          <cell r="F69" t="str">
            <v>HC2- CVS bottom Filter cover alen screw Missing=1 no.</v>
          </cell>
        </row>
        <row r="70">
          <cell r="D70" t="str">
            <v>502Low</v>
          </cell>
          <cell r="E70">
            <v>502</v>
          </cell>
          <cell r="F70" t="str">
            <v>IP Offline- HC1-LCD5 ; Display Status - HC1-LCD5 Error message ;HC2 -LCD5 BLANK,SWD1 BLANK</v>
          </cell>
        </row>
        <row r="71">
          <cell r="D71" t="str">
            <v>504Low</v>
          </cell>
          <cell r="E71">
            <v>504</v>
          </cell>
          <cell r="F71" t="str">
            <v>IOS91 : ONE LMRG Bypass active on unit .Active in HC2 via PECD and found Bypass switch is Normal so  Need  to be further check.</v>
          </cell>
        </row>
        <row r="72">
          <cell r="D72" t="str">
            <v>515Low</v>
          </cell>
          <cell r="E72">
            <v>515</v>
          </cell>
          <cell r="F72" t="str">
            <v>HC1,HC2: Sand Level Low</v>
          </cell>
        </row>
        <row r="73">
          <cell r="D73" t="str">
            <v>515Low</v>
          </cell>
          <cell r="E73">
            <v>515</v>
          </cell>
          <cell r="F73" t="str">
            <v>HC2- Near to Door no.6 bottom cover found loose fitting</v>
          </cell>
        </row>
        <row r="74">
          <cell r="D74" t="str">
            <v>505Low</v>
          </cell>
          <cell r="E74">
            <v>505</v>
          </cell>
          <cell r="F74" t="str">
            <v>HC1-LCD.6  cover fitting  found loose</v>
          </cell>
        </row>
        <row r="75">
          <cell r="D75" t="str">
            <v>509Low</v>
          </cell>
          <cell r="E75">
            <v>509</v>
          </cell>
          <cell r="F75" t="str">
            <v>cuple train (509&amp;519) EB not relase during cuple with other train , I check modification wiring there is no issue.</v>
          </cell>
        </row>
        <row r="76">
          <cell r="D76" t="str">
            <v>509Low</v>
          </cell>
          <cell r="E76">
            <v>509</v>
          </cell>
          <cell r="F76" t="str">
            <v>HC2-HVAC1 All Compressors  have  Noise/vibration</v>
          </cell>
        </row>
        <row r="77">
          <cell r="D77" t="str">
            <v>519Medium</v>
          </cell>
          <cell r="E77">
            <v>519</v>
          </cell>
          <cell r="F77" t="str">
            <v>HC2-HVAC2 compressor 3 &amp;4  not started to run due to Gas level low LP2</v>
          </cell>
        </row>
        <row r="78">
          <cell r="D78" t="str">
            <v>502Low</v>
          </cell>
          <cell r="E78">
            <v>502</v>
          </cell>
          <cell r="F78" t="str">
            <v>HC2- Family class Fire extingusier holding belt Missing</v>
          </cell>
        </row>
        <row r="79">
          <cell r="D79" t="str">
            <v>512Low</v>
          </cell>
          <cell r="E79">
            <v>512</v>
          </cell>
          <cell r="F79" t="str">
            <v>HC2-Right side Flange Lubricator's  saftey pin missing</v>
          </cell>
        </row>
        <row r="80">
          <cell r="D80" t="str">
            <v>517Low</v>
          </cell>
          <cell r="E80">
            <v>517</v>
          </cell>
          <cell r="F80" t="str">
            <v>HC2-Bogie2 Left side Collector shoe tilded- [Refer Picture]</v>
          </cell>
        </row>
        <row r="81">
          <cell r="D81" t="str">
            <v>517Low</v>
          </cell>
          <cell r="E81">
            <v>517</v>
          </cell>
          <cell r="F81" t="str">
            <v>HC2-Sand level is low</v>
          </cell>
        </row>
        <row r="82">
          <cell r="D82" t="str">
            <v>504Low</v>
          </cell>
          <cell r="E82">
            <v>504</v>
          </cell>
          <cell r="F82" t="str">
            <v>HC2-Bogie1 Right 1 Collector shoe tilted (as Picture Shown)</v>
          </cell>
        </row>
        <row r="83">
          <cell r="D83" t="str">
            <v>509Low</v>
          </cell>
          <cell r="E83">
            <v>509</v>
          </cell>
          <cell r="F83" t="str">
            <v>HC1-Bogie1 oil Leakage from Gasket S.No .392</v>
          </cell>
        </row>
        <row r="84">
          <cell r="D84" t="str">
            <v>519Low</v>
          </cell>
          <cell r="E84">
            <v>519</v>
          </cell>
          <cell r="F84" t="str">
            <v>HC1-B2-(S.No. 472) found minor leakage from Gasket</v>
          </cell>
        </row>
        <row r="85">
          <cell r="D85" t="str">
            <v>507Low</v>
          </cell>
          <cell r="E85">
            <v>507</v>
          </cell>
          <cell r="F85" t="str">
            <v>SWD4-V1 &amp; LEDI4-V1 Offline in IP scanner.</v>
          </cell>
        </row>
        <row r="86">
          <cell r="D86" t="str">
            <v>508Low</v>
          </cell>
          <cell r="E86">
            <v>508</v>
          </cell>
          <cell r="F86" t="str">
            <v>Ledi4-V1 &amp; Swd2-V1 offline in IP scanner.</v>
          </cell>
        </row>
        <row r="87">
          <cell r="D87" t="str">
            <v>501Low</v>
          </cell>
          <cell r="E87">
            <v>501</v>
          </cell>
          <cell r="F87" t="str">
            <v xml:space="preserve">Following devices are offline ,Papis.pa2,Swd1-v1,Swd4-v1
</v>
          </cell>
        </row>
        <row r="88">
          <cell r="D88" t="str">
            <v>514Low</v>
          </cell>
          <cell r="E88">
            <v>514</v>
          </cell>
          <cell r="F88" t="str">
            <v>HC1( PECD Connected) - All Doors are getting closed immediately(with Alarm )  without  delay timing.</v>
          </cell>
        </row>
        <row r="89">
          <cell r="D89" t="str">
            <v>502Low</v>
          </cell>
          <cell r="E89">
            <v>502</v>
          </cell>
          <cell r="F89" t="str">
            <v>There is No alarm/buzzer sound during  door closing/opening from both HC</v>
          </cell>
        </row>
        <row r="90">
          <cell r="D90" t="str">
            <v>512Low</v>
          </cell>
          <cell r="E90">
            <v>512</v>
          </cell>
          <cell r="F90" t="str">
            <v xml:space="preserve">Display Status: HC2-Ledi6 Nok Blank </v>
          </cell>
        </row>
        <row r="91">
          <cell r="D91" t="str">
            <v>513Low</v>
          </cell>
          <cell r="E91">
            <v>513</v>
          </cell>
          <cell r="F91" t="str">
            <v>HC1-HVAC1 All compressor observed  much noise</v>
          </cell>
        </row>
        <row r="92">
          <cell r="D92" t="str">
            <v>517Low</v>
          </cell>
          <cell r="E92">
            <v>517</v>
          </cell>
          <cell r="F92" t="str">
            <v>LCD3_V2 cover loosing</v>
          </cell>
        </row>
        <row r="93">
          <cell r="D93" t="str">
            <v>507Low</v>
          </cell>
          <cell r="E93">
            <v>507</v>
          </cell>
          <cell r="F93" t="str">
            <v>HC1- Ledi2,lcd2,swd2 IP offline</v>
          </cell>
        </row>
        <row r="94">
          <cell r="D94" t="str">
            <v>507Low</v>
          </cell>
          <cell r="E94">
            <v>507</v>
          </cell>
          <cell r="F94" t="str">
            <v>HC1-SWD5 Half green screen</v>
          </cell>
        </row>
        <row r="95">
          <cell r="D95" t="str">
            <v>504Medium</v>
          </cell>
          <cell r="E95">
            <v>504</v>
          </cell>
          <cell r="F95" t="str">
            <v>HC2- Bogie 1- Right side CC shoe Damaged and CC armed bended</v>
          </cell>
        </row>
        <row r="96">
          <cell r="D96" t="str">
            <v>505Low</v>
          </cell>
          <cell r="E96">
            <v>505</v>
          </cell>
          <cell r="F96" t="str">
            <v>HC1- Hvac1 All compressor Noise(abnormal sound)</v>
          </cell>
        </row>
        <row r="97">
          <cell r="D97" t="str">
            <v>514Low</v>
          </cell>
          <cell r="E97">
            <v>514</v>
          </cell>
          <cell r="F97" t="str">
            <v>Reported by T&amp;C: Closing Prewarning Delay (five seconds) not implemented for all doors</v>
          </cell>
        </row>
        <row r="98">
          <cell r="D98" t="str">
            <v>515Low</v>
          </cell>
          <cell r="E98">
            <v>515</v>
          </cell>
          <cell r="F98" t="str">
            <v>Reported by T&amp;C:Closing Prewarning Delay (five seconds) not implemented for all doors</v>
          </cell>
        </row>
        <row r="99">
          <cell r="D99" t="str">
            <v>504Low</v>
          </cell>
          <cell r="E99">
            <v>504</v>
          </cell>
          <cell r="F99" t="str">
            <v>LCD1_V1 cover is loosing</v>
          </cell>
        </row>
        <row r="100">
          <cell r="D100" t="str">
            <v>502Low</v>
          </cell>
          <cell r="E100">
            <v>502</v>
          </cell>
          <cell r="F100" t="str">
            <v>HC1- Bogie 1- Left side CC shoe minor damaged and CC armed bended</v>
          </cell>
        </row>
        <row r="101">
          <cell r="D101" t="str">
            <v>516Low</v>
          </cell>
          <cell r="E101">
            <v>516</v>
          </cell>
          <cell r="F101" t="str">
            <v>HC2- Bogie 1- Right side CC shoe damaged and CC armed bended</v>
          </cell>
        </row>
        <row r="102">
          <cell r="D102" t="str">
            <v>514Low</v>
          </cell>
          <cell r="E102">
            <v>514</v>
          </cell>
          <cell r="F102" t="str">
            <v>HC1- Bogie 1- Left side CC shoe damaged</v>
          </cell>
        </row>
        <row r="103">
          <cell r="D103" t="str">
            <v>514Low</v>
          </cell>
          <cell r="E103">
            <v>514</v>
          </cell>
          <cell r="F103" t="str">
            <v>HC 1 - BCE 1 &amp; BCE 2 - Cover missing;   HC 2 - BCE 1 &amp; BCE 2 - Cover missing</v>
          </cell>
        </row>
        <row r="104">
          <cell r="D104" t="str">
            <v>516Low</v>
          </cell>
          <cell r="E104">
            <v>516</v>
          </cell>
          <cell r="F104" t="str">
            <v xml:space="preserve">HC2- Bogie 2- Right side CC shoe damaged </v>
          </cell>
        </row>
        <row r="105">
          <cell r="D105" t="str">
            <v>516Low</v>
          </cell>
          <cell r="E105">
            <v>516</v>
          </cell>
          <cell r="F105" t="str">
            <v>HC2- BCE 2 - Cover missing</v>
          </cell>
        </row>
        <row r="106">
          <cell r="D106" t="str">
            <v>516Low</v>
          </cell>
          <cell r="E106">
            <v>516</v>
          </cell>
          <cell r="F106" t="str">
            <v>HC2-BOGIE1 AXLE1 Right Side corrossion</v>
          </cell>
        </row>
        <row r="107">
          <cell r="D107" t="str">
            <v>502Low</v>
          </cell>
          <cell r="E107">
            <v>502</v>
          </cell>
          <cell r="F107" t="str">
            <v>SWD2_V1 shown NOK</v>
          </cell>
        </row>
        <row r="108">
          <cell r="D108" t="str">
            <v>504Low</v>
          </cell>
          <cell r="E108">
            <v>504</v>
          </cell>
          <cell r="F108" t="str">
            <v>Gangway side panel cover - Side panel sheet rubber skirts damaged</v>
          </cell>
        </row>
        <row r="109">
          <cell r="D109" t="str">
            <v>514Low</v>
          </cell>
          <cell r="E109">
            <v>514</v>
          </cell>
          <cell r="F109" t="str">
            <v>HC1 &amp; HC2 - Cabin seal between window &amp; interior cover fragile</v>
          </cell>
        </row>
        <row r="110">
          <cell r="D110" t="str">
            <v>514Low</v>
          </cell>
          <cell r="E110">
            <v>514</v>
          </cell>
          <cell r="F110" t="str">
            <v>HC2 - Internal door not smooth</v>
          </cell>
        </row>
        <row r="111">
          <cell r="D111" t="str">
            <v>503Low</v>
          </cell>
          <cell r="E111">
            <v>503</v>
          </cell>
          <cell r="F111" t="str">
            <v>HC1- Bogie 1- Left side CC shoe minor damaged</v>
          </cell>
        </row>
        <row r="112">
          <cell r="D112" t="str">
            <v>503Low</v>
          </cell>
          <cell r="E112">
            <v>503</v>
          </cell>
          <cell r="F112" t="str">
            <v>HC2- Bogie 2- Right side CC shoe minor damaged /chipped</v>
          </cell>
        </row>
        <row r="113">
          <cell r="D113" t="str">
            <v>503Low</v>
          </cell>
          <cell r="E113">
            <v>503</v>
          </cell>
          <cell r="F113" t="str">
            <v>HC1- Bogie 2- Left side CC shoe minor damaged /chipped</v>
          </cell>
        </row>
        <row r="114">
          <cell r="D114" t="str">
            <v>503Low</v>
          </cell>
          <cell r="E114">
            <v>503</v>
          </cell>
          <cell r="F114" t="str">
            <v>HC1- Bogie 2- Right side CC shoe  damaged</v>
          </cell>
        </row>
        <row r="115">
          <cell r="D115" t="str">
            <v>503Low</v>
          </cell>
          <cell r="E115">
            <v>503</v>
          </cell>
          <cell r="F115" t="str">
            <v xml:space="preserve">HC2- Bogie 1- Right side CC shoe minor damaged </v>
          </cell>
        </row>
        <row r="116">
          <cell r="D116" t="str">
            <v>517Low</v>
          </cell>
          <cell r="E116">
            <v>517</v>
          </cell>
          <cell r="F116" t="str">
            <v>HC2- Bogie 2- Right side CC shoe gap</v>
          </cell>
        </row>
        <row r="117">
          <cell r="D117" t="str">
            <v>517Low</v>
          </cell>
          <cell r="E117">
            <v>517</v>
          </cell>
          <cell r="F117" t="str">
            <v xml:space="preserve">HC2- Bogie 1- Right side CC shoe minor damaged </v>
          </cell>
        </row>
        <row r="118">
          <cell r="D118" t="str">
            <v>517Low</v>
          </cell>
          <cell r="E118">
            <v>517</v>
          </cell>
          <cell r="F118" t="str">
            <v>HC1- Bogie 2- Right side CC shoe damaged</v>
          </cell>
        </row>
        <row r="119">
          <cell r="D119" t="str">
            <v>504Low</v>
          </cell>
          <cell r="E119">
            <v>504</v>
          </cell>
          <cell r="F119" t="str">
            <v>HC2-PEI.5-IP offline.IOS196 : Loss of at least 1 PEI in a class</v>
          </cell>
        </row>
        <row r="120">
          <cell r="D120" t="str">
            <v>507Low</v>
          </cell>
          <cell r="E120">
            <v>507</v>
          </cell>
          <cell r="F120" t="str">
            <v>HC2-Ledi6,Lcd6,swd6 -IP offline</v>
          </cell>
        </row>
        <row r="121">
          <cell r="D121" t="str">
            <v>508Low</v>
          </cell>
          <cell r="E121">
            <v>508</v>
          </cell>
          <cell r="F121" t="str">
            <v>HC1- Bogie 1- Left side CC shoe damaged</v>
          </cell>
        </row>
        <row r="122">
          <cell r="D122" t="str">
            <v>513Low</v>
          </cell>
          <cell r="E122">
            <v>513</v>
          </cell>
          <cell r="F122" t="str">
            <v>HC1- Bogie 2- Right side CC shoe damaged</v>
          </cell>
        </row>
        <row r="123">
          <cell r="D123" t="str">
            <v>501Low</v>
          </cell>
          <cell r="E123">
            <v>501</v>
          </cell>
          <cell r="F123" t="str">
            <v>NVR 4 screws are missing</v>
          </cell>
        </row>
        <row r="124">
          <cell r="D124" t="str">
            <v>505Low</v>
          </cell>
          <cell r="E124">
            <v>505</v>
          </cell>
          <cell r="F124" t="str">
            <v>HC1-HVAC1 LP1&amp;2 Gas - Low Level</v>
          </cell>
        </row>
        <row r="125">
          <cell r="D125" t="str">
            <v>505Low</v>
          </cell>
          <cell r="E125">
            <v>505</v>
          </cell>
          <cell r="F125" t="str">
            <v xml:space="preserve">HC2- Bogie 1- Right side CC shoe damaged </v>
          </cell>
        </row>
        <row r="126">
          <cell r="D126" t="str">
            <v>506Low</v>
          </cell>
          <cell r="E126">
            <v>506</v>
          </cell>
          <cell r="F126" t="str">
            <v xml:space="preserve">HC1- Bogie 2- Left side CC shoe minor damaged </v>
          </cell>
        </row>
        <row r="127">
          <cell r="D127" t="str">
            <v>506Low</v>
          </cell>
          <cell r="E127">
            <v>506</v>
          </cell>
          <cell r="F127" t="str">
            <v xml:space="preserve">HC2- Bogie 1- Right side CC shoe minor damaged </v>
          </cell>
        </row>
        <row r="128">
          <cell r="D128" t="str">
            <v>510Low</v>
          </cell>
          <cell r="E128">
            <v>510</v>
          </cell>
          <cell r="F128" t="str">
            <v xml:space="preserve">HC2- Bogie 1- Right side CC shoe minor damaged </v>
          </cell>
        </row>
        <row r="129">
          <cell r="D129" t="str">
            <v>519Low</v>
          </cell>
          <cell r="E129">
            <v>519</v>
          </cell>
          <cell r="F129" t="str">
            <v xml:space="preserve">HC2- Bogie 1- Right side CC shoe damaged </v>
          </cell>
        </row>
        <row r="130">
          <cell r="D130" t="str">
            <v>515Low</v>
          </cell>
          <cell r="E130">
            <v>515</v>
          </cell>
          <cell r="F130" t="str">
            <v xml:space="preserve">HC2- Bogie 1- Right side CC shoe damaged </v>
          </cell>
        </row>
        <row r="131">
          <cell r="D131" t="str">
            <v>502Low</v>
          </cell>
          <cell r="E131">
            <v>502</v>
          </cell>
          <cell r="F131" t="str">
            <v>HC2-swd1 offline</v>
          </cell>
        </row>
        <row r="132">
          <cell r="D132" t="str">
            <v>502Low</v>
          </cell>
          <cell r="E132">
            <v>502</v>
          </cell>
          <cell r="F132" t="str">
            <v>HC1 &amp;HC2-Gangway Light and Cabin Light brightness not change</v>
          </cell>
        </row>
        <row r="133">
          <cell r="D133" t="str">
            <v>505Low</v>
          </cell>
          <cell r="E133">
            <v>505</v>
          </cell>
          <cell r="F133" t="str">
            <v>HC2- EB Malfunction( When EB applied HSCB opened but CVS working remaining )abnormal</v>
          </cell>
        </row>
        <row r="134">
          <cell r="D134" t="str">
            <v>506Low</v>
          </cell>
          <cell r="E134">
            <v>506</v>
          </cell>
          <cell r="F134" t="str">
            <v>HC1-Right side derailment sensor's ground cable is cutted</v>
          </cell>
        </row>
        <row r="135">
          <cell r="D135" t="str">
            <v>514Low</v>
          </cell>
          <cell r="E135">
            <v>514</v>
          </cell>
          <cell r="F135" t="str">
            <v>IOS 274 : Communication Loss of CRS 2/V1 Not getting Power ON after wakeup the train then become ON{ Malfunction }</v>
          </cell>
        </row>
        <row r="136">
          <cell r="D136" t="str">
            <v>516Low</v>
          </cell>
          <cell r="E136">
            <v>516</v>
          </cell>
          <cell r="F136" t="str">
            <v>Auto Test fail-VAC RED;HC2/HVAC1 Controller Nok _Not Running ; All Hvac has  Venting error Supply fan 1,2 with Low and high</v>
          </cell>
        </row>
        <row r="137">
          <cell r="D137" t="str">
            <v>516Low</v>
          </cell>
          <cell r="E137">
            <v>516</v>
          </cell>
          <cell r="F137" t="str">
            <v>HC1-Ledi3 Blurring data</v>
          </cell>
        </row>
        <row r="138">
          <cell r="D138" t="str">
            <v>502Low</v>
          </cell>
          <cell r="E138">
            <v>502</v>
          </cell>
          <cell r="F138" t="str">
            <v>HC2_Gear box 4 oil leakage from the drainage plug</v>
          </cell>
        </row>
        <row r="139">
          <cell r="D139" t="str">
            <v>512Low</v>
          </cell>
          <cell r="E139">
            <v>512</v>
          </cell>
          <cell r="F139" t="str">
            <v>Both HC1 and HC2  cab interior saloon light brightness not change to DIM(using PECD complementry light activate/deactivate)</v>
          </cell>
        </row>
        <row r="140">
          <cell r="D140" t="str">
            <v>504Low</v>
          </cell>
          <cell r="E140">
            <v>504</v>
          </cell>
          <cell r="F140" t="str">
            <v>There is no warning alarm during doors open/close</v>
          </cell>
        </row>
        <row r="141">
          <cell r="D141" t="str">
            <v>507Low</v>
          </cell>
          <cell r="E141">
            <v>507</v>
          </cell>
          <cell r="F141" t="str">
            <v>HC2-Fire Extinguisher not available in single class(its an empty )</v>
          </cell>
        </row>
        <row r="142">
          <cell r="D142" t="str">
            <v>507Low</v>
          </cell>
          <cell r="E142">
            <v>507</v>
          </cell>
          <cell r="F142" t="str">
            <v>Hvac1/V1 venting error Supply fan 1,2 High(Picture attached)</v>
          </cell>
        </row>
        <row r="143">
          <cell r="D143" t="str">
            <v>507Low</v>
          </cell>
          <cell r="E143">
            <v>507</v>
          </cell>
          <cell r="F143" t="str">
            <v>HC2-Gangway light always bright when complementary light activate /deactivate using PECD</v>
          </cell>
        </row>
        <row r="144">
          <cell r="D144" t="str">
            <v>507Low</v>
          </cell>
          <cell r="E144">
            <v>507</v>
          </cell>
          <cell r="F144" t="str">
            <v>HC1- Ledi5 Blurring data</v>
          </cell>
        </row>
        <row r="145">
          <cell r="D145" t="str">
            <v>508Low</v>
          </cell>
          <cell r="E145">
            <v>508</v>
          </cell>
          <cell r="F145" t="str">
            <v>HC1-SWD6 Rubber came out on the middle of the display  (Picture attached)</v>
          </cell>
        </row>
        <row r="146">
          <cell r="D146" t="str">
            <v>519Low</v>
          </cell>
          <cell r="E146">
            <v>519</v>
          </cell>
          <cell r="F146" t="str">
            <v>IOS125 : At least one external smoke sensor is on failure</v>
          </cell>
        </row>
        <row r="147">
          <cell r="D147" t="str">
            <v>501Low</v>
          </cell>
          <cell r="E147">
            <v>501</v>
          </cell>
          <cell r="F147" t="str">
            <v>Complementary saloon light activate/deactivate using pecd is fail(brightness not change HC1 &amp;2- Gangway as well Cab.) always bright not change to DIM</v>
          </cell>
        </row>
        <row r="148">
          <cell r="D148" t="str">
            <v>502Low</v>
          </cell>
          <cell r="E148">
            <v>502</v>
          </cell>
          <cell r="F148" t="str">
            <v>HC1 &amp;2-Ledi3/Lcd3/Swd3;Ledi5/Lcd5/swd5</v>
          </cell>
        </row>
        <row r="149">
          <cell r="D149" t="str">
            <v>503Low</v>
          </cell>
          <cell r="E149">
            <v>503</v>
          </cell>
          <cell r="F149" t="str">
            <v xml:space="preserve">ACE1 found faulty.Train combined test failed from HC1 side.  IOS179 and IOS180 is appearing
</v>
          </cell>
        </row>
        <row r="150">
          <cell r="D150" t="str">
            <v>512Low</v>
          </cell>
          <cell r="E150">
            <v>512</v>
          </cell>
          <cell r="F150" t="str">
            <v>IOS251 : One MUC have a communication fault</v>
          </cell>
        </row>
        <row r="151">
          <cell r="D151" t="str">
            <v>504Low</v>
          </cell>
          <cell r="E151">
            <v>504</v>
          </cell>
          <cell r="F151" t="str">
            <v>HC1-LCD6,SWD6 IP offline</v>
          </cell>
        </row>
        <row r="152">
          <cell r="D152" t="str">
            <v>506Low</v>
          </cell>
          <cell r="E152">
            <v>506</v>
          </cell>
          <cell r="F152" t="str">
            <v>Ledi1/V1-IP Offline</v>
          </cell>
        </row>
        <row r="153">
          <cell r="D153" t="str">
            <v>514Low</v>
          </cell>
          <cell r="E153">
            <v>514</v>
          </cell>
          <cell r="F153" t="str">
            <v xml:space="preserve">IOS251 : One MUC have a communication fault ,Auto test fail UMC, UMC1 software version 0.0.0 </v>
          </cell>
        </row>
        <row r="154">
          <cell r="D154" t="str">
            <v>514Low</v>
          </cell>
          <cell r="E154">
            <v>514</v>
          </cell>
          <cell r="F154" t="str">
            <v>HC2 -Becon Antenna 1 screw missing(Picture attached)</v>
          </cell>
        </row>
        <row r="155">
          <cell r="D155" t="str">
            <v>513Low</v>
          </cell>
          <cell r="E155">
            <v>513</v>
          </cell>
          <cell r="F155" t="str">
            <v>HC2-Jumper cable Harting connector one side screw missing(tied with cable tie)- Picture attached</v>
          </cell>
        </row>
        <row r="156">
          <cell r="D156" t="str">
            <v>508Low</v>
          </cell>
          <cell r="E156">
            <v>508</v>
          </cell>
          <cell r="F156" t="str">
            <v>Hc2-Hvac2 Gas level Low pressure in Line2(Refer Picture)</v>
          </cell>
        </row>
        <row r="157">
          <cell r="D157" t="str">
            <v>505Low</v>
          </cell>
          <cell r="E157">
            <v>505</v>
          </cell>
          <cell r="F157" t="str">
            <v>HC1-LHS  ESG Tail Light Red one LED not Lit (unstable)- during PM  time Nok  but during Train movment time ok( Picture attached)</v>
          </cell>
        </row>
        <row r="158">
          <cell r="D158" t="str">
            <v>510Low</v>
          </cell>
          <cell r="E158">
            <v>510</v>
          </cell>
          <cell r="F158" t="str">
            <v>HC1- Horn volume  not a constant volume.its working as volume up/down frequently</v>
          </cell>
        </row>
        <row r="159">
          <cell r="D159" t="str">
            <v>502Low</v>
          </cell>
          <cell r="E159">
            <v>502</v>
          </cell>
          <cell r="F159" t="str">
            <v>CVS AGATE Retrofitted</v>
          </cell>
        </row>
        <row r="160">
          <cell r="D160" t="str">
            <v>503Low</v>
          </cell>
          <cell r="E160">
            <v>503</v>
          </cell>
          <cell r="F160" t="str">
            <v>CVS AGATE Retrofitted</v>
          </cell>
        </row>
        <row r="161">
          <cell r="D161" t="str">
            <v>505Low</v>
          </cell>
          <cell r="E161">
            <v>505</v>
          </cell>
          <cell r="F161" t="str">
            <v>CVS AGATE Retrofitted</v>
          </cell>
        </row>
        <row r="162">
          <cell r="D162" t="str">
            <v>507Low</v>
          </cell>
          <cell r="E162">
            <v>507</v>
          </cell>
          <cell r="F162" t="str">
            <v>CVS AGATE Retrofitted</v>
          </cell>
        </row>
        <row r="163">
          <cell r="D163" t="str">
            <v>512Low</v>
          </cell>
          <cell r="E163">
            <v>512</v>
          </cell>
          <cell r="F163" t="str">
            <v>CVS AGATE Retrofitted</v>
          </cell>
        </row>
        <row r="164">
          <cell r="D164" t="str">
            <v>516Low</v>
          </cell>
          <cell r="E164">
            <v>516</v>
          </cell>
          <cell r="F164" t="str">
            <v>CVS AGATE Retrofitted</v>
          </cell>
        </row>
        <row r="165">
          <cell r="D165" t="str">
            <v>517Low</v>
          </cell>
          <cell r="E165">
            <v>517</v>
          </cell>
          <cell r="F165" t="str">
            <v>CVS AGATE Retrofitted</v>
          </cell>
        </row>
        <row r="166">
          <cell r="D166" t="str">
            <v>501Low</v>
          </cell>
          <cell r="E166">
            <v>501</v>
          </cell>
          <cell r="F166" t="str">
            <v>PCE AGATE Retrofitted</v>
          </cell>
        </row>
        <row r="167">
          <cell r="D167" t="str">
            <v>502Low</v>
          </cell>
          <cell r="E167">
            <v>502</v>
          </cell>
          <cell r="F167" t="str">
            <v>PCE AGATE Retrofitted</v>
          </cell>
        </row>
        <row r="168">
          <cell r="D168" t="str">
            <v>507Low</v>
          </cell>
          <cell r="E168">
            <v>507</v>
          </cell>
          <cell r="F168" t="str">
            <v>PCE AGATE Retrofitted</v>
          </cell>
        </row>
        <row r="169">
          <cell r="D169" t="str">
            <v>514Low</v>
          </cell>
          <cell r="E169">
            <v>514</v>
          </cell>
          <cell r="F169" t="str">
            <v>PCE AGATE Retrofitted</v>
          </cell>
        </row>
        <row r="170">
          <cell r="D170" t="str">
            <v>516Low</v>
          </cell>
          <cell r="E170">
            <v>516</v>
          </cell>
          <cell r="F170" t="str">
            <v>PCE AGATE Retrofitted</v>
          </cell>
        </row>
        <row r="171">
          <cell r="D171" t="str">
            <v>517Low</v>
          </cell>
          <cell r="E171">
            <v>517</v>
          </cell>
          <cell r="F171" t="str">
            <v>PCE AGATE Retrofitted</v>
          </cell>
        </row>
        <row r="172">
          <cell r="D172" t="str">
            <v>518Low</v>
          </cell>
          <cell r="E172">
            <v>518</v>
          </cell>
          <cell r="F172" t="str">
            <v>PCE AGATE Retrofitted</v>
          </cell>
        </row>
        <row r="173">
          <cell r="D173" t="str">
            <v>501Low</v>
          </cell>
          <cell r="E173">
            <v>501</v>
          </cell>
          <cell r="F173" t="str">
            <v>Battery tray connector</v>
          </cell>
        </row>
        <row r="174">
          <cell r="D174" t="str">
            <v>502Low</v>
          </cell>
          <cell r="E174">
            <v>502</v>
          </cell>
          <cell r="F174" t="str">
            <v>Battery tray connector</v>
          </cell>
        </row>
        <row r="175">
          <cell r="D175" t="str">
            <v>503Low</v>
          </cell>
          <cell r="E175">
            <v>503</v>
          </cell>
          <cell r="F175" t="str">
            <v>Battery tray connector</v>
          </cell>
        </row>
        <row r="176">
          <cell r="D176" t="str">
            <v>504Low</v>
          </cell>
          <cell r="E176">
            <v>504</v>
          </cell>
          <cell r="F176" t="str">
            <v>Battery tray connector</v>
          </cell>
        </row>
        <row r="177">
          <cell r="D177" t="str">
            <v>505Low</v>
          </cell>
          <cell r="E177">
            <v>505</v>
          </cell>
          <cell r="F177" t="str">
            <v>Battery tray connector</v>
          </cell>
        </row>
        <row r="178">
          <cell r="D178" t="str">
            <v>506Low</v>
          </cell>
          <cell r="E178">
            <v>506</v>
          </cell>
          <cell r="F178" t="str">
            <v>Battery tray connector</v>
          </cell>
        </row>
        <row r="179">
          <cell r="D179" t="str">
            <v>507Low</v>
          </cell>
          <cell r="E179">
            <v>507</v>
          </cell>
          <cell r="F179" t="str">
            <v>Battery tray connector</v>
          </cell>
        </row>
        <row r="180">
          <cell r="D180" t="str">
            <v>508Low</v>
          </cell>
          <cell r="E180">
            <v>508</v>
          </cell>
          <cell r="F180" t="str">
            <v>Battery tray connector</v>
          </cell>
        </row>
        <row r="181">
          <cell r="D181" t="str">
            <v>509Low</v>
          </cell>
          <cell r="E181">
            <v>509</v>
          </cell>
          <cell r="F181" t="str">
            <v>Battery tray connector</v>
          </cell>
        </row>
        <row r="182">
          <cell r="D182" t="str">
            <v>510Low</v>
          </cell>
          <cell r="E182">
            <v>510</v>
          </cell>
          <cell r="F182" t="str">
            <v>Battery tray connector</v>
          </cell>
        </row>
        <row r="183">
          <cell r="D183" t="str">
            <v>511Low</v>
          </cell>
          <cell r="E183">
            <v>511</v>
          </cell>
          <cell r="F183" t="str">
            <v>Battery tray connector</v>
          </cell>
        </row>
        <row r="184">
          <cell r="D184" t="str">
            <v>512Low</v>
          </cell>
          <cell r="E184">
            <v>512</v>
          </cell>
          <cell r="F184" t="str">
            <v>Battery tray connector</v>
          </cell>
        </row>
        <row r="185">
          <cell r="D185" t="str">
            <v>513Low</v>
          </cell>
          <cell r="E185">
            <v>513</v>
          </cell>
          <cell r="F185" t="str">
            <v>Battery tray connector</v>
          </cell>
        </row>
        <row r="186">
          <cell r="D186" t="str">
            <v>514Low</v>
          </cell>
          <cell r="E186">
            <v>514</v>
          </cell>
          <cell r="F186" t="str">
            <v>Battery tray connector</v>
          </cell>
        </row>
        <row r="187">
          <cell r="D187" t="str">
            <v>515Low</v>
          </cell>
          <cell r="E187">
            <v>515</v>
          </cell>
          <cell r="F187" t="str">
            <v>Battery tray connector</v>
          </cell>
        </row>
        <row r="188">
          <cell r="D188" t="str">
            <v>516Low</v>
          </cell>
          <cell r="E188">
            <v>516</v>
          </cell>
          <cell r="F188" t="str">
            <v>Battery tray connector</v>
          </cell>
        </row>
        <row r="189">
          <cell r="D189" t="str">
            <v>517Low</v>
          </cell>
          <cell r="E189">
            <v>517</v>
          </cell>
          <cell r="F189" t="str">
            <v>Battery tray connector</v>
          </cell>
        </row>
        <row r="190">
          <cell r="D190" t="str">
            <v>518Low</v>
          </cell>
          <cell r="E190">
            <v>518</v>
          </cell>
          <cell r="F190" t="str">
            <v>Battery tray connector</v>
          </cell>
        </row>
        <row r="191">
          <cell r="D191" t="str">
            <v>519Low</v>
          </cell>
          <cell r="E191">
            <v>519</v>
          </cell>
          <cell r="F191" t="str">
            <v>Battery tray connector</v>
          </cell>
        </row>
        <row r="192">
          <cell r="D192" t="str">
            <v>501Low</v>
          </cell>
          <cell r="E192">
            <v>501</v>
          </cell>
          <cell r="F192" t="str">
            <v>Smoke detector SRN1194B</v>
          </cell>
        </row>
        <row r="193">
          <cell r="D193" t="str">
            <v>502Low</v>
          </cell>
          <cell r="E193">
            <v>502</v>
          </cell>
          <cell r="F193" t="str">
            <v>Smoke detector SRN1194B</v>
          </cell>
        </row>
        <row r="194">
          <cell r="D194" t="str">
            <v>503Low</v>
          </cell>
          <cell r="E194">
            <v>503</v>
          </cell>
          <cell r="F194" t="str">
            <v>Smoke detector SRN1194B</v>
          </cell>
        </row>
        <row r="195">
          <cell r="D195" t="str">
            <v>504Low</v>
          </cell>
          <cell r="E195">
            <v>504</v>
          </cell>
          <cell r="F195" t="str">
            <v>Smoke detector SRN1194B</v>
          </cell>
        </row>
        <row r="196">
          <cell r="D196" t="str">
            <v>505Low</v>
          </cell>
          <cell r="E196">
            <v>505</v>
          </cell>
          <cell r="F196" t="str">
            <v>Smoke detector SRN1194B</v>
          </cell>
        </row>
        <row r="197">
          <cell r="D197" t="str">
            <v>506Low</v>
          </cell>
          <cell r="E197">
            <v>506</v>
          </cell>
          <cell r="F197" t="str">
            <v>Smoke detector SRN1194B</v>
          </cell>
        </row>
        <row r="198">
          <cell r="D198" t="str">
            <v>507Low</v>
          </cell>
          <cell r="E198">
            <v>507</v>
          </cell>
          <cell r="F198" t="str">
            <v>Smoke detector SRN1194B</v>
          </cell>
        </row>
        <row r="199">
          <cell r="D199" t="str">
            <v>508Low</v>
          </cell>
          <cell r="E199">
            <v>508</v>
          </cell>
          <cell r="F199" t="str">
            <v>Smoke detector SRN1194B</v>
          </cell>
        </row>
        <row r="200">
          <cell r="D200" t="str">
            <v>509Low</v>
          </cell>
          <cell r="E200">
            <v>509</v>
          </cell>
          <cell r="F200" t="str">
            <v>Smoke detector SRN1194B</v>
          </cell>
        </row>
        <row r="201">
          <cell r="D201" t="str">
            <v>510Low</v>
          </cell>
          <cell r="E201">
            <v>510</v>
          </cell>
          <cell r="F201" t="str">
            <v>Smoke detector SRN1194B</v>
          </cell>
        </row>
        <row r="202">
          <cell r="D202" t="str">
            <v>511Low</v>
          </cell>
          <cell r="E202">
            <v>511</v>
          </cell>
          <cell r="F202" t="str">
            <v>Smoke detector SRN1194B</v>
          </cell>
        </row>
        <row r="203">
          <cell r="D203" t="str">
            <v>512Low</v>
          </cell>
          <cell r="E203">
            <v>512</v>
          </cell>
          <cell r="F203" t="str">
            <v>Smoke detector SRN1194B</v>
          </cell>
        </row>
        <row r="204">
          <cell r="D204" t="str">
            <v>513Low</v>
          </cell>
          <cell r="E204">
            <v>513</v>
          </cell>
          <cell r="F204" t="str">
            <v>Smoke detector SRN1194B</v>
          </cell>
        </row>
        <row r="205">
          <cell r="D205" t="str">
            <v>514Low</v>
          </cell>
          <cell r="E205">
            <v>514</v>
          </cell>
          <cell r="F205" t="str">
            <v>Smoke detector SRN1194B</v>
          </cell>
        </row>
        <row r="206">
          <cell r="D206" t="str">
            <v>515Low</v>
          </cell>
          <cell r="E206">
            <v>515</v>
          </cell>
          <cell r="F206" t="str">
            <v>Smoke detector SRN1194B</v>
          </cell>
        </row>
        <row r="207">
          <cell r="D207" t="str">
            <v>516Low</v>
          </cell>
          <cell r="E207">
            <v>516</v>
          </cell>
          <cell r="F207" t="str">
            <v>Smoke detector SRN1194B</v>
          </cell>
        </row>
        <row r="208">
          <cell r="D208" t="str">
            <v>517Low</v>
          </cell>
          <cell r="E208">
            <v>517</v>
          </cell>
          <cell r="F208" t="str">
            <v>Smoke detector SRN1194B</v>
          </cell>
        </row>
        <row r="209">
          <cell r="D209" t="str">
            <v>518Low</v>
          </cell>
          <cell r="E209">
            <v>518</v>
          </cell>
          <cell r="F209" t="str">
            <v>Smoke detector SRN1194B</v>
          </cell>
        </row>
        <row r="210">
          <cell r="D210" t="str">
            <v>519Low</v>
          </cell>
          <cell r="E210">
            <v>519</v>
          </cell>
          <cell r="F210" t="str">
            <v>Smoke detector SRN1194B</v>
          </cell>
        </row>
        <row r="211">
          <cell r="D211" t="str">
            <v/>
          </cell>
        </row>
        <row r="212">
          <cell r="D212" t="str">
            <v/>
          </cell>
        </row>
        <row r="213">
          <cell r="D213" t="str">
            <v/>
          </cell>
        </row>
        <row r="214">
          <cell r="D214" t="str">
            <v/>
          </cell>
        </row>
        <row r="215">
          <cell r="D215" t="str">
            <v/>
          </cell>
        </row>
        <row r="216">
          <cell r="D216" t="str">
            <v/>
          </cell>
        </row>
        <row r="217">
          <cell r="D217" t="str">
            <v/>
          </cell>
        </row>
        <row r="218">
          <cell r="D218" t="str">
            <v/>
          </cell>
        </row>
        <row r="219">
          <cell r="D219" t="str">
            <v/>
          </cell>
        </row>
        <row r="220">
          <cell r="D220" t="str">
            <v/>
          </cell>
        </row>
        <row r="221">
          <cell r="D221" t="str">
            <v/>
          </cell>
        </row>
        <row r="222">
          <cell r="D222" t="str">
            <v/>
          </cell>
        </row>
        <row r="223">
          <cell r="D223" t="str">
            <v/>
          </cell>
        </row>
        <row r="224">
          <cell r="D224" t="str">
            <v/>
          </cell>
        </row>
        <row r="225">
          <cell r="D225" t="str">
            <v/>
          </cell>
        </row>
        <row r="226">
          <cell r="D226" t="str">
            <v/>
          </cell>
        </row>
        <row r="227">
          <cell r="D227" t="str">
            <v/>
          </cell>
        </row>
        <row r="228">
          <cell r="D228" t="str">
            <v/>
          </cell>
        </row>
        <row r="229">
          <cell r="D229" t="str">
            <v/>
          </cell>
        </row>
        <row r="230">
          <cell r="D230" t="str">
            <v/>
          </cell>
        </row>
        <row r="231">
          <cell r="D231" t="str">
            <v/>
          </cell>
        </row>
        <row r="232">
          <cell r="D232" t="str">
            <v/>
          </cell>
        </row>
        <row r="233">
          <cell r="D233" t="str">
            <v/>
          </cell>
        </row>
        <row r="234">
          <cell r="D234" t="str">
            <v/>
          </cell>
        </row>
        <row r="235">
          <cell r="D235" t="str">
            <v/>
          </cell>
        </row>
        <row r="236">
          <cell r="D236" t="str">
            <v/>
          </cell>
        </row>
        <row r="237">
          <cell r="D237" t="str">
            <v/>
          </cell>
        </row>
        <row r="238">
          <cell r="D238" t="str">
            <v/>
          </cell>
        </row>
        <row r="239">
          <cell r="D239" t="str">
            <v/>
          </cell>
        </row>
        <row r="240">
          <cell r="D240" t="str">
            <v/>
          </cell>
        </row>
        <row r="241">
          <cell r="D241" t="str">
            <v/>
          </cell>
        </row>
        <row r="242">
          <cell r="D242" t="str">
            <v/>
          </cell>
        </row>
        <row r="243">
          <cell r="D243" t="str">
            <v/>
          </cell>
        </row>
        <row r="244">
          <cell r="D244" t="str">
            <v/>
          </cell>
        </row>
        <row r="245">
          <cell r="D245" t="str">
            <v/>
          </cell>
        </row>
        <row r="246">
          <cell r="D246" t="str">
            <v/>
          </cell>
        </row>
        <row r="247">
          <cell r="D247" t="str">
            <v/>
          </cell>
        </row>
        <row r="248">
          <cell r="D248" t="str">
            <v/>
          </cell>
        </row>
        <row r="249">
          <cell r="D249" t="str">
            <v/>
          </cell>
        </row>
        <row r="250">
          <cell r="D250" t="str">
            <v/>
          </cell>
        </row>
        <row r="251">
          <cell r="D251" t="str">
            <v/>
          </cell>
        </row>
        <row r="252">
          <cell r="D252" t="str">
            <v/>
          </cell>
        </row>
        <row r="253">
          <cell r="D253" t="str">
            <v/>
          </cell>
        </row>
        <row r="254">
          <cell r="D254" t="str">
            <v/>
          </cell>
        </row>
        <row r="255">
          <cell r="D255" t="str">
            <v/>
          </cell>
        </row>
        <row r="256">
          <cell r="D256" t="str">
            <v/>
          </cell>
        </row>
        <row r="257">
          <cell r="D257" t="str">
            <v/>
          </cell>
        </row>
        <row r="258">
          <cell r="D258" t="str">
            <v/>
          </cell>
        </row>
        <row r="259">
          <cell r="D259" t="str">
            <v/>
          </cell>
        </row>
        <row r="260">
          <cell r="D260" t="str">
            <v/>
          </cell>
        </row>
        <row r="261">
          <cell r="D261" t="str">
            <v/>
          </cell>
        </row>
        <row r="262">
          <cell r="D262" t="str">
            <v/>
          </cell>
        </row>
        <row r="263">
          <cell r="D263" t="str">
            <v/>
          </cell>
        </row>
        <row r="264">
          <cell r="D264" t="str">
            <v/>
          </cell>
        </row>
        <row r="265">
          <cell r="D265" t="str">
            <v/>
          </cell>
        </row>
        <row r="266">
          <cell r="D266" t="str">
            <v/>
          </cell>
        </row>
        <row r="267">
          <cell r="D267" t="str">
            <v/>
          </cell>
        </row>
        <row r="268">
          <cell r="D268" t="str">
            <v/>
          </cell>
        </row>
      </sheetData>
      <sheetData sheetId="2"/>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Line 4&amp;6 config"/>
      <sheetName val="Retrofit summary"/>
    </sheetNames>
    <sheetDataSet>
      <sheetData sheetId="0"/>
      <sheetData sheetId="1">
        <row r="3">
          <cell r="C3" t="str">
            <v>3.4.2</v>
          </cell>
          <cell r="D3" t="str">
            <v>STR
5.7.3</v>
          </cell>
          <cell r="E3">
            <v>400</v>
          </cell>
          <cell r="F3" t="str">
            <v>STR220</v>
          </cell>
          <cell r="G3" t="str">
            <v>V2.2.3</v>
          </cell>
          <cell r="H3" t="str">
            <v>V1.1.6</v>
          </cell>
          <cell r="I3" t="str">
            <v>V1.02</v>
          </cell>
          <cell r="J3" t="str">
            <v>V0103</v>
          </cell>
          <cell r="K3" t="str">
            <v>V1.32</v>
          </cell>
          <cell r="M3" t="str">
            <v>2.9.1.7</v>
          </cell>
        </row>
        <row r="6">
          <cell r="B6" t="str">
            <v>OK for mainline</v>
          </cell>
          <cell r="C6" t="str">
            <v>3.4.2</v>
          </cell>
          <cell r="D6" t="str">
            <v>5.7.3</v>
          </cell>
          <cell r="E6">
            <v>400</v>
          </cell>
          <cell r="F6">
            <v>220</v>
          </cell>
          <cell r="G6" t="str">
            <v>V2.2.3</v>
          </cell>
          <cell r="H6" t="str">
            <v>V1.1.6</v>
          </cell>
          <cell r="I6">
            <v>1.02</v>
          </cell>
          <cell r="J6">
            <v>103</v>
          </cell>
          <cell r="K6">
            <v>1.32</v>
          </cell>
          <cell r="M6" t="str">
            <v>2.9.1.7</v>
          </cell>
        </row>
        <row r="7">
          <cell r="B7" t="str">
            <v>OK for mainline</v>
          </cell>
          <cell r="C7" t="str">
            <v>3.4.2</v>
          </cell>
          <cell r="D7" t="str">
            <v>5.7.3</v>
          </cell>
          <cell r="E7">
            <v>400</v>
          </cell>
          <cell r="F7">
            <v>220</v>
          </cell>
          <cell r="G7" t="str">
            <v>V2.2.3</v>
          </cell>
          <cell r="H7" t="str">
            <v>V1.1.6</v>
          </cell>
          <cell r="I7">
            <v>1.02</v>
          </cell>
          <cell r="J7">
            <v>103</v>
          </cell>
          <cell r="K7">
            <v>1.32</v>
          </cell>
          <cell r="M7" t="str">
            <v>2.9.1.7</v>
          </cell>
        </row>
        <row r="8">
          <cell r="B8" t="str">
            <v>OK for mainline</v>
          </cell>
          <cell r="C8" t="str">
            <v>3.4.2</v>
          </cell>
          <cell r="D8" t="str">
            <v>5.7.3</v>
          </cell>
          <cell r="E8">
            <v>400</v>
          </cell>
          <cell r="F8">
            <v>220</v>
          </cell>
          <cell r="G8" t="str">
            <v>V2.2.3</v>
          </cell>
          <cell r="H8" t="str">
            <v>V1.1.6</v>
          </cell>
          <cell r="I8">
            <v>1.02</v>
          </cell>
          <cell r="J8">
            <v>103</v>
          </cell>
          <cell r="K8">
            <v>1.32</v>
          </cell>
          <cell r="M8" t="str">
            <v>2.9.1.7</v>
          </cell>
        </row>
        <row r="9">
          <cell r="B9" t="str">
            <v>OK for mainline</v>
          </cell>
          <cell r="C9" t="str">
            <v>3.4.2</v>
          </cell>
          <cell r="D9" t="str">
            <v>5.7.3</v>
          </cell>
          <cell r="E9">
            <v>400</v>
          </cell>
          <cell r="F9">
            <v>220</v>
          </cell>
          <cell r="G9" t="str">
            <v>V2.2.3</v>
          </cell>
          <cell r="H9" t="str">
            <v>V1.1.6</v>
          </cell>
          <cell r="I9">
            <v>1.02</v>
          </cell>
          <cell r="J9">
            <v>103</v>
          </cell>
          <cell r="K9">
            <v>1.32</v>
          </cell>
          <cell r="M9" t="str">
            <v>2.9.1.7</v>
          </cell>
        </row>
        <row r="10">
          <cell r="B10" t="str">
            <v>OK for mainline</v>
          </cell>
          <cell r="C10" t="str">
            <v>3.4.2</v>
          </cell>
          <cell r="D10" t="str">
            <v>5.7.3</v>
          </cell>
          <cell r="E10">
            <v>400</v>
          </cell>
          <cell r="F10">
            <v>220</v>
          </cell>
          <cell r="G10" t="str">
            <v>V2.2.3</v>
          </cell>
          <cell r="H10" t="str">
            <v>V1.1.6</v>
          </cell>
          <cell r="I10">
            <v>1.02</v>
          </cell>
          <cell r="J10">
            <v>103</v>
          </cell>
          <cell r="K10">
            <v>1.32</v>
          </cell>
          <cell r="M10" t="str">
            <v>2.9.1.7</v>
          </cell>
        </row>
        <row r="11">
          <cell r="B11" t="str">
            <v>OK for mainline</v>
          </cell>
          <cell r="C11" t="str">
            <v>3.4.2</v>
          </cell>
          <cell r="D11" t="str">
            <v>5.7.3</v>
          </cell>
          <cell r="E11">
            <v>400</v>
          </cell>
          <cell r="F11">
            <v>220</v>
          </cell>
          <cell r="G11" t="str">
            <v>V2.2.3</v>
          </cell>
          <cell r="H11" t="str">
            <v>V1.1.6</v>
          </cell>
          <cell r="I11">
            <v>1.02</v>
          </cell>
          <cell r="J11">
            <v>103</v>
          </cell>
          <cell r="K11">
            <v>1.32</v>
          </cell>
          <cell r="M11" t="str">
            <v>2.9.1.7</v>
          </cell>
        </row>
        <row r="12">
          <cell r="B12" t="str">
            <v>OK for mainline</v>
          </cell>
          <cell r="C12" t="str">
            <v>3.4.2</v>
          </cell>
          <cell r="D12" t="str">
            <v>5.7.3</v>
          </cell>
          <cell r="E12">
            <v>400</v>
          </cell>
          <cell r="F12">
            <v>220</v>
          </cell>
          <cell r="G12" t="str">
            <v>V2.2.3</v>
          </cell>
          <cell r="H12" t="str">
            <v>V1.1.6</v>
          </cell>
          <cell r="I12">
            <v>1.02</v>
          </cell>
          <cell r="J12">
            <v>103</v>
          </cell>
          <cell r="K12">
            <v>1.32</v>
          </cell>
          <cell r="M12" t="str">
            <v>2.9.1.7</v>
          </cell>
        </row>
        <row r="13">
          <cell r="B13" t="str">
            <v>OK for mainline</v>
          </cell>
          <cell r="C13" t="str">
            <v>3.4.2</v>
          </cell>
          <cell r="D13" t="str">
            <v>5.7.3</v>
          </cell>
          <cell r="E13">
            <v>400</v>
          </cell>
          <cell r="F13">
            <v>220</v>
          </cell>
          <cell r="G13" t="str">
            <v>V2.2.3</v>
          </cell>
          <cell r="H13" t="str">
            <v>V1.1.6</v>
          </cell>
          <cell r="I13">
            <v>1.02</v>
          </cell>
          <cell r="J13">
            <v>103</v>
          </cell>
          <cell r="K13">
            <v>1.32</v>
          </cell>
          <cell r="M13" t="str">
            <v>2.9.1.7</v>
          </cell>
        </row>
        <row r="14">
          <cell r="B14" t="str">
            <v>OK for mainline</v>
          </cell>
          <cell r="C14" t="str">
            <v>3.4.2</v>
          </cell>
          <cell r="D14" t="str">
            <v>5.7.3</v>
          </cell>
          <cell r="E14">
            <v>400</v>
          </cell>
          <cell r="F14">
            <v>220</v>
          </cell>
          <cell r="G14" t="str">
            <v>V2.2.3</v>
          </cell>
          <cell r="H14" t="str">
            <v>V1.1.6</v>
          </cell>
          <cell r="I14">
            <v>1.02</v>
          </cell>
          <cell r="J14">
            <v>103</v>
          </cell>
          <cell r="K14">
            <v>1.32</v>
          </cell>
          <cell r="M14" t="str">
            <v>2.9.1.7</v>
          </cell>
        </row>
        <row r="15">
          <cell r="B15" t="str">
            <v>OK for mainline</v>
          </cell>
          <cell r="C15" t="str">
            <v>3.4.2</v>
          </cell>
          <cell r="D15" t="str">
            <v>5.7.3</v>
          </cell>
          <cell r="E15">
            <v>400</v>
          </cell>
          <cell r="F15">
            <v>220</v>
          </cell>
          <cell r="G15" t="str">
            <v>V2.2.3</v>
          </cell>
          <cell r="H15" t="str">
            <v>V1.1.6</v>
          </cell>
          <cell r="I15">
            <v>1.02</v>
          </cell>
          <cell r="J15">
            <v>103</v>
          </cell>
          <cell r="K15">
            <v>1.32</v>
          </cell>
          <cell r="M15" t="str">
            <v>2.9.1.7</v>
          </cell>
        </row>
        <row r="16">
          <cell r="B16" t="str">
            <v>OK for mainline</v>
          </cell>
          <cell r="C16" t="str">
            <v>3.4.2</v>
          </cell>
          <cell r="D16" t="str">
            <v>5.7.3</v>
          </cell>
          <cell r="E16">
            <v>400</v>
          </cell>
          <cell r="F16">
            <v>220</v>
          </cell>
          <cell r="G16" t="str">
            <v>V2.2.3</v>
          </cell>
          <cell r="H16" t="str">
            <v>V1.1.6</v>
          </cell>
          <cell r="I16">
            <v>1.02</v>
          </cell>
          <cell r="J16">
            <v>103</v>
          </cell>
          <cell r="K16">
            <v>1.32</v>
          </cell>
          <cell r="M16" t="str">
            <v>2.9.1.7</v>
          </cell>
        </row>
        <row r="17">
          <cell r="B17" t="str">
            <v>OK for mainline</v>
          </cell>
          <cell r="C17" t="str">
            <v>3.4.2</v>
          </cell>
          <cell r="D17" t="str">
            <v>5.7.3</v>
          </cell>
          <cell r="E17">
            <v>400</v>
          </cell>
          <cell r="F17">
            <v>220</v>
          </cell>
          <cell r="G17" t="str">
            <v>V2.2.3</v>
          </cell>
          <cell r="H17" t="str">
            <v>V1.1.6</v>
          </cell>
          <cell r="I17">
            <v>1.02</v>
          </cell>
          <cell r="J17">
            <v>103</v>
          </cell>
          <cell r="K17">
            <v>1.32</v>
          </cell>
          <cell r="M17" t="str">
            <v>2.9.1.7</v>
          </cell>
        </row>
        <row r="18">
          <cell r="B18" t="str">
            <v>OK for mainline</v>
          </cell>
          <cell r="C18" t="str">
            <v>3.4.2</v>
          </cell>
          <cell r="D18" t="str">
            <v>5.7.3</v>
          </cell>
          <cell r="E18">
            <v>400</v>
          </cell>
          <cell r="F18">
            <v>220</v>
          </cell>
          <cell r="G18" t="str">
            <v>V2.2.3</v>
          </cell>
          <cell r="H18" t="str">
            <v>V1.1.6</v>
          </cell>
          <cell r="I18">
            <v>1.02</v>
          </cell>
          <cell r="J18">
            <v>103</v>
          </cell>
          <cell r="K18">
            <v>1.32</v>
          </cell>
          <cell r="M18" t="str">
            <v>2.9.1.7</v>
          </cell>
        </row>
        <row r="19">
          <cell r="B19" t="str">
            <v>OK for mainline</v>
          </cell>
          <cell r="C19" t="str">
            <v>3.4.2</v>
          </cell>
          <cell r="D19" t="str">
            <v>5.7.3</v>
          </cell>
          <cell r="E19">
            <v>400</v>
          </cell>
          <cell r="F19">
            <v>220</v>
          </cell>
          <cell r="G19" t="str">
            <v>V2.2.3</v>
          </cell>
          <cell r="H19" t="str">
            <v>V1.1.6</v>
          </cell>
          <cell r="I19">
            <v>1.02</v>
          </cell>
          <cell r="J19">
            <v>103</v>
          </cell>
          <cell r="K19">
            <v>1.32</v>
          </cell>
          <cell r="M19" t="str">
            <v>2.9.1.7</v>
          </cell>
        </row>
        <row r="20">
          <cell r="B20" t="str">
            <v>OK for mainline</v>
          </cell>
          <cell r="C20" t="str">
            <v>3.4.2</v>
          </cell>
          <cell r="D20" t="str">
            <v>5.7.3</v>
          </cell>
          <cell r="E20">
            <v>400</v>
          </cell>
          <cell r="F20">
            <v>220</v>
          </cell>
          <cell r="G20" t="str">
            <v>V2.2.3</v>
          </cell>
          <cell r="H20" t="str">
            <v>V1.1.6</v>
          </cell>
          <cell r="I20">
            <v>1.02</v>
          </cell>
          <cell r="J20">
            <v>103</v>
          </cell>
          <cell r="K20">
            <v>1.32</v>
          </cell>
          <cell r="M20" t="str">
            <v>2.9.1.7</v>
          </cell>
        </row>
        <row r="21">
          <cell r="B21" t="str">
            <v>OK for mainline</v>
          </cell>
          <cell r="C21" t="str">
            <v>3.4.2</v>
          </cell>
          <cell r="D21" t="str">
            <v>5.7.3</v>
          </cell>
          <cell r="E21">
            <v>400</v>
          </cell>
          <cell r="F21">
            <v>220</v>
          </cell>
          <cell r="G21" t="str">
            <v>V2.2.3</v>
          </cell>
          <cell r="H21" t="str">
            <v>V1.1.6</v>
          </cell>
          <cell r="I21">
            <v>1.02</v>
          </cell>
          <cell r="J21">
            <v>103</v>
          </cell>
          <cell r="K21">
            <v>1.32</v>
          </cell>
          <cell r="M21" t="str">
            <v>2.9.1.7</v>
          </cell>
        </row>
        <row r="22">
          <cell r="B22" t="str">
            <v>OK for mainline</v>
          </cell>
          <cell r="C22" t="str">
            <v>3.4.2</v>
          </cell>
          <cell r="D22" t="str">
            <v>5.7.3</v>
          </cell>
          <cell r="E22">
            <v>400</v>
          </cell>
          <cell r="F22">
            <v>220</v>
          </cell>
          <cell r="G22" t="str">
            <v>V2.2.3</v>
          </cell>
          <cell r="H22" t="str">
            <v>V1.1.6</v>
          </cell>
          <cell r="I22">
            <v>1.02</v>
          </cell>
          <cell r="J22">
            <v>103</v>
          </cell>
          <cell r="K22">
            <v>1.32</v>
          </cell>
          <cell r="M22" t="str">
            <v>2.9.1.7</v>
          </cell>
        </row>
        <row r="23">
          <cell r="B23" t="str">
            <v>OK for mainline</v>
          </cell>
          <cell r="C23" t="str">
            <v>3.4.2</v>
          </cell>
          <cell r="D23" t="str">
            <v>5.7.3</v>
          </cell>
          <cell r="E23">
            <v>400</v>
          </cell>
          <cell r="F23">
            <v>220</v>
          </cell>
          <cell r="G23" t="str">
            <v>V2.2.3</v>
          </cell>
          <cell r="H23" t="str">
            <v>V1.1.6</v>
          </cell>
          <cell r="I23">
            <v>1.02</v>
          </cell>
          <cell r="J23">
            <v>103</v>
          </cell>
          <cell r="K23">
            <v>1.32</v>
          </cell>
          <cell r="M23" t="str">
            <v>2.9.1.7</v>
          </cell>
        </row>
        <row r="24">
          <cell r="B24" t="str">
            <v>OK for mainline</v>
          </cell>
          <cell r="C24" t="str">
            <v>3.4.2</v>
          </cell>
          <cell r="D24" t="str">
            <v>5.7.3</v>
          </cell>
          <cell r="E24">
            <v>400</v>
          </cell>
          <cell r="F24">
            <v>220</v>
          </cell>
          <cell r="G24" t="str">
            <v>V2.2.3</v>
          </cell>
          <cell r="H24" t="str">
            <v>V1.1.6</v>
          </cell>
          <cell r="I24">
            <v>1.02</v>
          </cell>
          <cell r="J24">
            <v>103</v>
          </cell>
          <cell r="K24">
            <v>1.32</v>
          </cell>
          <cell r="M24" t="str">
            <v>2.9.1.7</v>
          </cell>
        </row>
        <row r="25">
          <cell r="B25" t="str">
            <v>OK for mainline</v>
          </cell>
          <cell r="C25" t="str">
            <v>3.4.2</v>
          </cell>
          <cell r="D25" t="str">
            <v>5.7.3</v>
          </cell>
          <cell r="E25">
            <v>400</v>
          </cell>
          <cell r="F25">
            <v>220</v>
          </cell>
          <cell r="G25" t="str">
            <v>V2.2.3</v>
          </cell>
          <cell r="H25" t="str">
            <v>V1.1.6</v>
          </cell>
          <cell r="I25">
            <v>1.02</v>
          </cell>
          <cell r="J25">
            <v>103</v>
          </cell>
          <cell r="K25">
            <v>1.32</v>
          </cell>
          <cell r="M25" t="str">
            <v>2.9.1.7</v>
          </cell>
        </row>
        <row r="26">
          <cell r="B26" t="str">
            <v>OK for mainline</v>
          </cell>
          <cell r="C26" t="str">
            <v>3.4.2</v>
          </cell>
          <cell r="D26" t="str">
            <v>5.7.3</v>
          </cell>
          <cell r="E26">
            <v>400</v>
          </cell>
          <cell r="F26">
            <v>220</v>
          </cell>
          <cell r="G26" t="str">
            <v>V2.2.3</v>
          </cell>
          <cell r="H26" t="str">
            <v>V1.1.6</v>
          </cell>
          <cell r="I26">
            <v>1.02</v>
          </cell>
          <cell r="J26">
            <v>103</v>
          </cell>
          <cell r="K26">
            <v>1.32</v>
          </cell>
          <cell r="M26" t="str">
            <v>2.9.1.7</v>
          </cell>
        </row>
        <row r="27">
          <cell r="B27" t="str">
            <v>OK for mainline</v>
          </cell>
          <cell r="C27" t="str">
            <v>3.4.2</v>
          </cell>
          <cell r="D27" t="str">
            <v>5.7.3</v>
          </cell>
          <cell r="E27">
            <v>400</v>
          </cell>
          <cell r="F27">
            <v>220</v>
          </cell>
          <cell r="G27" t="str">
            <v>V2.2.3</v>
          </cell>
          <cell r="H27" t="str">
            <v>V1.1.6</v>
          </cell>
          <cell r="I27">
            <v>1.02</v>
          </cell>
          <cell r="J27">
            <v>103</v>
          </cell>
          <cell r="K27">
            <v>1.32</v>
          </cell>
          <cell r="M27" t="str">
            <v>2.9.1.7</v>
          </cell>
        </row>
        <row r="28">
          <cell r="B28" t="str">
            <v>OK for mainline</v>
          </cell>
          <cell r="C28" t="str">
            <v>3.4.2</v>
          </cell>
          <cell r="D28" t="str">
            <v>5.7.3</v>
          </cell>
          <cell r="E28">
            <v>400</v>
          </cell>
          <cell r="F28">
            <v>220</v>
          </cell>
          <cell r="G28" t="str">
            <v>V2.2.3</v>
          </cell>
          <cell r="H28" t="str">
            <v>V1.1.6</v>
          </cell>
          <cell r="I28">
            <v>1.02</v>
          </cell>
          <cell r="J28">
            <v>103</v>
          </cell>
          <cell r="K28">
            <v>1.32</v>
          </cell>
          <cell r="M28" t="str">
            <v>2.9.1.7</v>
          </cell>
        </row>
        <row r="29">
          <cell r="B29" t="str">
            <v>OK for mainline</v>
          </cell>
          <cell r="C29" t="str">
            <v>3.4.2</v>
          </cell>
          <cell r="D29" t="str">
            <v>5.7.3</v>
          </cell>
          <cell r="E29">
            <v>400</v>
          </cell>
          <cell r="F29">
            <v>220</v>
          </cell>
          <cell r="G29" t="str">
            <v>V2.2.3</v>
          </cell>
          <cell r="H29" t="str">
            <v>V1.1.6</v>
          </cell>
          <cell r="I29">
            <v>1.02</v>
          </cell>
          <cell r="J29">
            <v>103</v>
          </cell>
          <cell r="K29">
            <v>1.32</v>
          </cell>
          <cell r="M29" t="str">
            <v>2.9.1.7</v>
          </cell>
        </row>
        <row r="30">
          <cell r="B30" t="str">
            <v>OK for mainline</v>
          </cell>
          <cell r="C30" t="str">
            <v>3.4.2</v>
          </cell>
          <cell r="D30" t="str">
            <v>5.7.3</v>
          </cell>
          <cell r="E30">
            <v>400</v>
          </cell>
          <cell r="F30">
            <v>220</v>
          </cell>
          <cell r="G30" t="str">
            <v>V2.2.3</v>
          </cell>
          <cell r="H30" t="str">
            <v>V1.1.6</v>
          </cell>
          <cell r="I30">
            <v>1.02</v>
          </cell>
          <cell r="J30">
            <v>103</v>
          </cell>
          <cell r="K30">
            <v>1.32</v>
          </cell>
          <cell r="M30" t="str">
            <v>2.9.1.7</v>
          </cell>
        </row>
        <row r="31">
          <cell r="B31" t="str">
            <v>OK for mainline</v>
          </cell>
          <cell r="C31" t="str">
            <v>3.4.2</v>
          </cell>
          <cell r="D31" t="str">
            <v>5.7.3</v>
          </cell>
          <cell r="E31">
            <v>400</v>
          </cell>
          <cell r="F31">
            <v>220</v>
          </cell>
          <cell r="G31" t="str">
            <v>V2.2.3</v>
          </cell>
          <cell r="H31" t="str">
            <v>V1.1.6</v>
          </cell>
          <cell r="I31">
            <v>1.02</v>
          </cell>
          <cell r="J31">
            <v>103</v>
          </cell>
          <cell r="K31">
            <v>1.32</v>
          </cell>
          <cell r="M31" t="str">
            <v>2.9.1.7</v>
          </cell>
        </row>
        <row r="32">
          <cell r="B32" t="str">
            <v>OK for mainline</v>
          </cell>
          <cell r="C32" t="str">
            <v>3.4.2</v>
          </cell>
          <cell r="D32" t="str">
            <v>5.7.3</v>
          </cell>
          <cell r="E32">
            <v>400</v>
          </cell>
          <cell r="F32">
            <v>220</v>
          </cell>
          <cell r="G32" t="str">
            <v>V2.2.3</v>
          </cell>
          <cell r="H32" t="str">
            <v>V1.1.6</v>
          </cell>
          <cell r="I32">
            <v>1.02</v>
          </cell>
          <cell r="J32">
            <v>103</v>
          </cell>
          <cell r="K32">
            <v>1.32</v>
          </cell>
          <cell r="M32" t="str">
            <v>2.9.1.7</v>
          </cell>
        </row>
        <row r="33">
          <cell r="B33" t="str">
            <v>OK for mainline</v>
          </cell>
          <cell r="C33" t="str">
            <v>3.4.2</v>
          </cell>
          <cell r="D33" t="str">
            <v>5.7.3</v>
          </cell>
          <cell r="E33">
            <v>400</v>
          </cell>
          <cell r="F33">
            <v>220</v>
          </cell>
          <cell r="G33" t="str">
            <v>V2.2.3</v>
          </cell>
          <cell r="H33" t="str">
            <v>V1.1.6</v>
          </cell>
          <cell r="I33">
            <v>1.02</v>
          </cell>
          <cell r="J33">
            <v>103</v>
          </cell>
          <cell r="K33">
            <v>1.32</v>
          </cell>
          <cell r="M33" t="str">
            <v>2.9.1.7</v>
          </cell>
        </row>
        <row r="34">
          <cell r="B34" t="str">
            <v>OK for mainline</v>
          </cell>
          <cell r="C34" t="str">
            <v>3.4.2</v>
          </cell>
          <cell r="D34" t="str">
            <v>5.7.3</v>
          </cell>
          <cell r="E34">
            <v>400</v>
          </cell>
          <cell r="F34">
            <v>220</v>
          </cell>
          <cell r="G34" t="str">
            <v>V2.2.3</v>
          </cell>
          <cell r="H34" t="str">
            <v>V1.1.6</v>
          </cell>
          <cell r="I34">
            <v>1.02</v>
          </cell>
          <cell r="J34">
            <v>103</v>
          </cell>
          <cell r="K34">
            <v>1.32</v>
          </cell>
          <cell r="M34" t="str">
            <v>2.9.1.7</v>
          </cell>
        </row>
        <row r="35">
          <cell r="B35" t="str">
            <v>OK for mainline</v>
          </cell>
          <cell r="C35" t="str">
            <v>3.4.2</v>
          </cell>
          <cell r="D35" t="str">
            <v>5.7.3</v>
          </cell>
          <cell r="E35">
            <v>400</v>
          </cell>
          <cell r="F35">
            <v>220</v>
          </cell>
          <cell r="G35" t="str">
            <v>V2.2.3</v>
          </cell>
          <cell r="H35" t="str">
            <v>V1.1.6</v>
          </cell>
          <cell r="I35">
            <v>1.02</v>
          </cell>
          <cell r="J35">
            <v>103</v>
          </cell>
          <cell r="K35">
            <v>1.32</v>
          </cell>
          <cell r="M35" t="str">
            <v>2.9.1.7</v>
          </cell>
        </row>
        <row r="36">
          <cell r="B36" t="str">
            <v>OK for mainline</v>
          </cell>
          <cell r="C36" t="str">
            <v>3.4.2</v>
          </cell>
          <cell r="D36" t="str">
            <v>5.7.3</v>
          </cell>
          <cell r="E36">
            <v>400</v>
          </cell>
          <cell r="F36">
            <v>220</v>
          </cell>
          <cell r="G36" t="str">
            <v>V2.2.3</v>
          </cell>
          <cell r="H36" t="str">
            <v>V1.1.6</v>
          </cell>
          <cell r="I36">
            <v>1.02</v>
          </cell>
          <cell r="J36">
            <v>103</v>
          </cell>
          <cell r="K36">
            <v>1.32</v>
          </cell>
          <cell r="M36" t="str">
            <v>2.9.1.7</v>
          </cell>
        </row>
        <row r="37">
          <cell r="B37" t="str">
            <v>OK for mainline</v>
          </cell>
          <cell r="C37" t="str">
            <v>3.4.2</v>
          </cell>
          <cell r="D37" t="str">
            <v>5.7.3</v>
          </cell>
          <cell r="E37">
            <v>400</v>
          </cell>
          <cell r="F37">
            <v>220</v>
          </cell>
          <cell r="G37" t="str">
            <v>V2.2.3</v>
          </cell>
          <cell r="H37" t="str">
            <v>V1.1.6</v>
          </cell>
          <cell r="I37">
            <v>1.02</v>
          </cell>
          <cell r="J37">
            <v>103</v>
          </cell>
          <cell r="K37">
            <v>1.32</v>
          </cell>
          <cell r="M37" t="str">
            <v>2.9.1.7</v>
          </cell>
        </row>
        <row r="38">
          <cell r="B38" t="str">
            <v>OK for mainline</v>
          </cell>
          <cell r="C38" t="str">
            <v>3.4.2</v>
          </cell>
          <cell r="D38" t="str">
            <v>5.7.3</v>
          </cell>
          <cell r="E38">
            <v>400</v>
          </cell>
          <cell r="F38">
            <v>220</v>
          </cell>
          <cell r="G38" t="str">
            <v>V2.2.3</v>
          </cell>
          <cell r="H38" t="str">
            <v>V1.1.6</v>
          </cell>
          <cell r="I38">
            <v>1.02</v>
          </cell>
          <cell r="J38">
            <v>103</v>
          </cell>
          <cell r="K38">
            <v>1.32</v>
          </cell>
          <cell r="M38" t="str">
            <v>2.9.1.7</v>
          </cell>
        </row>
        <row r="39">
          <cell r="B39" t="str">
            <v>OK for mainline</v>
          </cell>
          <cell r="C39" t="str">
            <v>3.4.2</v>
          </cell>
          <cell r="D39" t="str">
            <v>5.7.3</v>
          </cell>
          <cell r="E39">
            <v>400</v>
          </cell>
          <cell r="F39">
            <v>220</v>
          </cell>
          <cell r="G39" t="str">
            <v>V2.2.3</v>
          </cell>
          <cell r="H39" t="str">
            <v>V1.1.6</v>
          </cell>
          <cell r="I39">
            <v>1.02</v>
          </cell>
          <cell r="J39">
            <v>103</v>
          </cell>
          <cell r="K39">
            <v>1.32</v>
          </cell>
          <cell r="M39" t="str">
            <v>2.9.1.7</v>
          </cell>
        </row>
        <row r="40">
          <cell r="B40" t="str">
            <v>OK for mainline</v>
          </cell>
          <cell r="C40" t="str">
            <v>3.4.2</v>
          </cell>
          <cell r="D40" t="str">
            <v>5.7.3</v>
          </cell>
          <cell r="E40">
            <v>400</v>
          </cell>
          <cell r="F40">
            <v>220</v>
          </cell>
          <cell r="G40" t="str">
            <v>V2.2.3</v>
          </cell>
          <cell r="H40" t="str">
            <v>V1.1.6</v>
          </cell>
          <cell r="I40">
            <v>1.02</v>
          </cell>
          <cell r="J40">
            <v>103</v>
          </cell>
          <cell r="K40">
            <v>1.32</v>
          </cell>
          <cell r="M40" t="str">
            <v>2.9.1.7</v>
          </cell>
        </row>
        <row r="41">
          <cell r="B41" t="str">
            <v>OK for mainline</v>
          </cell>
          <cell r="C41" t="str">
            <v>3.4.2</v>
          </cell>
          <cell r="D41" t="str">
            <v>5.7.3</v>
          </cell>
          <cell r="E41">
            <v>400</v>
          </cell>
          <cell r="F41">
            <v>220</v>
          </cell>
          <cell r="G41" t="str">
            <v>V2.2.3</v>
          </cell>
          <cell r="H41" t="str">
            <v>V1.1.6</v>
          </cell>
          <cell r="I41">
            <v>1.02</v>
          </cell>
          <cell r="J41">
            <v>103</v>
          </cell>
          <cell r="K41">
            <v>1.32</v>
          </cell>
          <cell r="M41" t="str">
            <v>2.9.1.7</v>
          </cell>
        </row>
        <row r="42">
          <cell r="B42" t="str">
            <v>OK for mainline</v>
          </cell>
          <cell r="C42" t="str">
            <v>3.4.2</v>
          </cell>
          <cell r="D42" t="str">
            <v>5.7.3</v>
          </cell>
          <cell r="E42">
            <v>400</v>
          </cell>
          <cell r="F42">
            <v>220</v>
          </cell>
          <cell r="G42" t="str">
            <v>V2.2.3</v>
          </cell>
          <cell r="H42" t="str">
            <v>V1.1.6</v>
          </cell>
          <cell r="I42">
            <v>1.02</v>
          </cell>
          <cell r="J42">
            <v>103</v>
          </cell>
          <cell r="K42">
            <v>1.32</v>
          </cell>
          <cell r="M42" t="str">
            <v>2.9.1.7</v>
          </cell>
        </row>
        <row r="43">
          <cell r="B43" t="str">
            <v>OK for mainline</v>
          </cell>
          <cell r="C43" t="str">
            <v>3.4.2</v>
          </cell>
          <cell r="D43" t="str">
            <v>5.7.3</v>
          </cell>
          <cell r="E43">
            <v>400</v>
          </cell>
          <cell r="F43">
            <v>220</v>
          </cell>
          <cell r="G43" t="str">
            <v>V2.2.3</v>
          </cell>
          <cell r="H43" t="str">
            <v>V1.1.6</v>
          </cell>
          <cell r="I43">
            <v>1.02</v>
          </cell>
          <cell r="J43">
            <v>103</v>
          </cell>
          <cell r="K43">
            <v>1.32</v>
          </cell>
          <cell r="M43" t="str">
            <v>2.9.1.7</v>
          </cell>
        </row>
        <row r="44">
          <cell r="B44" t="str">
            <v>OK for mainline</v>
          </cell>
          <cell r="C44" t="str">
            <v>3.4.2</v>
          </cell>
          <cell r="D44" t="str">
            <v>5.7.3</v>
          </cell>
          <cell r="E44">
            <v>400</v>
          </cell>
          <cell r="F44">
            <v>220</v>
          </cell>
          <cell r="G44" t="str">
            <v>V2.2.3</v>
          </cell>
          <cell r="H44" t="str">
            <v>V1.1.6</v>
          </cell>
          <cell r="I44">
            <v>1.02</v>
          </cell>
          <cell r="J44">
            <v>103</v>
          </cell>
          <cell r="K44">
            <v>1.32</v>
          </cell>
          <cell r="M44" t="str">
            <v>2.9.1.7</v>
          </cell>
        </row>
        <row r="45">
          <cell r="B45" t="str">
            <v>OK for mainline</v>
          </cell>
          <cell r="C45" t="str">
            <v>3.4.2</v>
          </cell>
          <cell r="D45" t="str">
            <v>5.7.3</v>
          </cell>
          <cell r="E45">
            <v>400</v>
          </cell>
          <cell r="F45">
            <v>220</v>
          </cell>
          <cell r="G45" t="str">
            <v>V2.2.3</v>
          </cell>
          <cell r="H45" t="str">
            <v>V1.1.6</v>
          </cell>
          <cell r="I45">
            <v>1.02</v>
          </cell>
          <cell r="J45">
            <v>103</v>
          </cell>
          <cell r="K45">
            <v>1.32</v>
          </cell>
          <cell r="M45" t="str">
            <v>2.9.1.7</v>
          </cell>
        </row>
        <row r="46">
          <cell r="B46" t="str">
            <v>NOK for mainline</v>
          </cell>
          <cell r="C46" t="str">
            <v>3.4.1</v>
          </cell>
          <cell r="D46" t="str">
            <v>5.7.3</v>
          </cell>
          <cell r="E46">
            <v>400</v>
          </cell>
          <cell r="F46">
            <v>220</v>
          </cell>
          <cell r="G46" t="str">
            <v>V2.2.3</v>
          </cell>
          <cell r="H46" t="str">
            <v>V1.1.5</v>
          </cell>
          <cell r="I46">
            <v>1.01</v>
          </cell>
          <cell r="J46">
            <v>103</v>
          </cell>
          <cell r="K46">
            <v>1.32</v>
          </cell>
          <cell r="M46" t="str">
            <v>2.9.1.2</v>
          </cell>
        </row>
        <row r="47">
          <cell r="B47" t="str">
            <v>OK for mainline</v>
          </cell>
          <cell r="C47" t="str">
            <v>3.4.2</v>
          </cell>
          <cell r="D47" t="str">
            <v>5.7.3</v>
          </cell>
          <cell r="E47">
            <v>400</v>
          </cell>
          <cell r="F47">
            <v>220</v>
          </cell>
          <cell r="G47" t="str">
            <v>V2.2.3</v>
          </cell>
          <cell r="H47" t="str">
            <v>V1.1.6</v>
          </cell>
          <cell r="I47">
            <v>1.02</v>
          </cell>
          <cell r="J47">
            <v>103</v>
          </cell>
          <cell r="K47">
            <v>1.32</v>
          </cell>
          <cell r="M47" t="str">
            <v>2.9.1.7</v>
          </cell>
        </row>
        <row r="48">
          <cell r="B48" t="str">
            <v>OK for mainline</v>
          </cell>
          <cell r="C48" t="str">
            <v>3.4.2</v>
          </cell>
          <cell r="D48" t="str">
            <v>5.7.3</v>
          </cell>
          <cell r="E48">
            <v>400</v>
          </cell>
          <cell r="F48">
            <v>220</v>
          </cell>
          <cell r="G48" t="str">
            <v>V2.2.3</v>
          </cell>
          <cell r="H48" t="str">
            <v>V1.1.6</v>
          </cell>
          <cell r="I48">
            <v>1.02</v>
          </cell>
          <cell r="J48">
            <v>103</v>
          </cell>
          <cell r="K48">
            <v>1.32</v>
          </cell>
          <cell r="M48" t="str">
            <v>2.9.1.7</v>
          </cell>
        </row>
        <row r="49">
          <cell r="B49" t="str">
            <v>OK for mainline</v>
          </cell>
          <cell r="C49" t="str">
            <v>3.4.2</v>
          </cell>
          <cell r="D49" t="str">
            <v>5.7.3</v>
          </cell>
          <cell r="E49">
            <v>400</v>
          </cell>
          <cell r="F49">
            <v>220</v>
          </cell>
          <cell r="G49" t="str">
            <v>V2.2.3</v>
          </cell>
          <cell r="H49" t="str">
            <v>V1.1.6</v>
          </cell>
          <cell r="I49">
            <v>1.02</v>
          </cell>
          <cell r="J49">
            <v>103</v>
          </cell>
          <cell r="K49">
            <v>1.32</v>
          </cell>
          <cell r="M49" t="str">
            <v>2.9.1.7</v>
          </cell>
        </row>
        <row r="50">
          <cell r="B50" t="str">
            <v>OK for mainline</v>
          </cell>
          <cell r="C50" t="str">
            <v>3.4.2</v>
          </cell>
          <cell r="D50" t="str">
            <v>5.7.3</v>
          </cell>
          <cell r="E50">
            <v>400</v>
          </cell>
          <cell r="F50">
            <v>220</v>
          </cell>
          <cell r="G50" t="str">
            <v>V2.2.3</v>
          </cell>
          <cell r="H50" t="str">
            <v>V1.1.6</v>
          </cell>
          <cell r="I50">
            <v>1.02</v>
          </cell>
          <cell r="J50">
            <v>103</v>
          </cell>
          <cell r="K50">
            <v>1.32</v>
          </cell>
          <cell r="M50" t="str">
            <v>2.9.1.7</v>
          </cell>
        </row>
        <row r="51">
          <cell r="B51" t="str">
            <v>OK for mainline</v>
          </cell>
          <cell r="C51" t="str">
            <v>3.4.2</v>
          </cell>
          <cell r="D51" t="str">
            <v>5.7.3</v>
          </cell>
          <cell r="E51">
            <v>400</v>
          </cell>
          <cell r="F51">
            <v>220</v>
          </cell>
          <cell r="G51" t="str">
            <v>V2.2.3</v>
          </cell>
          <cell r="H51" t="str">
            <v>V1.1.6</v>
          </cell>
          <cell r="I51">
            <v>1.02</v>
          </cell>
          <cell r="J51">
            <v>103</v>
          </cell>
          <cell r="K51">
            <v>1.32</v>
          </cell>
          <cell r="M51" t="str">
            <v>2.9.1.7</v>
          </cell>
        </row>
        <row r="52">
          <cell r="B52" t="str">
            <v>OK for mainline</v>
          </cell>
          <cell r="C52" t="str">
            <v>3.4.2</v>
          </cell>
          <cell r="D52" t="str">
            <v>5.7.3</v>
          </cell>
          <cell r="E52">
            <v>400</v>
          </cell>
          <cell r="F52">
            <v>220</v>
          </cell>
          <cell r="G52" t="str">
            <v>V2.2.3</v>
          </cell>
          <cell r="H52" t="str">
            <v>V1.1.6</v>
          </cell>
          <cell r="I52">
            <v>1.02</v>
          </cell>
          <cell r="J52">
            <v>103</v>
          </cell>
          <cell r="K52">
            <v>1.32</v>
          </cell>
          <cell r="M52" t="str">
            <v>2.9.1.7</v>
          </cell>
        </row>
        <row r="53">
          <cell r="B53" t="str">
            <v>OK for mainline</v>
          </cell>
          <cell r="C53" t="str">
            <v>3.4.2</v>
          </cell>
          <cell r="D53" t="str">
            <v>5.7.3</v>
          </cell>
          <cell r="E53">
            <v>400</v>
          </cell>
          <cell r="F53">
            <v>220</v>
          </cell>
          <cell r="G53" t="str">
            <v>V2.2.3</v>
          </cell>
          <cell r="H53" t="str">
            <v>V1.1.6</v>
          </cell>
          <cell r="I53">
            <v>1.02</v>
          </cell>
          <cell r="J53">
            <v>103</v>
          </cell>
          <cell r="K53">
            <v>1.32</v>
          </cell>
          <cell r="M53" t="str">
            <v>2.9.1.7</v>
          </cell>
        </row>
        <row r="54">
          <cell r="B54" t="str">
            <v>OK for mainline</v>
          </cell>
          <cell r="C54" t="str">
            <v>3.4.2</v>
          </cell>
          <cell r="D54" t="str">
            <v>5.7.3</v>
          </cell>
          <cell r="E54">
            <v>400</v>
          </cell>
          <cell r="F54">
            <v>220</v>
          </cell>
          <cell r="G54" t="str">
            <v>V2.2.3</v>
          </cell>
          <cell r="H54" t="str">
            <v>V1.1.6</v>
          </cell>
          <cell r="I54">
            <v>1.02</v>
          </cell>
          <cell r="J54">
            <v>103</v>
          </cell>
          <cell r="K54">
            <v>1.32</v>
          </cell>
          <cell r="M54" t="str">
            <v>2.9.1.7</v>
          </cell>
        </row>
        <row r="55">
          <cell r="B55" t="str">
            <v>OK for mainline</v>
          </cell>
          <cell r="C55" t="str">
            <v>3.4.2</v>
          </cell>
          <cell r="D55" t="str">
            <v>5.7.3</v>
          </cell>
          <cell r="E55">
            <v>400</v>
          </cell>
          <cell r="F55">
            <v>220</v>
          </cell>
          <cell r="G55" t="str">
            <v>V2.2.3</v>
          </cell>
          <cell r="H55" t="str">
            <v>V1.1.6</v>
          </cell>
          <cell r="I55">
            <v>1.02</v>
          </cell>
          <cell r="J55">
            <v>103</v>
          </cell>
          <cell r="K55">
            <v>1.32</v>
          </cell>
          <cell r="M55" t="str">
            <v>2.9.1.7</v>
          </cell>
        </row>
      </sheetData>
      <sheetData sheetId="2">
        <row r="2">
          <cell r="C2" t="str">
            <v>24 out of 24</v>
          </cell>
          <cell r="D2">
            <v>1</v>
          </cell>
          <cell r="E2" t="str">
            <v>19 out of 19</v>
          </cell>
          <cell r="F2">
            <v>1</v>
          </cell>
          <cell r="G2" t="str">
            <v>26 out of 26</v>
          </cell>
          <cell r="H2">
            <v>1</v>
          </cell>
          <cell r="I2">
            <v>1</v>
          </cell>
        </row>
        <row r="3">
          <cell r="C3" t="str">
            <v>0 out of 24</v>
          </cell>
          <cell r="D3">
            <v>0</v>
          </cell>
          <cell r="E3" t="str">
            <v>11 out of 19</v>
          </cell>
          <cell r="F3">
            <v>0.57894736842105265</v>
          </cell>
          <cell r="G3" t="str">
            <v>0 out of 26</v>
          </cell>
          <cell r="H3">
            <v>0</v>
          </cell>
          <cell r="I3">
            <v>0.15942028985507245</v>
          </cell>
        </row>
        <row r="4">
          <cell r="C4" t="str">
            <v>0 out of 24</v>
          </cell>
          <cell r="D4">
            <v>0</v>
          </cell>
          <cell r="E4" t="str">
            <v>7 out of 19</v>
          </cell>
          <cell r="F4">
            <v>0.36842105263157893</v>
          </cell>
          <cell r="G4" t="str">
            <v>0 out of 26</v>
          </cell>
          <cell r="H4">
            <v>0</v>
          </cell>
          <cell r="I4">
            <v>0.10144927536231885</v>
          </cell>
        </row>
        <row r="5">
          <cell r="C5" t="str">
            <v>24 out of 24</v>
          </cell>
          <cell r="D5">
            <v>1</v>
          </cell>
          <cell r="E5" t="str">
            <v>19 out of 19</v>
          </cell>
          <cell r="F5">
            <v>1</v>
          </cell>
          <cell r="G5" t="str">
            <v>26 out of 26</v>
          </cell>
          <cell r="H5">
            <v>1</v>
          </cell>
          <cell r="I5">
            <v>1</v>
          </cell>
        </row>
        <row r="6">
          <cell r="C6" t="str">
            <v>24 out of 24</v>
          </cell>
          <cell r="D6">
            <v>1</v>
          </cell>
          <cell r="E6" t="str">
            <v>19 out of 19</v>
          </cell>
          <cell r="F6">
            <v>1</v>
          </cell>
          <cell r="G6" t="str">
            <v>26 out of 26</v>
          </cell>
          <cell r="H6">
            <v>1</v>
          </cell>
          <cell r="I6">
            <v>1</v>
          </cell>
        </row>
        <row r="7">
          <cell r="C7" t="str">
            <v>22 out of 24</v>
          </cell>
          <cell r="D7">
            <v>0.91666666666666663</v>
          </cell>
          <cell r="E7" t="str">
            <v>5 out of 19</v>
          </cell>
          <cell r="F7">
            <v>0.26315789473684209</v>
          </cell>
          <cell r="G7" t="str">
            <v>24 out of 26</v>
          </cell>
          <cell r="H7">
            <v>0.92307692307692313</v>
          </cell>
          <cell r="I7">
            <v>0.73913043478260865</v>
          </cell>
        </row>
        <row r="8">
          <cell r="C8" t="str">
            <v>24 out of 24</v>
          </cell>
          <cell r="D8">
            <v>1</v>
          </cell>
          <cell r="E8" t="str">
            <v>19 out of 19</v>
          </cell>
          <cell r="F8">
            <v>1</v>
          </cell>
          <cell r="G8" t="str">
            <v>26 out of 26</v>
          </cell>
          <cell r="H8">
            <v>1</v>
          </cell>
          <cell r="I8">
            <v>1</v>
          </cell>
        </row>
        <row r="9">
          <cell r="C9" t="str">
            <v>24 out of 24</v>
          </cell>
          <cell r="D9">
            <v>1</v>
          </cell>
          <cell r="E9" t="str">
            <v>19 out of 19</v>
          </cell>
          <cell r="F9">
            <v>1</v>
          </cell>
          <cell r="G9" t="str">
            <v>26 out of 26</v>
          </cell>
          <cell r="H9">
            <v>1</v>
          </cell>
          <cell r="I9">
            <v>1</v>
          </cell>
        </row>
        <row r="10">
          <cell r="C10" t="str">
            <v>5 out of 24</v>
          </cell>
          <cell r="D10">
            <v>0.20833333333333334</v>
          </cell>
          <cell r="E10" t="str">
            <v>0 out of 19</v>
          </cell>
          <cell r="F10">
            <v>0</v>
          </cell>
          <cell r="G10" t="str">
            <v>12 out of 26</v>
          </cell>
          <cell r="H10">
            <v>0.46153846153846156</v>
          </cell>
          <cell r="I10">
            <v>0.24637681159420291</v>
          </cell>
        </row>
        <row r="11">
          <cell r="C11" t="str">
            <v>0 out of 24</v>
          </cell>
          <cell r="D11">
            <v>0</v>
          </cell>
          <cell r="E11" t="str">
            <v>0 out of 19</v>
          </cell>
          <cell r="F11">
            <v>0</v>
          </cell>
          <cell r="G11" t="str">
            <v>0 out of 26</v>
          </cell>
          <cell r="H11">
            <v>0</v>
          </cell>
          <cell r="I11">
            <v>0</v>
          </cell>
        </row>
        <row r="12">
          <cell r="C12" t="str">
            <v>0 out of 24</v>
          </cell>
          <cell r="D12">
            <v>0</v>
          </cell>
          <cell r="E12" t="str">
            <v>0 out of 19</v>
          </cell>
          <cell r="F12">
            <v>0</v>
          </cell>
          <cell r="G12" t="str">
            <v>0 out of 26</v>
          </cell>
          <cell r="H12">
            <v>0</v>
          </cell>
          <cell r="I12">
            <v>0</v>
          </cell>
        </row>
        <row r="13">
          <cell r="C13" t="str">
            <v>24 out of 24</v>
          </cell>
          <cell r="D13">
            <v>1</v>
          </cell>
          <cell r="E13" t="str">
            <v>17 out of 19</v>
          </cell>
          <cell r="F13">
            <v>0.89473684210526316</v>
          </cell>
          <cell r="G13" t="str">
            <v>26 out of 26</v>
          </cell>
          <cell r="H13">
            <v>1</v>
          </cell>
          <cell r="I13">
            <v>0.97101449275362317</v>
          </cell>
        </row>
        <row r="14">
          <cell r="C14" t="str">
            <v>0 out of 24</v>
          </cell>
          <cell r="D14">
            <v>0</v>
          </cell>
          <cell r="E14" t="str">
            <v>0 out of 19</v>
          </cell>
          <cell r="F14">
            <v>0</v>
          </cell>
          <cell r="G14" t="str">
            <v>0 out of 26</v>
          </cell>
          <cell r="H14">
            <v>0</v>
          </cell>
          <cell r="I14">
            <v>0</v>
          </cell>
        </row>
        <row r="15">
          <cell r="C15" t="str">
            <v>0 out of 24</v>
          </cell>
          <cell r="D15">
            <v>0</v>
          </cell>
          <cell r="E15" t="str">
            <v>0 out of 19</v>
          </cell>
          <cell r="F15">
            <v>0</v>
          </cell>
          <cell r="G15" t="str">
            <v>0 out of 26</v>
          </cell>
          <cell r="H15">
            <v>0</v>
          </cell>
          <cell r="I15">
            <v>0</v>
          </cell>
        </row>
        <row r="16">
          <cell r="C16" t="str">
            <v>0 out of 24</v>
          </cell>
          <cell r="D16">
            <v>0</v>
          </cell>
          <cell r="E16" t="str">
            <v>0 out of 19</v>
          </cell>
          <cell r="F16">
            <v>0</v>
          </cell>
          <cell r="G16" t="str">
            <v>0 out of 26</v>
          </cell>
          <cell r="H16">
            <v>0</v>
          </cell>
          <cell r="I16">
            <v>0</v>
          </cell>
        </row>
        <row r="17">
          <cell r="C17" t="str">
            <v>0 out of 24</v>
          </cell>
          <cell r="D17">
            <v>0</v>
          </cell>
          <cell r="E17" t="str">
            <v>0 out of 19</v>
          </cell>
          <cell r="F17">
            <v>0</v>
          </cell>
          <cell r="G17" t="str">
            <v>0 out of 26</v>
          </cell>
          <cell r="H17">
            <v>0</v>
          </cell>
          <cell r="I17">
            <v>0</v>
          </cell>
        </row>
        <row r="18">
          <cell r="C18" t="str">
            <v>0 out of 24</v>
          </cell>
          <cell r="D18">
            <v>0</v>
          </cell>
          <cell r="E18" t="str">
            <v>0 out of 19</v>
          </cell>
          <cell r="F18">
            <v>0</v>
          </cell>
          <cell r="G18" t="str">
            <v>0 out of 26</v>
          </cell>
          <cell r="H18">
            <v>0</v>
          </cell>
          <cell r="I18">
            <v>0</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Line 456 config"/>
      <sheetName val="Retrofit summary"/>
    </sheetNames>
    <sheetDataSet>
      <sheetData sheetId="0"/>
      <sheetData sheetId="1">
        <row r="3">
          <cell r="C3" t="str">
            <v>3.4.2</v>
          </cell>
          <cell r="D3" t="str">
            <v>STR
5.7.3</v>
          </cell>
          <cell r="E3">
            <v>400</v>
          </cell>
          <cell r="F3" t="str">
            <v>STR220</v>
          </cell>
          <cell r="G3" t="str">
            <v>V2.2.3</v>
          </cell>
          <cell r="H3" t="str">
            <v>V1.1.5</v>
          </cell>
          <cell r="I3" t="str">
            <v>V1.01</v>
          </cell>
          <cell r="J3" t="str">
            <v>V0103</v>
          </cell>
          <cell r="K3" t="str">
            <v>V1.32</v>
          </cell>
          <cell r="M3" t="str">
            <v>3.7.0.3.1</v>
          </cell>
        </row>
        <row r="6">
          <cell r="B6" t="str">
            <v>OK for mainline</v>
          </cell>
          <cell r="C6" t="str">
            <v>3.4.2</v>
          </cell>
          <cell r="D6" t="str">
            <v>5.7.3</v>
          </cell>
          <cell r="E6">
            <v>400</v>
          </cell>
          <cell r="F6">
            <v>220</v>
          </cell>
          <cell r="G6" t="str">
            <v>V2.2.3</v>
          </cell>
          <cell r="H6" t="str">
            <v>V1.1.5</v>
          </cell>
          <cell r="I6">
            <v>1.01</v>
          </cell>
          <cell r="J6">
            <v>103</v>
          </cell>
          <cell r="K6">
            <v>1.32</v>
          </cell>
          <cell r="M6" t="str">
            <v>3.7.0.3.1</v>
          </cell>
        </row>
        <row r="7">
          <cell r="B7" t="str">
            <v>OK for mainline</v>
          </cell>
          <cell r="C7" t="str">
            <v>3.4.2</v>
          </cell>
          <cell r="D7" t="str">
            <v>5.7.3</v>
          </cell>
          <cell r="E7">
            <v>400</v>
          </cell>
          <cell r="F7">
            <v>220</v>
          </cell>
          <cell r="G7" t="str">
            <v>V2.2.3</v>
          </cell>
          <cell r="H7" t="str">
            <v>V1.1.5</v>
          </cell>
          <cell r="I7">
            <v>1.01</v>
          </cell>
          <cell r="J7">
            <v>103</v>
          </cell>
          <cell r="K7">
            <v>1.32</v>
          </cell>
          <cell r="M7" t="str">
            <v>3.7.0.3.1</v>
          </cell>
        </row>
        <row r="8">
          <cell r="B8" t="str">
            <v>OK for mainline</v>
          </cell>
          <cell r="C8" t="str">
            <v>3.4.2</v>
          </cell>
          <cell r="D8" t="str">
            <v>5.7.3</v>
          </cell>
          <cell r="E8">
            <v>400</v>
          </cell>
          <cell r="F8">
            <v>220</v>
          </cell>
          <cell r="G8" t="str">
            <v>V2.2.3</v>
          </cell>
          <cell r="H8" t="str">
            <v>V1.1.5</v>
          </cell>
          <cell r="I8">
            <v>1.01</v>
          </cell>
          <cell r="J8">
            <v>103</v>
          </cell>
          <cell r="K8">
            <v>1.32</v>
          </cell>
          <cell r="M8" t="str">
            <v>3.7.0.3.1</v>
          </cell>
        </row>
        <row r="9">
          <cell r="B9" t="str">
            <v>OK for mainline</v>
          </cell>
          <cell r="C9" t="str">
            <v>3.4.2</v>
          </cell>
          <cell r="D9" t="str">
            <v>5.7.3</v>
          </cell>
          <cell r="E9">
            <v>400</v>
          </cell>
          <cell r="F9">
            <v>220</v>
          </cell>
          <cell r="G9" t="str">
            <v>V2.2.3</v>
          </cell>
          <cell r="H9" t="str">
            <v>V1.1.5</v>
          </cell>
          <cell r="I9">
            <v>1.01</v>
          </cell>
          <cell r="J9">
            <v>103</v>
          </cell>
          <cell r="K9">
            <v>1.32</v>
          </cell>
          <cell r="M9" t="str">
            <v>3.7.0.3.1</v>
          </cell>
        </row>
        <row r="10">
          <cell r="B10" t="str">
            <v>OK for mainline</v>
          </cell>
          <cell r="C10" t="str">
            <v>3.4.2</v>
          </cell>
          <cell r="D10" t="str">
            <v>5.7.3</v>
          </cell>
          <cell r="E10">
            <v>400</v>
          </cell>
          <cell r="F10">
            <v>220</v>
          </cell>
          <cell r="G10" t="str">
            <v>V2.2.3</v>
          </cell>
          <cell r="H10" t="str">
            <v>V1.1.5</v>
          </cell>
          <cell r="I10">
            <v>1.01</v>
          </cell>
          <cell r="J10">
            <v>103</v>
          </cell>
          <cell r="K10">
            <v>1.32</v>
          </cell>
          <cell r="M10" t="str">
            <v>3.7.0.3.1</v>
          </cell>
        </row>
        <row r="11">
          <cell r="B11" t="str">
            <v>OK for mainline</v>
          </cell>
          <cell r="C11" t="str">
            <v>3.4.2</v>
          </cell>
          <cell r="D11" t="str">
            <v>5.7.3</v>
          </cell>
          <cell r="E11">
            <v>400</v>
          </cell>
          <cell r="F11">
            <v>220</v>
          </cell>
          <cell r="G11" t="str">
            <v>V2.2.3</v>
          </cell>
          <cell r="H11" t="str">
            <v>V1.1.5</v>
          </cell>
          <cell r="I11">
            <v>1.01</v>
          </cell>
          <cell r="J11">
            <v>103</v>
          </cell>
          <cell r="K11">
            <v>1.32</v>
          </cell>
          <cell r="M11" t="str">
            <v>3.7.0.3.1</v>
          </cell>
        </row>
        <row r="12">
          <cell r="B12" t="str">
            <v>OK for mainline</v>
          </cell>
          <cell r="C12" t="str">
            <v>3.4.2</v>
          </cell>
          <cell r="D12" t="str">
            <v>5.7.3</v>
          </cell>
          <cell r="E12">
            <v>400</v>
          </cell>
          <cell r="F12">
            <v>220</v>
          </cell>
          <cell r="G12" t="str">
            <v>V2.2.3</v>
          </cell>
          <cell r="H12" t="str">
            <v>V1.1.5</v>
          </cell>
          <cell r="I12">
            <v>1.01</v>
          </cell>
          <cell r="J12">
            <v>103</v>
          </cell>
          <cell r="K12">
            <v>1.32</v>
          </cell>
          <cell r="M12" t="str">
            <v>3.7.0.3.1</v>
          </cell>
        </row>
        <row r="13">
          <cell r="B13" t="str">
            <v>OK for mainline</v>
          </cell>
          <cell r="C13" t="str">
            <v>3.4.2</v>
          </cell>
          <cell r="D13" t="str">
            <v>5.7.3</v>
          </cell>
          <cell r="E13">
            <v>400</v>
          </cell>
          <cell r="F13">
            <v>220</v>
          </cell>
          <cell r="G13" t="str">
            <v>V2.2.3</v>
          </cell>
          <cell r="H13" t="str">
            <v>V1.1.5</v>
          </cell>
          <cell r="I13">
            <v>1.01</v>
          </cell>
          <cell r="J13">
            <v>103</v>
          </cell>
          <cell r="K13">
            <v>1.32</v>
          </cell>
          <cell r="M13" t="str">
            <v>3.7.0.3.1</v>
          </cell>
        </row>
        <row r="14">
          <cell r="B14" t="str">
            <v>OK for mainline</v>
          </cell>
          <cell r="C14" t="str">
            <v>3.4.2</v>
          </cell>
          <cell r="D14" t="str">
            <v>5.7.3</v>
          </cell>
          <cell r="E14">
            <v>400</v>
          </cell>
          <cell r="F14">
            <v>220</v>
          </cell>
          <cell r="G14" t="str">
            <v>V2.2.3</v>
          </cell>
          <cell r="H14" t="str">
            <v>V1.1.5</v>
          </cell>
          <cell r="I14">
            <v>1.01</v>
          </cell>
          <cell r="J14">
            <v>103</v>
          </cell>
          <cell r="K14">
            <v>1.32</v>
          </cell>
          <cell r="M14" t="str">
            <v>3.7.0.3.1</v>
          </cell>
        </row>
        <row r="15">
          <cell r="B15" t="str">
            <v>OK for mainline</v>
          </cell>
          <cell r="C15" t="str">
            <v>3.4.2</v>
          </cell>
          <cell r="D15" t="str">
            <v>5.7.3</v>
          </cell>
          <cell r="E15">
            <v>400</v>
          </cell>
          <cell r="F15">
            <v>220</v>
          </cell>
          <cell r="G15" t="str">
            <v>V2.2.3</v>
          </cell>
          <cell r="H15" t="str">
            <v>V1.1.5</v>
          </cell>
          <cell r="I15">
            <v>1.01</v>
          </cell>
          <cell r="J15">
            <v>103</v>
          </cell>
          <cell r="K15">
            <v>1.32</v>
          </cell>
          <cell r="M15" t="str">
            <v>3.7.0.3.1</v>
          </cell>
        </row>
        <row r="16">
          <cell r="B16" t="str">
            <v>OK for mainline</v>
          </cell>
          <cell r="C16" t="str">
            <v>3.4.2</v>
          </cell>
          <cell r="D16" t="str">
            <v>5.7.3</v>
          </cell>
          <cell r="E16">
            <v>400</v>
          </cell>
          <cell r="F16">
            <v>220</v>
          </cell>
          <cell r="G16" t="str">
            <v>V2.2.3</v>
          </cell>
          <cell r="H16" t="str">
            <v>V1.1.5</v>
          </cell>
          <cell r="I16">
            <v>1.01</v>
          </cell>
          <cell r="J16">
            <v>103</v>
          </cell>
          <cell r="K16">
            <v>1.32</v>
          </cell>
          <cell r="M16" t="str">
            <v>3.7.0.3.1</v>
          </cell>
        </row>
        <row r="17">
          <cell r="B17" t="str">
            <v>OK for mainline</v>
          </cell>
          <cell r="C17" t="str">
            <v>3.4.2</v>
          </cell>
          <cell r="D17" t="str">
            <v>5.7.3</v>
          </cell>
          <cell r="E17">
            <v>400</v>
          </cell>
          <cell r="F17">
            <v>220</v>
          </cell>
          <cell r="G17" t="str">
            <v>V2.2.3</v>
          </cell>
          <cell r="H17" t="str">
            <v>V1.1.5</v>
          </cell>
          <cell r="I17">
            <v>1.01</v>
          </cell>
          <cell r="J17">
            <v>103</v>
          </cell>
          <cell r="K17">
            <v>1.32</v>
          </cell>
          <cell r="M17" t="str">
            <v>3.7.0.3.1</v>
          </cell>
        </row>
        <row r="18">
          <cell r="B18" t="str">
            <v>OK for mainline</v>
          </cell>
          <cell r="C18" t="str">
            <v>3.4.2</v>
          </cell>
          <cell r="D18" t="str">
            <v>5.7.3</v>
          </cell>
          <cell r="E18">
            <v>400</v>
          </cell>
          <cell r="F18">
            <v>220</v>
          </cell>
          <cell r="G18" t="str">
            <v>V2.2.3</v>
          </cell>
          <cell r="H18" t="str">
            <v>V1.1.5</v>
          </cell>
          <cell r="I18">
            <v>1.01</v>
          </cell>
          <cell r="J18">
            <v>103</v>
          </cell>
          <cell r="K18">
            <v>1.32</v>
          </cell>
          <cell r="M18" t="str">
            <v>3.7.0.3.1</v>
          </cell>
        </row>
        <row r="19">
          <cell r="B19" t="str">
            <v>OK for mainline</v>
          </cell>
          <cell r="C19" t="str">
            <v>3.4.2</v>
          </cell>
          <cell r="D19" t="str">
            <v>5.7.3</v>
          </cell>
          <cell r="E19">
            <v>400</v>
          </cell>
          <cell r="F19">
            <v>220</v>
          </cell>
          <cell r="G19" t="str">
            <v>V2.2.3</v>
          </cell>
          <cell r="H19" t="str">
            <v>V1.1.5</v>
          </cell>
          <cell r="I19">
            <v>1.01</v>
          </cell>
          <cell r="J19">
            <v>103</v>
          </cell>
          <cell r="K19">
            <v>1.32</v>
          </cell>
          <cell r="M19" t="str">
            <v>3.7.0.3.1</v>
          </cell>
        </row>
        <row r="20">
          <cell r="B20" t="str">
            <v>OK for mainline</v>
          </cell>
          <cell r="C20" t="str">
            <v>3.4.2</v>
          </cell>
          <cell r="D20" t="str">
            <v>5.7.3</v>
          </cell>
          <cell r="E20">
            <v>400</v>
          </cell>
          <cell r="F20">
            <v>220</v>
          </cell>
          <cell r="G20" t="str">
            <v>V2.2.3</v>
          </cell>
          <cell r="H20" t="str">
            <v>V1.1.5</v>
          </cell>
          <cell r="I20">
            <v>1.01</v>
          </cell>
          <cell r="J20">
            <v>103</v>
          </cell>
          <cell r="K20">
            <v>1.32</v>
          </cell>
          <cell r="M20" t="str">
            <v>3.7.0.3.1</v>
          </cell>
        </row>
        <row r="21">
          <cell r="B21" t="str">
            <v>OK for mainline</v>
          </cell>
          <cell r="C21" t="str">
            <v>3.4.2</v>
          </cell>
          <cell r="D21" t="str">
            <v>5.7.3</v>
          </cell>
          <cell r="E21">
            <v>400</v>
          </cell>
          <cell r="F21">
            <v>220</v>
          </cell>
          <cell r="G21" t="str">
            <v>V2.2.3</v>
          </cell>
          <cell r="H21" t="str">
            <v>V1.1.5</v>
          </cell>
          <cell r="I21">
            <v>1.01</v>
          </cell>
          <cell r="J21">
            <v>103</v>
          </cell>
          <cell r="K21">
            <v>1.32</v>
          </cell>
          <cell r="M21" t="str">
            <v>3.7.0.3.1</v>
          </cell>
        </row>
        <row r="22">
          <cell r="B22" t="str">
            <v>OK for mainline</v>
          </cell>
          <cell r="C22" t="str">
            <v>3.4.2</v>
          </cell>
          <cell r="D22" t="str">
            <v>5.7.3</v>
          </cell>
          <cell r="E22">
            <v>400</v>
          </cell>
          <cell r="F22">
            <v>220</v>
          </cell>
          <cell r="G22" t="str">
            <v>V2.2.3</v>
          </cell>
          <cell r="H22" t="str">
            <v>V1.1.5</v>
          </cell>
          <cell r="I22">
            <v>1.01</v>
          </cell>
          <cell r="J22">
            <v>103</v>
          </cell>
          <cell r="K22">
            <v>1.32</v>
          </cell>
          <cell r="M22" t="str">
            <v>3.7.0.3.1</v>
          </cell>
        </row>
        <row r="23">
          <cell r="B23" t="str">
            <v>OK for mainline</v>
          </cell>
          <cell r="C23" t="str">
            <v>3.4.2</v>
          </cell>
          <cell r="D23" t="str">
            <v>5.7.3</v>
          </cell>
          <cell r="E23">
            <v>400</v>
          </cell>
          <cell r="F23">
            <v>220</v>
          </cell>
          <cell r="G23" t="str">
            <v>V2.2.3</v>
          </cell>
          <cell r="H23" t="str">
            <v>V1.1.5</v>
          </cell>
          <cell r="I23">
            <v>1.01</v>
          </cell>
          <cell r="J23">
            <v>103</v>
          </cell>
          <cell r="K23">
            <v>1.32</v>
          </cell>
          <cell r="M23" t="str">
            <v>3.7.0.3.1</v>
          </cell>
        </row>
        <row r="24">
          <cell r="B24" t="str">
            <v>OK for mainline</v>
          </cell>
          <cell r="C24" t="str">
            <v>3.4.2</v>
          </cell>
          <cell r="D24" t="str">
            <v>5.7.3</v>
          </cell>
          <cell r="E24">
            <v>400</v>
          </cell>
          <cell r="F24">
            <v>220</v>
          </cell>
          <cell r="G24" t="str">
            <v>V2.2.3</v>
          </cell>
          <cell r="H24" t="str">
            <v>V1.1.5</v>
          </cell>
          <cell r="I24">
            <v>1.01</v>
          </cell>
          <cell r="J24">
            <v>103</v>
          </cell>
          <cell r="K24">
            <v>1.32</v>
          </cell>
          <cell r="M24" t="str">
            <v>3.7.0.3.1</v>
          </cell>
        </row>
      </sheetData>
      <sheetData sheetId="2"/>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RST%20Quality%20Repor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4719.732144791669" createdVersion="6" refreshedVersion="7" minRefreshableVersion="3" recordCount="224" xr:uid="{00000000-000A-0000-FFFF-FFFF13000000}">
  <cacheSource type="worksheet">
    <worksheetSource ref="A2:K226" sheet="NCR" r:id="rId2"/>
  </cacheSource>
  <cacheFields count="11">
    <cacheField name="NCR No" numFmtId="0">
      <sharedItems containsMixedTypes="1" containsNumber="1" containsInteger="1" minValue="188667" maxValue="220211"/>
    </cacheField>
    <cacheField name="Date raised" numFmtId="0">
      <sharedItems containsSemiMixedTypes="0" containsNonDate="0" containsDate="1" containsString="0" minDate="2017-07-09T00:00:00" maxDate="2022-01-06T00:00:00"/>
    </cacheField>
    <cacheField name="Train Impacted" numFmtId="0">
      <sharedItems containsBlank="1" containsMixedTypes="1" containsNumber="1" containsInteger="1" minValue="424" maxValue="615" count="71">
        <s v="All"/>
        <n v="615"/>
        <n v="424"/>
        <n v="516"/>
        <s v="603, 601"/>
        <s v="403"/>
        <s v="501"/>
        <s v="604"/>
        <s v="605"/>
        <s v="605, 502"/>
        <s v="606"/>
        <s v="GEN"/>
        <s v="406"/>
        <s v="504"/>
        <s v="607"/>
        <s v="603"/>
        <s v="601"/>
        <s v=" 410"/>
        <n v="601"/>
        <s v="410"/>
        <s v="417"/>
        <s v="TS-L4-6"/>
        <s v="418"/>
        <s v="416"/>
        <s v="415"/>
        <s v="423"/>
        <s v="510"/>
        <s v="409"/>
        <s v="407"/>
        <s v="516"/>
        <s v="614"/>
        <s v="414"/>
        <s v="413"/>
        <s v="617"/>
        <s v="615"/>
        <s v="608"/>
        <s v="422"/>
        <s v="420"/>
        <s v="616"/>
        <s v="602"/>
        <s v="609"/>
        <s v="612"/>
        <s v="611"/>
        <s v="514"/>
        <s v="512"/>
        <s v="503"/>
        <s v="508"/>
        <s v="505"/>
        <s v="623"/>
        <m/>
        <s v="424"/>
        <s v="405"/>
        <s v="518"/>
        <s v="613"/>
        <s v="402"/>
        <s v="422,602,608,612,615,617,503,509"/>
        <s v="601,607,624"/>
        <s v="603,619,622,510"/>
        <s v="513"/>
        <s v="412"/>
        <s v="401"/>
        <s v="404"/>
        <s v="421"/>
        <s v="507"/>
        <s v="624"/>
        <s v="411"/>
        <s v="502"/>
        <s v="619"/>
        <s v="610"/>
        <s v="626"/>
        <s v="625"/>
      </sharedItems>
    </cacheField>
    <cacheField name="Sub-system" numFmtId="0">
      <sharedItems/>
    </cacheField>
    <cacheField name="Description of issue" numFmtId="0">
      <sharedItems/>
    </cacheField>
    <cacheField name="Responsibility" numFmtId="0">
      <sharedItems/>
    </cacheField>
    <cacheField name="Impact" numFmtId="0">
      <sharedItems/>
    </cacheField>
    <cacheField name="Root cause" numFmtId="0">
      <sharedItems containsBlank="1"/>
    </cacheField>
    <cacheField name="Correction required" numFmtId="0">
      <sharedItems/>
    </cacheField>
    <cacheField name="Status" numFmtId="0">
      <sharedItems count="8">
        <s v="Closed"/>
        <s v="Open"/>
        <s v="Cancelled"/>
        <s v="NCR closed" u="1"/>
        <s v="NCR cancelled" u="1"/>
        <s v="Root cause known" u="1"/>
        <s v="NCR opened" u="1"/>
        <s v="Corrective Action defined" u="1"/>
      </sharedItems>
    </cacheField>
    <cacheField name="Comments/Progress/Evidenc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n v="188667"/>
    <d v="2021-04-07T00:00:00"/>
    <x v="0"/>
    <s v="PACIS"/>
    <s v="D-TCCU master doesnt work"/>
    <s v="STE - VBN"/>
    <s v="Low"/>
    <s v="SW issue"/>
    <s v="Issue to be resloved with STR5.6.1 "/>
    <x v="0"/>
    <m/>
  </r>
  <r>
    <n v="188673"/>
    <d v="2021-04-08T00:00:00"/>
    <x v="0"/>
    <s v="PACIS"/>
    <s v="N-PEI not working (speech)"/>
    <s v="STE - VBN"/>
    <s v="Medium"/>
    <s v="Hw : Repair at STEE site (Change out 3-port switch card)_x000a_Sw : Repair at Riyadh"/>
    <s v="Hw : Repair at STEE site _x000a_Sw : Repair at Riyadh"/>
    <x v="0"/>
    <m/>
  </r>
  <r>
    <n v="188791"/>
    <d v="2021-04-08T00:00:00"/>
    <x v="0"/>
    <s v="PACIS"/>
    <s v="G-NVR Solder"/>
    <s v="STE - VBN"/>
    <s v="Medium"/>
    <s v="Hw issue, quality of soldering of NVR components"/>
    <s v="Hw issue, Retrofit  by STEE   sent back to Riyadh."/>
    <x v="0"/>
    <m/>
  </r>
  <r>
    <n v="192367"/>
    <d v="2021-05-19T00:00:00"/>
    <x v="0"/>
    <s v="PACIS"/>
    <s v="A-issue LCD brightness"/>
    <s v="STE - VBN"/>
    <s v="Low"/>
    <s v="Issue 2, 3 and 1 : Sw &amp; Issue 4:  hw- rough handling"/>
    <s v="SW:Define and implement contrast checking  as per the sw release note"/>
    <x v="0"/>
    <s v=" Issue is closed_x000a_SW: SW release note 5.6.1_x000a_HW: DCU4 repaired by STE in Riaydh_x000a_"/>
  </r>
  <r>
    <n v="192374"/>
    <d v="2021-05-19T00:00:00"/>
    <x v="0"/>
    <s v="PACIS"/>
    <s v="B-LCD (LID) white screen "/>
    <s v="STE - VBN"/>
    <s v="Low"/>
    <s v="SW Issue: damage of memory flash_x000a_"/>
    <s v="Repair by STEE / installation_x000a_Correction of SMARC module by 5.6.1"/>
    <x v="0"/>
    <m/>
  </r>
  <r>
    <n v="192376"/>
    <d v="2021-05-19T00:00:00"/>
    <x v="0"/>
    <s v="PACIS"/>
    <s v="J-Display 18.5 not working"/>
    <s v="STE - VBN"/>
    <s v="Low"/>
    <s v="Bad SW installation. "/>
    <s v="Re instal Sw"/>
    <x v="0"/>
    <m/>
  </r>
  <r>
    <n v="192376"/>
    <d v="2021-05-19T00:00:00"/>
    <x v="0"/>
    <s v="PACIS"/>
    <s v="K-Display 18.5 working loss com"/>
    <s v="STE - VBN"/>
    <s v="Low"/>
    <s v="Several hardware issues "/>
    <s v="Replacement of faulty hardware parts _x000a_ "/>
    <x v="0"/>
    <m/>
  </r>
  <r>
    <n v="192379"/>
    <d v="2021-05-19T00:00:00"/>
    <x v="0"/>
    <s v="PACIS"/>
    <s v="L-SWD Half"/>
    <s v="STE - VBN"/>
    <s v="Low"/>
    <s v="Hardware issue"/>
    <s v=" Repair/replacement of the AD board"/>
    <x v="0"/>
    <m/>
  </r>
  <r>
    <n v="192707"/>
    <d v="2021-05-19T00:00:00"/>
    <x v="0"/>
    <s v="OBCN"/>
    <s v="E-PAPIS in UM"/>
    <s v="STE - VBN"/>
    <s v="Low"/>
    <s v="netbox configuration issue"/>
    <s v="Upload with new software V3.8.0"/>
    <x v="0"/>
    <s v="Low priority , no impact on  sys demo and trial run"/>
  </r>
  <r>
    <n v="192708"/>
    <d v="2021-05-19T00:00:00"/>
    <x v="0"/>
    <s v="PACIS"/>
    <s v="F-Fault loss com (TCCU)"/>
    <s v="STE - VBN"/>
    <s v="Medium"/>
    <s v="SW task stopped which is not normal and TCCU is not seen by ISM"/>
    <s v="To be corrected by 5.6.1"/>
    <x v="0"/>
    <m/>
  </r>
  <r>
    <n v="192709"/>
    <d v="2021-05-19T00:00:00"/>
    <x v="0"/>
    <s v="PACIS"/>
    <s v="H-NVR power supply"/>
    <s v="STE - VBN"/>
    <s v="Medium"/>
    <s v="Hw issue, power supply component defective"/>
    <s v=" Retrofit by Riyadh. ."/>
    <x v="0"/>
    <m/>
  </r>
  <r>
    <n v="192711"/>
    <d v="2021-05-19T00:00:00"/>
    <x v="0"/>
    <s v="PACIS"/>
    <s v="I-NVR mask camera"/>
    <s v="STE - VBN"/>
    <s v="Low"/>
    <s v="SW issue"/>
    <s v="Correction to be implemented in STR571"/>
    <x v="1"/>
    <s v="22-Dec-2021: Correction will be implemented in STR 5.7.2 (to be confirmed)_x000a_18/11/21 : Correction implemented in STR571 : tests to be done in dynamic mode @Charaf to check when the tests can be performed."/>
  </r>
  <r>
    <n v="192713"/>
    <d v="2021-05-19T00:00:00"/>
    <x v="0"/>
    <s v="PACIS"/>
    <s v="O-PEI power off"/>
    <s v="STE - VBN"/>
    <s v="Medium"/>
    <s v="Sw issue: corruption of memory"/>
    <s v="New software STR 5.61  to be installed_x000a_- For new issues with such problems it can be corrected with STR 5.6.1"/>
    <x v="0"/>
    <m/>
  </r>
  <r>
    <n v="192713"/>
    <d v="2021-05-17T00:00:00"/>
    <x v="0"/>
    <s v="PACIS"/>
    <s v="U-SWD White screen"/>
    <s v="STE - VBN"/>
    <s v="Low"/>
    <s v="Bad SW installation. "/>
    <s v=" Reinstall the last PACIS release "/>
    <x v="0"/>
    <m/>
  </r>
  <r>
    <n v="192714"/>
    <d v="2021-05-19T00:00:00"/>
    <x v="0"/>
    <s v="PACIS"/>
    <s v="P-PEI not stable"/>
    <s v="STE - VBN"/>
    <s v="Low"/>
    <s v="Bad SW installation. "/>
    <s v="_x000a_Reinstall the last PACIS release "/>
    <x v="0"/>
    <m/>
  </r>
  <r>
    <n v="192716"/>
    <d v="2021-05-17T00:00:00"/>
    <x v="0"/>
    <s v="PACIS"/>
    <s v="S-SW central upload"/>
    <s v="STE - VBN"/>
    <s v="Low"/>
    <s v="Analysis to start, problem with PST alstom tool."/>
    <s v="Use only the software update tool provided by STE"/>
    <x v="0"/>
    <m/>
  </r>
  <r>
    <n v="192717"/>
    <d v="2021-05-19T00:00:00"/>
    <x v="0"/>
    <s v="PACIS"/>
    <s v="T-Eqpmt contain old SW content"/>
    <s v="STE - VBN"/>
    <s v="Low"/>
    <s v="SW installation tool issue. "/>
    <s v="Sw Clean up in STR5.6.1 "/>
    <x v="0"/>
    <s v="5.6.1 implemented"/>
  </r>
  <r>
    <n v="196402"/>
    <d v="2021-06-22T00:00:00"/>
    <x v="1"/>
    <s v="CVS"/>
    <s v="CVS MF Transformer terminal and cables burned."/>
    <s v="CRL"/>
    <s v="Low"/>
    <s v="litz cables fastenings found loose and out of torque"/>
    <s v="Verify and retorque all the fastenings of litz cables of the CVS transformer terminals which are out of torque"/>
    <x v="0"/>
    <s v="138 CVS(100%) have been inspected and the re-marking and retorquing has been done for the incorrect ones. "/>
  </r>
  <r>
    <n v="196626"/>
    <d v="2021-06-24T00:00:00"/>
    <x v="2"/>
    <s v="CVS"/>
    <s v="Internal short circuit CVS 3-phase output contactor "/>
    <s v="CRL"/>
    <s v="High"/>
    <s v="to be updated once root cause is provided by CRL"/>
    <s v="1) Replace the ouput 3-phase output contactor_x000a_2) Implement corrective actions once they are provided by CRL"/>
    <x v="0"/>
    <s v="Removed, replaced with new output contactor. Parts sent to CRL, Root cause and corrective actions under investigation. This NCR will be managed through the portal. "/>
  </r>
  <r>
    <n v="199832"/>
    <d v="2021-07-25T00:00:00"/>
    <x v="3"/>
    <s v="CVS"/>
    <s v="Internal short circuit in CVS invertor power module"/>
    <s v="CRL"/>
    <s v="Low"/>
    <m/>
    <s v="install correctly by referring to AKD0001916304_K schematic "/>
    <x v="0"/>
    <s v="NCR to be closed officially in quality portal refering to the corrective actions taken and the parts replaced. "/>
  </r>
  <r>
    <n v="202239"/>
    <d v="2021-08-23T00:00:00"/>
    <x v="0"/>
    <s v="PACIS"/>
    <s v="C-TCU card offline in TCN"/>
    <s v="STE - VBN"/>
    <s v="Medium"/>
    <s v="automatic software installation should have been preferred instead of manual installation"/>
    <s v="SW to be reinstalled (14 units done – topic closed for now):"/>
    <x v="0"/>
    <m/>
  </r>
  <r>
    <n v="203806"/>
    <d v="2021-05-19T00:00:00"/>
    <x v="0"/>
    <s v="PACIS"/>
    <s v="M-SWD  working loss comm"/>
    <s v="STE - VBN"/>
    <s v="Low"/>
    <s v="Analysis to start, problem with PST alstom tool."/>
    <s v="Use only the software update tool provided by STE"/>
    <x v="0"/>
    <m/>
  </r>
  <r>
    <n v="203809"/>
    <d v="2021-09-07T00:00:00"/>
    <x v="0"/>
    <s v="PACIS"/>
    <s v="Q-DaisyChain"/>
    <s v="STE - VBN"/>
    <s v="Low"/>
    <s v="HW issue"/>
    <s v="Send to STE for repair "/>
    <x v="0"/>
    <m/>
  </r>
  <r>
    <n v="203810"/>
    <d v="2021-09-07T00:00:00"/>
    <x v="0"/>
    <s v="PACIS"/>
    <s v="R-LCD (LID) working loss com"/>
    <s v="STE - VBN"/>
    <s v="Low"/>
    <s v="Analysis to start, problem with PST alstom tool."/>
    <s v="Use only the software update tool provided by STE"/>
    <x v="0"/>
    <m/>
  </r>
  <r>
    <n v="220211"/>
    <d v="2022-01-05T00:00:00"/>
    <x v="4"/>
    <s v="Brakes"/>
    <s v="Air leakage is observed from the spring brake part."/>
    <s v="FT"/>
    <s v="Low"/>
    <s v="To be investigated with supplier  Faiveley"/>
    <s v="Need to replace the Brake Unit With Parking Brake"/>
    <x v="1"/>
    <s v="Supplier to provide the investigation report with the rootcause and corrective actions"/>
  </r>
  <r>
    <s v="NCR0001"/>
    <d v="2017-07-09T00:00:00"/>
    <x v="5"/>
    <s v="Electrical wiring"/>
    <s v="Connector broken"/>
    <s v="KTW"/>
    <s v="High"/>
    <s v="Manufcaturing Defect"/>
    <s v="Replace the connector"/>
    <x v="0"/>
    <m/>
  </r>
  <r>
    <s v="NCR0002"/>
    <d v="2017-07-09T00:00:00"/>
    <x v="6"/>
    <s v="Windows"/>
    <s v="Wave on sealing rubber of the window"/>
    <s v="KTW"/>
    <s v="Low"/>
    <s v="Manufcaturing Defect"/>
    <s v="Correct during retroft, Replace the wavy rubber"/>
    <x v="0"/>
    <m/>
  </r>
  <r>
    <s v="NCR0003"/>
    <d v="2017-07-09T00:00:00"/>
    <x v="6"/>
    <s v="Bogie"/>
    <s v="Rust on the head bolster."/>
    <s v="Le Creusot"/>
    <s v="Low"/>
    <s v="Just a small grease on the joint of the lifting plate"/>
    <s v="Cleaning of the grease, No effect on the quality "/>
    <x v="0"/>
    <m/>
  </r>
  <r>
    <s v="NCR0004"/>
    <d v="2017-07-09T00:00:00"/>
    <x v="6"/>
    <s v="Battery"/>
    <s v="Damaged Label in the batterie box."/>
    <s v="Hoppecke"/>
    <s v="Low"/>
    <s v="Label damaged during manufacturing"/>
    <s v="close duering retrofit of the battery"/>
    <x v="0"/>
    <m/>
  </r>
  <r>
    <s v="NCR0005"/>
    <d v="2017-07-25T00:00:00"/>
    <x v="7"/>
    <s v="Electrical wiring"/>
    <s v="Damaged connector"/>
    <s v="KTW"/>
    <s v="Low"/>
    <s v="Damaged during transport "/>
    <s v="Replace the connector"/>
    <x v="0"/>
    <m/>
  </r>
  <r>
    <s v="NCR0006"/>
    <d v="2017-08-17T00:00:00"/>
    <x v="8"/>
    <s v="Gangway"/>
    <s v="Problem with the internal gangway fitting. "/>
    <s v="KTW"/>
    <s v="High"/>
    <s v="Manufcaturing Defect"/>
    <s v="Correct during retroft, Replace "/>
    <x v="0"/>
    <m/>
  </r>
  <r>
    <s v="NCR0007"/>
    <d v="2017-08-17T00:00:00"/>
    <x v="8"/>
    <s v="Carbody"/>
    <s v="Transsfert of blue paint on the car. "/>
    <s v="KTW"/>
    <s v="Low"/>
    <s v="Issue happened during transport"/>
    <s v="Repaint"/>
    <x v="0"/>
    <m/>
  </r>
  <r>
    <s v="NCR0008"/>
    <d v="2017-08-17T00:00:00"/>
    <x v="9"/>
    <s v="Coupler"/>
    <s v="Missing socket join."/>
    <s v="KTW"/>
    <s v="High"/>
    <s v="Missing Item during delivery"/>
    <s v="order and fix the socket join"/>
    <x v="0"/>
    <s v="We received 2 extra sockets, then now all the train received have well the socket join inside the box."/>
  </r>
  <r>
    <s v="NCR0009"/>
    <d v="2017-08-21T00:00:00"/>
    <x v="5"/>
    <s v="Carbody"/>
    <s v="Cocconing damage (explose like a balloon)"/>
    <s v="KTW"/>
    <s v="Low"/>
    <s v="Transport materials affected the quality of the paint"/>
    <s v="Repaint"/>
    <x v="0"/>
    <m/>
  </r>
  <r>
    <s v="NCR0010"/>
    <d v="2017-08-21T00:00:00"/>
    <x v="5"/>
    <s v="Windows"/>
    <s v="Glue on the windows"/>
    <s v="KTW"/>
    <s v="Low"/>
    <s v="Transport materials affected the quality of the paint"/>
    <s v="Cleaning and window polishing"/>
    <x v="0"/>
    <m/>
  </r>
  <r>
    <s v="NCR0011"/>
    <d v="2017-08-21T00:00:00"/>
    <x v="10"/>
    <s v="Coupler"/>
    <s v="Reccurent problem with the jumper cable clamp"/>
    <s v="KTW"/>
    <s v="Low"/>
    <s v="Manufcaturing Defect"/>
    <s v="Replace"/>
    <x v="0"/>
    <m/>
  </r>
  <r>
    <s v="NCR0012"/>
    <d v="2017-08-21T00:00:00"/>
    <x v="10"/>
    <s v="Bogie"/>
    <s v="Problem of the boggie painting"/>
    <s v="Le Creusot"/>
    <s v="Low"/>
    <s v="Manufcaturing Defect"/>
    <s v="Repaint "/>
    <x v="0"/>
    <m/>
  </r>
  <r>
    <s v="NCR0013"/>
    <d v="2017-09-25T00:00:00"/>
    <x v="11"/>
    <s v="Bogie"/>
    <s v="Lenght and installationof hose"/>
    <s v="Le Creusot"/>
    <s v="Low"/>
    <s v="Manufcaturing Defect"/>
    <s v="Rearrange the hose length (cut)"/>
    <x v="0"/>
    <m/>
  </r>
  <r>
    <s v="NCR0014"/>
    <d v="2017-09-25T00:00:00"/>
    <x v="11"/>
    <s v="Gen"/>
    <s v="missing parts on train"/>
    <s v="KTW"/>
    <s v="Low"/>
    <s v="Missing during delivery"/>
    <s v="Receive and fix during the retrofit"/>
    <x v="0"/>
    <m/>
  </r>
  <r>
    <s v="NCR0015"/>
    <d v="2017-09-25T00:00:00"/>
    <x v="11"/>
    <s v="Gen"/>
    <s v="Sanding hose issues"/>
    <s v="KTW"/>
    <s v="Low"/>
    <s v="Manufcaturing Defect"/>
    <s v="Hose are to be cut accordingly and the clamp to be replaced"/>
    <x v="0"/>
    <m/>
  </r>
  <r>
    <s v="NCR0016"/>
    <d v="2017-10-03T00:00:00"/>
    <x v="12"/>
    <s v="Doors"/>
    <s v="Door scratch during transportation"/>
    <s v="KTW"/>
    <s v="Low"/>
    <s v="Door scratch during transportation"/>
    <s v="Repaint"/>
    <x v="0"/>
    <m/>
  </r>
  <r>
    <s v="NCR0017"/>
    <d v="2017-10-05T00:00:00"/>
    <x v="13"/>
    <s v="Coupler"/>
    <s v="Missing cable clamps "/>
    <s v="KTW"/>
    <s v="Low"/>
    <s v="Missing during delivery"/>
    <s v="Receive and fix during the retrofit"/>
    <x v="0"/>
    <m/>
  </r>
  <r>
    <s v="NCR0018"/>
    <d v="2017-10-05T00:00:00"/>
    <x v="14"/>
    <s v="Carbody"/>
    <s v="The thread of screw damaged inside the carbody "/>
    <s v="KTW"/>
    <s v="Low"/>
    <s v="Mishandling during installation "/>
    <s v="Replace"/>
    <x v="0"/>
    <m/>
  </r>
  <r>
    <s v="NCR0019"/>
    <d v="2017-10-05T00:00:00"/>
    <x v="15"/>
    <s v="Interior"/>
    <s v="Missing passenger lighting "/>
    <s v="KTW"/>
    <s v="Low"/>
    <s v="Missing during delivery"/>
    <s v="Receive and fix during the retrofit"/>
    <x v="0"/>
    <m/>
  </r>
  <r>
    <s v="NCR0020"/>
    <d v="2017-10-05T00:00:00"/>
    <x v="16"/>
    <s v="LV"/>
    <s v="Broken bolt and the thread of screw of the LV box internal door."/>
    <s v="KTW"/>
    <s v="Low"/>
    <s v="Mishandling during installation "/>
    <s v="Replace"/>
    <x v="0"/>
    <m/>
  </r>
  <r>
    <s v="NCR0218"/>
    <d v="2021-06-21T00:00:00"/>
    <x v="17"/>
    <s v="PACIS"/>
    <s v="TCCU failure"/>
    <s v="STE - VBN"/>
    <s v="High"/>
    <s v="TCCU malfunction"/>
    <s v="Replace TCCU"/>
    <x v="0"/>
    <m/>
  </r>
  <r>
    <s v="NCR0219"/>
    <d v="2021-06-22T00:00:00"/>
    <x v="18"/>
    <s v="Doors"/>
    <s v="Door not open"/>
    <s v="KN"/>
    <s v="High"/>
    <s v="Relay malfunction"/>
    <s v="Replace relays"/>
    <x v="0"/>
    <m/>
  </r>
  <r>
    <s v="NCR0220"/>
    <d v="2021-05-09T00:00:00"/>
    <x v="1"/>
    <s v="CVS"/>
    <s v="CVS MF Transformer terminal and cables burned."/>
    <s v="CRL"/>
    <s v="High"/>
    <s v="transformer failure"/>
    <s v="Replace CVS box"/>
    <x v="0"/>
    <m/>
  </r>
  <r>
    <s v="NCR0221"/>
    <d v="2021-06-22T00:00:00"/>
    <x v="19"/>
    <s v="PACIS"/>
    <s v="TCCU failure"/>
    <s v="STE - VBN"/>
    <s v="High"/>
    <s v="NCR cancelled"/>
    <s v="NCR cancelled"/>
    <x v="2"/>
    <m/>
  </r>
  <r>
    <s v="NCR0222"/>
    <d v="2021-06-24T00:00:00"/>
    <x v="20"/>
    <s v="PACIS"/>
    <s v="LEDI4 Error display"/>
    <s v="STE - VBN"/>
    <s v="Low"/>
    <s v="Software corrupted"/>
    <s v="Replace LEDI4"/>
    <x v="0"/>
    <m/>
  </r>
  <r>
    <s v="NCR0223"/>
    <d v="2021-06-27T00:00:00"/>
    <x v="21"/>
    <s v="Electrical wiring"/>
    <s v="Many wires damage "/>
    <s v="Alstom"/>
    <s v="High"/>
    <s v="Roof panel grinding wires when frequent opening is causing earthing "/>
    <s v="Replace and dress the wires properly"/>
    <x v="0"/>
    <m/>
  </r>
  <r>
    <s v="NCR0224"/>
    <d v="2021-06-27T00:00:00"/>
    <x v="22"/>
    <s v="PACIS"/>
    <s v="SWD fail to start up"/>
    <s v="STE - VBN"/>
    <s v="Low"/>
    <s v="to beupdated once root cause is provided by CRL"/>
    <s v="Replace the part"/>
    <x v="0"/>
    <m/>
  </r>
  <r>
    <s v="NCR0225"/>
    <d v="2021-03-02T00:00:00"/>
    <x v="10"/>
    <s v="Windows"/>
    <s v="Damaged train wipers"/>
    <s v="Alstom"/>
    <s v="Low"/>
    <s v="The horizontal brush of Auto wash plant was touching  the train wiper during four cars washing."/>
    <s v="1)The Supplier has to modify the software of the vehicle washing machine (the software version of  CPU I is  #V112--&gt; Done)._x000a_2) Replace the broken wipers"/>
    <x v="1"/>
    <s v="1) the software version of  CPU Installed is  #V112--&gt; Done_x000a_2)Wipers need to be replaced --Target 29-Dec-2021"/>
  </r>
  <r>
    <s v="NCR0226"/>
    <d v="2021-03-02T00:00:00"/>
    <x v="7"/>
    <s v="Windows"/>
    <s v="Damaged train wipers"/>
    <s v="Alstom"/>
    <s v="Low"/>
    <s v="The horizontal brush of Auto wash plant was touching  the train wiper during four cars washing."/>
    <s v="1)The Supplier has to modify the software of the vehicle washing machine (the software version of  CPU I is  #V112--&gt; Done)._x000a_2) Replace the broken wipers"/>
    <x v="1"/>
    <s v="1) the software version of  CPU Installed is  #V112--&gt; Done_x000a_2)Wipers need to be replaced --Target 29-Dec-2021"/>
  </r>
  <r>
    <s v="NCR0227"/>
    <d v="2021-03-02T00:00:00"/>
    <x v="23"/>
    <s v="Windows"/>
    <s v="Damaged train wipers"/>
    <s v="Alstom"/>
    <s v="Low"/>
    <s v="The horizontal brush of Auto wash plant was touching  the train wiper during four cars washing."/>
    <s v="1)The Supplier has to modify the software of the vehicle washing machine (the software version of  CPU I is  #V112--&gt; Done)._x000a_2) Replace the broken wipers"/>
    <x v="1"/>
    <s v="1) the software version of  CPU Installed is  #V112--&gt; Done_x000a_2)Wipers need to be replaced --Target 29-Dec-2021 "/>
  </r>
  <r>
    <s v="NCR0228"/>
    <d v="2021-06-28T00:00:00"/>
    <x v="22"/>
    <s v="PACIS"/>
    <s v="SWD fail to start up"/>
    <s v="STE - VBN"/>
    <s v="Low"/>
    <s v="to beupdated once root cause is provided by CRL"/>
    <s v="Replace the part"/>
    <x v="0"/>
    <m/>
  </r>
  <r>
    <s v="NCR0229"/>
    <d v="2021-06-29T00:00:00"/>
    <x v="24"/>
    <s v="PACIS"/>
    <s v="SWD half display"/>
    <s v="STE - VBN"/>
    <s v="Low"/>
    <s v="Hardware issue"/>
    <s v="Replace with new part"/>
    <x v="0"/>
    <m/>
  </r>
  <r>
    <s v="NCR0230"/>
    <d v="2021-06-30T00:00:00"/>
    <x v="14"/>
    <s v="PACIS"/>
    <s v="SWD half display"/>
    <s v="STE - VBN"/>
    <s v="Low"/>
    <s v="Hardware issue"/>
    <s v="Replace with new part"/>
    <x v="0"/>
    <m/>
  </r>
  <r>
    <s v="NCR0231"/>
    <d v="2021-07-07T00:00:00"/>
    <x v="25"/>
    <s v="Brakes"/>
    <s v="Realy failure"/>
    <s v="FT"/>
    <s v="High"/>
    <s v="Relay malfunction"/>
    <s v="Replace Relays"/>
    <x v="0"/>
    <m/>
  </r>
  <r>
    <s v="NCR0232"/>
    <d v="2021-07-07T00:00:00"/>
    <x v="26"/>
    <s v="Doors"/>
    <s v="USB port not working"/>
    <s v="KN"/>
    <s v="Low"/>
    <s v="USB port corrupted, not able to upload software"/>
    <s v="Replace DCU"/>
    <x v="0"/>
    <m/>
  </r>
  <r>
    <s v="NCR0233"/>
    <d v="2021-07-07T00:00:00"/>
    <x v="27"/>
    <s v="Network"/>
    <s v="NETMM1 in HC1 found faulty "/>
    <s v="Alstom"/>
    <s v="Low"/>
    <s v="_x000a_Part malfunction, not able to recover.  "/>
    <s v="Replace with new Netbox"/>
    <x v="0"/>
    <s v="CM0100"/>
  </r>
  <r>
    <s v="NCR0234"/>
    <d v="2021-07-12T00:00:00"/>
    <x v="28"/>
    <s v="Doors"/>
    <s v="Door Motor Brake Faulty."/>
    <s v="KN"/>
    <s v="High"/>
    <s v="Moter brake Faulty"/>
    <s v="Replace the motor"/>
    <x v="0"/>
    <s v="CM0051"/>
  </r>
  <r>
    <s v="NCR0235"/>
    <d v="2021-07-13T00:00:00"/>
    <x v="28"/>
    <s v="PACIS"/>
    <s v="TCCU failure"/>
    <s v="STE - VBN"/>
    <s v="High"/>
    <s v="TCCU malfunction"/>
    <s v="Replace TCCU"/>
    <x v="0"/>
    <m/>
  </r>
  <r>
    <s v="NCR0236"/>
    <d v="2021-07-13T00:00:00"/>
    <x v="28"/>
    <s v="PACIS"/>
    <s v="NVR failure"/>
    <s v="STE - VBN"/>
    <s v="Medium"/>
    <s v="Loss 0f NVR communication with the train"/>
    <s v="Retrofit"/>
    <x v="0"/>
    <s v="NVR retrofit"/>
  </r>
  <r>
    <s v="NCR0237"/>
    <d v="2021-07-15T00:00:00"/>
    <x v="29"/>
    <s v="CVS"/>
    <s v="Internal short circuit in CVS invertor power module"/>
    <s v="CRL"/>
    <s v="High"/>
    <s v="Testing Purpose"/>
    <s v="NA"/>
    <x v="0"/>
    <m/>
  </r>
  <r>
    <s v="NCR0238"/>
    <d v="2021-07-15T00:00:00"/>
    <x v="30"/>
    <s v="PACIS"/>
    <s v="SWD half display "/>
    <s v="STE - VBN"/>
    <s v="Low"/>
    <s v="Hardware issue"/>
    <s v="Replace with new part"/>
    <x v="0"/>
    <m/>
  </r>
  <r>
    <s v="NCR0239"/>
    <d v="2021-07-15T00:00:00"/>
    <x v="31"/>
    <s v="PACIS"/>
    <s v="TCCU lost communication"/>
    <s v="STE - VBN"/>
    <s v="Low"/>
    <s v="TCCU malfunction"/>
    <s v="Replace with new part"/>
    <x v="0"/>
    <m/>
  </r>
  <r>
    <s v="NCR0240"/>
    <d v="2021-07-15T00:00:00"/>
    <x v="32"/>
    <s v="Network"/>
    <s v="Consist Ring Switch (CRS)  communication loss"/>
    <s v="Alstom"/>
    <s v="Low"/>
    <s v="CRS malfunction"/>
    <s v="Replace with new part"/>
    <x v="0"/>
    <m/>
  </r>
  <r>
    <s v="NCR0241"/>
    <d v="2021-07-26T00:00:00"/>
    <x v="33"/>
    <s v="PACIS"/>
    <s v="NVR missing in the train"/>
    <s v="STE - VBN"/>
    <s v="Medium"/>
    <s v="to beupdated once root cause is provided by CRL"/>
    <s v="Fix after retroft"/>
    <x v="0"/>
    <m/>
  </r>
  <r>
    <s v="NCR0242"/>
    <d v="2021-07-26T00:00:00"/>
    <x v="33"/>
    <s v="PACIS"/>
    <s v="TCCU failure"/>
    <s v="STE - VBN"/>
    <s v="Medium"/>
    <s v="TCCU malfunction"/>
    <s v="Replace TCCU"/>
    <x v="0"/>
    <m/>
  </r>
  <r>
    <s v="NCR0243"/>
    <d v="2021-08-03T00:00:00"/>
    <x v="34"/>
    <s v="Network"/>
    <s v="Consist Ring Switch (CRS)  communication loss"/>
    <s v="Alstom"/>
    <s v="Low"/>
    <s v="CRS unable to recover manually"/>
    <s v="Replace new CRS"/>
    <x v="0"/>
    <m/>
  </r>
  <r>
    <s v="NCR0244"/>
    <d v="2021-08-04T00:00:00"/>
    <x v="22"/>
    <s v="CVS"/>
    <s v="CVS CONVERTER MODULE - Testing Purpose"/>
    <s v="CRL"/>
    <s v="Low"/>
    <s v="For testing purpose"/>
    <s v="NA"/>
    <x v="2"/>
    <m/>
  </r>
  <r>
    <s v="NCR0245"/>
    <d v="2021-08-04T00:00:00"/>
    <x v="35"/>
    <s v="Doors"/>
    <s v="Door not get hold"/>
    <s v="KN"/>
    <s v="High"/>
    <s v="Relay malfunction"/>
    <s v="Replace Relays"/>
    <x v="0"/>
    <m/>
  </r>
  <r>
    <s v="NCR0246"/>
    <d v="2021-08-07T00:00:00"/>
    <x v="36"/>
    <s v="Brakes"/>
    <s v="BCE loss of communication "/>
    <s v="FT"/>
    <s v="High"/>
    <s v="Loss of ED BCE"/>
    <s v="Replaced new A-Matric"/>
    <x v="0"/>
    <m/>
  </r>
  <r>
    <s v="NCR0247"/>
    <d v="2021-08-07T00:00:00"/>
    <x v="36"/>
    <s v="Doors"/>
    <s v="Door not get hold"/>
    <s v="KN"/>
    <s v="High"/>
    <s v="Relay malfunction"/>
    <s v="Replace Relays"/>
    <x v="0"/>
    <m/>
  </r>
  <r>
    <s v="NCR0248"/>
    <d v="2021-08-08T00:00:00"/>
    <x v="22"/>
    <s v="CVS"/>
    <s v="CVS INVERTER MODULE (REC-INV-BC) - Internal failure"/>
    <s v="CRL"/>
    <s v="High"/>
    <s v=" Internal failure &amp; Repairing"/>
    <s v="Replace inverter module"/>
    <x v="0"/>
    <m/>
  </r>
  <r>
    <s v="NCR0249"/>
    <d v="2021-08-08T00:00:00"/>
    <x v="34"/>
    <s v="CVS"/>
    <s v=" CVS INVERTER MODULE (REC-INV-BC) - Missing Item"/>
    <s v="CRL"/>
    <s v="High"/>
    <s v="Missing Item"/>
    <s v="NA"/>
    <x v="0"/>
    <m/>
  </r>
  <r>
    <s v="NCR0250"/>
    <d v="2021-08-08T00:00:00"/>
    <x v="22"/>
    <s v="CVS"/>
    <s v="CVS CONVERTER MODULE - Testing Purpose"/>
    <s v="CRL"/>
    <s v="Low"/>
    <s v="For testing purpose"/>
    <s v="NA"/>
    <x v="2"/>
    <m/>
  </r>
  <r>
    <s v="NCR0251"/>
    <d v="2021-08-08T00:00:00"/>
    <x v="32"/>
    <s v="Network"/>
    <s v="Consist Ring Switch (CRS)  communication loss"/>
    <s v="Alstom"/>
    <s v="Medium"/>
    <s v="CRS unable to recover manually"/>
    <s v="Replace new CRS"/>
    <x v="0"/>
    <m/>
  </r>
  <r>
    <s v="NCR0252"/>
    <d v="2021-08-09T00:00:00"/>
    <x v="37"/>
    <s v="Brakes"/>
    <s v=" EB not relase "/>
    <s v="FT"/>
    <s v="High"/>
    <s v="Relay malfunction"/>
    <s v="Replace Relays"/>
    <x v="0"/>
    <m/>
  </r>
  <r>
    <s v="NCR0253"/>
    <d v="2021-08-10T00:00:00"/>
    <x v="19"/>
    <s v="Doors"/>
    <s v="Emergency unlock switch S3 mechanical issue"/>
    <s v="KN"/>
    <s v="High"/>
    <s v="Mechanical Issue"/>
    <s v="Mechanical repair of the emergency unlock switch S3"/>
    <x v="0"/>
    <m/>
  </r>
  <r>
    <s v="NCR0254"/>
    <d v="2021-08-11T00:00:00"/>
    <x v="38"/>
    <s v="Traction"/>
    <s v="MV Earth fault "/>
    <s v="CRL"/>
    <s v="High"/>
    <s v="Internal short of fan coil "/>
    <s v="Replace traction fan"/>
    <x v="0"/>
    <m/>
  </r>
  <r>
    <s v="NCR0255"/>
    <d v="2021-08-11T00:00:00"/>
    <x v="34"/>
    <s v="Doors"/>
    <s v="Realy failure"/>
    <s v="KN"/>
    <s v="High"/>
    <s v="Relay malfunction"/>
    <s v="Replace Relays"/>
    <x v="0"/>
    <m/>
  </r>
  <r>
    <s v="NCR0256"/>
    <d v="2021-08-12T00:00:00"/>
    <x v="39"/>
    <s v="Doors"/>
    <s v="Relay failure"/>
    <s v="KN"/>
    <s v="High"/>
    <s v="Relay malfunction"/>
    <s v="Replace Relays"/>
    <x v="0"/>
    <m/>
  </r>
  <r>
    <s v="NCR0257"/>
    <d v="2021-08-14T00:00:00"/>
    <x v="33"/>
    <s v="Doors"/>
    <s v="Realy failure"/>
    <s v="KN"/>
    <s v="High"/>
    <s v="Relay malfunction"/>
    <s v="Replace Relays"/>
    <x v="0"/>
    <m/>
  </r>
  <r>
    <s v="NCR0258"/>
    <d v="2021-08-17T00:00:00"/>
    <x v="40"/>
    <s v="Electrical wiring"/>
    <s v="Circuit Breaker for WIFI modification"/>
    <s v="Alstom"/>
    <s v="Low"/>
    <s v="NA"/>
    <s v="NA"/>
    <x v="0"/>
    <m/>
  </r>
  <r>
    <s v="NCR0259"/>
    <d v="2021-08-17T00:00:00"/>
    <x v="40"/>
    <s v="Electrical wiring"/>
    <s v="Circuit Breaker for WIFI modification"/>
    <s v="Alstom"/>
    <s v="Low"/>
    <s v="NCR cancelled"/>
    <s v="NCR cancelled"/>
    <x v="2"/>
    <m/>
  </r>
  <r>
    <s v="NCR0260"/>
    <d v="2021-08-17T00:00:00"/>
    <x v="8"/>
    <s v="Traction"/>
    <s v="Loss of traction and ED brake on one PCE "/>
    <s v="CRL"/>
    <s v="High"/>
    <s v="inverter power module shortage"/>
    <s v="Replace inverter power module"/>
    <x v="0"/>
    <m/>
  </r>
  <r>
    <s v="NCR0261"/>
    <d v="2021-08-17T00:00:00"/>
    <x v="41"/>
    <s v="Doors"/>
    <s v="Relay failure"/>
    <s v="KN"/>
    <s v="High"/>
    <s v="Relay malfunction"/>
    <s v="Replace Relays"/>
    <x v="0"/>
    <m/>
  </r>
  <r>
    <s v="NCR0262"/>
    <d v="2021-08-17T00:00:00"/>
    <x v="33"/>
    <s v="Network"/>
    <s v="Consist Ring Switch (CRS)  communication loss"/>
    <s v="Alstom"/>
    <s v="Low"/>
    <s v="CRS malfunction"/>
    <s v="Replace with new part"/>
    <x v="0"/>
    <s v="Rectification by manual recovery and no replacement of part"/>
  </r>
  <r>
    <s v="NCR0263"/>
    <d v="2021-08-22T00:00:00"/>
    <x v="42"/>
    <s v="HVAC"/>
    <s v="MV Earth fault "/>
    <s v="FT"/>
    <s v="Low"/>
    <s v="short of compressor cable"/>
    <s v="Replace the compressor"/>
    <x v="0"/>
    <m/>
  </r>
  <r>
    <s v="NCR0264"/>
    <d v="2021-08-23T00:00:00"/>
    <x v="23"/>
    <s v="HVAC"/>
    <s v="Compressor failure"/>
    <s v="FT"/>
    <s v="Low"/>
    <s v="short of compressor cable"/>
    <s v="Replace the compressor"/>
    <x v="0"/>
    <m/>
  </r>
  <r>
    <s v="NCR0265"/>
    <d v="2021-08-23T00:00:00"/>
    <x v="43"/>
    <s v="Doors"/>
    <s v="Relay failure"/>
    <s v="KN"/>
    <s v="High"/>
    <s v="Relay malfunction"/>
    <s v="Replace Relays"/>
    <x v="0"/>
    <m/>
  </r>
  <r>
    <s v="NCR0266"/>
    <d v="2021-08-23T00:00:00"/>
    <x v="44"/>
    <s v="Doors"/>
    <s v="Relay failure"/>
    <s v="KN"/>
    <s v="High"/>
    <s v="Relay malfunction"/>
    <s v="Replace Relays"/>
    <x v="0"/>
    <m/>
  </r>
  <r>
    <s v="NCR0267"/>
    <d v="2021-08-23T00:00:00"/>
    <x v="45"/>
    <s v="Doors"/>
    <s v="Relay failure"/>
    <s v="KN"/>
    <s v="High"/>
    <s v="Relay malfunction"/>
    <s v="Replace Relays"/>
    <x v="0"/>
    <m/>
  </r>
  <r>
    <s v="NCR0268"/>
    <d v="2021-08-23T00:00:00"/>
    <x v="5"/>
    <s v="PACIS"/>
    <s v="TCCU failure"/>
    <s v="STE - VBN"/>
    <s v="Low"/>
    <s v="TCCU malfunction"/>
    <s v="Replace TCCU"/>
    <x v="0"/>
    <m/>
  </r>
  <r>
    <s v="NCR0269"/>
    <d v="2021-08-24T00:00:00"/>
    <x v="5"/>
    <s v="PACIS"/>
    <s v="TCCU failure"/>
    <s v="STE - VBN"/>
    <s v="Low"/>
    <s v="NCR cancelled"/>
    <s v="NCR cancelled"/>
    <x v="2"/>
    <s v="duplicate with NCR0268"/>
  </r>
  <r>
    <s v="NCR0270"/>
    <d v="2021-08-25T00:00:00"/>
    <x v="40"/>
    <s v="Electrical wiring"/>
    <s v="Circuit Breaker for WIFI modification"/>
    <s v="Alstom"/>
    <s v="Low"/>
    <s v="NA"/>
    <s v="NA"/>
    <x v="0"/>
    <s v="SAP NCR# 741032"/>
  </r>
  <r>
    <s v="NCR0271"/>
    <d v="2021-08-25T00:00:00"/>
    <x v="5"/>
    <s v="PACIS"/>
    <s v="TCCU failure"/>
    <s v="STE - VBN"/>
    <s v="Low"/>
    <s v="TCCU malfunction"/>
    <s v="Replace with new part"/>
    <x v="0"/>
    <m/>
  </r>
  <r>
    <s v="NCR0272"/>
    <d v="2021-08-26T00:00:00"/>
    <x v="10"/>
    <s v="Battery"/>
    <s v=" Connector broken "/>
    <s v="Hoppecke"/>
    <s v="Low"/>
    <s v="Wrong dimension of support plate"/>
    <s v="Fix new connector &amp; modifify support plate"/>
    <x v="0"/>
    <m/>
  </r>
  <r>
    <s v="NCR0273"/>
    <d v="2021-08-31T00:00:00"/>
    <x v="46"/>
    <s v="Doors"/>
    <s v="Door not get hold"/>
    <s v="KN"/>
    <s v="High"/>
    <s v="Motor brake issue"/>
    <s v="Replace EDCU and Motor"/>
    <x v="0"/>
    <m/>
  </r>
  <r>
    <s v="NCR0274"/>
    <d v="2021-09-01T00:00:00"/>
    <x v="29"/>
    <s v="CVS"/>
    <s v="3Phase output contactor (Testing purpose only)"/>
    <s v="CRL"/>
    <s v="Medium"/>
    <s v="For testing purpose"/>
    <s v="NA"/>
    <x v="2"/>
    <m/>
  </r>
  <r>
    <s v="NCR0275"/>
    <d v="2021-09-02T00:00:00"/>
    <x v="41"/>
    <s v="Doors"/>
    <s v="DCU offline"/>
    <s v="KN"/>
    <s v="High"/>
    <s v="Internal failure of EDCU"/>
    <s v="Replace with new EDCU"/>
    <x v="0"/>
    <m/>
  </r>
  <r>
    <s v="NCR0276"/>
    <d v="2021-09-02T00:00:00"/>
    <x v="29"/>
    <s v="CVS"/>
    <s v="CVS INVERTER MODULE (REC-INV-BC) - Internal failure"/>
    <s v="CRL"/>
    <s v="High"/>
    <s v="wrong wiring for feedback at the output basbar"/>
    <s v="Normalize the wiring"/>
    <x v="0"/>
    <m/>
  </r>
  <r>
    <s v="NCR0277"/>
    <d v="2021-09-05T00:00:00"/>
    <x v="46"/>
    <s v="Doors"/>
    <s v="Door not get hold"/>
    <s v="KN"/>
    <s v="High"/>
    <s v="Motor brake issue"/>
    <s v="Replace EDCU and Motor"/>
    <x v="0"/>
    <m/>
  </r>
  <r>
    <s v="NCR0278"/>
    <d v="2021-09-05T00:00:00"/>
    <x v="28"/>
    <s v="HVAC"/>
    <s v="HVAC Not cooling "/>
    <s v="FT"/>
    <s v="High"/>
    <s v="Leakage of gas from the compressor 2, Manufacturing issue"/>
    <s v="Replace compressor"/>
    <x v="0"/>
    <m/>
  </r>
  <r>
    <s v="NCR0279"/>
    <d v="2021-09-05T00:00:00"/>
    <x v="25"/>
    <s v="PACIS"/>
    <s v="SWD half display "/>
    <s v="STE - VBN"/>
    <s v="Low"/>
    <s v="Hardware issue"/>
    <s v="Replace with new part"/>
    <x v="0"/>
    <m/>
  </r>
  <r>
    <s v="NCR0280"/>
    <d v="2021-09-06T00:00:00"/>
    <x v="47"/>
    <s v="Brakes"/>
    <s v="Faulty pulse enable of BCE or PCE in single configuration"/>
    <s v="FT"/>
    <s v="High"/>
    <s v="no holding brake not available"/>
    <s v="Replace A-matrix"/>
    <x v="0"/>
    <m/>
  </r>
  <r>
    <s v="NCR0281"/>
    <d v="2021-09-06T00:00:00"/>
    <x v="22"/>
    <s v="CVS"/>
    <s v="CVS CONVERTER MODULE - Testing Purpose"/>
    <s v="CRL"/>
    <s v="Low"/>
    <s v="For testing purpose"/>
    <s v="NA"/>
    <x v="2"/>
    <m/>
  </r>
  <r>
    <s v="NCR0282"/>
    <d v="2021-09-06T00:00:00"/>
    <x v="35"/>
    <s v="Horn"/>
    <s v="Horn funtion issue"/>
    <s v="Alstom"/>
    <s v="High"/>
    <s v="Harware issue"/>
    <s v="Replace horn"/>
    <x v="0"/>
    <s v="SAP NCR# 741033, CM0280"/>
  </r>
  <r>
    <s v="NCR0283"/>
    <d v="2021-09-12T00:00:00"/>
    <x v="48"/>
    <s v="PACIS"/>
    <s v="NVR failure"/>
    <s v="STE - VBN"/>
    <s v="High"/>
    <s v="Internal failure"/>
    <s v="Replace new NVR"/>
    <x v="0"/>
    <m/>
  </r>
  <r>
    <s v="NCR0284"/>
    <d v="2021-09-14T00:00:00"/>
    <x v="49"/>
    <s v="PACIS"/>
    <s v="TCCU failure"/>
    <s v="STE - VBN"/>
    <s v="Medium"/>
    <s v="PA intermittent issue "/>
    <s v="Replace TCCU"/>
    <x v="0"/>
    <m/>
  </r>
  <r>
    <s v="NCR0285"/>
    <d v="2021-09-15T00:00:00"/>
    <x v="13"/>
    <s v="PACIS"/>
    <s v="Connector broken "/>
    <s v="STE - VBN"/>
    <s v="Low"/>
    <s v="Wrong dimension of support plate"/>
    <s v="Fix new connector &amp; modifify support plate"/>
    <x v="0"/>
    <m/>
  </r>
  <r>
    <s v="NCR0286"/>
    <d v="2021-09-19T00:00:00"/>
    <x v="2"/>
    <s v="PACIS"/>
    <s v="PEI lost communication"/>
    <s v="STE - VBN"/>
    <s v="Medium"/>
    <s v="Hardware issue"/>
    <s v="Replace with new part"/>
    <x v="0"/>
    <m/>
  </r>
  <r>
    <s v="NCR0287"/>
    <d v="2021-09-19T00:00:00"/>
    <x v="16"/>
    <s v="PACIS"/>
    <s v="TCCU failure"/>
    <s v="STE - VBN"/>
    <s v="Medium"/>
    <s v="'New software parameter issue, still to be confirmed"/>
    <s v="Replace with new part"/>
    <x v="0"/>
    <s v="no impact on the functionality of the board despite the burn mark of PAU card--analysis ongoing_x000a_- Send the PAU module to STE for repair/replacement"/>
  </r>
  <r>
    <s v="NCR0288"/>
    <d v="2021-09-19T00:00:00"/>
    <x v="16"/>
    <s v="PACIS"/>
    <s v="TCCU failure"/>
    <s v="STE - VBN"/>
    <s v="Medium"/>
    <s v="'New software parameter issue, still to be confirmed"/>
    <s v="Replace with new part"/>
    <x v="0"/>
    <s v="no impact on the functionality of the board despite the burn mark of PAU card--analysis ongoing_x000a_- Send the PAU module to STE for repair/replacement"/>
  </r>
  <r>
    <s v="NCR0289"/>
    <d v="2021-09-19T00:00:00"/>
    <x v="50"/>
    <s v="PACIS"/>
    <s v="TCCU failure"/>
    <s v="STE - VBN"/>
    <s v="Medium"/>
    <s v="'New software parameter issue, still to be confirmed"/>
    <s v="Replace with new part"/>
    <x v="0"/>
    <s v="no impact on the functionality of the board despite the burn mark of PAU card--analysis ongoing_x000a_- Send the PAU module to STE for repair/replacement"/>
  </r>
  <r>
    <s v="NCR0290"/>
    <d v="2021-09-19T00:00:00"/>
    <x v="50"/>
    <s v="PACIS"/>
    <s v="TCCU failure"/>
    <s v="STE - VBN"/>
    <s v="Medium"/>
    <s v="'New software parameter issue, still to be confirmed"/>
    <s v="Replace with new part"/>
    <x v="0"/>
    <s v="no impact on the functionality of the board despite the burn mark of PAU card--analysis ongoing_x000a_- Send the PAU module to STE for repair/replacement"/>
  </r>
  <r>
    <s v="NCR0291"/>
    <d v="2021-09-20T00:00:00"/>
    <x v="28"/>
    <s v="PACIS"/>
    <s v="TCCU failure"/>
    <s v="STE - VBN"/>
    <s v="Medium"/>
    <s v="'New software parameter issue, still to be confirmed"/>
    <s v="Replace with new part"/>
    <x v="0"/>
    <s v="no impact on the functionality of the board despite the burn mark of PAU card--analysis ongoing_x000a_- Send the PAU module to STE for repair/replacement"/>
  </r>
  <r>
    <s v="NCR0292"/>
    <d v="2021-09-20T00:00:00"/>
    <x v="28"/>
    <s v="PACIS"/>
    <s v="TCCU failure"/>
    <s v="STE - VBN"/>
    <s v="Medium"/>
    <s v="'New software parameter issue, still to be confirmed"/>
    <s v="Replace with new part"/>
    <x v="0"/>
    <s v="no impact on the functionality of the board despite the burn mark of PAU card--analysis ongoing_x000a_- Send the PAU module to STE for repair/replacement"/>
  </r>
  <r>
    <s v="NCR0293"/>
    <d v="2021-09-20T00:00:00"/>
    <x v="51"/>
    <s v="HVAC"/>
    <s v="HVAC not working"/>
    <s v="FT"/>
    <s v="Medium"/>
    <s v="KA4 contactor not Energized (K22Z type)-Malfunction"/>
    <s v="Replace the contactor"/>
    <x v="0"/>
    <m/>
  </r>
  <r>
    <s v="NCR0294"/>
    <d v="2021-09-21T00:00:00"/>
    <x v="52"/>
    <s v="HVAC"/>
    <s v="Compressor not working. "/>
    <s v="FT"/>
    <s v="Medium"/>
    <s v="KM2 contactor not Energized coil itself faulty"/>
    <s v="Replace the contactor"/>
    <x v="0"/>
    <s v="CM0094"/>
  </r>
  <r>
    <s v="NCR0295"/>
    <d v="2021-09-27T00:00:00"/>
    <x v="50"/>
    <s v="PACIS"/>
    <s v="TCCU failure"/>
    <s v="STE - VBN"/>
    <s v="Medium"/>
    <s v="TCCU malfunction"/>
    <s v="Replace TCCU"/>
    <x v="0"/>
    <m/>
  </r>
  <r>
    <s v="NCR0296"/>
    <d v="2021-09-20T00:00:00"/>
    <x v="16"/>
    <s v="Battery"/>
    <s v="IOS182 related to battery "/>
    <s v="Hoppecke"/>
    <s v="Low"/>
    <s v="cable X2 for relay 52K13 disconnected"/>
    <s v="Remove the pin and install new pin with cable properly. _x000a_"/>
    <x v="0"/>
    <s v="CM0053"/>
  </r>
  <r>
    <s v="NCR0297"/>
    <d v="2021-09-20T00:00:00"/>
    <x v="39"/>
    <s v="Traction"/>
    <s v="IOS 228 : At least one minor failure on PCE"/>
    <s v="CRL"/>
    <s v="Low"/>
    <s v="Found 1 pin (P0703A) female gold pin push back "/>
    <s v="Normalize the pin and test.  "/>
    <x v="0"/>
    <s v="CM0052"/>
  </r>
  <r>
    <s v="NCR0298"/>
    <d v="2021-09-26T00:00:00"/>
    <x v="53"/>
    <s v="Electrical wiring"/>
    <s v="Reported 52Q13 tripped"/>
    <s v="Alstom"/>
    <s v="Low"/>
    <s v="Found cable at XT02+RP3_009, cable number WD61224 loose and touching body."/>
    <s v="After recorrect and fit cable properly"/>
    <x v="0"/>
    <s v="CM0061"/>
  </r>
  <r>
    <s v="NCR0306"/>
    <d v="2021-09-19T00:00:00"/>
    <x v="51"/>
    <s v="PACIS"/>
    <s v="LEDi4 display not ok"/>
    <s v="STE - VBN"/>
    <s v="Low"/>
    <s v="Software corrupted"/>
    <s v="New software upload to recover, if it is not possible to recover, replace with new one"/>
    <x v="0"/>
    <s v="CM0480"/>
  </r>
  <r>
    <s v="NCR0307"/>
    <d v="2021-09-19T00:00:00"/>
    <x v="12"/>
    <s v="PACIS"/>
    <s v=" IP offline"/>
    <s v="STE - VBN"/>
    <s v="Low"/>
    <s v="Software corrupted"/>
    <s v="New software upload to recover, if it is not possible to recover, replace with new one"/>
    <x v="0"/>
    <s v="CM0482"/>
  </r>
  <r>
    <s v="NCR0308"/>
    <d v="2021-09-26T00:00:00"/>
    <x v="54"/>
    <s v="Doors"/>
    <s v="IOS071 : Discrepancy between EED and ATC information"/>
    <s v="KN"/>
    <s v="High"/>
    <s v="Cable 981 at microswitch S7 at EED assemble cable connection wrongly installed, should be install atterminal 1, but it was at terminal 2."/>
    <s v="Install 981 cable at terminal 1 and test by activating EED including monitor by train tracer "/>
    <x v="0"/>
    <s v="Issue closed, CM report to be linked"/>
  </r>
  <r>
    <s v="NCR0309"/>
    <d v="2021-09-28T00:00:00"/>
    <x v="19"/>
    <s v="Doors"/>
    <s v="Emergency unlock switch S3 mechanical issue"/>
    <s v="KN"/>
    <s v="High"/>
    <s v="Emergency Unlock switch S3 mechanical issue"/>
    <s v="Mechanical repair of the emergency unlock switch S3"/>
    <x v="0"/>
    <s v="CM0024"/>
  </r>
  <r>
    <s v="NCR0310"/>
    <d v="2021-09-28T00:00:00"/>
    <x v="55"/>
    <s v="Doors"/>
    <s v="Relay failure"/>
    <s v="KN"/>
    <s v="Medium"/>
    <s v="Relay malfunction"/>
    <s v="Replace Relays"/>
    <x v="0"/>
    <s v="CM0025,CM0027,CM0030,CM0031,CM0032,CM0033,CM0037,CM0039,CM0046,CM0047,CM0054"/>
  </r>
  <r>
    <s v="NCR0311"/>
    <d v="2021-09-28T00:00:00"/>
    <x v="56"/>
    <s v="Doors"/>
    <s v="HDC Trainline wiring"/>
    <s v="KN"/>
    <s v="High"/>
    <s v="601-LV wire got damaged with ground , 607-CB61Q10 shunt loose, 624-Cable loose connection at (XT02+ROM_57)"/>
    <s v="Replace wires and fix loose connection"/>
    <x v="0"/>
    <s v="CM0026, CM0029, CM0035"/>
  </r>
  <r>
    <s v="NCR0312"/>
    <d v="2021-09-28T00:00:00"/>
    <x v="57"/>
    <s v="Doors"/>
    <s v="Mechanical adjustment of PEED"/>
    <s v="KN"/>
    <s v="High"/>
    <s v="Mechanical adjustment failure of PEED"/>
    <s v="Mechanical adjustment PEED to be done "/>
    <x v="0"/>
    <s v="CM0028, CM0040, CM0055"/>
  </r>
  <r>
    <s v="NCR0313"/>
    <d v="2021-09-28T00:00:00"/>
    <x v="46"/>
    <s v="Doors"/>
    <s v="Door not open"/>
    <s v="KN"/>
    <s v="High"/>
    <s v="Motor brake issue"/>
    <s v="Replace EDCU &amp; Motor2 "/>
    <x v="0"/>
    <s v="CM0038"/>
  </r>
  <r>
    <s v="NCR0314"/>
    <d v="2021-09-29T00:00:00"/>
    <x v="8"/>
    <s v="Traction"/>
    <s v="No cab actvie and EB not release."/>
    <s v="CRL"/>
    <s v="High"/>
    <s v="Contactor 61K13 coil malfunction when drive mode select to UTO or Manual Mode._x000a_The contactor details : AF09ZB-30-10RT-22"/>
    <s v="Replacement new part and test. "/>
    <x v="0"/>
    <s v="CM0060,SAP NCR# 741034 "/>
  </r>
  <r>
    <s v="NCR0315"/>
    <d v="2021-10-05T00:00:00"/>
    <x v="8"/>
    <s v="Traction"/>
    <s v="IOS226 : Loss of traction and ED brake on one PCE "/>
    <s v="CRL"/>
    <s v="High"/>
    <s v="Found speed sensor for PCE at bogie 2 have cable cut because cable hanging and touched the wheel, and also no cable tie and cable arrangement not good"/>
    <s v="Replacement with new part "/>
    <x v="0"/>
    <s v="CM0062, SAP NCR# 741035"/>
  </r>
  <r>
    <s v="NCR0316"/>
    <d v="2021-10-14T00:00:00"/>
    <x v="58"/>
    <s v="Network"/>
    <s v="Consist Ring Switch (CRS)  communication loss"/>
    <s v="Alstom"/>
    <s v="High"/>
    <s v="CRS offline"/>
    <s v="Replacement with new part "/>
    <x v="0"/>
    <s v="CM0159"/>
  </r>
  <r>
    <s v="NCR0317"/>
    <d v="2021-10-24T00:00:00"/>
    <x v="58"/>
    <s v="Network"/>
    <s v="Consist Ring Switch (CRS)  communication loss"/>
    <s v="Alstom"/>
    <s v="High"/>
    <s v="CRS offline"/>
    <s v="Replacement with new part "/>
    <x v="0"/>
    <s v="CM0479"/>
  </r>
  <r>
    <s v="NCR0318"/>
    <d v="2021-10-24T00:00:00"/>
    <x v="50"/>
    <s v="Network"/>
    <s v="Consist Ring Switch (CRS)  communication loss"/>
    <s v="Alstom"/>
    <s v="High"/>
    <s v="CRS offline"/>
    <s v="Replacement with new part "/>
    <x v="0"/>
    <s v="CM0168"/>
  </r>
  <r>
    <s v="NCR0319"/>
    <d v="2021-10-28T00:00:00"/>
    <x v="34"/>
    <s v="PACIS"/>
    <s v="PEI lost communication"/>
    <s v="STE - VBN"/>
    <s v="Medium"/>
    <s v="PEI offline"/>
    <s v="Replacement with new part "/>
    <x v="0"/>
    <s v="CM0221"/>
  </r>
  <r>
    <s v="NCR0320"/>
    <d v="2021-10-28T00:00:00"/>
    <x v="36"/>
    <s v="CVS"/>
    <s v="CVS critcal fault by MPU logs and by CVS logs"/>
    <s v="CRL"/>
    <s v="High"/>
    <s v="Inveter defected."/>
    <s v="Inverter module need to change."/>
    <x v="0"/>
    <s v="CM0214"/>
  </r>
  <r>
    <s v="NCR0321"/>
    <d v="2021-10-31T00:00:00"/>
    <x v="22"/>
    <s v="PACIS"/>
    <s v="PEI lost communication"/>
    <s v="STE - VBN"/>
    <s v="Medium"/>
    <s v="PEI offline "/>
    <s v="Replacement with new part "/>
    <x v="0"/>
    <s v="CM0232"/>
  </r>
  <r>
    <s v="NCR0322"/>
    <d v="2021-10-31T00:00:00"/>
    <x v="28"/>
    <s v="CVS"/>
    <s v="Leakage from the_x000a_input Capacitor "/>
    <s v="CRL"/>
    <s v="Medium"/>
    <s v="To be analyzed by CRL"/>
    <s v="Replacement with new part "/>
    <x v="0"/>
    <s v="CM0215"/>
  </r>
  <r>
    <s v="NCR0323"/>
    <d v="2021-11-01T00:00:00"/>
    <x v="40"/>
    <s v="PACIS"/>
    <s v="NVR fault"/>
    <s v="STE - VBN"/>
    <s v="Low"/>
    <s v="Software and HDD conneciton issue."/>
    <s v="STE local support to reprogram again, reinsert HDD and connect to train. Do power off/on for three times to check stability and confirm OK."/>
    <x v="0"/>
    <s v="CM0301"/>
  </r>
  <r>
    <s v="NCR0324"/>
    <d v="2021-11-04T00:00:00"/>
    <x v="34"/>
    <s v="PACIS"/>
    <s v="NVR fault"/>
    <s v="STE - VBN"/>
    <s v="Low"/>
    <s v="Suspected hardware issue."/>
    <s v="Need to send back to Sigapore for investigation work (STE local support checked and try manual recover NVR but still not working. STE Singapore suspected this NVR have hardware issue)."/>
    <x v="0"/>
    <s v="M0287"/>
  </r>
  <r>
    <s v="NCR0325"/>
    <d v="2021-11-04T00:00:00"/>
    <x v="12"/>
    <s v="PACIS"/>
    <s v="NVR fault"/>
    <s v="STE - VBN"/>
    <s v="High"/>
    <s v="Suspected hardware issue."/>
    <s v="Need to send back to Singapore for investigation work (STE local support checked and try manual recover NVR but  still not working. STE Singapore suspected this NVR have hardware issue. )"/>
    <x v="0"/>
    <s v="CM0289"/>
  </r>
  <r>
    <s v="NCR0326"/>
    <d v="2021-11-08T00:00:00"/>
    <x v="40"/>
    <s v="PACIS"/>
    <s v="NVR fault"/>
    <s v="STE - VBN"/>
    <s v="High"/>
    <s v="Suspected hardware issue."/>
    <s v="Need to send back to Singapore for investigation work (STE local support checked and try manual recover for 2 times but NVR still not working. STE Singapore suspected this NVR have hardware issue.)"/>
    <x v="0"/>
    <s v="CM0286"/>
  </r>
  <r>
    <s v="NCR0327"/>
    <d v="2021-11-11T00:00:00"/>
    <x v="20"/>
    <s v="Brakes"/>
    <s v="IOS015 : Service brake loop fault indicaion."/>
    <s v="Alstom"/>
    <s v="High"/>
    <s v="62K08 relay malfunction/stuck.."/>
    <s v="Replace 62K08 relay."/>
    <x v="0"/>
    <s v="CM0290"/>
  </r>
  <r>
    <s v="NCR0328"/>
    <d v="2021-11-11T00:00:00"/>
    <x v="59"/>
    <s v="PACIS"/>
    <s v="NVR fault"/>
    <s v="STE - VBN"/>
    <s v="High"/>
    <s v="Software and HDD conneciton issue."/>
    <s v="Replace NVR"/>
    <x v="0"/>
    <s v="CM0288"/>
  </r>
  <r>
    <s v="NCR0329"/>
    <d v="2021-11-14T00:00:00"/>
    <x v="60"/>
    <s v="PACIS"/>
    <s v="Relay failure"/>
    <s v="STE - VBN"/>
    <s v="High"/>
    <s v="Relay malfunction."/>
    <s v="61K03 relay to be replaced."/>
    <x v="0"/>
    <s v="CM0291"/>
  </r>
  <r>
    <s v="NCR0330"/>
    <d v="2021-11-14T00:00:00"/>
    <x v="28"/>
    <s v="HVAC"/>
    <s v="HVAC unit cooling fault"/>
    <s v="FT"/>
    <s v="High"/>
    <s v="Compressor leaking from the upper joint(repeated issue), might be manufacturing defect"/>
    <s v="Compressor need to be replaced."/>
    <x v="0"/>
    <s v="CM0300"/>
  </r>
  <r>
    <s v="NCR0331"/>
    <d v="2021-11-14T00:00:00"/>
    <x v="60"/>
    <s v="Elecrical"/>
    <s v="Found relay voltage limitter abnormal ohm value"/>
    <s v="Alstom"/>
    <s v="High"/>
    <s v="Relay voltage limitter have abnormal resistant value. "/>
    <s v="Relay voltage limitter need to change and test."/>
    <x v="0"/>
    <s v="CM0296"/>
  </r>
  <r>
    <s v="NCR0332"/>
    <d v="2021-11-13T00:00:00"/>
    <x v="41"/>
    <s v="PACIS"/>
    <s v="Found relay voltage limitter abnormal ohm value"/>
    <s v="STE - VBN"/>
    <s v="High"/>
    <s v="DCU communaction loss"/>
    <s v="Need to replace DCU"/>
    <x v="0"/>
    <s v="CM0297"/>
  </r>
  <r>
    <s v="NCR0333"/>
    <d v="2021-11-13T00:00:00"/>
    <x v="5"/>
    <s v="PACIS"/>
    <s v="PEI lost communication"/>
    <s v="STE - VBN"/>
    <s v="Medium"/>
    <s v="PEI failure"/>
    <s v="PEI to be replaced"/>
    <x v="0"/>
    <s v="CM0293"/>
  </r>
  <r>
    <s v="NCR0334"/>
    <d v="2021-11-13T00:00:00"/>
    <x v="5"/>
    <s v="PACIS"/>
    <s v="PEI lost communication"/>
    <s v="STE - VBN"/>
    <s v="Medium"/>
    <s v="PEI failure"/>
    <s v="PEI to be replaced"/>
    <x v="0"/>
    <s v="CM0302"/>
  </r>
  <r>
    <s v="NCR0335"/>
    <d v="2021-11-16T00:00:00"/>
    <x v="31"/>
    <s v="PACIS"/>
    <s v="PEI lost communication"/>
    <s v="STE - VBN"/>
    <s v="Medium"/>
    <s v="E1 ethernet port malfunction."/>
    <s v=" PEI module need to change.Software also need to reupload to latest configuration."/>
    <x v="0"/>
    <s v="CM0298"/>
  </r>
  <r>
    <s v="NCR0336"/>
    <d v="2021-11-17T00:00:00"/>
    <x v="60"/>
    <s v="PACIS"/>
    <s v="TCCU1 on but PAPIS  show lost communication in ISM "/>
    <s v="STE - VBN"/>
    <s v="Low"/>
    <s v="TCCU malfunction"/>
    <s v="Need to replace TCCU"/>
    <x v="0"/>
    <s v="CM0292"/>
  </r>
  <r>
    <s v="NCR0337"/>
    <d v="2021-11-17T00:00:00"/>
    <x v="60"/>
    <s v="PACIS"/>
    <s v="PEI lost communication"/>
    <s v="STE - VBN"/>
    <s v="Medium"/>
    <s v="PEI failure"/>
    <s v="PEI to be replaced"/>
    <x v="0"/>
    <s v="CM0295"/>
  </r>
  <r>
    <s v="NCR0338"/>
    <d v="2021-11-17T00:00:00"/>
    <x v="61"/>
    <s v="PACIS"/>
    <s v="PEI lost communication"/>
    <s v="STE - VBN"/>
    <s v="Medium"/>
    <s v="PEI failure"/>
    <s v="PEI to be replaced"/>
    <x v="0"/>
    <s v="CM0281"/>
  </r>
  <r>
    <s v="NCR0339"/>
    <d v="2021-11-18T00:00:00"/>
    <x v="10"/>
    <s v="Network"/>
    <s v="Consist Ring Switch (CRS)  fail to power up"/>
    <s v="Alstom"/>
    <s v="Low"/>
    <s v="CRS42 failure, fail to power up"/>
    <s v="Replacement with new part "/>
    <x v="0"/>
    <s v="CM0294"/>
  </r>
  <r>
    <s v="NCR0340"/>
    <d v="2021-11-21T00:00:00"/>
    <x v="62"/>
    <s v="HVAC"/>
    <s v="HVAC  fault. "/>
    <s v="FT"/>
    <s v="High"/>
    <s v="HVAC1 condenser fan failure and confimred by check it with MONA, observed fault code  DF-1021_CDFL and DF-1022_CDFH."/>
    <s v="Replace Condenser fan "/>
    <x v="0"/>
    <s v="CM0283"/>
  </r>
  <r>
    <s v="NCR0341"/>
    <d v="2021-11-21T00:00:00"/>
    <x v="62"/>
    <s v="HVAC"/>
    <s v="HVAC  fault. "/>
    <s v="FT"/>
    <s v="Low"/>
    <s v="emergency ventilation fault "/>
    <s v="HVAC will be checked by local supplier support and corrections will be managed through CM report."/>
    <x v="1"/>
    <s v="issue is closed, CM report to be issued"/>
  </r>
  <r>
    <s v="NCR0342"/>
    <d v="2021-11-23T00:00:00"/>
    <x v="12"/>
    <s v="PACIS"/>
    <s v="PEI lost communication"/>
    <s v="STE - VBN"/>
    <s v="Medium"/>
    <s v="PEI failure, STE to investigate"/>
    <s v="PEI to be replaced "/>
    <x v="1"/>
    <s v="parts available , to be fixed by CM"/>
  </r>
  <r>
    <s v="NCR0343"/>
    <d v="2021-11-29T00:00:00"/>
    <x v="7"/>
    <s v="PACIS"/>
    <s v="TOM NOK issue.  NVR lost communication with IOS191."/>
    <s v="STE - VBN"/>
    <s v="High"/>
    <s v="Checked by NVR logs and we found HDD1 not working (confrimed by swapped with HDD2,  no HDD connnection issue)."/>
    <s v="HDD need to replaced."/>
    <x v="0"/>
    <s v="CM0489"/>
  </r>
  <r>
    <s v="NCR0344"/>
    <d v="2021-11-23T00:00:00"/>
    <x v="61"/>
    <s v="Traction"/>
    <s v="Loss of traction and ED brake on one PCE "/>
    <s v="CRL"/>
    <s v="High"/>
    <s v="wrong cable connection in the discharging circuit inside the traction invertor power module"/>
    <s v="Correct the wrong cable connection"/>
    <x v="0"/>
    <s v="CM0483"/>
  </r>
  <r>
    <s v="NCR0345"/>
    <d v="2021-11-24T00:00:00"/>
    <x v="59"/>
    <s v="PACIS"/>
    <s v="SWD Error display"/>
    <s v="STE - VBN"/>
    <s v="Low"/>
    <s v="SWD fault, suspected hardware issue. STE to investigate."/>
    <s v="To be replaced with a new one"/>
    <x v="0"/>
    <s v="CM0491"/>
  </r>
  <r>
    <s v="NCR0346"/>
    <d v="2021-11-29T00:00:00"/>
    <x v="29"/>
    <s v="Network"/>
    <s v="BRIOM Remote input-output module issue"/>
    <s v="Alstom"/>
    <s v="High"/>
    <s v="BRIOM device found faulty."/>
    <s v="To be replaced with a new one"/>
    <x v="0"/>
    <s v="This NCR sttaus  to be verified with CM report summary "/>
  </r>
  <r>
    <s v="NCR0347"/>
    <d v="2021-12-01T00:00:00"/>
    <x v="63"/>
    <s v="Shoe Collector"/>
    <s v="Collector shoe damaged "/>
    <s v="Le Creusot"/>
    <s v="High"/>
    <s v="Cause by train accident. Wheel choke which was supposed to be removed before train movement was not removed by the driver causing the train to derail"/>
    <s v="To be replaced with a new parts"/>
    <x v="0"/>
    <s v="CM0284"/>
  </r>
  <r>
    <s v="NCR0348"/>
    <d v="2021-11-30T00:00:00"/>
    <x v="44"/>
    <s v="HVAC"/>
    <s v="HVAC compressor and ventilation fault "/>
    <s v="FT"/>
    <s v="High"/>
    <s v="Need further investigation, to be checked by local supplier.."/>
    <s v="Need further investigation and to be closed this issue through corrective maintenance reportt"/>
    <x v="1"/>
    <s v="Under investigation by supplier "/>
  </r>
  <r>
    <s v="NCR0349"/>
    <d v="2021-12-01T00:00:00"/>
    <x v="15"/>
    <s v="Brakes"/>
    <s v="Relay no power supply"/>
    <s v="Alstom"/>
    <s v="Low"/>
    <s v="Disconnected wiring W56802 for relay 61k37-D4"/>
    <s v="Connect the wiring W56802 for relay 61k37-D4 and test "/>
    <x v="0"/>
    <s v="CM0485"/>
  </r>
  <r>
    <s v="NCR0350"/>
    <d v="2021-11-30T00:00:00"/>
    <x v="7"/>
    <s v="Brakes"/>
    <s v="Holding brake issue with A-MATRIC "/>
    <s v="FT"/>
    <s v="High"/>
    <s v="Holding brake output is broken from A-Matric"/>
    <s v="A-MATRIC to be replaced"/>
    <x v="0"/>
    <s v="CM0486"/>
  </r>
  <r>
    <s v="NCR0351"/>
    <d v="2021-12-02T00:00:00"/>
    <x v="19"/>
    <s v="PACIS"/>
    <s v="NVR communication lost "/>
    <s v="STE - VBN"/>
    <s v="High"/>
    <s v="NVR swapped and test in other train, we still have the same communcation fault each time train wake up."/>
    <s v="NVR need to be changed "/>
    <x v="0"/>
    <s v="CM0487"/>
  </r>
  <r>
    <s v="NCR0352"/>
    <d v="2020-10-10T00:00:00"/>
    <x v="22"/>
    <s v="Doors"/>
    <s v="Passenger door glass cracked "/>
    <s v="Alstom"/>
    <s v="Low"/>
    <s v="Unknow reason,old issue."/>
    <s v="Analyze if this can be eradicate by a chemical adhesive without replacement of windows. If issue can not be fixed, replace the window glass."/>
    <x v="1"/>
    <s v="Requested sourcing the glass fixing gel , waiting for the delivery"/>
  </r>
  <r>
    <s v="NCR0353"/>
    <d v="2020-06-25T00:00:00"/>
    <x v="64"/>
    <s v="Doors"/>
    <s v="Scratches on T624 HC1 Door glass"/>
    <s v="Alstom"/>
    <s v="Low"/>
    <s v="Unknow reason,old issue."/>
    <s v="Repair if minor scratch, replace if scratches are too deep."/>
    <x v="1"/>
    <s v="Issue is closed , CM report to be issued"/>
  </r>
  <r>
    <s v="NCR0354"/>
    <d v="2021-12-06T00:00:00"/>
    <x v="60"/>
    <s v="SLV-ATC"/>
    <s v="Issue with ATC odometer"/>
    <s v="Alstom"/>
    <s v="Medium"/>
    <s v="The PIN 24/27 can't be connected properly in the connector XP03+GCL. Crimping already done for theses 2 PIN but loosed again after train moving in Mainline"/>
    <s v="Need to change the connector XP03+GCL (HC2)"/>
    <x v="0"/>
    <s v="CM0481"/>
  </r>
  <r>
    <s v="NCR0355"/>
    <d v="2021-12-06T00:00:00"/>
    <x v="8"/>
    <s v="PACIS"/>
    <s v="LEDI failed to ping"/>
    <s v="STE - VBN"/>
    <s v="Medium"/>
    <s v="LEDI fault"/>
    <s v="To be replaced with new LEDI"/>
    <x v="0"/>
    <s v="CM0492"/>
  </r>
  <r>
    <s v="NCR0356"/>
    <d v="2021-12-06T00:00:00"/>
    <x v="48"/>
    <s v="PACIS"/>
    <s v="Issue with PEI leading the equipment behind it offline"/>
    <s v="STE - VBN"/>
    <s v="Low"/>
    <s v="PEI E2 port faulty"/>
    <s v="To be replaced with new PEI"/>
    <x v="0"/>
    <s v="CMN0514"/>
  </r>
  <r>
    <s v="NCR0357"/>
    <d v="2021-12-06T00:00:00"/>
    <x v="35"/>
    <s v="Compressors"/>
    <s v="AGTU filter locked nut thread damaged"/>
    <s v="FT"/>
    <s v="Low"/>
    <s v="AGTU filter locked nut thread damaged"/>
    <s v="To be replaced with new lock nut"/>
    <x v="0"/>
    <s v="CM0354"/>
  </r>
  <r>
    <s v="NCR0358"/>
    <d v="2021-02-21T00:00:00"/>
    <x v="65"/>
    <s v="Coupler"/>
    <s v="Electrical coupler frame broken"/>
    <s v="KTW"/>
    <s v="Medium"/>
    <s v="Improper uncoupling "/>
    <s v="Coupler frame to be replaced"/>
    <x v="1"/>
    <s v="No material available, ordered through SAP ( informed to kTW)"/>
  </r>
  <r>
    <s v="NCR0359"/>
    <d v="2021-12-07T00:00:00"/>
    <x v="35"/>
    <s v="Coupler"/>
    <s v="Semi permenant coupler side A earthing screw missing. "/>
    <s v="KTW"/>
    <s v="Low"/>
    <s v="earthing screw missing"/>
    <s v="To be fixed with new head screw"/>
    <x v="0"/>
    <s v="CM0285"/>
  </r>
  <r>
    <s v="NCR0360"/>
    <d v="2021-12-07T00:00:00"/>
    <x v="66"/>
    <s v="Sanding"/>
    <s v="Sanding rubber hoses and clams missing "/>
    <s v="KTW"/>
    <s v="Low"/>
    <s v="Reason unknown"/>
    <s v="Need to fix with new part rubber hoses with clamps "/>
    <x v="1"/>
    <s v="Supplier missed the hoses while delivering, pending "/>
  </r>
  <r>
    <s v="NCR0361"/>
    <d v="2021-12-07T00:00:00"/>
    <x v="15"/>
    <s v="DCS"/>
    <s v="Beacon Antenna screws missing"/>
    <s v="KTW"/>
    <s v="Low"/>
    <s v="Not installed due to out of stock (root cause unknown)"/>
    <s v="To be fixed with new screws"/>
    <x v="1"/>
    <s v="No material available, ordered through SAP ( informed to kTW)"/>
  </r>
  <r>
    <s v="NCR0362"/>
    <d v="2021-12-08T00:00:00"/>
    <x v="15"/>
    <s v="Sanding"/>
    <s v="Left side sanding hose not availabe"/>
    <s v="KTW"/>
    <s v="Low"/>
    <s v="unknown reason "/>
    <s v="Need to fix with new part rubber hose with clamps "/>
    <x v="1"/>
    <s v="Supplier missed the hoses while delivering, pending "/>
  </r>
  <r>
    <s v="NCR0363"/>
    <d v="2021-12-08T00:00:00"/>
    <x v="8"/>
    <s v="PACIS"/>
    <s v="PAPIS displays communication loss"/>
    <s v="STE - VBN"/>
    <s v="Low"/>
    <s v="Parts failure"/>
    <s v="Listed components SWD, LCD &amp; LEDi to be replaced"/>
    <x v="0"/>
    <s v="CMN0505"/>
  </r>
  <r>
    <s v="NCR0364"/>
    <d v="2021-12-08T00:00:00"/>
    <x v="59"/>
    <s v="Lighting"/>
    <s v="Cab light dim"/>
    <s v="KTW"/>
    <s v="Low"/>
    <s v="Light issue"/>
    <s v="Light to be replaced"/>
    <x v="2"/>
    <m/>
  </r>
  <r>
    <s v="NCR0365"/>
    <d v="2021-12-08T00:00:00"/>
    <x v="65"/>
    <s v="Lighting"/>
    <s v="Cab light dim"/>
    <s v="KTW"/>
    <s v="Low"/>
    <s v="Light issue"/>
    <s v="Light to be replaced"/>
    <x v="2"/>
    <m/>
  </r>
  <r>
    <s v="NCR0366"/>
    <d v="2021-12-08T00:00:00"/>
    <x v="48"/>
    <s v="PACIS"/>
    <s v="Ledi  blank display"/>
    <s v="STE - VBN"/>
    <s v="Low"/>
    <s v="LEDI failure, to be investigated by STE"/>
    <s v="Replace LEDi"/>
    <x v="0"/>
    <s v="CM0493"/>
  </r>
  <r>
    <s v="NCR0367"/>
    <d v="2021-12-08T00:00:00"/>
    <x v="67"/>
    <s v="PACIS"/>
    <s v="PAPIS blank displays and multimedia not update"/>
    <s v="STE - VBN"/>
    <s v="Low"/>
    <s v="Component failures"/>
    <s v="Replace the displays listed "/>
    <x v="0"/>
    <s v="CMN0504"/>
  </r>
  <r>
    <s v="NCR0368"/>
    <d v="2021-12-08T00:00:00"/>
    <x v="5"/>
    <s v="PACIS"/>
    <s v="LEDi error display"/>
    <s v="STE - VBN"/>
    <s v="Low"/>
    <s v="LEDI failure, to be investigated by STE"/>
    <s v="Replace LEDi"/>
    <x v="0"/>
    <s v="CM0494"/>
  </r>
  <r>
    <s v="NCR0369"/>
    <d v="2021-12-08T00:00:00"/>
    <x v="67"/>
    <s v="PACIS"/>
    <s v="LEDi dark display and offline"/>
    <s v="STE - VBN"/>
    <s v="Low"/>
    <s v="LEDI failure, to be investigated by STE"/>
    <s v="Replace LEDi"/>
    <x v="0"/>
    <s v="CM0496"/>
  </r>
  <r>
    <s v="NCR0370"/>
    <d v="2021-12-08T00:00:00"/>
    <x v="31"/>
    <s v="PACIS"/>
    <s v="PAPIS displays issues"/>
    <s v="STE - VBN"/>
    <s v="Low"/>
    <s v="Component failures"/>
    <s v="Replace the displays listed "/>
    <x v="0"/>
    <s v="CMN0515"/>
  </r>
  <r>
    <s v="NCR0371"/>
    <d v="2021-12-08T00:00:00"/>
    <x v="25"/>
    <s v="PACIS"/>
    <s v="PAPIS displays issues"/>
    <s v="STE - VBN"/>
    <s v="Low"/>
    <s v="Component failures"/>
    <s v="Replace the displays listed "/>
    <x v="0"/>
    <s v="CM0495"/>
  </r>
  <r>
    <s v="NCR0372"/>
    <d v="2021-12-08T00:00:00"/>
    <x v="10"/>
    <s v="Carbody"/>
    <s v="Gap filler between HVAC and Gangway missing"/>
    <s v="KTW"/>
    <s v="Low"/>
    <s v="Missing, reason unknown"/>
    <s v="Need to fix with the new Gap filler"/>
    <x v="1"/>
    <s v="Material not available, SAP NCR is requested to KTW"/>
  </r>
  <r>
    <s v="NCR0373"/>
    <d v="2021-12-09T00:00:00"/>
    <x v="10"/>
    <s v="PACIS"/>
    <s v="SWD blinking issue"/>
    <s v="STE - VBN"/>
    <s v="Low"/>
    <s v="Component failure"/>
    <s v="Replace SWD"/>
    <x v="0"/>
    <s v="CM0469"/>
  </r>
  <r>
    <s v="NCR0374"/>
    <d v="2021-12-09T00:00:00"/>
    <x v="38"/>
    <s v="PACIS"/>
    <s v="SWD half display"/>
    <s v="STE - VBN"/>
    <s v="Low"/>
    <s v="SWD5_V1 half display"/>
    <s v="Replace SWD"/>
    <x v="0"/>
    <s v="CM0471"/>
  </r>
  <r>
    <s v="NCR0375"/>
    <d v="2021-12-12T00:00:00"/>
    <x v="16"/>
    <s v="Compressors"/>
    <s v="AGTU_Missing of Sand filter Assembly"/>
    <s v="FT"/>
    <s v="Low"/>
    <s v="Missing.Root cause unknown"/>
    <s v="Need to normalize by adding the missing part."/>
    <x v="1"/>
    <m/>
  </r>
  <r>
    <s v="NCR0376"/>
    <d v="2021-12-12T00:00:00"/>
    <x v="16"/>
    <s v="Brakes"/>
    <s v=" leakage found from the spring brake part."/>
    <s v="FT"/>
    <s v="Low"/>
    <s v="To be investigated with supplier  Faiveley"/>
    <s v="Need to replace the BRAKE UNIT of PARKING BRAKE"/>
    <x v="1"/>
    <s v="To be sent to supplier FT  ( India) for investigation and repair. Supplier to provide the investigation report with the rootcause and corrective actions"/>
  </r>
  <r>
    <s v="NCR0377"/>
    <d v="2021-12-12T00:00:00"/>
    <x v="68"/>
    <s v="Lighting"/>
    <s v="Head and Tail Light white LED not working"/>
    <s v="KTW"/>
    <s v="Low"/>
    <s v="Reason unknown"/>
    <s v="Need to replace and send to supplier for repairing"/>
    <x v="1"/>
    <s v="only 1 led light not working out of 23, no need to change it now, kept on Hold"/>
  </r>
  <r>
    <s v="NCR0378"/>
    <d v="2021-12-12T00:00:00"/>
    <x v="33"/>
    <s v="Lighting"/>
    <s v="Head and Tail Light white LED not working"/>
    <s v="KTW"/>
    <s v="Low"/>
    <s v="Reason unknown"/>
    <s v="Need to replace and send to supplier for repairing"/>
    <x v="1"/>
    <s v="only 1 led light not working out of 23, no need to change it now, kept on Hold"/>
  </r>
  <r>
    <s v="NCR0379"/>
    <d v="2021-12-12T00:00:00"/>
    <x v="33"/>
    <s v="Lighting"/>
    <s v="PALM TREE LIGHT not Working"/>
    <s v="KTW"/>
    <s v="Low"/>
    <s v="DC light converter issue"/>
    <s v="Need to Replace the 110v to 24v DC Light converter"/>
    <x v="0"/>
    <s v="CMN0502"/>
  </r>
  <r>
    <s v="NCR0380"/>
    <d v="2021-12-12T00:00:00"/>
    <x v="33"/>
    <s v="PACIS"/>
    <s v="SWD half display"/>
    <s v="STE - VBN"/>
    <s v="Low"/>
    <s v="Component failure, to be investigated by STE"/>
    <s v="Replace SWD"/>
    <x v="0"/>
    <s v="CM0490"/>
  </r>
  <r>
    <s v="NCR0381"/>
    <d v="2021-12-12T00:00:00"/>
    <x v="16"/>
    <s v="PACIS"/>
    <s v="LCD &amp; EDI  error display"/>
    <s v="STE - VBN"/>
    <s v="Low"/>
    <s v="Component failure"/>
    <s v="Replace LCD,LEDI"/>
    <x v="1"/>
    <s v="Material available, to be fixed by CM"/>
  </r>
  <r>
    <s v="NCR0382"/>
    <d v="2021-12-13T00:00:00"/>
    <x v="42"/>
    <s v="Bogie"/>
    <s v="Axle Gearbox leakage "/>
    <s v="Le Creusot"/>
    <s v="Low"/>
    <s v="Leakage found from inspection cover"/>
    <s v="Need to replace the Gasket/Sealant RTV"/>
    <x v="1"/>
    <s v="Waiting for material (in transit)"/>
  </r>
  <r>
    <s v="NCR0383"/>
    <d v="2021-12-13T00:00:00"/>
    <x v="42"/>
    <s v="Lighting"/>
    <s v="Head and Tail Light  LED not working"/>
    <s v="KTW"/>
    <s v="Low"/>
    <s v="Unknown, LED light failure"/>
    <s v="Need to replace and send the defective part to supplier for repairing"/>
    <x v="1"/>
    <s v="To be sent to supplier for repair"/>
  </r>
  <r>
    <s v="NCR0384"/>
    <d v="2021-12-13T00:00:00"/>
    <x v="42"/>
    <s v="Lighting"/>
    <s v="Saloon light not working"/>
    <s v="KTW"/>
    <s v="Low"/>
    <s v="Unknown reason"/>
    <s v="Need to replace the saloon light"/>
    <x v="0"/>
    <s v="CMN0509"/>
  </r>
  <r>
    <s v="NCR0385"/>
    <d v="2021-12-13T00:00:00"/>
    <x v="20"/>
    <s v="Interior"/>
    <s v="Under seat fire extinguisher BOX and GCL fire Extinguisher bracket  not available"/>
    <s v="Alstom"/>
    <s v="Low"/>
    <s v="No stock  available"/>
    <s v="Need to install new "/>
    <x v="0"/>
    <s v="CMN0358"/>
  </r>
  <r>
    <s v="NCR0386"/>
    <d v="2021-12-14T00:00:00"/>
    <x v="35"/>
    <s v="PACIS"/>
    <s v="LED, LCD and SWD  display  issues"/>
    <s v="STE - VBN"/>
    <s v="Low"/>
    <s v="Component failures"/>
    <s v="Replace LCD,LEDI"/>
    <x v="0"/>
    <s v="CMN0506"/>
  </r>
  <r>
    <s v="NCR0387"/>
    <d v="2021-12-14T00:00:00"/>
    <x v="69"/>
    <s v="PACIS"/>
    <s v=" LCD poor display  issue"/>
    <s v="STE - VBN"/>
    <s v="Low"/>
    <s v="Component failure"/>
    <s v="Replace LCD"/>
    <x v="1"/>
    <s v="Material available, to be fixed by CM"/>
  </r>
  <r>
    <s v="NCR0388"/>
    <d v="2021-12-13T00:00:00"/>
    <x v="70"/>
    <s v="Network"/>
    <s v="CRS communiction loss"/>
    <s v="Alstom"/>
    <s v="Low"/>
    <s v="Hardware issue coming from DC/DC converter."/>
    <s v="Need to replace by new CRS"/>
    <x v="0"/>
    <s v="CM0304"/>
  </r>
  <r>
    <s v="NCR0389"/>
    <d v="2021-12-14T00:00:00"/>
    <x v="63"/>
    <s v="Interior"/>
    <s v="Under seat fire extinguisher BOX  not available"/>
    <s v="Alstom"/>
    <s v="Low"/>
    <s v="No stock available"/>
    <s v="Need to install new "/>
    <x v="1"/>
    <s v="To procure and install"/>
  </r>
  <r>
    <s v="NCR0390"/>
    <d v="2021-12-14T00:00:00"/>
    <x v="61"/>
    <s v="Interior"/>
    <s v="fire extinguisher holding plate not available"/>
    <s v="Alstom"/>
    <s v="Low"/>
    <s v="No stock available"/>
    <s v="Need to install new "/>
    <x v="0"/>
    <s v="CMN0543"/>
  </r>
  <r>
    <s v="NCR0391"/>
    <d v="2021-12-13T00:00:00"/>
    <x v="61"/>
    <s v="Lighting"/>
    <s v="Saloon light not working"/>
    <s v="KTW"/>
    <s v="Low"/>
    <s v="Unknow reason"/>
    <s v="Need to install new "/>
    <x v="0"/>
    <s v="CMN0519"/>
  </r>
  <r>
    <s v="NCR0392"/>
    <d v="2021-12-15T00:00:00"/>
    <x v="64"/>
    <s v="PACIS"/>
    <s v="SWD half display"/>
    <s v="STE - VBN"/>
    <s v="Low"/>
    <s v="Component failure"/>
    <s v="Replace SWD"/>
    <x v="0"/>
    <s v="CM0472"/>
  </r>
  <r>
    <s v="NCR0393"/>
    <d v="2021-12-15T00:00:00"/>
    <x v="41"/>
    <s v="PACIS"/>
    <s v="LCD display issues"/>
    <s v="STE - VBN"/>
    <s v="Low"/>
    <s v="Component failure"/>
    <s v="Replace L CDs"/>
    <x v="1"/>
    <s v="Material available, to be fixed by CM"/>
  </r>
  <r>
    <s v="NCR0394"/>
    <d v="2021-12-15T00:00:00"/>
    <x v="36"/>
    <s v="Doors"/>
    <s v="Door glass cracked"/>
    <s v="Alstom"/>
    <s v="Low"/>
    <s v="Reason unknown, To be investigated"/>
    <s v="Analyze if this can be eradicate by a chemical adhesive without replacement of windows. If issue can not be fixed, replace the window glass."/>
    <x v="1"/>
    <s v="Requested sourcing the glass fixing gel , waiting for the delivery"/>
  </r>
  <r>
    <s v="NCR0395"/>
    <d v="2021-12-15T00:00:00"/>
    <x v="16"/>
    <s v="Lighting"/>
    <s v="Saloon Light not working"/>
    <s v="KTW"/>
    <s v="Low"/>
    <s v="Unknow reason"/>
    <s v="Need to install new "/>
    <x v="1"/>
    <s v="Part available, will be fixed by CM team"/>
  </r>
  <r>
    <s v="NCR0396"/>
    <d v="2021-12-15T00:00:00"/>
    <x v="48"/>
    <s v="Lighting"/>
    <s v="Saloon Light not working"/>
    <s v="KTW"/>
    <s v="Low"/>
    <s v="Unknow reason"/>
    <s v="Need to install new "/>
    <x v="0"/>
    <s v="CMN0508"/>
  </r>
  <r>
    <s v="NCR0397"/>
    <d v="2021-12-15T00:00:00"/>
    <x v="48"/>
    <s v="Lighting"/>
    <s v="Driver Cab Light not working"/>
    <s v="KTW"/>
    <s v="Low"/>
    <s v="Unknow reason"/>
    <s v="Need to install new "/>
    <x v="0"/>
    <s v="CMN0520"/>
  </r>
  <r>
    <s v="NCR0398"/>
    <d v="2021-12-15T00:00:00"/>
    <x v="27"/>
    <s v="Lighting"/>
    <s v="Saloon Light not working"/>
    <s v="KTW"/>
    <s v="Low"/>
    <s v="Unknow reason"/>
    <s v="Need to install new "/>
    <x v="0"/>
    <s v="CMN0507"/>
  </r>
  <r>
    <s v="NCR0399"/>
    <d v="2021-12-16T00:00:00"/>
    <x v="53"/>
    <s v="Traction"/>
    <s v="IOS226 : Loss of traction and ED brake on one PCE"/>
    <s v="CRL"/>
    <s v="High"/>
    <s v="Traction not discharging voltage and after checked we found 3 bad pin at terminal behind Agate."/>
    <s v="Need to replace the pin."/>
    <x v="0"/>
    <s v="CM0305"/>
  </r>
  <r>
    <s v="NCR0400"/>
    <d v="2021-12-16T00:00:00"/>
    <x v="39"/>
    <s v="PACIS"/>
    <s v="SWD, LEDi display issues"/>
    <s v="STE - VBN"/>
    <s v="Low"/>
    <s v="Componet failure"/>
    <s v="Replace LEDi amd SWD"/>
    <x v="2"/>
    <s v="NCR cancelled as confirmed by Guan, Reason of cancellation to be provided by Guan"/>
  </r>
  <r>
    <s v="NCR0401"/>
    <d v="2021-12-16T00:00:00"/>
    <x v="23"/>
    <s v="PACIS"/>
    <s v="LCD display issues"/>
    <s v="STE - VBN"/>
    <s v="Low"/>
    <s v="LCD failure"/>
    <s v="Replace LCD"/>
    <x v="1"/>
    <s v="Material available, to be fixed by CM"/>
  </r>
  <r>
    <s v="NCR0402"/>
    <d v="2021-12-16T00:00:00"/>
    <x v="40"/>
    <s v="PACIS"/>
    <s v="LCD display issues"/>
    <s v="STE - VBN"/>
    <s v="Low"/>
    <s v="LCD failure"/>
    <s v="Replace LCD"/>
    <x v="0"/>
    <s v="CM0497"/>
  </r>
  <r>
    <s v="NCR0403"/>
    <d v="2021-12-19T00:00:00"/>
    <x v="15"/>
    <s v="Brakes"/>
    <s v="Air leakage found from the spring brake part."/>
    <s v="FT"/>
    <s v="Low"/>
    <s v="Unknown. To be investigated by supplier FT"/>
    <s v="Need to replace the Brake Unit With Parking Brake"/>
    <x v="1"/>
    <s v="Supplier to provide the investigation report with the rootcause and corrective action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3"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3:B70" firstHeaderRow="1" firstDataRow="1" firstDataCol="1" rowPageCount="1" colPageCount="1"/>
  <pivotFields count="11">
    <pivotField showAll="0"/>
    <pivotField showAll="0"/>
    <pivotField axis="axisRow" showAll="0" sortType="descending">
      <items count="72">
        <item x="2"/>
        <item x="3"/>
        <item x="18"/>
        <item x="1"/>
        <item x="17"/>
        <item x="60"/>
        <item x="5"/>
        <item x="61"/>
        <item x="51"/>
        <item x="12"/>
        <item x="28"/>
        <item x="27"/>
        <item x="19"/>
        <item x="65"/>
        <item x="59"/>
        <item x="32"/>
        <item x="31"/>
        <item x="24"/>
        <item x="23"/>
        <item x="20"/>
        <item x="22"/>
        <item x="37"/>
        <item x="62"/>
        <item x="36"/>
        <item x="55"/>
        <item x="25"/>
        <item x="50"/>
        <item x="6"/>
        <item x="66"/>
        <item x="45"/>
        <item x="13"/>
        <item x="47"/>
        <item x="63"/>
        <item x="46"/>
        <item x="26"/>
        <item x="44"/>
        <item x="58"/>
        <item x="43"/>
        <item x="29"/>
        <item x="52"/>
        <item x="16"/>
        <item x="56"/>
        <item x="39"/>
        <item x="15"/>
        <item x="57"/>
        <item x="7"/>
        <item x="8"/>
        <item x="9"/>
        <item x="10"/>
        <item x="14"/>
        <item x="35"/>
        <item x="40"/>
        <item x="68"/>
        <item x="42"/>
        <item x="41"/>
        <item x="53"/>
        <item x="30"/>
        <item x="34"/>
        <item x="38"/>
        <item x="33"/>
        <item x="67"/>
        <item x="48"/>
        <item x="64"/>
        <item x="70"/>
        <item x="69"/>
        <item x="0"/>
        <item x="11"/>
        <item x="21"/>
        <item x="49"/>
        <item x="4"/>
        <item x="5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axis="axisPage" dataField="1" showAll="0">
      <items count="9">
        <item m="1" x="7"/>
        <item m="1" x="4"/>
        <item m="1" x="3"/>
        <item m="1" x="6"/>
        <item m="1" x="5"/>
        <item x="0"/>
        <item x="1"/>
        <item x="2"/>
        <item t="default"/>
      </items>
    </pivotField>
    <pivotField showAll="0"/>
  </pivotFields>
  <rowFields count="1">
    <field x="2"/>
  </rowFields>
  <rowItems count="67">
    <i>
      <x v="65"/>
    </i>
    <i>
      <x v="10"/>
    </i>
    <i>
      <x v="6"/>
    </i>
    <i>
      <x v="46"/>
    </i>
    <i>
      <x v="59"/>
    </i>
    <i>
      <x v="50"/>
    </i>
    <i>
      <x v="48"/>
    </i>
    <i>
      <x v="57"/>
    </i>
    <i>
      <x v="51"/>
    </i>
    <i>
      <x v="5"/>
    </i>
    <i>
      <x v="61"/>
    </i>
    <i>
      <x v="7"/>
    </i>
    <i>
      <x v="20"/>
    </i>
    <i>
      <x v="40"/>
    </i>
    <i>
      <x v="26"/>
    </i>
    <i>
      <x v="54"/>
    </i>
    <i>
      <x v="38"/>
    </i>
    <i>
      <x v="27"/>
    </i>
    <i>
      <x v="16"/>
    </i>
    <i>
      <x v="25"/>
    </i>
    <i>
      <x v="45"/>
    </i>
    <i>
      <x v="12"/>
    </i>
    <i>
      <x v="19"/>
    </i>
    <i>
      <x v="66"/>
    </i>
    <i>
      <x v="9"/>
    </i>
    <i>
      <x v="23"/>
    </i>
    <i>
      <x v="33"/>
    </i>
    <i>
      <x v="55"/>
    </i>
    <i>
      <x v="60"/>
    </i>
    <i>
      <x v="58"/>
    </i>
    <i>
      <x v="30"/>
    </i>
    <i>
      <x v="8"/>
    </i>
    <i>
      <x v="49"/>
    </i>
    <i>
      <x v="15"/>
    </i>
    <i>
      <x v="3"/>
    </i>
    <i>
      <x v="42"/>
    </i>
    <i>
      <x v="36"/>
    </i>
    <i>
      <x v="43"/>
    </i>
    <i>
      <x v="53"/>
    </i>
    <i>
      <x v="11"/>
    </i>
    <i>
      <x v="14"/>
    </i>
    <i>
      <x/>
    </i>
    <i>
      <x v="24"/>
    </i>
    <i>
      <x v="44"/>
    </i>
    <i>
      <x v="17"/>
    </i>
    <i>
      <x v="4"/>
    </i>
    <i>
      <x v="1"/>
    </i>
    <i>
      <x v="29"/>
    </i>
    <i>
      <x v="62"/>
    </i>
    <i>
      <x v="47"/>
    </i>
    <i>
      <x v="67"/>
    </i>
    <i>
      <x v="2"/>
    </i>
    <i>
      <x v="37"/>
    </i>
    <i>
      <x v="31"/>
    </i>
    <i>
      <x v="39"/>
    </i>
    <i>
      <x v="32"/>
    </i>
    <i>
      <x v="41"/>
    </i>
    <i>
      <x v="21"/>
    </i>
    <i>
      <x v="63"/>
    </i>
    <i>
      <x v="70"/>
    </i>
    <i>
      <x v="18"/>
    </i>
    <i>
      <x v="35"/>
    </i>
    <i>
      <x v="68"/>
    </i>
    <i>
      <x v="22"/>
    </i>
    <i>
      <x v="56"/>
    </i>
    <i>
      <x v="34"/>
    </i>
    <i t="grand">
      <x/>
    </i>
  </rowItems>
  <colItems count="1">
    <i/>
  </colItems>
  <pageFields count="1">
    <pageField fld="9" item="5" hier="-1"/>
  </pageFields>
  <dataFields count="1">
    <dataField name="Count of Status"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bdelhakim.khbazi@alstomgroup.com" TargetMode="External"/><Relationship Id="rId7" Type="http://schemas.openxmlformats.org/officeDocument/2006/relationships/printerSettings" Target="../printerSettings/printerSettings1.bin"/><Relationship Id="rId2" Type="http://schemas.openxmlformats.org/officeDocument/2006/relationships/hyperlink" Target="mailto:aymen.hamouda@alstomgroup.com" TargetMode="External"/><Relationship Id="rId1" Type="http://schemas.openxmlformats.org/officeDocument/2006/relationships/hyperlink" Target="mailto:bartosz.switala-1@alstomgroup.com" TargetMode="External"/><Relationship Id="rId6" Type="http://schemas.openxmlformats.org/officeDocument/2006/relationships/hyperlink" Target="mailto:hassen.ltaief-ext@alstomgroup.com" TargetMode="External"/><Relationship Id="rId5" Type="http://schemas.openxmlformats.org/officeDocument/2006/relationships/hyperlink" Target="mailto:sainath.nair@alstomgroup.com" TargetMode="External"/><Relationship Id="rId4" Type="http://schemas.openxmlformats.org/officeDocument/2006/relationships/hyperlink" Target="mailto:naceur.chatti@alstomgrou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Users/280346/AppData/Local/Microsoft/Windows/Documents/Preventive%20Maintenance/Line%205%20PMR/RST_PreventiveMaintenance_516_20210304.pdf" TargetMode="External"/><Relationship Id="rId2" Type="http://schemas.openxmlformats.org/officeDocument/2006/relationships/hyperlink" Target="../Users/280346/AppData/Local/Microsoft/Windows/Documents/Preventive%20Maintenance/Line%205%20PMR/RST_PreventiveMaintenance_514_20210302.pdf" TargetMode="External"/><Relationship Id="rId1" Type="http://schemas.openxmlformats.org/officeDocument/2006/relationships/hyperlink" Target="../Users/280346/AppData/Local/Microsoft/Windows/Documents/Preventive%20Maintenance/Line%205%20PMR/RST_PreventiveMaintenance_503_20210303.pdf" TargetMode="External"/><Relationship Id="rId6" Type="http://schemas.openxmlformats.org/officeDocument/2006/relationships/printerSettings" Target="../printerSettings/printerSettings14.bin"/><Relationship Id="rId5" Type="http://schemas.openxmlformats.org/officeDocument/2006/relationships/hyperlink" Target="../Users/280346/AppData/Local/Microsoft/Windows/Documents/Preventive%20Maintenance/Line%205%20PMR/RST_PreventiveMaintenance_517_20210315.pdf" TargetMode="External"/><Relationship Id="rId4" Type="http://schemas.openxmlformats.org/officeDocument/2006/relationships/hyperlink" Target="../Users/280346/AppData/Local/Microsoft/Windows/Documents/Preventive%20Maintenance/Line%205%20PMR/RST_PreventiveMaintenance_518_20210301.pdf"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D8726-9D51-4463-AA8E-63B03733133B}">
  <dimension ref="A1:K114"/>
  <sheetViews>
    <sheetView workbookViewId="0">
      <pane ySplit="1" topLeftCell="A2" activePane="bottomLeft" state="frozen"/>
      <selection pane="bottomLeft" activeCell="M10" sqref="M10"/>
    </sheetView>
  </sheetViews>
  <sheetFormatPr defaultRowHeight="14.4"/>
  <cols>
    <col min="2" max="2" width="29.109375" customWidth="1"/>
    <col min="3" max="3" width="7" customWidth="1"/>
    <col min="4" max="4" width="7.44140625" customWidth="1"/>
    <col min="5" max="5" width="7.5546875" customWidth="1"/>
    <col min="6" max="6" width="7.88671875" customWidth="1"/>
    <col min="7" max="7" width="11.109375" customWidth="1"/>
    <col min="8" max="8" width="9.6640625" customWidth="1"/>
  </cols>
  <sheetData>
    <row r="1" spans="1:11" ht="28.8">
      <c r="A1" s="190" t="s">
        <v>2561</v>
      </c>
      <c r="B1" s="192" t="s">
        <v>2562</v>
      </c>
      <c r="C1" s="191" t="s">
        <v>2570</v>
      </c>
      <c r="D1" s="191" t="s">
        <v>2571</v>
      </c>
      <c r="E1" s="191" t="s">
        <v>2572</v>
      </c>
      <c r="F1" s="191" t="s">
        <v>2573</v>
      </c>
      <c r="G1" s="193" t="s">
        <v>2574</v>
      </c>
      <c r="H1" s="193" t="s">
        <v>2575</v>
      </c>
    </row>
    <row r="2" spans="1:11">
      <c r="A2" s="188">
        <v>20</v>
      </c>
      <c r="B2" s="123" t="s">
        <v>2635</v>
      </c>
      <c r="C2" s="125" t="s">
        <v>2568</v>
      </c>
      <c r="D2" s="125" t="s">
        <v>2568</v>
      </c>
      <c r="E2" s="125" t="s">
        <v>2568</v>
      </c>
      <c r="F2" s="125" t="s">
        <v>2568</v>
      </c>
      <c r="G2" s="125" t="s">
        <v>2568</v>
      </c>
      <c r="H2" s="125" t="s">
        <v>2568</v>
      </c>
      <c r="K2" s="189" t="s">
        <v>2563</v>
      </c>
    </row>
    <row r="3" spans="1:11">
      <c r="A3" s="188">
        <v>22</v>
      </c>
      <c r="B3" s="123" t="s">
        <v>2637</v>
      </c>
      <c r="C3" s="125" t="s">
        <v>2568</v>
      </c>
      <c r="D3" s="125" t="s">
        <v>2568</v>
      </c>
      <c r="E3" s="125" t="s">
        <v>2568</v>
      </c>
      <c r="F3" s="125" t="s">
        <v>2568</v>
      </c>
      <c r="G3" s="125" t="s">
        <v>2568</v>
      </c>
      <c r="H3" s="125" t="s">
        <v>2568</v>
      </c>
      <c r="K3" s="189" t="s">
        <v>2567</v>
      </c>
    </row>
    <row r="4" spans="1:11">
      <c r="A4" s="188">
        <v>55</v>
      </c>
      <c r="B4" s="123" t="s">
        <v>2670</v>
      </c>
      <c r="C4" s="125" t="s">
        <v>2569</v>
      </c>
      <c r="D4" s="125" t="s">
        <v>2568</v>
      </c>
      <c r="E4" s="125" t="s">
        <v>2569</v>
      </c>
      <c r="F4" s="125" t="s">
        <v>2568</v>
      </c>
      <c r="G4" s="125" t="s">
        <v>2568</v>
      </c>
      <c r="H4" s="125" t="s">
        <v>2569</v>
      </c>
      <c r="K4" s="189" t="s">
        <v>2564</v>
      </c>
    </row>
    <row r="5" spans="1:11">
      <c r="A5" s="198">
        <v>21</v>
      </c>
      <c r="B5" s="123" t="s">
        <v>2636</v>
      </c>
      <c r="C5" s="125" t="s">
        <v>2568</v>
      </c>
      <c r="D5" s="125" t="s">
        <v>2568</v>
      </c>
      <c r="E5" s="125" t="s">
        <v>2568</v>
      </c>
      <c r="F5" s="125" t="s">
        <v>2568</v>
      </c>
      <c r="G5" s="125" t="s">
        <v>2568</v>
      </c>
      <c r="H5" s="125" t="s">
        <v>2568</v>
      </c>
      <c r="K5" s="189" t="s">
        <v>2565</v>
      </c>
    </row>
    <row r="6" spans="1:11">
      <c r="A6" s="125">
        <v>23</v>
      </c>
      <c r="B6" s="123" t="s">
        <v>2638</v>
      </c>
      <c r="C6" s="125" t="s">
        <v>2568</v>
      </c>
      <c r="D6" s="125" t="s">
        <v>2568</v>
      </c>
      <c r="E6" s="125" t="s">
        <v>2568</v>
      </c>
      <c r="F6" s="125" t="s">
        <v>2568</v>
      </c>
      <c r="G6" s="125" t="s">
        <v>2568</v>
      </c>
      <c r="H6" s="125" t="s">
        <v>2568</v>
      </c>
      <c r="K6" s="189" t="s">
        <v>2566</v>
      </c>
    </row>
    <row r="7" spans="1:11">
      <c r="A7" s="125">
        <v>24</v>
      </c>
      <c r="B7" s="123" t="s">
        <v>2639</v>
      </c>
      <c r="C7" s="199" t="s">
        <v>2602</v>
      </c>
      <c r="D7" s="199" t="s">
        <v>2602</v>
      </c>
      <c r="E7" s="199" t="s">
        <v>2602</v>
      </c>
      <c r="F7" s="199" t="s">
        <v>2602</v>
      </c>
      <c r="G7" s="125" t="s">
        <v>2568</v>
      </c>
      <c r="H7" s="125" t="s">
        <v>2568</v>
      </c>
    </row>
    <row r="8" spans="1:11">
      <c r="A8" s="125">
        <v>25</v>
      </c>
      <c r="B8" s="123" t="s">
        <v>2640</v>
      </c>
      <c r="C8" s="199" t="s">
        <v>2602</v>
      </c>
      <c r="D8" s="199" t="s">
        <v>2602</v>
      </c>
      <c r="E8" s="199" t="s">
        <v>2602</v>
      </c>
      <c r="F8" s="199" t="s">
        <v>2602</v>
      </c>
      <c r="G8" s="125" t="s">
        <v>2568</v>
      </c>
      <c r="H8" s="125" t="s">
        <v>2568</v>
      </c>
    </row>
    <row r="9" spans="1:11">
      <c r="A9" s="125">
        <v>26</v>
      </c>
      <c r="B9" s="123" t="s">
        <v>2641</v>
      </c>
      <c r="C9" s="199" t="s">
        <v>2602</v>
      </c>
      <c r="D9" s="199" t="s">
        <v>2602</v>
      </c>
      <c r="E9" s="199" t="s">
        <v>2602</v>
      </c>
      <c r="F9" s="199" t="s">
        <v>2602</v>
      </c>
      <c r="G9" s="125" t="s">
        <v>2569</v>
      </c>
      <c r="H9" s="125" t="s">
        <v>2569</v>
      </c>
    </row>
    <row r="10" spans="1:11">
      <c r="A10" s="125">
        <v>27</v>
      </c>
      <c r="B10" s="123" t="s">
        <v>2642</v>
      </c>
      <c r="C10" s="199" t="s">
        <v>2602</v>
      </c>
      <c r="D10" s="199" t="s">
        <v>2602</v>
      </c>
      <c r="E10" s="199" t="s">
        <v>2602</v>
      </c>
      <c r="F10" s="199" t="s">
        <v>2602</v>
      </c>
      <c r="G10" s="125" t="s">
        <v>2568</v>
      </c>
      <c r="H10" s="125" t="s">
        <v>2568</v>
      </c>
    </row>
    <row r="11" spans="1:11">
      <c r="A11" s="125">
        <v>28</v>
      </c>
      <c r="B11" s="123" t="s">
        <v>2643</v>
      </c>
      <c r="C11" s="199" t="s">
        <v>2602</v>
      </c>
      <c r="D11" s="199" t="s">
        <v>2602</v>
      </c>
      <c r="E11" s="199" t="s">
        <v>2602</v>
      </c>
      <c r="F11" s="199" t="s">
        <v>2602</v>
      </c>
      <c r="G11" s="125" t="s">
        <v>2569</v>
      </c>
      <c r="H11" s="125" t="s">
        <v>2568</v>
      </c>
    </row>
    <row r="12" spans="1:11">
      <c r="A12" s="125">
        <v>29</v>
      </c>
      <c r="B12" s="123" t="s">
        <v>2644</v>
      </c>
      <c r="C12" s="199" t="s">
        <v>2602</v>
      </c>
      <c r="D12" s="199" t="s">
        <v>2602</v>
      </c>
      <c r="E12" s="199" t="s">
        <v>2602</v>
      </c>
      <c r="F12" s="199" t="s">
        <v>2602</v>
      </c>
      <c r="G12" s="199" t="s">
        <v>2602</v>
      </c>
      <c r="H12" s="199" t="s">
        <v>2602</v>
      </c>
    </row>
    <row r="13" spans="1:11">
      <c r="A13" s="125">
        <v>30</v>
      </c>
      <c r="B13" s="123" t="s">
        <v>2645</v>
      </c>
      <c r="C13" s="199" t="s">
        <v>2602</v>
      </c>
      <c r="D13" s="199" t="s">
        <v>2602</v>
      </c>
      <c r="E13" s="199" t="s">
        <v>2602</v>
      </c>
      <c r="F13" s="199" t="s">
        <v>2602</v>
      </c>
      <c r="G13" s="199" t="s">
        <v>2602</v>
      </c>
      <c r="H13" s="199" t="s">
        <v>2602</v>
      </c>
    </row>
    <row r="14" spans="1:11">
      <c r="A14" s="125">
        <v>31</v>
      </c>
      <c r="B14" s="123" t="s">
        <v>2646</v>
      </c>
      <c r="C14" s="199" t="s">
        <v>2602</v>
      </c>
      <c r="D14" s="199" t="s">
        <v>2602</v>
      </c>
      <c r="E14" s="199" t="s">
        <v>2602</v>
      </c>
      <c r="F14" s="199" t="s">
        <v>2602</v>
      </c>
      <c r="G14" s="125" t="s">
        <v>2569</v>
      </c>
      <c r="H14" s="125" t="s">
        <v>2568</v>
      </c>
    </row>
    <row r="15" spans="1:11">
      <c r="A15" s="125">
        <v>32</v>
      </c>
      <c r="B15" s="123" t="s">
        <v>2647</v>
      </c>
      <c r="C15" s="199" t="s">
        <v>2602</v>
      </c>
      <c r="D15" s="199" t="s">
        <v>2602</v>
      </c>
      <c r="E15" s="199" t="s">
        <v>2602</v>
      </c>
      <c r="F15" s="199" t="s">
        <v>2602</v>
      </c>
      <c r="G15" s="199" t="s">
        <v>2602</v>
      </c>
      <c r="H15" s="199" t="s">
        <v>2602</v>
      </c>
    </row>
    <row r="16" spans="1:11">
      <c r="A16" s="125">
        <v>33</v>
      </c>
      <c r="B16" s="123" t="s">
        <v>2648</v>
      </c>
      <c r="C16" s="199" t="s">
        <v>2602</v>
      </c>
      <c r="D16" s="199" t="s">
        <v>2602</v>
      </c>
      <c r="E16" s="199" t="s">
        <v>2602</v>
      </c>
      <c r="F16" s="199" t="s">
        <v>2602</v>
      </c>
      <c r="G16" s="125" t="s">
        <v>2569</v>
      </c>
      <c r="H16" s="125" t="s">
        <v>2568</v>
      </c>
    </row>
    <row r="17" spans="1:8">
      <c r="A17" s="125">
        <v>34</v>
      </c>
      <c r="B17" s="123" t="s">
        <v>2649</v>
      </c>
      <c r="C17" s="199" t="s">
        <v>2602</v>
      </c>
      <c r="D17" s="199" t="s">
        <v>2602</v>
      </c>
      <c r="E17" s="199" t="s">
        <v>2602</v>
      </c>
      <c r="F17" s="199" t="s">
        <v>2602</v>
      </c>
      <c r="G17" s="125" t="s">
        <v>2568</v>
      </c>
      <c r="H17" s="125" t="s">
        <v>2568</v>
      </c>
    </row>
    <row r="18" spans="1:8">
      <c r="A18" s="125">
        <v>35</v>
      </c>
      <c r="B18" s="123" t="s">
        <v>2650</v>
      </c>
      <c r="C18" s="199" t="s">
        <v>2602</v>
      </c>
      <c r="D18" s="199" t="s">
        <v>2602</v>
      </c>
      <c r="E18" s="199" t="s">
        <v>2602</v>
      </c>
      <c r="F18" s="199" t="s">
        <v>2602</v>
      </c>
      <c r="G18" s="125" t="s">
        <v>2568</v>
      </c>
      <c r="H18" s="125" t="s">
        <v>2568</v>
      </c>
    </row>
    <row r="19" spans="1:8">
      <c r="A19" s="125">
        <v>36</v>
      </c>
      <c r="B19" s="123" t="s">
        <v>2651</v>
      </c>
      <c r="C19" s="199" t="s">
        <v>2602</v>
      </c>
      <c r="D19" s="199" t="s">
        <v>2602</v>
      </c>
      <c r="E19" s="199" t="s">
        <v>2602</v>
      </c>
      <c r="F19" s="199" t="s">
        <v>2602</v>
      </c>
      <c r="G19" s="125" t="s">
        <v>2569</v>
      </c>
      <c r="H19" s="125" t="s">
        <v>2568</v>
      </c>
    </row>
    <row r="20" spans="1:8">
      <c r="A20" s="125">
        <v>37</v>
      </c>
      <c r="B20" s="123" t="s">
        <v>2652</v>
      </c>
      <c r="C20" s="199" t="s">
        <v>2602</v>
      </c>
      <c r="D20" s="199" t="s">
        <v>2602</v>
      </c>
      <c r="E20" s="199" t="s">
        <v>2602</v>
      </c>
      <c r="F20" s="199" t="s">
        <v>2602</v>
      </c>
      <c r="G20" s="125" t="s">
        <v>2569</v>
      </c>
      <c r="H20" s="125" t="s">
        <v>2568</v>
      </c>
    </row>
    <row r="21" spans="1:8">
      <c r="A21" s="125">
        <v>38</v>
      </c>
      <c r="B21" s="123" t="s">
        <v>2653</v>
      </c>
      <c r="C21" s="125" t="s">
        <v>2568</v>
      </c>
      <c r="D21" s="125" t="s">
        <v>2568</v>
      </c>
      <c r="E21" s="125" t="s">
        <v>2568</v>
      </c>
      <c r="F21" s="125" t="s">
        <v>2568</v>
      </c>
      <c r="G21" s="125" t="s">
        <v>2568</v>
      </c>
      <c r="H21" s="125" t="s">
        <v>2568</v>
      </c>
    </row>
    <row r="22" spans="1:8">
      <c r="A22" s="125">
        <v>39</v>
      </c>
      <c r="B22" s="123" t="s">
        <v>2654</v>
      </c>
      <c r="C22" s="199" t="s">
        <v>2602</v>
      </c>
      <c r="D22" s="199" t="s">
        <v>2602</v>
      </c>
      <c r="E22" s="199" t="s">
        <v>2602</v>
      </c>
      <c r="F22" s="199" t="s">
        <v>2602</v>
      </c>
      <c r="G22" s="199" t="s">
        <v>2602</v>
      </c>
      <c r="H22" s="199" t="s">
        <v>2602</v>
      </c>
    </row>
    <row r="23" spans="1:8">
      <c r="A23" s="125">
        <v>40</v>
      </c>
      <c r="B23" s="123" t="s">
        <v>2655</v>
      </c>
      <c r="C23" s="199" t="s">
        <v>2602</v>
      </c>
      <c r="D23" s="199" t="s">
        <v>2602</v>
      </c>
      <c r="E23" s="199" t="s">
        <v>2602</v>
      </c>
      <c r="F23" s="199" t="s">
        <v>2602</v>
      </c>
      <c r="G23" s="199" t="s">
        <v>2602</v>
      </c>
      <c r="H23" s="199" t="s">
        <v>2602</v>
      </c>
    </row>
    <row r="24" spans="1:8">
      <c r="A24" s="125">
        <v>41</v>
      </c>
      <c r="B24" s="123" t="s">
        <v>2656</v>
      </c>
      <c r="C24" s="199" t="s">
        <v>2602</v>
      </c>
      <c r="D24" s="199" t="s">
        <v>2602</v>
      </c>
      <c r="E24" s="199" t="s">
        <v>2602</v>
      </c>
      <c r="F24" s="199" t="s">
        <v>2602</v>
      </c>
      <c r="G24" s="125" t="s">
        <v>2568</v>
      </c>
      <c r="H24" s="125" t="s">
        <v>2568</v>
      </c>
    </row>
    <row r="25" spans="1:8">
      <c r="A25" s="125">
        <v>42</v>
      </c>
      <c r="B25" s="123" t="s">
        <v>2657</v>
      </c>
      <c r="C25" s="199" t="s">
        <v>2602</v>
      </c>
      <c r="D25" s="199" t="s">
        <v>2602</v>
      </c>
      <c r="E25" s="199" t="s">
        <v>2602</v>
      </c>
      <c r="F25" s="199" t="s">
        <v>2602</v>
      </c>
      <c r="G25" s="199" t="s">
        <v>2602</v>
      </c>
      <c r="H25" s="199" t="s">
        <v>2602</v>
      </c>
    </row>
    <row r="26" spans="1:8">
      <c r="A26" s="125">
        <v>43</v>
      </c>
      <c r="B26" s="123" t="s">
        <v>2658</v>
      </c>
      <c r="C26" s="199" t="s">
        <v>2602</v>
      </c>
      <c r="D26" s="199" t="s">
        <v>2602</v>
      </c>
      <c r="E26" s="199" t="s">
        <v>2602</v>
      </c>
      <c r="F26" s="199" t="s">
        <v>2602</v>
      </c>
      <c r="G26" s="125" t="s">
        <v>2568</v>
      </c>
      <c r="H26" s="125" t="s">
        <v>2568</v>
      </c>
    </row>
    <row r="27" spans="1:8">
      <c r="A27" s="125">
        <v>44</v>
      </c>
      <c r="B27" s="123" t="s">
        <v>2659</v>
      </c>
      <c r="C27" s="199" t="s">
        <v>2602</v>
      </c>
      <c r="D27" s="199" t="s">
        <v>2602</v>
      </c>
      <c r="E27" s="199" t="s">
        <v>2602</v>
      </c>
      <c r="F27" s="199" t="s">
        <v>2602</v>
      </c>
      <c r="G27" s="199" t="s">
        <v>2602</v>
      </c>
      <c r="H27" s="199" t="s">
        <v>2602</v>
      </c>
    </row>
    <row r="28" spans="1:8">
      <c r="A28" s="125">
        <v>45</v>
      </c>
      <c r="B28" s="123" t="s">
        <v>2660</v>
      </c>
      <c r="C28" s="199" t="s">
        <v>2602</v>
      </c>
      <c r="D28" s="199" t="s">
        <v>2602</v>
      </c>
      <c r="E28" s="199" t="s">
        <v>2602</v>
      </c>
      <c r="F28" s="199" t="s">
        <v>2602</v>
      </c>
      <c r="G28" s="125" t="s">
        <v>2568</v>
      </c>
      <c r="H28" s="125" t="s">
        <v>2568</v>
      </c>
    </row>
    <row r="29" spans="1:8">
      <c r="A29" s="125">
        <v>46</v>
      </c>
      <c r="B29" s="123" t="s">
        <v>2661</v>
      </c>
      <c r="C29" s="199" t="s">
        <v>2602</v>
      </c>
      <c r="D29" s="199" t="s">
        <v>2602</v>
      </c>
      <c r="E29" s="199" t="s">
        <v>2602</v>
      </c>
      <c r="F29" s="199" t="s">
        <v>2602</v>
      </c>
      <c r="G29" s="125" t="s">
        <v>2568</v>
      </c>
      <c r="H29" s="125" t="s">
        <v>2568</v>
      </c>
    </row>
    <row r="30" spans="1:8">
      <c r="A30" s="125">
        <v>47</v>
      </c>
      <c r="B30" s="123" t="s">
        <v>2662</v>
      </c>
      <c r="C30" s="199" t="s">
        <v>2602</v>
      </c>
      <c r="D30" s="199" t="s">
        <v>2602</v>
      </c>
      <c r="E30" s="199" t="s">
        <v>2602</v>
      </c>
      <c r="F30" s="199" t="s">
        <v>2602</v>
      </c>
      <c r="G30" s="125" t="s">
        <v>2568</v>
      </c>
      <c r="H30" s="125" t="s">
        <v>2568</v>
      </c>
    </row>
    <row r="31" spans="1:8">
      <c r="A31" s="125">
        <v>48</v>
      </c>
      <c r="B31" s="123" t="s">
        <v>2663</v>
      </c>
      <c r="C31" s="199" t="s">
        <v>2602</v>
      </c>
      <c r="D31" s="199" t="s">
        <v>2602</v>
      </c>
      <c r="E31" s="199" t="s">
        <v>2602</v>
      </c>
      <c r="F31" s="199" t="s">
        <v>2602</v>
      </c>
      <c r="G31" s="125" t="s">
        <v>2569</v>
      </c>
      <c r="H31" s="125" t="s">
        <v>2568</v>
      </c>
    </row>
    <row r="32" spans="1:8">
      <c r="A32" s="125">
        <v>49</v>
      </c>
      <c r="B32" s="123" t="s">
        <v>2664</v>
      </c>
      <c r="C32" s="199" t="s">
        <v>2602</v>
      </c>
      <c r="D32" s="199" t="s">
        <v>2602</v>
      </c>
      <c r="E32" s="199" t="s">
        <v>2602</v>
      </c>
      <c r="F32" s="199" t="s">
        <v>2602</v>
      </c>
      <c r="G32" s="125" t="s">
        <v>2569</v>
      </c>
      <c r="H32" s="125" t="s">
        <v>2568</v>
      </c>
    </row>
    <row r="33" spans="1:8">
      <c r="A33" s="125">
        <v>50</v>
      </c>
      <c r="B33" s="123" t="s">
        <v>2665</v>
      </c>
      <c r="C33" s="199" t="s">
        <v>2602</v>
      </c>
      <c r="D33" s="199" t="s">
        <v>2602</v>
      </c>
      <c r="E33" s="199" t="s">
        <v>2602</v>
      </c>
      <c r="F33" s="199" t="s">
        <v>2602</v>
      </c>
      <c r="G33" s="125" t="s">
        <v>2569</v>
      </c>
      <c r="H33" s="125" t="s">
        <v>2568</v>
      </c>
    </row>
    <row r="34" spans="1:8">
      <c r="A34" s="125">
        <v>51</v>
      </c>
      <c r="B34" s="123" t="s">
        <v>2666</v>
      </c>
      <c r="C34" s="199" t="s">
        <v>2602</v>
      </c>
      <c r="D34" s="199" t="s">
        <v>2602</v>
      </c>
      <c r="E34" s="199" t="s">
        <v>2602</v>
      </c>
      <c r="F34" s="199" t="s">
        <v>2602</v>
      </c>
      <c r="G34" s="125" t="s">
        <v>2568</v>
      </c>
      <c r="H34" s="125" t="s">
        <v>2568</v>
      </c>
    </row>
    <row r="35" spans="1:8">
      <c r="A35" s="125">
        <v>52</v>
      </c>
      <c r="B35" s="123" t="s">
        <v>2667</v>
      </c>
      <c r="C35" s="199" t="s">
        <v>2602</v>
      </c>
      <c r="D35" s="199" t="s">
        <v>2602</v>
      </c>
      <c r="E35" s="199" t="s">
        <v>2602</v>
      </c>
      <c r="F35" s="199" t="s">
        <v>2602</v>
      </c>
      <c r="G35" s="125" t="s">
        <v>2568</v>
      </c>
      <c r="H35" s="125" t="s">
        <v>2568</v>
      </c>
    </row>
    <row r="36" spans="1:8">
      <c r="A36" s="125">
        <v>53</v>
      </c>
      <c r="B36" s="123" t="s">
        <v>2668</v>
      </c>
      <c r="C36" s="199" t="s">
        <v>2602</v>
      </c>
      <c r="D36" s="199" t="s">
        <v>2602</v>
      </c>
      <c r="E36" s="199" t="s">
        <v>2602</v>
      </c>
      <c r="F36" s="199" t="s">
        <v>2602</v>
      </c>
      <c r="G36" s="125" t="s">
        <v>2568</v>
      </c>
      <c r="H36" s="125" t="s">
        <v>2568</v>
      </c>
    </row>
    <row r="37" spans="1:8">
      <c r="A37" s="125">
        <v>54</v>
      </c>
      <c r="B37" s="123" t="s">
        <v>2669</v>
      </c>
      <c r="C37" s="199" t="s">
        <v>2602</v>
      </c>
      <c r="D37" s="199" t="s">
        <v>2602</v>
      </c>
      <c r="E37" s="199" t="s">
        <v>2602</v>
      </c>
      <c r="F37" s="199" t="s">
        <v>2602</v>
      </c>
      <c r="G37" s="125" t="s">
        <v>2568</v>
      </c>
      <c r="H37" s="125" t="s">
        <v>2568</v>
      </c>
    </row>
    <row r="38" spans="1:8">
      <c r="A38" s="125">
        <v>56</v>
      </c>
      <c r="B38" s="123" t="s">
        <v>2671</v>
      </c>
      <c r="C38" s="199" t="s">
        <v>2602</v>
      </c>
      <c r="D38" s="199" t="s">
        <v>2602</v>
      </c>
      <c r="E38" s="199" t="s">
        <v>2602</v>
      </c>
      <c r="F38" s="199" t="s">
        <v>2602</v>
      </c>
      <c r="G38" s="199" t="s">
        <v>2602</v>
      </c>
      <c r="H38" s="199" t="s">
        <v>2602</v>
      </c>
    </row>
    <row r="39" spans="1:8">
      <c r="A39" s="125">
        <v>57</v>
      </c>
      <c r="B39" s="123" t="s">
        <v>2672</v>
      </c>
      <c r="C39" s="199" t="s">
        <v>2602</v>
      </c>
      <c r="D39" s="199" t="s">
        <v>2602</v>
      </c>
      <c r="E39" s="199" t="s">
        <v>2602</v>
      </c>
      <c r="F39" s="199" t="s">
        <v>2602</v>
      </c>
      <c r="G39" s="199" t="s">
        <v>2602</v>
      </c>
      <c r="H39" s="199" t="s">
        <v>2602</v>
      </c>
    </row>
    <row r="40" spans="1:8">
      <c r="A40" s="125">
        <v>58</v>
      </c>
      <c r="B40" s="123" t="s">
        <v>2673</v>
      </c>
      <c r="C40" s="199" t="s">
        <v>2602</v>
      </c>
      <c r="D40" s="199" t="s">
        <v>2602</v>
      </c>
      <c r="E40" s="199" t="s">
        <v>2602</v>
      </c>
      <c r="F40" s="199" t="s">
        <v>2602</v>
      </c>
      <c r="G40" s="125" t="s">
        <v>2568</v>
      </c>
      <c r="H40" s="125" t="s">
        <v>2568</v>
      </c>
    </row>
    <row r="41" spans="1:8">
      <c r="A41" s="125">
        <v>59</v>
      </c>
      <c r="B41" s="123" t="s">
        <v>2674</v>
      </c>
      <c r="C41" s="199" t="s">
        <v>2602</v>
      </c>
      <c r="D41" s="199" t="s">
        <v>2602</v>
      </c>
      <c r="E41" s="199" t="s">
        <v>2602</v>
      </c>
      <c r="F41" s="199" t="s">
        <v>2602</v>
      </c>
      <c r="G41" s="125" t="s">
        <v>2568</v>
      </c>
      <c r="H41" s="125" t="s">
        <v>2568</v>
      </c>
    </row>
    <row r="42" spans="1:8">
      <c r="A42" s="125">
        <v>60</v>
      </c>
      <c r="B42" s="123" t="s">
        <v>2646</v>
      </c>
      <c r="C42" s="199" t="s">
        <v>2602</v>
      </c>
      <c r="D42" s="199" t="s">
        <v>2602</v>
      </c>
      <c r="E42" s="199" t="s">
        <v>2602</v>
      </c>
      <c r="F42" s="199" t="s">
        <v>2602</v>
      </c>
      <c r="G42" s="125" t="s">
        <v>2569</v>
      </c>
      <c r="H42" s="125" t="s">
        <v>2568</v>
      </c>
    </row>
    <row r="43" spans="1:8">
      <c r="A43" s="125">
        <v>61</v>
      </c>
      <c r="B43" s="123" t="s">
        <v>2675</v>
      </c>
      <c r="C43" s="199" t="s">
        <v>2602</v>
      </c>
      <c r="D43" s="199" t="s">
        <v>2602</v>
      </c>
      <c r="E43" s="199" t="s">
        <v>2602</v>
      </c>
      <c r="F43" s="199" t="s">
        <v>2602</v>
      </c>
      <c r="G43" s="125" t="s">
        <v>2568</v>
      </c>
      <c r="H43" s="125" t="s">
        <v>2569</v>
      </c>
    </row>
    <row r="44" spans="1:8">
      <c r="A44" s="125">
        <v>62</v>
      </c>
      <c r="B44" s="123" t="s">
        <v>2676</v>
      </c>
      <c r="C44" s="199" t="s">
        <v>2602</v>
      </c>
      <c r="D44" s="199" t="s">
        <v>2602</v>
      </c>
      <c r="E44" s="199" t="s">
        <v>2602</v>
      </c>
      <c r="F44" s="199" t="s">
        <v>2602</v>
      </c>
      <c r="G44" s="125" t="s">
        <v>2568</v>
      </c>
      <c r="H44" s="125" t="s">
        <v>2568</v>
      </c>
    </row>
    <row r="45" spans="1:8">
      <c r="A45" s="125">
        <v>63</v>
      </c>
      <c r="B45" s="123" t="s">
        <v>2677</v>
      </c>
      <c r="C45" s="199" t="s">
        <v>2602</v>
      </c>
      <c r="D45" s="199" t="s">
        <v>2602</v>
      </c>
      <c r="E45" s="199" t="s">
        <v>2602</v>
      </c>
      <c r="F45" s="199" t="s">
        <v>2602</v>
      </c>
      <c r="G45" s="125" t="s">
        <v>2568</v>
      </c>
      <c r="H45" s="125" t="s">
        <v>2568</v>
      </c>
    </row>
    <row r="46" spans="1:8">
      <c r="A46" s="125">
        <v>64</v>
      </c>
      <c r="B46" s="123" t="s">
        <v>2678</v>
      </c>
      <c r="C46" s="199" t="s">
        <v>2602</v>
      </c>
      <c r="D46" s="199" t="s">
        <v>2602</v>
      </c>
      <c r="E46" s="199" t="s">
        <v>2602</v>
      </c>
      <c r="F46" s="199" t="s">
        <v>2602</v>
      </c>
      <c r="G46" s="125" t="s">
        <v>2568</v>
      </c>
      <c r="H46" s="125" t="s">
        <v>2568</v>
      </c>
    </row>
    <row r="47" spans="1:8">
      <c r="A47" s="125">
        <v>65</v>
      </c>
      <c r="B47" s="123" t="s">
        <v>2663</v>
      </c>
      <c r="C47" s="199" t="s">
        <v>2602</v>
      </c>
      <c r="D47" s="199" t="s">
        <v>2602</v>
      </c>
      <c r="E47" s="199" t="s">
        <v>2602</v>
      </c>
      <c r="F47" s="199" t="s">
        <v>2602</v>
      </c>
      <c r="G47" s="125" t="s">
        <v>2569</v>
      </c>
      <c r="H47" s="125" t="s">
        <v>2568</v>
      </c>
    </row>
    <row r="48" spans="1:8">
      <c r="A48" s="125">
        <v>66</v>
      </c>
      <c r="B48" s="123" t="s">
        <v>2679</v>
      </c>
      <c r="C48" s="199" t="s">
        <v>2602</v>
      </c>
      <c r="D48" s="199" t="s">
        <v>2602</v>
      </c>
      <c r="E48" s="199" t="s">
        <v>2602</v>
      </c>
      <c r="F48" s="199" t="s">
        <v>2602</v>
      </c>
      <c r="G48" s="125" t="s">
        <v>2569</v>
      </c>
      <c r="H48" s="125" t="s">
        <v>2568</v>
      </c>
    </row>
    <row r="49" spans="1:8">
      <c r="A49" s="125">
        <v>67</v>
      </c>
      <c r="B49" s="123" t="s">
        <v>2680</v>
      </c>
      <c r="C49" s="199" t="s">
        <v>2602</v>
      </c>
      <c r="D49" s="199" t="s">
        <v>2602</v>
      </c>
      <c r="E49" s="199" t="s">
        <v>2602</v>
      </c>
      <c r="F49" s="199" t="s">
        <v>2602</v>
      </c>
      <c r="G49" s="125" t="s">
        <v>2569</v>
      </c>
      <c r="H49" s="125" t="s">
        <v>2568</v>
      </c>
    </row>
    <row r="50" spans="1:8">
      <c r="A50" s="125">
        <v>68</v>
      </c>
      <c r="B50" s="123" t="s">
        <v>2681</v>
      </c>
      <c r="C50" s="199" t="s">
        <v>2602</v>
      </c>
      <c r="D50" s="199" t="s">
        <v>2602</v>
      </c>
      <c r="E50" s="199" t="s">
        <v>2602</v>
      </c>
      <c r="F50" s="199" t="s">
        <v>2602</v>
      </c>
      <c r="G50" s="125" t="s">
        <v>2568</v>
      </c>
      <c r="H50" s="125" t="s">
        <v>2568</v>
      </c>
    </row>
    <row r="51" spans="1:8">
      <c r="A51" s="125">
        <v>69</v>
      </c>
      <c r="B51" s="123" t="s">
        <v>2667</v>
      </c>
      <c r="C51" s="199" t="s">
        <v>2602</v>
      </c>
      <c r="D51" s="199" t="s">
        <v>2602</v>
      </c>
      <c r="E51" s="199" t="s">
        <v>2602</v>
      </c>
      <c r="F51" s="199" t="s">
        <v>2602</v>
      </c>
      <c r="G51" s="125" t="s">
        <v>2568</v>
      </c>
      <c r="H51" s="125" t="s">
        <v>2568</v>
      </c>
    </row>
    <row r="52" spans="1:8">
      <c r="A52" s="125">
        <v>70</v>
      </c>
      <c r="B52" s="123" t="s">
        <v>2668</v>
      </c>
      <c r="C52" s="199" t="s">
        <v>2602</v>
      </c>
      <c r="D52" s="199" t="s">
        <v>2602</v>
      </c>
      <c r="E52" s="199" t="s">
        <v>2602</v>
      </c>
      <c r="F52" s="199" t="s">
        <v>2602</v>
      </c>
      <c r="G52" s="125" t="s">
        <v>2568</v>
      </c>
      <c r="H52" s="125" t="s">
        <v>2568</v>
      </c>
    </row>
    <row r="53" spans="1:8">
      <c r="A53" s="125">
        <v>71</v>
      </c>
      <c r="B53" s="123" t="s">
        <v>2682</v>
      </c>
      <c r="C53" s="199" t="s">
        <v>2602</v>
      </c>
      <c r="D53" s="199" t="s">
        <v>2602</v>
      </c>
      <c r="E53" s="199" t="s">
        <v>2602</v>
      </c>
      <c r="F53" s="199" t="s">
        <v>2602</v>
      </c>
      <c r="G53" s="199" t="s">
        <v>2602</v>
      </c>
      <c r="H53" s="199" t="s">
        <v>2602</v>
      </c>
    </row>
    <row r="54" spans="1:8">
      <c r="A54" s="125">
        <v>72</v>
      </c>
      <c r="B54" s="123" t="s">
        <v>2683</v>
      </c>
      <c r="C54" s="199" t="s">
        <v>2602</v>
      </c>
      <c r="D54" s="199" t="s">
        <v>2602</v>
      </c>
      <c r="E54" s="199" t="s">
        <v>2602</v>
      </c>
      <c r="F54" s="199" t="s">
        <v>2602</v>
      </c>
      <c r="G54" s="125" t="s">
        <v>2568</v>
      </c>
      <c r="H54" s="125" t="s">
        <v>2568</v>
      </c>
    </row>
    <row r="55" spans="1:8">
      <c r="A55" s="125">
        <v>73</v>
      </c>
      <c r="B55" s="123" t="s">
        <v>2684</v>
      </c>
      <c r="C55" s="199" t="s">
        <v>2602</v>
      </c>
      <c r="D55" s="199" t="s">
        <v>2602</v>
      </c>
      <c r="E55" s="199" t="s">
        <v>2602</v>
      </c>
      <c r="F55" s="199" t="s">
        <v>2602</v>
      </c>
      <c r="G55" s="199" t="s">
        <v>2602</v>
      </c>
      <c r="H55" s="199" t="s">
        <v>2602</v>
      </c>
    </row>
    <row r="56" spans="1:8">
      <c r="A56" s="125">
        <v>74</v>
      </c>
      <c r="B56" s="123" t="s">
        <v>2685</v>
      </c>
      <c r="C56" s="199" t="s">
        <v>2602</v>
      </c>
      <c r="D56" s="199" t="s">
        <v>2602</v>
      </c>
      <c r="E56" s="199" t="s">
        <v>2602</v>
      </c>
      <c r="F56" s="199" t="s">
        <v>2602</v>
      </c>
      <c r="G56" s="199" t="s">
        <v>2602</v>
      </c>
      <c r="H56" s="199" t="s">
        <v>2602</v>
      </c>
    </row>
    <row r="57" spans="1:8">
      <c r="A57" s="125">
        <v>75</v>
      </c>
      <c r="B57" s="123" t="s">
        <v>2686</v>
      </c>
      <c r="C57" s="199" t="s">
        <v>2602</v>
      </c>
      <c r="D57" s="199" t="s">
        <v>2602</v>
      </c>
      <c r="E57" s="199" t="s">
        <v>2602</v>
      </c>
      <c r="F57" s="199" t="s">
        <v>2602</v>
      </c>
      <c r="G57" s="199" t="s">
        <v>2602</v>
      </c>
      <c r="H57" s="199" t="s">
        <v>2602</v>
      </c>
    </row>
    <row r="58" spans="1:8">
      <c r="A58" s="125">
        <v>76</v>
      </c>
      <c r="B58" s="123" t="s">
        <v>2687</v>
      </c>
      <c r="C58" s="199" t="s">
        <v>2602</v>
      </c>
      <c r="D58" s="199" t="s">
        <v>2602</v>
      </c>
      <c r="E58" s="199" t="s">
        <v>2602</v>
      </c>
      <c r="F58" s="199" t="s">
        <v>2602</v>
      </c>
      <c r="G58" s="199" t="s">
        <v>2602</v>
      </c>
      <c r="H58" s="199" t="s">
        <v>2602</v>
      </c>
    </row>
    <row r="59" spans="1:8">
      <c r="A59" s="125">
        <v>77</v>
      </c>
      <c r="B59" s="123" t="s">
        <v>2688</v>
      </c>
      <c r="C59" s="199" t="s">
        <v>2602</v>
      </c>
      <c r="D59" s="199" t="s">
        <v>2602</v>
      </c>
      <c r="E59" s="199" t="s">
        <v>2602</v>
      </c>
      <c r="F59" s="199" t="s">
        <v>2602</v>
      </c>
      <c r="G59" s="125" t="s">
        <v>2568</v>
      </c>
      <c r="H59" s="125" t="s">
        <v>2568</v>
      </c>
    </row>
    <row r="60" spans="1:8">
      <c r="A60" s="125">
        <v>78</v>
      </c>
      <c r="B60" s="123" t="s">
        <v>2689</v>
      </c>
      <c r="C60" s="199" t="s">
        <v>2602</v>
      </c>
      <c r="D60" s="199" t="s">
        <v>2602</v>
      </c>
      <c r="E60" s="199" t="s">
        <v>2602</v>
      </c>
      <c r="F60" s="199" t="s">
        <v>2602</v>
      </c>
      <c r="G60" s="199" t="s">
        <v>2602</v>
      </c>
      <c r="H60" s="199" t="s">
        <v>2602</v>
      </c>
    </row>
    <row r="61" spans="1:8">
      <c r="A61" s="125">
        <v>79</v>
      </c>
      <c r="B61" s="123" t="s">
        <v>2690</v>
      </c>
      <c r="C61" s="199" t="s">
        <v>2602</v>
      </c>
      <c r="D61" s="199" t="s">
        <v>2602</v>
      </c>
      <c r="E61" s="199" t="s">
        <v>2602</v>
      </c>
      <c r="F61" s="199" t="s">
        <v>2602</v>
      </c>
      <c r="G61" s="125" t="s">
        <v>2568</v>
      </c>
      <c r="H61" s="125" t="s">
        <v>2568</v>
      </c>
    </row>
    <row r="62" spans="1:8">
      <c r="A62" s="125">
        <v>80</v>
      </c>
      <c r="B62" s="123" t="s">
        <v>2691</v>
      </c>
      <c r="C62" s="199" t="s">
        <v>2602</v>
      </c>
      <c r="D62" s="199" t="s">
        <v>2602</v>
      </c>
      <c r="E62" s="199" t="s">
        <v>2602</v>
      </c>
      <c r="F62" s="199" t="s">
        <v>2602</v>
      </c>
      <c r="G62" s="199" t="s">
        <v>2602</v>
      </c>
      <c r="H62" s="199" t="s">
        <v>2602</v>
      </c>
    </row>
    <row r="63" spans="1:8">
      <c r="A63" s="125">
        <v>81</v>
      </c>
      <c r="B63" s="123" t="s">
        <v>2692</v>
      </c>
      <c r="C63" s="125" t="s">
        <v>2568</v>
      </c>
      <c r="D63" s="125" t="s">
        <v>2568</v>
      </c>
      <c r="E63" s="125" t="s">
        <v>2568</v>
      </c>
      <c r="F63" s="125" t="s">
        <v>2568</v>
      </c>
      <c r="G63" s="125" t="s">
        <v>2568</v>
      </c>
      <c r="H63" s="125" t="s">
        <v>2568</v>
      </c>
    </row>
    <row r="64" spans="1:8">
      <c r="A64" s="125">
        <v>82</v>
      </c>
      <c r="B64" s="123" t="s">
        <v>2693</v>
      </c>
      <c r="C64" s="199" t="s">
        <v>2602</v>
      </c>
      <c r="D64" s="199" t="s">
        <v>2602</v>
      </c>
      <c r="E64" s="199" t="s">
        <v>2602</v>
      </c>
      <c r="F64" s="199" t="s">
        <v>2602</v>
      </c>
      <c r="G64" s="199" t="s">
        <v>2602</v>
      </c>
      <c r="H64" s="199" t="s">
        <v>2602</v>
      </c>
    </row>
    <row r="65" spans="1:8">
      <c r="A65" s="125">
        <v>83</v>
      </c>
      <c r="B65" s="123" t="s">
        <v>2694</v>
      </c>
      <c r="C65" s="199" t="s">
        <v>2602</v>
      </c>
      <c r="D65" s="199" t="s">
        <v>2602</v>
      </c>
      <c r="E65" s="199" t="s">
        <v>2602</v>
      </c>
      <c r="F65" s="199" t="s">
        <v>2602</v>
      </c>
      <c r="G65" s="125" t="s">
        <v>2568</v>
      </c>
      <c r="H65" s="125" t="s">
        <v>2568</v>
      </c>
    </row>
    <row r="66" spans="1:8">
      <c r="A66" s="125">
        <v>84</v>
      </c>
      <c r="B66" s="123" t="s">
        <v>2695</v>
      </c>
      <c r="C66" s="199" t="s">
        <v>2602</v>
      </c>
      <c r="D66" s="199" t="s">
        <v>2602</v>
      </c>
      <c r="E66" s="199" t="s">
        <v>2602</v>
      </c>
      <c r="F66" s="199" t="s">
        <v>2602</v>
      </c>
      <c r="G66" s="125" t="s">
        <v>2568</v>
      </c>
      <c r="H66" s="125" t="s">
        <v>2568</v>
      </c>
    </row>
    <row r="67" spans="1:8">
      <c r="A67" s="125">
        <v>85</v>
      </c>
      <c r="B67" s="123" t="s">
        <v>2696</v>
      </c>
      <c r="C67" s="199" t="s">
        <v>2602</v>
      </c>
      <c r="D67" s="199" t="s">
        <v>2602</v>
      </c>
      <c r="E67" s="199" t="s">
        <v>2602</v>
      </c>
      <c r="F67" s="199" t="s">
        <v>2602</v>
      </c>
      <c r="G67" s="125" t="s">
        <v>2568</v>
      </c>
      <c r="H67" s="125" t="s">
        <v>2568</v>
      </c>
    </row>
    <row r="68" spans="1:8">
      <c r="A68" s="125">
        <v>86</v>
      </c>
      <c r="B68" s="123" t="s">
        <v>2697</v>
      </c>
      <c r="C68" s="199" t="s">
        <v>2602</v>
      </c>
      <c r="D68" s="199" t="s">
        <v>2602</v>
      </c>
      <c r="E68" s="199" t="s">
        <v>2602</v>
      </c>
      <c r="F68" s="199" t="s">
        <v>2602</v>
      </c>
      <c r="G68" s="125" t="s">
        <v>2568</v>
      </c>
      <c r="H68" s="125" t="s">
        <v>2568</v>
      </c>
    </row>
    <row r="69" spans="1:8">
      <c r="A69" s="125">
        <v>87</v>
      </c>
      <c r="B69" s="123" t="s">
        <v>2698</v>
      </c>
      <c r="C69" s="199" t="s">
        <v>2602</v>
      </c>
      <c r="D69" s="199" t="s">
        <v>2602</v>
      </c>
      <c r="E69" s="199" t="s">
        <v>2602</v>
      </c>
      <c r="F69" s="199" t="s">
        <v>2602</v>
      </c>
      <c r="G69" s="125" t="s">
        <v>2568</v>
      </c>
      <c r="H69" s="125" t="s">
        <v>2568</v>
      </c>
    </row>
    <row r="70" spans="1:8">
      <c r="A70" s="125">
        <v>88</v>
      </c>
      <c r="B70" s="123" t="s">
        <v>2699</v>
      </c>
      <c r="C70" s="199" t="s">
        <v>2602</v>
      </c>
      <c r="D70" s="199" t="s">
        <v>2602</v>
      </c>
      <c r="E70" s="199" t="s">
        <v>2602</v>
      </c>
      <c r="F70" s="199" t="s">
        <v>2602</v>
      </c>
      <c r="G70" s="125" t="s">
        <v>2568</v>
      </c>
      <c r="H70" s="125" t="s">
        <v>2568</v>
      </c>
    </row>
    <row r="71" spans="1:8">
      <c r="A71" s="125">
        <v>89</v>
      </c>
      <c r="B71" s="123" t="s">
        <v>2700</v>
      </c>
      <c r="C71" s="199" t="s">
        <v>2602</v>
      </c>
      <c r="D71" s="199" t="s">
        <v>2602</v>
      </c>
      <c r="E71" s="199" t="s">
        <v>2602</v>
      </c>
      <c r="F71" s="199" t="s">
        <v>2602</v>
      </c>
      <c r="G71" s="125" t="s">
        <v>2568</v>
      </c>
      <c r="H71" s="125" t="s">
        <v>2568</v>
      </c>
    </row>
    <row r="72" spans="1:8">
      <c r="A72" s="125">
        <v>90</v>
      </c>
      <c r="B72" s="123" t="s">
        <v>2701</v>
      </c>
      <c r="C72" s="199" t="s">
        <v>2602</v>
      </c>
      <c r="D72" s="199" t="s">
        <v>2602</v>
      </c>
      <c r="E72" s="199" t="s">
        <v>2602</v>
      </c>
      <c r="F72" s="199" t="s">
        <v>2602</v>
      </c>
      <c r="G72" s="125" t="s">
        <v>2568</v>
      </c>
      <c r="H72" s="125" t="s">
        <v>2568</v>
      </c>
    </row>
    <row r="73" spans="1:8">
      <c r="A73" s="125">
        <v>91</v>
      </c>
      <c r="B73" s="123" t="s">
        <v>2702</v>
      </c>
      <c r="C73" s="199" t="s">
        <v>2602</v>
      </c>
      <c r="D73" s="199" t="s">
        <v>2602</v>
      </c>
      <c r="E73" s="199" t="s">
        <v>2602</v>
      </c>
      <c r="F73" s="199" t="s">
        <v>2602</v>
      </c>
      <c r="G73" s="199" t="s">
        <v>2602</v>
      </c>
      <c r="H73" s="199" t="s">
        <v>2602</v>
      </c>
    </row>
    <row r="74" spans="1:8">
      <c r="A74" s="125">
        <v>92</v>
      </c>
      <c r="B74" s="123" t="s">
        <v>2703</v>
      </c>
      <c r="C74" s="199" t="s">
        <v>2602</v>
      </c>
      <c r="D74" s="199" t="s">
        <v>2602</v>
      </c>
      <c r="E74" s="199" t="s">
        <v>2602</v>
      </c>
      <c r="F74" s="199" t="s">
        <v>2602</v>
      </c>
      <c r="G74" s="199" t="s">
        <v>2602</v>
      </c>
      <c r="H74" s="199" t="s">
        <v>2602</v>
      </c>
    </row>
    <row r="75" spans="1:8">
      <c r="A75" s="125">
        <v>93</v>
      </c>
      <c r="B75" s="123" t="s">
        <v>2704</v>
      </c>
      <c r="C75" s="199" t="s">
        <v>2602</v>
      </c>
      <c r="D75" s="199" t="s">
        <v>2602</v>
      </c>
      <c r="E75" s="199" t="s">
        <v>2602</v>
      </c>
      <c r="F75" s="199" t="s">
        <v>2602</v>
      </c>
      <c r="G75" s="199" t="s">
        <v>2602</v>
      </c>
      <c r="H75" s="199" t="s">
        <v>2602</v>
      </c>
    </row>
    <row r="76" spans="1:8">
      <c r="A76" s="125">
        <v>94</v>
      </c>
      <c r="B76" s="123" t="s">
        <v>2705</v>
      </c>
      <c r="C76" s="199" t="s">
        <v>2602</v>
      </c>
      <c r="D76" s="199" t="s">
        <v>2602</v>
      </c>
      <c r="E76" s="199" t="s">
        <v>2602</v>
      </c>
      <c r="F76" s="199" t="s">
        <v>2602</v>
      </c>
      <c r="G76" s="199" t="s">
        <v>2602</v>
      </c>
      <c r="H76" s="199" t="s">
        <v>2602</v>
      </c>
    </row>
    <row r="77" spans="1:8">
      <c r="A77" s="125">
        <v>95</v>
      </c>
      <c r="B77" s="123" t="s">
        <v>2706</v>
      </c>
      <c r="C77" s="199" t="s">
        <v>2602</v>
      </c>
      <c r="D77" s="199" t="s">
        <v>2602</v>
      </c>
      <c r="E77" s="199" t="s">
        <v>2602</v>
      </c>
      <c r="F77" s="199" t="s">
        <v>2602</v>
      </c>
      <c r="G77" s="199" t="s">
        <v>2602</v>
      </c>
      <c r="H77" s="199" t="s">
        <v>2602</v>
      </c>
    </row>
    <row r="78" spans="1:8">
      <c r="A78" s="125">
        <v>96</v>
      </c>
      <c r="B78" s="123" t="s">
        <v>2707</v>
      </c>
      <c r="C78" s="199" t="s">
        <v>2602</v>
      </c>
      <c r="D78" s="199" t="s">
        <v>2602</v>
      </c>
      <c r="E78" s="199" t="s">
        <v>2602</v>
      </c>
      <c r="F78" s="199" t="s">
        <v>2602</v>
      </c>
      <c r="G78" s="125" t="s">
        <v>2568</v>
      </c>
      <c r="H78" s="125" t="s">
        <v>2568</v>
      </c>
    </row>
    <row r="79" spans="1:8">
      <c r="A79" s="125">
        <v>97</v>
      </c>
      <c r="B79" s="123" t="s">
        <v>2707</v>
      </c>
      <c r="C79" s="199" t="s">
        <v>2602</v>
      </c>
      <c r="D79" s="199" t="s">
        <v>2602</v>
      </c>
      <c r="E79" s="199" t="s">
        <v>2602</v>
      </c>
      <c r="F79" s="199" t="s">
        <v>2602</v>
      </c>
      <c r="G79" s="125" t="s">
        <v>2568</v>
      </c>
      <c r="H79" s="125" t="s">
        <v>2568</v>
      </c>
    </row>
    <row r="80" spans="1:8">
      <c r="A80" s="125">
        <v>98</v>
      </c>
      <c r="B80" s="123" t="s">
        <v>2708</v>
      </c>
      <c r="C80" s="199" t="s">
        <v>2602</v>
      </c>
      <c r="D80" s="199" t="s">
        <v>2602</v>
      </c>
      <c r="E80" s="199" t="s">
        <v>2602</v>
      </c>
      <c r="F80" s="199" t="s">
        <v>2602</v>
      </c>
      <c r="G80" s="125" t="s">
        <v>2568</v>
      </c>
      <c r="H80" s="125" t="s">
        <v>2568</v>
      </c>
    </row>
    <row r="81" spans="1:8">
      <c r="A81" s="125">
        <v>99</v>
      </c>
      <c r="B81" s="123" t="s">
        <v>2709</v>
      </c>
      <c r="C81" s="199" t="s">
        <v>2602</v>
      </c>
      <c r="D81" s="199" t="s">
        <v>2602</v>
      </c>
      <c r="E81" s="199" t="s">
        <v>2602</v>
      </c>
      <c r="F81" s="199" t="s">
        <v>2602</v>
      </c>
      <c r="G81" s="199" t="s">
        <v>2602</v>
      </c>
      <c r="H81" s="199" t="s">
        <v>2602</v>
      </c>
    </row>
    <row r="82" spans="1:8">
      <c r="A82" s="125">
        <v>100</v>
      </c>
      <c r="B82" s="123" t="s">
        <v>2700</v>
      </c>
      <c r="C82" s="199" t="s">
        <v>2602</v>
      </c>
      <c r="D82" s="199" t="s">
        <v>2602</v>
      </c>
      <c r="E82" s="199" t="s">
        <v>2602</v>
      </c>
      <c r="F82" s="199" t="s">
        <v>2602</v>
      </c>
      <c r="G82" s="125" t="s">
        <v>2568</v>
      </c>
      <c r="H82" s="125" t="s">
        <v>2568</v>
      </c>
    </row>
    <row r="83" spans="1:8">
      <c r="A83" s="125">
        <v>101</v>
      </c>
      <c r="B83" s="123" t="s">
        <v>2710</v>
      </c>
      <c r="C83" s="199" t="s">
        <v>2602</v>
      </c>
      <c r="D83" s="199" t="s">
        <v>2602</v>
      </c>
      <c r="E83" s="199" t="s">
        <v>2602</v>
      </c>
      <c r="F83" s="199" t="s">
        <v>2602</v>
      </c>
      <c r="G83" s="125" t="s">
        <v>2568</v>
      </c>
      <c r="H83" s="125" t="s">
        <v>2568</v>
      </c>
    </row>
    <row r="84" spans="1:8">
      <c r="A84" s="125">
        <v>102</v>
      </c>
      <c r="B84" s="123" t="s">
        <v>2711</v>
      </c>
      <c r="C84" s="199" t="s">
        <v>2602</v>
      </c>
      <c r="D84" s="199" t="s">
        <v>2602</v>
      </c>
      <c r="E84" s="199" t="s">
        <v>2602</v>
      </c>
      <c r="F84" s="199" t="s">
        <v>2602</v>
      </c>
      <c r="G84" s="125" t="s">
        <v>2568</v>
      </c>
      <c r="H84" s="125" t="s">
        <v>2568</v>
      </c>
    </row>
    <row r="85" spans="1:8">
      <c r="A85" s="125">
        <v>103</v>
      </c>
      <c r="B85" s="123" t="s">
        <v>2712</v>
      </c>
      <c r="C85" s="199" t="s">
        <v>2602</v>
      </c>
      <c r="D85" s="199" t="s">
        <v>2602</v>
      </c>
      <c r="E85" s="199" t="s">
        <v>2602</v>
      </c>
      <c r="F85" s="199" t="s">
        <v>2602</v>
      </c>
      <c r="G85" s="125" t="s">
        <v>2568</v>
      </c>
      <c r="H85" s="125" t="s">
        <v>2568</v>
      </c>
    </row>
    <row r="86" spans="1:8">
      <c r="A86" s="125">
        <v>104</v>
      </c>
      <c r="B86" s="123" t="s">
        <v>2713</v>
      </c>
      <c r="C86" s="199" t="s">
        <v>2602</v>
      </c>
      <c r="D86" s="199" t="s">
        <v>2602</v>
      </c>
      <c r="E86" s="199" t="s">
        <v>2602</v>
      </c>
      <c r="F86" s="199" t="s">
        <v>2602</v>
      </c>
      <c r="G86" s="125" t="s">
        <v>2568</v>
      </c>
      <c r="H86" s="125" t="s">
        <v>2568</v>
      </c>
    </row>
    <row r="87" spans="1:8">
      <c r="A87" s="125">
        <v>105</v>
      </c>
      <c r="B87" s="123" t="s">
        <v>2714</v>
      </c>
      <c r="C87" s="199" t="s">
        <v>2602</v>
      </c>
      <c r="D87" s="199" t="s">
        <v>2602</v>
      </c>
      <c r="E87" s="199" t="s">
        <v>2602</v>
      </c>
      <c r="F87" s="199" t="s">
        <v>2602</v>
      </c>
      <c r="G87" s="125" t="s">
        <v>2568</v>
      </c>
      <c r="H87" s="125" t="s">
        <v>2568</v>
      </c>
    </row>
    <row r="88" spans="1:8">
      <c r="A88" s="125">
        <v>106</v>
      </c>
      <c r="B88" s="123" t="s">
        <v>2715</v>
      </c>
      <c r="C88" s="199" t="s">
        <v>2602</v>
      </c>
      <c r="D88" s="199" t="s">
        <v>2602</v>
      </c>
      <c r="E88" s="199" t="s">
        <v>2602</v>
      </c>
      <c r="F88" s="199" t="s">
        <v>2602</v>
      </c>
      <c r="G88" s="125" t="s">
        <v>2568</v>
      </c>
      <c r="H88" s="125" t="s">
        <v>2568</v>
      </c>
    </row>
    <row r="89" spans="1:8">
      <c r="A89" s="125">
        <v>107</v>
      </c>
      <c r="B89" s="123" t="s">
        <v>2716</v>
      </c>
      <c r="C89" s="199" t="s">
        <v>2602</v>
      </c>
      <c r="D89" s="199" t="s">
        <v>2602</v>
      </c>
      <c r="E89" s="199" t="s">
        <v>2602</v>
      </c>
      <c r="F89" s="199" t="s">
        <v>2602</v>
      </c>
      <c r="G89" s="125" t="s">
        <v>2568</v>
      </c>
      <c r="H89" s="125" t="s">
        <v>2568</v>
      </c>
    </row>
    <row r="90" spans="1:8">
      <c r="A90" s="125">
        <v>108</v>
      </c>
      <c r="B90" s="123" t="s">
        <v>2717</v>
      </c>
      <c r="C90" s="199" t="s">
        <v>2602</v>
      </c>
      <c r="D90" s="199" t="s">
        <v>2602</v>
      </c>
      <c r="E90" s="199" t="s">
        <v>2602</v>
      </c>
      <c r="F90" s="199" t="s">
        <v>2602</v>
      </c>
      <c r="G90" s="125" t="s">
        <v>2568</v>
      </c>
      <c r="H90" s="125" t="s">
        <v>2568</v>
      </c>
    </row>
    <row r="91" spans="1:8">
      <c r="A91" s="125">
        <v>109</v>
      </c>
      <c r="B91" s="123" t="s">
        <v>2718</v>
      </c>
      <c r="C91" s="199" t="s">
        <v>2602</v>
      </c>
      <c r="D91" s="199" t="s">
        <v>2602</v>
      </c>
      <c r="E91" s="199" t="s">
        <v>2602</v>
      </c>
      <c r="F91" s="199" t="s">
        <v>2602</v>
      </c>
      <c r="G91" s="125" t="s">
        <v>2568</v>
      </c>
      <c r="H91" s="125" t="s">
        <v>2568</v>
      </c>
    </row>
    <row r="92" spans="1:8">
      <c r="A92" s="125">
        <v>110</v>
      </c>
      <c r="B92" s="123" t="s">
        <v>2719</v>
      </c>
      <c r="C92" s="199" t="s">
        <v>2602</v>
      </c>
      <c r="D92" s="199" t="s">
        <v>2602</v>
      </c>
      <c r="E92" s="199" t="s">
        <v>2602</v>
      </c>
      <c r="F92" s="199" t="s">
        <v>2602</v>
      </c>
      <c r="G92" s="199" t="s">
        <v>2602</v>
      </c>
      <c r="H92" s="199" t="s">
        <v>2602</v>
      </c>
    </row>
    <row r="93" spans="1:8">
      <c r="A93" s="125">
        <v>111</v>
      </c>
      <c r="B93" s="123" t="s">
        <v>2720</v>
      </c>
      <c r="C93" s="199" t="s">
        <v>2602</v>
      </c>
      <c r="D93" s="199" t="s">
        <v>2602</v>
      </c>
      <c r="E93" s="199" t="s">
        <v>2602</v>
      </c>
      <c r="F93" s="199" t="s">
        <v>2602</v>
      </c>
      <c r="G93" s="125" t="s">
        <v>2568</v>
      </c>
      <c r="H93" s="125" t="s">
        <v>2568</v>
      </c>
    </row>
    <row r="94" spans="1:8">
      <c r="A94" s="125">
        <v>112</v>
      </c>
      <c r="B94" s="123" t="s">
        <v>2721</v>
      </c>
      <c r="C94" s="199" t="s">
        <v>2602</v>
      </c>
      <c r="D94" s="199" t="s">
        <v>2602</v>
      </c>
      <c r="E94" s="199" t="s">
        <v>2602</v>
      </c>
      <c r="F94" s="199" t="s">
        <v>2602</v>
      </c>
      <c r="G94" s="199" t="s">
        <v>2602</v>
      </c>
      <c r="H94" s="199" t="s">
        <v>2602</v>
      </c>
    </row>
    <row r="95" spans="1:8">
      <c r="A95" s="125">
        <v>113</v>
      </c>
      <c r="B95" s="123" t="s">
        <v>2722</v>
      </c>
      <c r="C95" s="199" t="s">
        <v>2602</v>
      </c>
      <c r="D95" s="199" t="s">
        <v>2602</v>
      </c>
      <c r="E95" s="199" t="s">
        <v>2602</v>
      </c>
      <c r="F95" s="199" t="s">
        <v>2602</v>
      </c>
      <c r="G95" s="199" t="s">
        <v>2602</v>
      </c>
      <c r="H95" s="199" t="s">
        <v>2602</v>
      </c>
    </row>
    <row r="96" spans="1:8">
      <c r="A96" s="125">
        <v>114</v>
      </c>
      <c r="B96" s="201" t="s">
        <v>2723</v>
      </c>
      <c r="C96" s="199" t="s">
        <v>2602</v>
      </c>
      <c r="D96" s="199" t="s">
        <v>2602</v>
      </c>
      <c r="E96" s="199" t="s">
        <v>2602</v>
      </c>
      <c r="F96" s="199" t="s">
        <v>2602</v>
      </c>
      <c r="G96" s="199" t="s">
        <v>2602</v>
      </c>
      <c r="H96" s="199" t="s">
        <v>2602</v>
      </c>
    </row>
    <row r="97" spans="1:8">
      <c r="A97" s="125">
        <v>115</v>
      </c>
      <c r="B97" s="201" t="s">
        <v>2724</v>
      </c>
      <c r="C97" s="199" t="s">
        <v>2602</v>
      </c>
      <c r="D97" s="199" t="s">
        <v>2602</v>
      </c>
      <c r="E97" s="199" t="s">
        <v>2602</v>
      </c>
      <c r="F97" s="199" t="s">
        <v>2602</v>
      </c>
      <c r="G97" s="125" t="s">
        <v>2568</v>
      </c>
      <c r="H97" s="125" t="s">
        <v>2568</v>
      </c>
    </row>
    <row r="98" spans="1:8">
      <c r="A98" s="125">
        <v>116</v>
      </c>
      <c r="B98" s="201" t="s">
        <v>2725</v>
      </c>
      <c r="C98" s="199" t="s">
        <v>2602</v>
      </c>
      <c r="D98" s="199" t="s">
        <v>2602</v>
      </c>
      <c r="E98" s="199" t="s">
        <v>2602</v>
      </c>
      <c r="F98" s="199" t="s">
        <v>2602</v>
      </c>
      <c r="G98" s="199" t="s">
        <v>2602</v>
      </c>
      <c r="H98" s="199" t="s">
        <v>2602</v>
      </c>
    </row>
    <row r="99" spans="1:8">
      <c r="A99" s="125">
        <v>117</v>
      </c>
      <c r="B99" s="201" t="s">
        <v>2726</v>
      </c>
      <c r="C99" s="199" t="s">
        <v>2602</v>
      </c>
      <c r="D99" s="199" t="s">
        <v>2602</v>
      </c>
      <c r="E99" s="199" t="s">
        <v>2602</v>
      </c>
      <c r="F99" s="199" t="s">
        <v>2602</v>
      </c>
      <c r="G99" s="199" t="s">
        <v>2602</v>
      </c>
      <c r="H99" s="199" t="s">
        <v>2602</v>
      </c>
    </row>
    <row r="100" spans="1:8">
      <c r="A100" s="125">
        <v>118</v>
      </c>
      <c r="B100" s="201" t="s">
        <v>2727</v>
      </c>
      <c r="C100" s="199" t="s">
        <v>2602</v>
      </c>
      <c r="D100" s="199" t="s">
        <v>2602</v>
      </c>
      <c r="E100" s="199" t="s">
        <v>2602</v>
      </c>
      <c r="F100" s="199" t="s">
        <v>2602</v>
      </c>
      <c r="G100" s="199" t="s">
        <v>2602</v>
      </c>
      <c r="H100" s="199" t="s">
        <v>2602</v>
      </c>
    </row>
    <row r="101" spans="1:8">
      <c r="A101" s="125">
        <v>119</v>
      </c>
      <c r="B101" s="201" t="s">
        <v>2728</v>
      </c>
      <c r="C101" s="199" t="s">
        <v>2602</v>
      </c>
      <c r="D101" s="199" t="s">
        <v>2602</v>
      </c>
      <c r="E101" s="199" t="s">
        <v>2602</v>
      </c>
      <c r="F101" s="199" t="s">
        <v>2602</v>
      </c>
      <c r="G101" s="199" t="s">
        <v>2602</v>
      </c>
      <c r="H101" s="199" t="s">
        <v>2602</v>
      </c>
    </row>
    <row r="102" spans="1:8">
      <c r="A102" s="125">
        <v>120</v>
      </c>
      <c r="B102" s="201" t="s">
        <v>2729</v>
      </c>
      <c r="C102" s="199" t="s">
        <v>2602</v>
      </c>
      <c r="D102" s="199" t="s">
        <v>2602</v>
      </c>
      <c r="E102" s="199" t="s">
        <v>2602</v>
      </c>
      <c r="F102" s="199" t="s">
        <v>2602</v>
      </c>
      <c r="G102" s="125" t="s">
        <v>2568</v>
      </c>
      <c r="H102" s="125" t="s">
        <v>2569</v>
      </c>
    </row>
    <row r="103" spans="1:8">
      <c r="A103" s="125">
        <v>121</v>
      </c>
      <c r="B103" s="201" t="s">
        <v>2730</v>
      </c>
      <c r="C103" s="199" t="s">
        <v>2602</v>
      </c>
      <c r="D103" s="199" t="s">
        <v>2602</v>
      </c>
      <c r="E103" s="199" t="s">
        <v>2602</v>
      </c>
      <c r="F103" s="199" t="s">
        <v>2602</v>
      </c>
      <c r="G103" s="199" t="s">
        <v>2602</v>
      </c>
      <c r="H103" s="199" t="s">
        <v>2602</v>
      </c>
    </row>
    <row r="104" spans="1:8">
      <c r="A104" s="125">
        <v>122</v>
      </c>
      <c r="B104" s="201" t="s">
        <v>2731</v>
      </c>
      <c r="C104" s="199" t="s">
        <v>2602</v>
      </c>
      <c r="D104" s="199" t="s">
        <v>2602</v>
      </c>
      <c r="E104" s="199" t="s">
        <v>2602</v>
      </c>
      <c r="F104" s="199" t="s">
        <v>2602</v>
      </c>
      <c r="G104" s="125" t="s">
        <v>2568</v>
      </c>
      <c r="H104" s="125" t="s">
        <v>2568</v>
      </c>
    </row>
    <row r="105" spans="1:8">
      <c r="A105" s="125">
        <v>123</v>
      </c>
      <c r="B105" s="201" t="s">
        <v>2732</v>
      </c>
      <c r="C105" s="199" t="s">
        <v>2602</v>
      </c>
      <c r="D105" s="199" t="s">
        <v>2602</v>
      </c>
      <c r="E105" s="199" t="s">
        <v>2602</v>
      </c>
      <c r="F105" s="199" t="s">
        <v>2602</v>
      </c>
      <c r="G105" s="199" t="s">
        <v>2602</v>
      </c>
      <c r="H105" s="199" t="s">
        <v>2602</v>
      </c>
    </row>
    <row r="106" spans="1:8">
      <c r="A106" s="125">
        <v>124</v>
      </c>
      <c r="B106" s="201" t="s">
        <v>2733</v>
      </c>
      <c r="C106" s="199" t="s">
        <v>2602</v>
      </c>
      <c r="D106" s="199" t="s">
        <v>2602</v>
      </c>
      <c r="E106" s="199" t="s">
        <v>2602</v>
      </c>
      <c r="F106" s="199" t="s">
        <v>2602</v>
      </c>
      <c r="G106" s="125" t="s">
        <v>2568</v>
      </c>
      <c r="H106" s="125" t="s">
        <v>2568</v>
      </c>
    </row>
    <row r="107" spans="1:8">
      <c r="A107" s="125">
        <v>125</v>
      </c>
      <c r="B107" s="201" t="s">
        <v>2734</v>
      </c>
      <c r="C107" s="199" t="s">
        <v>2602</v>
      </c>
      <c r="D107" s="199" t="s">
        <v>2602</v>
      </c>
      <c r="E107" s="199" t="s">
        <v>2602</v>
      </c>
      <c r="F107" s="199" t="s">
        <v>2602</v>
      </c>
      <c r="G107" s="125" t="s">
        <v>2568</v>
      </c>
      <c r="H107" s="125" t="s">
        <v>2568</v>
      </c>
    </row>
    <row r="108" spans="1:8">
      <c r="A108" s="125">
        <v>126</v>
      </c>
      <c r="B108" s="201" t="s">
        <v>2735</v>
      </c>
      <c r="C108" s="199" t="s">
        <v>2602</v>
      </c>
      <c r="D108" s="199" t="s">
        <v>2602</v>
      </c>
      <c r="E108" s="199" t="s">
        <v>2602</v>
      </c>
      <c r="F108" s="199" t="s">
        <v>2602</v>
      </c>
      <c r="G108" s="125" t="s">
        <v>2568</v>
      </c>
      <c r="H108" s="125" t="s">
        <v>2568</v>
      </c>
    </row>
    <row r="109" spans="1:8">
      <c r="A109" s="125">
        <v>127</v>
      </c>
      <c r="B109" s="201" t="s">
        <v>2729</v>
      </c>
      <c r="C109" s="199" t="s">
        <v>2602</v>
      </c>
      <c r="D109" s="199" t="s">
        <v>2602</v>
      </c>
      <c r="E109" s="199" t="s">
        <v>2602</v>
      </c>
      <c r="F109" s="199" t="s">
        <v>2602</v>
      </c>
      <c r="G109" s="125" t="s">
        <v>2568</v>
      </c>
      <c r="H109" s="125" t="s">
        <v>2569</v>
      </c>
    </row>
    <row r="110" spans="1:8">
      <c r="A110" s="125">
        <v>128</v>
      </c>
      <c r="B110" s="201" t="s">
        <v>2727</v>
      </c>
      <c r="C110" s="199" t="s">
        <v>2602</v>
      </c>
      <c r="D110" s="199" t="s">
        <v>2602</v>
      </c>
      <c r="E110" s="199" t="s">
        <v>2602</v>
      </c>
      <c r="F110" s="199" t="s">
        <v>2602</v>
      </c>
      <c r="G110" s="125" t="s">
        <v>2568</v>
      </c>
      <c r="H110" s="125" t="s">
        <v>2569</v>
      </c>
    </row>
    <row r="111" spans="1:8">
      <c r="A111" s="125">
        <v>129</v>
      </c>
      <c r="B111" s="201" t="s">
        <v>2688</v>
      </c>
      <c r="C111" s="199" t="s">
        <v>2602</v>
      </c>
      <c r="D111" s="199" t="s">
        <v>2602</v>
      </c>
      <c r="E111" s="199" t="s">
        <v>2602</v>
      </c>
      <c r="F111" s="199" t="s">
        <v>2602</v>
      </c>
      <c r="G111" s="125" t="s">
        <v>2568</v>
      </c>
      <c r="H111" s="125" t="s">
        <v>2568</v>
      </c>
    </row>
    <row r="112" spans="1:8">
      <c r="A112" s="125">
        <v>130</v>
      </c>
      <c r="B112" s="201" t="s">
        <v>2736</v>
      </c>
      <c r="C112" s="199" t="s">
        <v>2602</v>
      </c>
      <c r="D112" s="199" t="s">
        <v>2602</v>
      </c>
      <c r="E112" s="199" t="s">
        <v>2602</v>
      </c>
      <c r="F112" s="199" t="s">
        <v>2602</v>
      </c>
      <c r="G112" s="125" t="s">
        <v>2568</v>
      </c>
      <c r="H112" s="125" t="s">
        <v>2568</v>
      </c>
    </row>
    <row r="113" spans="1:8">
      <c r="A113" s="232">
        <v>131</v>
      </c>
      <c r="B113" s="201" t="s">
        <v>2737</v>
      </c>
      <c r="C113" s="199" t="s">
        <v>2602</v>
      </c>
      <c r="D113" s="199" t="s">
        <v>2602</v>
      </c>
      <c r="E113" s="199" t="s">
        <v>2602</v>
      </c>
      <c r="F113" s="199" t="s">
        <v>2602</v>
      </c>
      <c r="G113" s="125" t="s">
        <v>2568</v>
      </c>
      <c r="H113" s="125" t="s">
        <v>2568</v>
      </c>
    </row>
    <row r="114" spans="1:8">
      <c r="A114" s="232">
        <v>132</v>
      </c>
      <c r="B114" s="233" t="s">
        <v>2739</v>
      </c>
      <c r="C114" s="199" t="s">
        <v>2602</v>
      </c>
      <c r="D114" s="199" t="s">
        <v>2602</v>
      </c>
      <c r="E114" s="199" t="s">
        <v>2602</v>
      </c>
      <c r="F114" s="199" t="s">
        <v>2602</v>
      </c>
      <c r="G114" s="125" t="s">
        <v>2568</v>
      </c>
      <c r="H114" s="125" t="s">
        <v>2568</v>
      </c>
    </row>
  </sheetData>
  <autoFilter ref="A1:K114" xr:uid="{978D8726-9D51-4463-AA8E-63B03733133B}"/>
  <phoneticPr fontId="11" type="noConversion"/>
  <conditionalFormatting sqref="B1:B1048576">
    <cfRule type="duplicateValues" dxfId="253" priority="2"/>
  </conditionalFormatting>
  <conditionalFormatting sqref="B110">
    <cfRule type="duplicateValues" dxfId="252" priority="1"/>
  </conditionalFormatting>
  <hyperlinks>
    <hyperlink ref="B109" r:id="rId1" xr:uid="{EDF524D1-68FD-459F-A92C-AC7B7A1D5357}"/>
    <hyperlink ref="B110" r:id="rId2" xr:uid="{85C91FCE-D239-4A12-91C2-764EC85FD064}"/>
    <hyperlink ref="B111" r:id="rId3" xr:uid="{5E48D74E-A9E2-4448-A89B-E2BE47F75EEE}"/>
    <hyperlink ref="B112" r:id="rId4" xr:uid="{238CA15F-FA03-4704-BE72-C81EE9234D45}"/>
    <hyperlink ref="B113" r:id="rId5" xr:uid="{A8874D2C-CC8B-4849-8D29-7051ED0EC9A9}"/>
    <hyperlink ref="B114" r:id="rId6" xr:uid="{341BAF3A-F276-4054-BBFE-B38C21DBEC9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7"/>
  <sheetViews>
    <sheetView tabSelected="1" zoomScale="85" zoomScaleNormal="85" workbookViewId="0">
      <selection activeCell="B3" sqref="B3"/>
    </sheetView>
  </sheetViews>
  <sheetFormatPr defaultRowHeight="14.4"/>
  <cols>
    <col min="1" max="1" width="10.6640625" customWidth="1"/>
    <col min="3" max="3" width="7" customWidth="1"/>
    <col min="4" max="4" width="12.44140625" customWidth="1"/>
    <col min="5" max="5" width="14.109375" customWidth="1"/>
    <col min="6" max="6" width="16" customWidth="1"/>
    <col min="7" max="7" width="12.44140625" customWidth="1"/>
    <col min="8" max="8" width="22" customWidth="1"/>
    <col min="9" max="9" width="15.6640625" customWidth="1"/>
    <col min="10" max="10" width="7.33203125" customWidth="1"/>
    <col min="11" max="11" width="9.88671875" customWidth="1"/>
    <col min="12" max="12" width="3.109375" customWidth="1"/>
    <col min="13" max="13" width="10" customWidth="1"/>
    <col min="14" max="14" width="9.5546875" bestFit="1" customWidth="1"/>
    <col min="15" max="15" width="9.33203125" customWidth="1"/>
    <col min="18" max="18" width="11.6640625" customWidth="1"/>
    <col min="22" max="22" width="2.5546875" customWidth="1"/>
    <col min="23" max="23" width="10.109375" customWidth="1"/>
    <col min="25" max="25" width="10.6640625" customWidth="1"/>
  </cols>
  <sheetData>
    <row r="1" spans="1:31">
      <c r="A1" s="23">
        <v>44798</v>
      </c>
    </row>
    <row r="2" spans="1:31">
      <c r="A2" s="47" t="s">
        <v>4</v>
      </c>
      <c r="B2" s="18" t="s">
        <v>5</v>
      </c>
      <c r="C2" s="18"/>
      <c r="D2" s="66" t="s">
        <v>1</v>
      </c>
      <c r="E2" s="66" t="s">
        <v>1698</v>
      </c>
      <c r="F2" s="66" t="s">
        <v>2056</v>
      </c>
      <c r="G2" s="66" t="s">
        <v>1708</v>
      </c>
      <c r="H2" s="87" t="s">
        <v>2057</v>
      </c>
      <c r="I2" s="134" t="s">
        <v>2066</v>
      </c>
      <c r="M2" s="247" t="s">
        <v>15</v>
      </c>
      <c r="N2" s="248"/>
      <c r="O2" s="249"/>
      <c r="P2" s="256" t="s">
        <v>16</v>
      </c>
      <c r="Q2" s="257"/>
      <c r="R2" s="258"/>
      <c r="S2" s="262" t="s">
        <v>17</v>
      </c>
      <c r="T2" s="263"/>
      <c r="U2" s="264"/>
      <c r="W2" s="241" t="s">
        <v>18</v>
      </c>
      <c r="X2" s="242"/>
      <c r="Y2" s="243"/>
      <c r="Z2" s="241" t="s">
        <v>2056</v>
      </c>
      <c r="AA2" s="242"/>
      <c r="AB2" s="243"/>
      <c r="AC2" s="241" t="s">
        <v>2150</v>
      </c>
      <c r="AD2" s="242"/>
      <c r="AE2" s="243"/>
    </row>
    <row r="3" spans="1:31" ht="15" thickBot="1">
      <c r="A3" s="1" t="s">
        <v>486</v>
      </c>
      <c r="B3" s="125" t="s">
        <v>2122</v>
      </c>
      <c r="C3" s="78"/>
      <c r="D3" s="48">
        <f>'[3]Summary Mileage'!B6</f>
        <v>22328</v>
      </c>
      <c r="E3" s="48">
        <f>'[3]Summary RUNTIME'!B6</f>
        <v>2423.9666666666667</v>
      </c>
      <c r="F3" s="165">
        <f>[4]Input!C3</f>
        <v>0</v>
      </c>
      <c r="G3" s="168">
        <f>pm!N17</f>
        <v>44647</v>
      </c>
      <c r="H3" s="137" t="str">
        <f>IF(COUNTIF([5]availabilityCHK!$D:$D,CONCATENATE(RIGHT(A3,3),"High"))&gt;0, VLOOKUP(CONCATENATE(RIGHT(A3,3),"High"),[5]availabilityCHK!$D:$F,3,FALSE),IF(COUNTIF([5]availabilityCHK!$D:$D,CONCATENATE(RIGHT(A3,3),"Medium"))&gt;0, VLOOKUP(CONCATENATE(RIGHT(A3,3),"Medium"),[5]availabilityCHK!$D:$F,3,FALSE),"CM Impact is Low"))</f>
        <v>CM Impact is Low</v>
      </c>
      <c r="I3" s="122" t="str">
        <f>IF(COUNTIF(configl4!F3:Z3,"RESTRICTED"),"RESTRICTED","UPDATED")</f>
        <v>UPDATED</v>
      </c>
      <c r="J3" s="122"/>
      <c r="K3" s="122" t="str">
        <f>IF(COUNTIF([5]availabilityCHK!$D:$D,CONCATENATE(RIGHT(A3,3),"High"))&gt;0,CONCATENATE("NOK"),IF(COUNTIF([5]availabilityCHK!$D:$D,CONCATENATE(RIGHT(A3,3),"Medium"))&gt;0,"POK","OK"))</f>
        <v>OK</v>
      </c>
      <c r="M3" s="81" t="s">
        <v>482</v>
      </c>
      <c r="N3" s="81" t="s">
        <v>484</v>
      </c>
      <c r="O3" s="81" t="s">
        <v>483</v>
      </c>
      <c r="P3" s="81" t="s">
        <v>482</v>
      </c>
      <c r="Q3" s="81" t="s">
        <v>484</v>
      </c>
      <c r="R3" s="81" t="s">
        <v>483</v>
      </c>
      <c r="S3" s="81" t="s">
        <v>482</v>
      </c>
      <c r="T3" s="81" t="s">
        <v>484</v>
      </c>
      <c r="U3" s="81" t="s">
        <v>483</v>
      </c>
      <c r="W3" s="143" t="s">
        <v>482</v>
      </c>
      <c r="X3" s="142" t="s">
        <v>484</v>
      </c>
      <c r="Y3" s="107" t="s">
        <v>483</v>
      </c>
      <c r="Z3" s="143" t="s">
        <v>482</v>
      </c>
      <c r="AA3" s="142" t="s">
        <v>484</v>
      </c>
      <c r="AB3" s="107" t="s">
        <v>483</v>
      </c>
      <c r="AC3" s="143" t="s">
        <v>482</v>
      </c>
      <c r="AD3" s="142" t="s">
        <v>484</v>
      </c>
      <c r="AE3" s="107" t="s">
        <v>483</v>
      </c>
    </row>
    <row r="4" spans="1:31" ht="15" thickBot="1">
      <c r="A4" s="1" t="s">
        <v>487</v>
      </c>
      <c r="B4" s="125" t="s">
        <v>2121</v>
      </c>
      <c r="C4" s="78"/>
      <c r="D4" s="48">
        <f>'[3]Summary Mileage'!B7</f>
        <v>35706</v>
      </c>
      <c r="E4" s="48">
        <f>'[3]Summary RUNTIME'!B7</f>
        <v>3483.8500000000004</v>
      </c>
      <c r="F4" s="165">
        <f>[4]Input!C4</f>
        <v>0</v>
      </c>
      <c r="G4" s="168">
        <f>pm!N18</f>
        <v>44636</v>
      </c>
      <c r="H4" s="137" t="str">
        <f>IF(COUNTIF([5]availabilityCHK!$D:$D,CONCATENATE(RIGHT(A4,3),"High"))&gt;0, VLOOKUP(CONCATENATE(RIGHT(A4,3),"High"),[5]availabilityCHK!$D:$F,3,FALSE),IF(COUNTIF([5]availabilityCHK!$D:$D,CONCATENATE(RIGHT(A4,3),"Medium"))&gt;0, VLOOKUP(CONCATENATE(RIGHT(A4,3),"Medium"),[5]availabilityCHK!$D:$F,3,FALSE),"CM Impact is Low"))</f>
        <v>CM Impact is Low</v>
      </c>
      <c r="I4" s="122" t="str">
        <f>IF(COUNTIF(configl4!F4:Z4,"RESTRICTED"),"RESTRICTED","UPDATED")</f>
        <v>UPDATED</v>
      </c>
      <c r="J4" s="122"/>
      <c r="K4" s="122" t="str">
        <f>IF(COUNTIF([5]availabilityCHK!$D:$D,CONCATENATE(RIGHT(A4,3),"High"))&gt;0,CONCATENATE("NOK"),IF(COUNTIF([5]availabilityCHK!$D:$D,CONCATENATE(RIGHT(A4,3),"Medium"))&gt;0,"POK","OK"))</f>
        <v>OK</v>
      </c>
      <c r="L4" s="121"/>
      <c r="M4" s="82">
        <f>COUNTIFS(B3:B26,"OK")</f>
        <v>23</v>
      </c>
      <c r="N4" s="82">
        <f>COUNTIFS(B27:B45,"OK")</f>
        <v>16</v>
      </c>
      <c r="O4" s="82">
        <f>COUNTIFS(B46:B71,"OK")</f>
        <v>22</v>
      </c>
      <c r="P4" s="82">
        <f>COUNTIFS(B3:B26,"POK")</f>
        <v>0</v>
      </c>
      <c r="Q4" s="82">
        <f>COUNTIFS(B27:B45,"POK")</f>
        <v>3</v>
      </c>
      <c r="R4" s="82">
        <f>COUNTIFS(B46:B71,"POK")</f>
        <v>3</v>
      </c>
      <c r="S4" s="82">
        <f>COUNTIFS(B3:B26,"NOK")</f>
        <v>1</v>
      </c>
      <c r="T4" s="82">
        <f>COUNTIFS(B27:B45,"NOK")</f>
        <v>0</v>
      </c>
      <c r="U4" s="82">
        <f>COUNTIFS(B46:B71,"NOK")</f>
        <v>1</v>
      </c>
      <c r="W4" s="76">
        <f>SUM(availability!D3:D26)</f>
        <v>1019970.1100000001</v>
      </c>
      <c r="X4" s="76">
        <f>SUM(configl5!B3:B21)</f>
        <v>58384</v>
      </c>
      <c r="Y4" s="76">
        <f>SUM(D46:D71)</f>
        <v>603808</v>
      </c>
      <c r="Z4" s="129">
        <f>COUNTIF(F3:F26,"&lt;&gt;"&amp;"0")</f>
        <v>3</v>
      </c>
      <c r="AA4" s="129">
        <f>COUNTIF(F27:F45,"&lt;&gt;"&amp;"0")</f>
        <v>3</v>
      </c>
      <c r="AB4" s="129">
        <f>COUNTIF(F46:F71,"&lt;&gt;"&amp;"0")</f>
        <v>4</v>
      </c>
      <c r="AC4" s="129">
        <f>COUNTIFS(B3:B26,"OK",C3:C26, "", F3:F26, "0")+COUNTIFS(B3:B26,"POK",C3:C26, "", F3:F26, "0")</f>
        <v>18</v>
      </c>
      <c r="AD4" s="129">
        <f>COUNTIFS(B27:B45,"OK",C27:C45, "", F27:F45, "0")+COUNTIFS(B27:B45,"POK",C27:C45, "", F27:F45, "0")</f>
        <v>14</v>
      </c>
      <c r="AE4" s="129">
        <f>COUNTIFS(B46:B71,"OK",C46:C71, "", F46:F71, "0")+COUNTIFS(B46:B71,"POK",C46:C71, "", F46:F71, "0")</f>
        <v>22</v>
      </c>
    </row>
    <row r="5" spans="1:31">
      <c r="A5" s="1" t="s">
        <v>488</v>
      </c>
      <c r="B5" s="125" t="s">
        <v>2121</v>
      </c>
      <c r="C5" s="78"/>
      <c r="D5" s="48">
        <f>'[3]Summary Mileage'!B8</f>
        <v>35291</v>
      </c>
      <c r="E5" s="48">
        <f>'[3]Summary RUNTIME'!B8</f>
        <v>3444.75</v>
      </c>
      <c r="F5" s="165" t="str">
        <f>[4]Input!C5</f>
        <v>PREVENTIVE</v>
      </c>
      <c r="G5" s="168">
        <f>pm!N19</f>
        <v>44644</v>
      </c>
      <c r="H5" s="137" t="str">
        <f>IF(COUNTIF([5]availabilityCHK!$D:$D,CONCATENATE(RIGHT(A5,3),"High"))&gt;0, VLOOKUP(CONCATENATE(RIGHT(A5,3),"High"),[5]availabilityCHK!$D:$F,3,FALSE),IF(COUNTIF([5]availabilityCHK!$D:$D,CONCATENATE(RIGHT(A5,3),"Medium"))&gt;0, VLOOKUP(CONCATENATE(RIGHT(A5,3),"Medium"),[5]availabilityCHK!$D:$F,3,FALSE),"CM Impact is Low"))</f>
        <v>CM Impact is Low</v>
      </c>
      <c r="I5" s="122" t="str">
        <f>IF(COUNTIF(configl4!F5:Z5,"RESTRICTED"),"RESTRICTED","UPDATED")</f>
        <v>UPDATED</v>
      </c>
      <c r="J5" s="122"/>
      <c r="K5" s="122" t="str">
        <f>IF(COUNTIF([5]availabilityCHK!$D:$D,CONCATENATE(RIGHT(A5,3),"High"))&gt;0,CONCATENATE("NOK"),IF(COUNTIF([5]availabilityCHK!$D:$D,CONCATENATE(RIGHT(A5,3),"Medium"))&gt;0,"POK","OK"))</f>
        <v>OK</v>
      </c>
      <c r="L5" s="121"/>
      <c r="M5" s="250">
        <f>SUM(M4:O4)</f>
        <v>61</v>
      </c>
      <c r="N5" s="251"/>
      <c r="O5" s="252"/>
      <c r="P5" s="259">
        <f>SUM(P4:R4)</f>
        <v>6</v>
      </c>
      <c r="Q5" s="260"/>
      <c r="R5" s="261"/>
      <c r="S5" s="265">
        <f>SUM(S4:U4)</f>
        <v>2</v>
      </c>
      <c r="T5" s="266"/>
      <c r="U5" s="267"/>
      <c r="W5" s="244">
        <f>SUM(W4:Y4)</f>
        <v>1682162.11</v>
      </c>
      <c r="X5" s="245"/>
      <c r="Y5" s="246"/>
      <c r="Z5" s="244">
        <f>SUM(Z4:AB4)</f>
        <v>10</v>
      </c>
      <c r="AA5" s="245"/>
      <c r="AB5" s="246"/>
      <c r="AC5" s="244">
        <f>SUM(AC4:AE4)</f>
        <v>54</v>
      </c>
      <c r="AD5" s="245"/>
      <c r="AE5" s="246"/>
    </row>
    <row r="6" spans="1:31">
      <c r="A6" s="1" t="s">
        <v>489</v>
      </c>
      <c r="B6" s="125" t="s">
        <v>2121</v>
      </c>
      <c r="C6" s="78"/>
      <c r="D6" s="48">
        <f>'[3]Summary Mileage'!B9</f>
        <v>32276.29</v>
      </c>
      <c r="E6" s="48">
        <f>'[3]Summary RUNTIME'!B9</f>
        <v>3203.5666666666666</v>
      </c>
      <c r="F6" s="165">
        <f>[4]Input!C6</f>
        <v>0</v>
      </c>
      <c r="G6" s="168">
        <f>pm!N20</f>
        <v>44637</v>
      </c>
      <c r="H6" s="137" t="str">
        <f>IF(COUNTIF([5]availabilityCHK!$D:$D,CONCATENATE(RIGHT(A6,3),"High"))&gt;0, VLOOKUP(CONCATENATE(RIGHT(A6,3),"High"),[5]availabilityCHK!$D:$F,3,FALSE),IF(COUNTIF([5]availabilityCHK!$D:$D,CONCATENATE(RIGHT(A6,3),"Medium"))&gt;0, VLOOKUP(CONCATENATE(RIGHT(A6,3),"Medium"),[5]availabilityCHK!$D:$F,3,FALSE),"CM Impact is Low"))</f>
        <v>CM Impact is Low</v>
      </c>
      <c r="I6" s="122" t="str">
        <f>IF(COUNTIF(configl4!F6:Z6,"RESTRICTED"),"RESTRICTED","UPDATED")</f>
        <v>UPDATED</v>
      </c>
      <c r="J6" s="122"/>
      <c r="K6" s="122" t="str">
        <f>IF(COUNTIF([5]availabilityCHK!$D:$D,CONCATENATE(RIGHT(A6,3),"High"))&gt;0,CONCATENATE("NOK"),IF(COUNTIF([5]availabilityCHK!$D:$D,CONCATENATE(RIGHT(A6,3),"Medium"))&gt;0,"POK","OK"))</f>
        <v>OK</v>
      </c>
      <c r="L6" s="121"/>
    </row>
    <row r="7" spans="1:31">
      <c r="A7" s="1" t="s">
        <v>490</v>
      </c>
      <c r="B7" s="125" t="s">
        <v>2121</v>
      </c>
      <c r="C7" s="78"/>
      <c r="D7" s="48">
        <f>'[3]Summary Mileage'!B10</f>
        <v>38627</v>
      </c>
      <c r="E7" s="48">
        <f>'[3]Summary RUNTIME'!B10</f>
        <v>3329.6833333333329</v>
      </c>
      <c r="F7" s="165">
        <f>[4]Input!C7</f>
        <v>0</v>
      </c>
      <c r="G7" s="168">
        <f>pm!N21</f>
        <v>44637</v>
      </c>
      <c r="H7" s="137" t="str">
        <f>IF(COUNTIF([5]availabilityCHK!$D:$D,CONCATENATE(RIGHT(A7,3),"High"))&gt;0, VLOOKUP(CONCATENATE(RIGHT(A7,3),"High"),[5]availabilityCHK!$D:$F,3,FALSE),IF(COUNTIF([5]availabilityCHK!$D:$D,CONCATENATE(RIGHT(A7,3),"Medium"))&gt;0, VLOOKUP(CONCATENATE(RIGHT(A7,3),"Medium"),[5]availabilityCHK!$D:$F,3,FALSE),"CM Impact is Low"))</f>
        <v>CM Impact is Low</v>
      </c>
      <c r="I7" s="122" t="str">
        <f>IF(COUNTIF(configl4!F7:Z7,"RESTRICTED"),"RESTRICTED","UPDATED")</f>
        <v>UPDATED</v>
      </c>
      <c r="J7" s="121"/>
      <c r="K7" s="122" t="str">
        <f>IF(COUNTIF([5]availabilityCHK!$D:$D,CONCATENATE(RIGHT(A7,3),"High"))&gt;0,CONCATENATE("NOK"),IF(COUNTIF([5]availabilityCHK!$D:$D,CONCATENATE(RIGHT(A7,3),"Medium"))&gt;0,"POK","OK"))</f>
        <v>OK</v>
      </c>
      <c r="L7" s="121"/>
    </row>
    <row r="8" spans="1:31">
      <c r="A8" s="1" t="s">
        <v>491</v>
      </c>
      <c r="B8" s="125" t="s">
        <v>2121</v>
      </c>
      <c r="C8" s="78"/>
      <c r="D8" s="48">
        <f>'[3]Summary Mileage'!B11</f>
        <v>37121</v>
      </c>
      <c r="E8" s="48">
        <f>'[3]Summary RUNTIME'!B11</f>
        <v>3622.05</v>
      </c>
      <c r="F8" s="165">
        <f>[4]Input!C8</f>
        <v>0</v>
      </c>
      <c r="G8" s="168">
        <f>pm!N22</f>
        <v>44641</v>
      </c>
      <c r="H8" s="137" t="str">
        <f>IF(COUNTIF([5]availabilityCHK!$D:$D,CONCATENATE(RIGHT(A8,3),"High"))&gt;0, VLOOKUP(CONCATENATE(RIGHT(A8,3),"High"),[5]availabilityCHK!$D:$F,3,FALSE),IF(COUNTIF([5]availabilityCHK!$D:$D,CONCATENATE(RIGHT(A8,3),"Medium"))&gt;0, VLOOKUP(CONCATENATE(RIGHT(A8,3),"Medium"),[5]availabilityCHK!$D:$F,3,FALSE),"CM Impact is Low"))</f>
        <v>CM Impact is Low</v>
      </c>
      <c r="I8" s="122" t="str">
        <f>IF(COUNTIF(configl4!F8:Z8,"RESTRICTED"),"RESTRICTED","UPDATED")</f>
        <v>UPDATED</v>
      </c>
      <c r="J8" s="121"/>
      <c r="K8" s="122" t="str">
        <f>IF(COUNTIF([5]availabilityCHK!$D:$D,CONCATENATE(RIGHT(A8,3),"High"))&gt;0,CONCATENATE("NOK"),IF(COUNTIF([5]availabilityCHK!$D:$D,CONCATENATE(RIGHT(A8,3),"Medium"))&gt;0,"POK","OK"))</f>
        <v>OK</v>
      </c>
      <c r="L8" s="121"/>
      <c r="M8" s="253" t="s">
        <v>584</v>
      </c>
      <c r="N8" s="254"/>
      <c r="O8" s="254"/>
      <c r="P8" s="254"/>
      <c r="Q8" s="254"/>
      <c r="R8" s="255"/>
    </row>
    <row r="9" spans="1:31">
      <c r="A9" s="1" t="s">
        <v>492</v>
      </c>
      <c r="B9" s="125" t="s">
        <v>2121</v>
      </c>
      <c r="C9" s="78"/>
      <c r="D9" s="48">
        <f>'[3]Summary Mileage'!B12</f>
        <v>24204</v>
      </c>
      <c r="E9" s="48">
        <f>'[3]Summary RUNTIME'!B12</f>
        <v>2493.083333333333</v>
      </c>
      <c r="F9" s="165">
        <f>[4]Input!C9</f>
        <v>0</v>
      </c>
      <c r="G9" s="168">
        <f>pm!N23</f>
        <v>44648</v>
      </c>
      <c r="H9" s="137" t="str">
        <f>IF(COUNTIF([5]availabilityCHK!$D:$D,CONCATENATE(RIGHT(A9,3),"High"))&gt;0, VLOOKUP(CONCATENATE(RIGHT(A9,3),"High"),[5]availabilityCHK!$D:$F,3,FALSE),IF(COUNTIF([5]availabilityCHK!$D:$D,CONCATENATE(RIGHT(A9,3),"Medium"))&gt;0, VLOOKUP(CONCATENATE(RIGHT(A9,3),"Medium"),[5]availabilityCHK!$D:$F,3,FALSE),"CM Impact is Low"))</f>
        <v>CM Impact is Low</v>
      </c>
      <c r="I9" s="122" t="str">
        <f>IF(COUNTIF(configl4!F9:Z9,"RESTRICTED"),"RESTRICTED","UPDATED")</f>
        <v>UPDATED</v>
      </c>
      <c r="J9" s="121"/>
      <c r="K9" s="122" t="str">
        <f>IF(COUNTIF([5]availabilityCHK!$D:$D,CONCATENATE(RIGHT(A9,3),"High"))&gt;0,CONCATENATE("NOK"),IF(COUNTIF([5]availabilityCHK!$D:$D,CONCATENATE(RIGHT(A9,3),"Medium"))&gt;0,"POK","OK"))</f>
        <v>OK</v>
      </c>
      <c r="L9" s="121"/>
      <c r="M9" s="178" t="s">
        <v>482</v>
      </c>
      <c r="N9" s="179" t="s">
        <v>1492</v>
      </c>
      <c r="O9" s="180" t="s">
        <v>1493</v>
      </c>
      <c r="P9" s="180" t="s">
        <v>1493</v>
      </c>
      <c r="Q9" s="181"/>
      <c r="R9" s="182" t="s">
        <v>1493</v>
      </c>
    </row>
    <row r="10" spans="1:31">
      <c r="A10" s="1" t="s">
        <v>493</v>
      </c>
      <c r="B10" s="125" t="s">
        <v>2121</v>
      </c>
      <c r="C10" s="78"/>
      <c r="D10" s="48">
        <f>'[3]Summary Mileage'!B13</f>
        <v>30972</v>
      </c>
      <c r="E10" s="48">
        <f>'[3]Summary RUNTIME'!B13</f>
        <v>2997.7500000000005</v>
      </c>
      <c r="F10" s="165">
        <f>[4]Input!C10</f>
        <v>0</v>
      </c>
      <c r="G10" s="168">
        <f>pm!N24</f>
        <v>44637</v>
      </c>
      <c r="H10" s="137" t="str">
        <f>IF(COUNTIF([5]availabilityCHK!$D:$D,CONCATENATE(RIGHT(A10,3),"High"))&gt;0, VLOOKUP(CONCATENATE(RIGHT(A10,3),"High"),[5]availabilityCHK!$D:$F,3,FALSE),IF(COUNTIF([5]availabilityCHK!$D:$D,CONCATENATE(RIGHT(A10,3),"Medium"))&gt;0, VLOOKUP(CONCATENATE(RIGHT(A10,3),"Medium"),[5]availabilityCHK!$D:$F,3,FALSE),"CM Impact is Low"))</f>
        <v>CM Impact is Low</v>
      </c>
      <c r="I10" s="122" t="str">
        <f>IF(COUNTIF(configl4!F10:Z10,"RESTRICTED"),"RESTRICTED","UPDATED")</f>
        <v>UPDATED</v>
      </c>
      <c r="J10" s="121"/>
      <c r="K10" s="122" t="str">
        <f>IF(COUNTIF([5]availabilityCHK!$D:$D,CONCATENATE(RIGHT(A10,3),"High"))&gt;0,CONCATENATE("NOK"),IF(COUNTIF([5]availabilityCHK!$D:$D,CONCATENATE(RIGHT(A10,3),"Medium"))&gt;0,"POK","OK"))</f>
        <v>OK</v>
      </c>
      <c r="L10" s="121"/>
      <c r="M10" s="183" t="s">
        <v>484</v>
      </c>
      <c r="N10" s="184" t="s">
        <v>2119</v>
      </c>
      <c r="O10" s="185" t="s">
        <v>2118</v>
      </c>
      <c r="P10" s="186">
        <v>509</v>
      </c>
      <c r="Q10" s="187">
        <v>519</v>
      </c>
      <c r="R10" s="185" t="s">
        <v>2118</v>
      </c>
      <c r="S10" t="s">
        <v>2445</v>
      </c>
      <c r="AE10" s="121"/>
    </row>
    <row r="11" spans="1:31">
      <c r="A11" s="1" t="s">
        <v>494</v>
      </c>
      <c r="B11" s="125" t="s">
        <v>2121</v>
      </c>
      <c r="C11" s="78"/>
      <c r="D11" s="48">
        <f>'[3]Summary Mileage'!B14</f>
        <v>37225</v>
      </c>
      <c r="E11" s="48">
        <f>'[3]Summary RUNTIME'!B14</f>
        <v>3183.8666666666668</v>
      </c>
      <c r="F11" s="165">
        <f>[4]Input!C11</f>
        <v>0</v>
      </c>
      <c r="G11" s="168">
        <f>pm!N25</f>
        <v>44643</v>
      </c>
      <c r="H11" s="137" t="str">
        <f>IF(COUNTIF([5]availabilityCHK!$D:$D,CONCATENATE(RIGHT(A11,3),"High"))&gt;0, VLOOKUP(CONCATENATE(RIGHT(A11,3),"High"),[5]availabilityCHK!$D:$F,3,FALSE),IF(COUNTIF([5]availabilityCHK!$D:$D,CONCATENATE(RIGHT(A11,3),"Medium"))&gt;0, VLOOKUP(CONCATENATE(RIGHT(A11,3),"Medium"),[5]availabilityCHK!$D:$F,3,FALSE),"CM Impact is Low"))</f>
        <v>CM Impact is Low</v>
      </c>
      <c r="I11" s="122" t="str">
        <f>IF(COUNTIF(configl4!F11:Z11,"RESTRICTED"),"RESTRICTED","UPDATED")</f>
        <v>UPDATED</v>
      </c>
      <c r="J11" s="121"/>
      <c r="K11" s="122" t="str">
        <f>IF(COUNTIF([5]availabilityCHK!$D:$D,CONCATENATE(RIGHT(A11,3),"High"))&gt;0,CONCATENATE("NOK"),IF(COUNTIF([5]availabilityCHK!$D:$D,CONCATENATE(RIGHT(A11,3),"Medium"))&gt;0,"POK","OK"))</f>
        <v>OK</v>
      </c>
      <c r="L11" s="121"/>
      <c r="M11" s="183" t="s">
        <v>482</v>
      </c>
      <c r="N11" s="184" t="s">
        <v>2119</v>
      </c>
      <c r="O11" s="185" t="s">
        <v>2118</v>
      </c>
      <c r="P11" s="186">
        <v>420</v>
      </c>
      <c r="Q11" s="187">
        <v>422</v>
      </c>
      <c r="R11" s="185" t="s">
        <v>2118</v>
      </c>
      <c r="S11" s="121" t="s">
        <v>2752</v>
      </c>
      <c r="AD11" s="144"/>
      <c r="AE11" s="144"/>
    </row>
    <row r="12" spans="1:31">
      <c r="A12" s="1" t="s">
        <v>495</v>
      </c>
      <c r="B12" s="125" t="s">
        <v>2121</v>
      </c>
      <c r="C12" s="78"/>
      <c r="D12" s="48">
        <f>'[3]Summary Mileage'!B15</f>
        <v>36110</v>
      </c>
      <c r="E12" s="48">
        <f>'[3]Summary RUNTIME'!B15</f>
        <v>3362.8166666666671</v>
      </c>
      <c r="F12" s="165">
        <f>[4]Input!C12</f>
        <v>0</v>
      </c>
      <c r="G12" s="168">
        <f>pm!N26</f>
        <v>44641</v>
      </c>
      <c r="H12" s="137" t="str">
        <f>IF(COUNTIF([5]availabilityCHK!$D:$D,CONCATENATE(RIGHT(A12,3),"High"))&gt;0, VLOOKUP(CONCATENATE(RIGHT(A12,3),"High"),[5]availabilityCHK!$D:$F,3,FALSE),IF(COUNTIF([5]availabilityCHK!$D:$D,CONCATENATE(RIGHT(A12,3),"Medium"))&gt;0, VLOOKUP(CONCATENATE(RIGHT(A12,3),"Medium"),[5]availabilityCHK!$D:$F,3,FALSE),"CM Impact is Low"))</f>
        <v>CM Impact is Low</v>
      </c>
      <c r="I12" s="122" t="str">
        <f>IF(COUNTIF(configl4!F12:Z12,"RESTRICTED"),"RESTRICTED","UPDATED")</f>
        <v>UPDATED</v>
      </c>
      <c r="J12" s="121"/>
      <c r="K12" s="122" t="str">
        <f>IF(COUNTIF([5]availabilityCHK!$D:$D,CONCATENATE(RIGHT(A12,3),"High"))&gt;0,CONCATENATE("NOK"),IF(COUNTIF([5]availabilityCHK!$D:$D,CONCATENATE(RIGHT(A12,3),"Medium"))&gt;0,"POK","OK"))</f>
        <v>OK</v>
      </c>
      <c r="L12" s="121"/>
    </row>
    <row r="13" spans="1:31">
      <c r="A13" s="1" t="s">
        <v>496</v>
      </c>
      <c r="B13" s="125" t="s">
        <v>2121</v>
      </c>
      <c r="C13" s="78"/>
      <c r="D13" s="48">
        <f>'[3]Summary Mileage'!B16</f>
        <v>22583</v>
      </c>
      <c r="E13" s="48">
        <f>'[3]Summary RUNTIME'!B16</f>
        <v>3103.1166666666668</v>
      </c>
      <c r="F13" s="165" t="str">
        <f>[4]Input!C13</f>
        <v>PREVENTIVE</v>
      </c>
      <c r="G13" s="168">
        <f>pm!N27</f>
        <v>44647</v>
      </c>
      <c r="H13" s="137" t="str">
        <f>IF(COUNTIF([5]availabilityCHK!$D:$D,CONCATENATE(RIGHT(A13,3),"High"))&gt;0, VLOOKUP(CONCATENATE(RIGHT(A13,3),"High"),[5]availabilityCHK!$D:$F,3,FALSE),IF(COUNTIF([5]availabilityCHK!$D:$D,CONCATENATE(RIGHT(A13,3),"Medium"))&gt;0, VLOOKUP(CONCATENATE(RIGHT(A13,3),"Medium"),[5]availabilityCHK!$D:$F,3,FALSE),"CM Impact is Low"))</f>
        <v>CM Impact is Low</v>
      </c>
      <c r="I13" s="122" t="str">
        <f>IF(COUNTIF(configl4!F13:Z13,"RESTRICTED"),"RESTRICTED","UPDATED")</f>
        <v>UPDATED</v>
      </c>
      <c r="J13" s="121"/>
      <c r="K13" s="122" t="str">
        <f>IF(COUNTIF([5]availabilityCHK!$D:$D,CONCATENATE(RIGHT(A13,3),"High"))&gt;0,CONCATENATE("NOK"),IF(COUNTIF([5]availabilityCHK!$D:$D,CONCATENATE(RIGHT(A13,3),"Medium"))&gt;0,"POK","OK"))</f>
        <v>OK</v>
      </c>
      <c r="L13" s="121"/>
      <c r="AC13">
        <f>COUNTIFS(B3:B26,"OK",C3:C26, "", F3:F26, "0")+COUNTIFS(B3:B26,"POK",C3:C26, "", F3:F26, "0")+COUNTIFS(C3:C26,"MU",F3:F26, "0")/2</f>
        <v>19</v>
      </c>
      <c r="AD13" s="121">
        <f>COUNTIFS(B27:B45,"OK",C27:C45, "", F27:F45, "0")</f>
        <v>12</v>
      </c>
      <c r="AE13">
        <f>COUNTIFS(B46:B71,"OK",C46:C71, "", F46:F71, "0")</f>
        <v>20</v>
      </c>
    </row>
    <row r="14" spans="1:31">
      <c r="A14" s="1" t="s">
        <v>497</v>
      </c>
      <c r="B14" s="125" t="s">
        <v>2121</v>
      </c>
      <c r="C14" s="78"/>
      <c r="D14" s="48">
        <f>'[3]Summary Mileage'!B17</f>
        <v>233036</v>
      </c>
      <c r="E14" s="48">
        <f>'[3]Summary RUNTIME'!B17</f>
        <v>3169.85</v>
      </c>
      <c r="F14" s="165" t="str">
        <f>[4]Input!C14</f>
        <v>PREVENTIVE</v>
      </c>
      <c r="G14" s="168">
        <f>pm!N28</f>
        <v>44647</v>
      </c>
      <c r="H14" s="137" t="str">
        <f>IF(COUNTIF([5]availabilityCHK!$D:$D,CONCATENATE(RIGHT(A14,3),"High"))&gt;0, VLOOKUP(CONCATENATE(RIGHT(A14,3),"High"),[5]availabilityCHK!$D:$F,3,FALSE),IF(COUNTIF([5]availabilityCHK!$D:$D,CONCATENATE(RIGHT(A14,3),"Medium"))&gt;0, VLOOKUP(CONCATENATE(RIGHT(A14,3),"Medium"),[5]availabilityCHK!$D:$F,3,FALSE),"CM Impact is Low"))</f>
        <v>CM Impact is Low</v>
      </c>
      <c r="I14" s="122" t="str">
        <f>IF(COUNTIF(configl4!F14:Z14,"RESTRICTED"),"RESTRICTED","UPDATED")</f>
        <v>UPDATED</v>
      </c>
      <c r="J14" s="121"/>
      <c r="K14" s="122" t="str">
        <f>IF(COUNTIF([5]availabilityCHK!$D:$D,CONCATENATE(RIGHT(A14,3),"High"))&gt;0,CONCATENATE("NOK"),IF(COUNTIF([5]availabilityCHK!$D:$D,CONCATENATE(RIGHT(A14,3),"Medium"))&gt;0,"POK","OK"))</f>
        <v>OK</v>
      </c>
      <c r="L14" s="121"/>
      <c r="AD14" s="121">
        <f>COUNTIFS(B27:B45,"POK",C27:C45, "", F27:F45, "0")</f>
        <v>2</v>
      </c>
      <c r="AE14">
        <f>COUNTIFS(B46:B71,"POK",C46:C71, "", F46:F71, "0")</f>
        <v>2</v>
      </c>
    </row>
    <row r="15" spans="1:31">
      <c r="A15" s="1" t="s">
        <v>498</v>
      </c>
      <c r="B15" s="125" t="s">
        <v>2121</v>
      </c>
      <c r="C15" s="78"/>
      <c r="D15" s="48">
        <f>'[3]Summary Mileage'!B18</f>
        <v>40049</v>
      </c>
      <c r="E15" s="48">
        <f>'[3]Summary RUNTIME'!B18</f>
        <v>3657.1</v>
      </c>
      <c r="F15" s="165">
        <f>[4]Input!C15</f>
        <v>0</v>
      </c>
      <c r="G15" s="168">
        <f>pm!N29</f>
        <v>44641</v>
      </c>
      <c r="H15" s="137" t="str">
        <f>IF(COUNTIF([5]availabilityCHK!$D:$D,CONCATENATE(RIGHT(A15,3),"High"))&gt;0, VLOOKUP(CONCATENATE(RIGHT(A15,3),"High"),[5]availabilityCHK!$D:$F,3,FALSE),IF(COUNTIF([5]availabilityCHK!$D:$D,CONCATENATE(RIGHT(A15,3),"Medium"))&gt;0, VLOOKUP(CONCATENATE(RIGHT(A15,3),"Medium"),[5]availabilityCHK!$D:$F,3,FALSE),"CM Impact is Low"))</f>
        <v>CM Impact is Low</v>
      </c>
      <c r="I15" s="122" t="str">
        <f>IF(COUNTIF(configl4!F15:Z15,"RESTRICTED"),"RESTRICTED","UPDATED")</f>
        <v>UPDATED</v>
      </c>
      <c r="J15" s="121"/>
      <c r="K15" s="122" t="str">
        <f>IF(COUNTIF([5]availabilityCHK!$D:$D,CONCATENATE(RIGHT(A15,3),"High"))&gt;0,CONCATENATE("NOK"),IF(COUNTIF([5]availabilityCHK!$D:$D,CONCATENATE(RIGHT(A15,3),"Medium"))&gt;0,"POK","OK"))</f>
        <v>OK</v>
      </c>
      <c r="L15" s="121"/>
      <c r="AD15" s="121">
        <f>COUNTIFS(C27:C45,"MU",F27:F45, "0")/2</f>
        <v>1</v>
      </c>
      <c r="AE15">
        <f>COUNTIFS(C46:C71,"MU",F46:F71, "0")/2</f>
        <v>0</v>
      </c>
    </row>
    <row r="16" spans="1:31">
      <c r="A16" s="1" t="s">
        <v>499</v>
      </c>
      <c r="B16" s="125" t="s">
        <v>2121</v>
      </c>
      <c r="C16" s="78"/>
      <c r="D16" s="48">
        <f>'[3]Summary Mileage'!B19</f>
        <v>32505</v>
      </c>
      <c r="E16" s="48">
        <f>'[3]Summary RUNTIME'!B19</f>
        <v>3275.6333333333332</v>
      </c>
      <c r="F16" s="165">
        <f>[4]Input!C16</f>
        <v>0</v>
      </c>
      <c r="G16" s="168">
        <f>pm!N30</f>
        <v>44648</v>
      </c>
      <c r="H16" s="137" t="str">
        <f>IF(COUNTIF([5]availabilityCHK!$D:$D,CONCATENATE(RIGHT(A16,3),"High"))&gt;0, VLOOKUP(CONCATENATE(RIGHT(A16,3),"High"),[5]availabilityCHK!$D:$F,3,FALSE),IF(COUNTIF([5]availabilityCHK!$D:$D,CONCATENATE(RIGHT(A16,3),"Medium"))&gt;0, VLOOKUP(CONCATENATE(RIGHT(A16,3),"Medium"),[5]availabilityCHK!$D:$F,3,FALSE),"CM Impact is Low"))</f>
        <v>CM Impact is Low</v>
      </c>
      <c r="I16" s="122" t="str">
        <f>IF(COUNTIF(configl4!F16:Z16,"RESTRICTED"),"RESTRICTED","UPDATED")</f>
        <v>UPDATED</v>
      </c>
      <c r="J16" s="121"/>
      <c r="K16" s="122" t="str">
        <f>IF(COUNTIF([5]availabilityCHK!$D:$D,CONCATENATE(RIGHT(A16,3),"High"))&gt;0,CONCATENATE("NOK"),IF(COUNTIF([5]availabilityCHK!$D:$D,CONCATENATE(RIGHT(A16,3),"Medium"))&gt;0,"POK","OK"))</f>
        <v>OK</v>
      </c>
      <c r="L16" s="121"/>
    </row>
    <row r="17" spans="1:12">
      <c r="A17" s="1" t="s">
        <v>500</v>
      </c>
      <c r="B17" s="125" t="s">
        <v>2121</v>
      </c>
      <c r="C17" s="78"/>
      <c r="D17" s="48">
        <f>'[3]Summary Mileage'!B20</f>
        <v>36246</v>
      </c>
      <c r="E17" s="48">
        <f>'[3]Summary RUNTIME'!B20</f>
        <v>3363.8833333333337</v>
      </c>
      <c r="F17" s="165">
        <f>[4]Input!C17</f>
        <v>0</v>
      </c>
      <c r="G17" s="168">
        <f>pm!N31</f>
        <v>44648</v>
      </c>
      <c r="H17" s="137" t="str">
        <f>IF(COUNTIF([5]availabilityCHK!$D:$D,CONCATENATE(RIGHT(A17,3),"High"))&gt;0, VLOOKUP(CONCATENATE(RIGHT(A17,3),"High"),[5]availabilityCHK!$D:$F,3,FALSE),IF(COUNTIF([5]availabilityCHK!$D:$D,CONCATENATE(RIGHT(A17,3),"Medium"))&gt;0, VLOOKUP(CONCATENATE(RIGHT(A17,3),"Medium"),[5]availabilityCHK!$D:$F,3,FALSE),"CM Impact is Low"))</f>
        <v>CM Impact is Low</v>
      </c>
      <c r="I17" s="122" t="str">
        <f>IF(COUNTIF(configl4!F17:Z17,"RESTRICTED"),"RESTRICTED","UPDATED")</f>
        <v>UPDATED</v>
      </c>
      <c r="J17" s="121"/>
      <c r="K17" s="122" t="str">
        <f>IF(COUNTIF([5]availabilityCHK!$D:$D,CONCATENATE(RIGHT(A17,3),"High"))&gt;0,CONCATENATE("NOK"),IF(COUNTIF([5]availabilityCHK!$D:$D,CONCATENATE(RIGHT(A17,3),"Medium"))&gt;0,"POK","OK"))</f>
        <v>OK</v>
      </c>
      <c r="L17" s="121"/>
    </row>
    <row r="18" spans="1:12">
      <c r="A18" s="1" t="s">
        <v>501</v>
      </c>
      <c r="B18" s="125" t="s">
        <v>2121</v>
      </c>
      <c r="C18" s="78"/>
      <c r="D18" s="48">
        <f>'[3]Summary Mileage'!B21</f>
        <v>36369</v>
      </c>
      <c r="E18" s="48">
        <f>'[3]Summary RUNTIME'!B21</f>
        <v>3225.4666666666667</v>
      </c>
      <c r="F18" s="165">
        <f>[4]Input!C18</f>
        <v>0</v>
      </c>
      <c r="G18" s="168">
        <f>pm!N32</f>
        <v>44641</v>
      </c>
      <c r="H18" s="137" t="str">
        <f>IF(COUNTIF([5]availabilityCHK!$D:$D,CONCATENATE(RIGHT(A18,3),"High"))&gt;0, VLOOKUP(CONCATENATE(RIGHT(A18,3),"High"),[5]availabilityCHK!$D:$F,3,FALSE),IF(COUNTIF([5]availabilityCHK!$D:$D,CONCATENATE(RIGHT(A18,3),"Medium"))&gt;0, VLOOKUP(CONCATENATE(RIGHT(A18,3),"Medium"),[5]availabilityCHK!$D:$F,3,FALSE),"CM Impact is Low"))</f>
        <v>CM Impact is Low</v>
      </c>
      <c r="I18" s="122" t="str">
        <f>IF(COUNTIF(configl4!F18:Z18,"RESTRICTED"),"RESTRICTED","UPDATED")</f>
        <v>UPDATED</v>
      </c>
      <c r="J18" s="121"/>
      <c r="K18" s="122" t="str">
        <f>IF(COUNTIF([5]availabilityCHK!$D:$D,CONCATENATE(RIGHT(A18,3),"High"))&gt;0,CONCATENATE("NOK"),IF(COUNTIF([5]availabilityCHK!$D:$D,CONCATENATE(RIGHT(A18,3),"Medium"))&gt;0,"POK","OK"))</f>
        <v>OK</v>
      </c>
      <c r="L18" s="121"/>
    </row>
    <row r="19" spans="1:12">
      <c r="A19" s="1" t="s">
        <v>502</v>
      </c>
      <c r="B19" s="125" t="s">
        <v>2121</v>
      </c>
      <c r="C19" s="78"/>
      <c r="D19" s="48">
        <f>'[3]Summary Mileage'!B22</f>
        <v>37955</v>
      </c>
      <c r="E19" s="48">
        <f>'[3]Summary RUNTIME'!B22</f>
        <v>3567.05</v>
      </c>
      <c r="F19" s="165">
        <f>[4]Input!C19</f>
        <v>0</v>
      </c>
      <c r="G19" s="168">
        <f>pm!N33</f>
        <v>44642</v>
      </c>
      <c r="H19" s="137" t="str">
        <f>IF(COUNTIF([5]availabilityCHK!$D:$D,CONCATENATE(RIGHT(A19,3),"High"))&gt;0, VLOOKUP(CONCATENATE(RIGHT(A19,3),"High"),[5]availabilityCHK!$D:$F,3,FALSE),IF(COUNTIF([5]availabilityCHK!$D:$D,CONCATENATE(RIGHT(A19,3),"Medium"))&gt;0, VLOOKUP(CONCATENATE(RIGHT(A19,3),"Medium"),[5]availabilityCHK!$D:$F,3,FALSE),"CM Impact is Low"))</f>
        <v>CM Impact is Low</v>
      </c>
      <c r="I19" s="122" t="str">
        <f>IF(COUNTIF(configl4!F19:Z19,"RESTRICTED"),"RESTRICTED","UPDATED")</f>
        <v>UPDATED</v>
      </c>
      <c r="J19" s="121"/>
      <c r="K19" s="122" t="str">
        <f>IF(COUNTIF([5]availabilityCHK!$D:$D,CONCATENATE(RIGHT(A19,3),"High"))&gt;0,CONCATENATE("NOK"),IF(COUNTIF([5]availabilityCHK!$D:$D,CONCATENATE(RIGHT(A19,3),"Medium"))&gt;0,"POK","OK"))</f>
        <v>OK</v>
      </c>
      <c r="L19" s="121"/>
    </row>
    <row r="20" spans="1:12">
      <c r="A20" s="1" t="s">
        <v>503</v>
      </c>
      <c r="B20" s="125" t="s">
        <v>2121</v>
      </c>
      <c r="C20" s="78"/>
      <c r="D20" s="48">
        <f>'[3]Summary Mileage'!B23</f>
        <v>38192</v>
      </c>
      <c r="E20" s="48">
        <f>'[3]Summary RUNTIME'!B23</f>
        <v>4011.6833333333334</v>
      </c>
      <c r="F20" s="165">
        <f>[4]Input!C20</f>
        <v>0</v>
      </c>
      <c r="G20" s="168">
        <f>pm!N34</f>
        <v>44644</v>
      </c>
      <c r="H20" s="137" t="str">
        <f>IF(COUNTIF([5]availabilityCHK!$D:$D,CONCATENATE(RIGHT(A20,3),"High"))&gt;0, VLOOKUP(CONCATENATE(RIGHT(A20,3),"High"),[5]availabilityCHK!$D:$F,3,FALSE),IF(COUNTIF([5]availabilityCHK!$D:$D,CONCATENATE(RIGHT(A20,3),"Medium"))&gt;0, VLOOKUP(CONCATENATE(RIGHT(A20,3),"Medium"),[5]availabilityCHK!$D:$F,3,FALSE),"CM Impact is Low"))</f>
        <v>CM Impact is Low</v>
      </c>
      <c r="I20" s="122" t="str">
        <f>IF(COUNTIF(configl4!F20:Z20,"RESTRICTED"),"RESTRICTED","UPDATED")</f>
        <v>UPDATED</v>
      </c>
      <c r="J20" s="121"/>
      <c r="K20" s="122" t="str">
        <f>IF(COUNTIF([5]availabilityCHK!$D:$D,CONCATENATE(RIGHT(A20,3),"High"))&gt;0,CONCATENATE("NOK"),IF(COUNTIF([5]availabilityCHK!$D:$D,CONCATENATE(RIGHT(A20,3),"Medium"))&gt;0,"POK","OK"))</f>
        <v>OK</v>
      </c>
      <c r="L20" s="121"/>
    </row>
    <row r="21" spans="1:12">
      <c r="A21" s="1" t="s">
        <v>504</v>
      </c>
      <c r="B21" s="125" t="s">
        <v>2121</v>
      </c>
      <c r="C21" s="78"/>
      <c r="D21" s="48">
        <f>'[3]Summary Mileage'!B24</f>
        <v>35289.17</v>
      </c>
      <c r="E21" s="48">
        <f>'[3]Summary RUNTIME'!B24</f>
        <v>3524.45</v>
      </c>
      <c r="F21" s="165">
        <f>[4]Input!C21</f>
        <v>0</v>
      </c>
      <c r="G21" s="168">
        <f>pm!N35</f>
        <v>44643</v>
      </c>
      <c r="H21" s="137" t="str">
        <f>IF(COUNTIF([5]availabilityCHK!$D:$D,CONCATENATE(RIGHT(A21,3),"High"))&gt;0, VLOOKUP(CONCATENATE(RIGHT(A21,3),"High"),[5]availabilityCHK!$D:$F,3,FALSE),IF(COUNTIF([5]availabilityCHK!$D:$D,CONCATENATE(RIGHT(A21,3),"Medium"))&gt;0, VLOOKUP(CONCATENATE(RIGHT(A21,3),"Medium"),[5]availabilityCHK!$D:$F,3,FALSE),"CM Impact is Low"))</f>
        <v>CM Impact is Low</v>
      </c>
      <c r="I21" s="122" t="str">
        <f>IF(COUNTIF(configl4!F21:Z21,"RESTRICTED"),"RESTRICTED","UPDATED")</f>
        <v>UPDATED</v>
      </c>
      <c r="J21" s="121"/>
      <c r="K21" s="122" t="str">
        <f>IF(COUNTIF([5]availabilityCHK!$D:$D,CONCATENATE(RIGHT(A21,3),"High"))&gt;0,CONCATENATE("NOK"),IF(COUNTIF([5]availabilityCHK!$D:$D,CONCATENATE(RIGHT(A21,3),"Medium"))&gt;0,"POK","OK"))</f>
        <v>OK</v>
      </c>
      <c r="L21" s="121"/>
    </row>
    <row r="22" spans="1:12">
      <c r="A22" s="1" t="s">
        <v>505</v>
      </c>
      <c r="B22" s="125" t="s">
        <v>2121</v>
      </c>
      <c r="C22" s="78" t="s">
        <v>2110</v>
      </c>
      <c r="D22" s="48">
        <f>'[3]Summary Mileage'!B25</f>
        <v>38213.65</v>
      </c>
      <c r="E22" s="48">
        <f>'[3]Summary RUNTIME'!B25</f>
        <v>3258.7666666666664</v>
      </c>
      <c r="F22" s="165">
        <f>[4]Input!C22</f>
        <v>0</v>
      </c>
      <c r="G22" s="168">
        <f>pm!N36</f>
        <v>44640</v>
      </c>
      <c r="H22" s="137" t="str">
        <f>IF(COUNTIF([5]availabilityCHK!$D:$D,CONCATENATE(RIGHT(A22,3),"High"))&gt;0, VLOOKUP(CONCATENATE(RIGHT(A22,3),"High"),[5]availabilityCHK!$D:$F,3,FALSE),IF(COUNTIF([5]availabilityCHK!$D:$D,CONCATENATE(RIGHT(A22,3),"Medium"))&gt;0, VLOOKUP(CONCATENATE(RIGHT(A22,3),"Medium"),[5]availabilityCHK!$D:$F,3,FALSE),"CM Impact is Low"))</f>
        <v>CM Impact is Low</v>
      </c>
      <c r="I22" s="122" t="str">
        <f>IF(COUNTIF(configl4!F22:Z22,"RESTRICTED"),"RESTRICTED","UPDATED")</f>
        <v>UPDATED</v>
      </c>
      <c r="J22" s="121"/>
      <c r="K22" s="122" t="str">
        <f>IF(COUNTIF([5]availabilityCHK!$D:$D,CONCATENATE(RIGHT(A22,3),"High"))&gt;0,CONCATENATE("NOK"),IF(COUNTIF([5]availabilityCHK!$D:$D,CONCATENATE(RIGHT(A22,3),"Medium"))&gt;0,"POK","OK"))</f>
        <v>OK</v>
      </c>
      <c r="L22" s="121"/>
    </row>
    <row r="23" spans="1:12">
      <c r="A23" s="1" t="s">
        <v>506</v>
      </c>
      <c r="B23" s="125" t="s">
        <v>2121</v>
      </c>
      <c r="C23" s="78"/>
      <c r="D23" s="48">
        <f>'[3]Summary Mileage'!B26</f>
        <v>38743</v>
      </c>
      <c r="E23" s="48">
        <f>'[3]Summary RUNTIME'!B26</f>
        <v>3391.9333333333334</v>
      </c>
      <c r="F23" s="165">
        <f>[4]Input!C23</f>
        <v>0</v>
      </c>
      <c r="G23" s="168">
        <f>pm!N37</f>
        <v>44641</v>
      </c>
      <c r="H23" s="137" t="str">
        <f>IF(COUNTIF([5]availabilityCHK!$D:$D,CONCATENATE(RIGHT(A23,3),"High"))&gt;0, VLOOKUP(CONCATENATE(RIGHT(A23,3),"High"),[5]availabilityCHK!$D:$F,3,FALSE),IF(COUNTIF([5]availabilityCHK!$D:$D,CONCATENATE(RIGHT(A23,3),"Medium"))&gt;0, VLOOKUP(CONCATENATE(RIGHT(A23,3),"Medium"),[5]availabilityCHK!$D:$F,3,FALSE),"CM Impact is Low"))</f>
        <v>CM Impact is Low</v>
      </c>
      <c r="I23" s="122" t="str">
        <f>IF(COUNTIF(configl4!F23:Z23,"RESTRICTED"),"RESTRICTED","UPDATED")</f>
        <v>UPDATED</v>
      </c>
      <c r="J23" s="121"/>
      <c r="K23" s="122" t="str">
        <f>IF(COUNTIF([5]availabilityCHK!$D:$D,CONCATENATE(RIGHT(A23,3),"High"))&gt;0,CONCATENATE("NOK"),IF(COUNTIF([5]availabilityCHK!$D:$D,CONCATENATE(RIGHT(A23,3),"Medium"))&gt;0,"POK","OK"))</f>
        <v>OK</v>
      </c>
      <c r="L23" s="121"/>
    </row>
    <row r="24" spans="1:12">
      <c r="A24" s="1" t="s">
        <v>507</v>
      </c>
      <c r="B24" s="125" t="s">
        <v>2121</v>
      </c>
      <c r="C24" s="78" t="s">
        <v>2110</v>
      </c>
      <c r="D24" s="48">
        <f>'[3]Summary Mileage'!B27</f>
        <v>38773</v>
      </c>
      <c r="E24" s="48">
        <f>'[3]Summary RUNTIME'!B27</f>
        <v>3767.6333333333332</v>
      </c>
      <c r="F24" s="165">
        <f>[4]Input!C24</f>
        <v>0</v>
      </c>
      <c r="G24" s="168">
        <f>pm!N38</f>
        <v>44644</v>
      </c>
      <c r="H24" s="137" t="str">
        <f>IF(COUNTIF([5]availabilityCHK!$D:$D,CONCATENATE(RIGHT(A24,3),"High"))&gt;0, VLOOKUP(CONCATENATE(RIGHT(A24,3),"High"),[5]availabilityCHK!$D:$F,3,FALSE),IF(COUNTIF([5]availabilityCHK!$D:$D,CONCATENATE(RIGHT(A24,3),"Medium"))&gt;0, VLOOKUP(CONCATENATE(RIGHT(A24,3),"Medium"),[5]availabilityCHK!$D:$F,3,FALSE),"CM Impact is Low"))</f>
        <v>CM Impact is Low</v>
      </c>
      <c r="I24" s="122" t="str">
        <f>IF(COUNTIF(configl4!F24:Z24,"RESTRICTED"),"RESTRICTED","UPDATED")</f>
        <v>UPDATED</v>
      </c>
      <c r="J24" s="121"/>
      <c r="K24" s="122" t="str">
        <f>IF(COUNTIF([5]availabilityCHK!$D:$D,CONCATENATE(RIGHT(A24,3),"High"))&gt;0,CONCATENATE("NOK"),IF(COUNTIF([5]availabilityCHK!$D:$D,CONCATENATE(RIGHT(A24,3),"Medium"))&gt;0,"POK","OK"))</f>
        <v>OK</v>
      </c>
      <c r="L24" s="121"/>
    </row>
    <row r="25" spans="1:12">
      <c r="A25" s="1" t="s">
        <v>508</v>
      </c>
      <c r="B25" s="125" t="s">
        <v>2121</v>
      </c>
      <c r="C25" s="125"/>
      <c r="D25" s="48">
        <f>'[3]Summary Mileage'!B28</f>
        <v>36605</v>
      </c>
      <c r="E25" s="48">
        <f>'[3]Summary RUNTIME'!B28</f>
        <v>3458.85</v>
      </c>
      <c r="F25" s="165">
        <f>[4]Input!C25</f>
        <v>0</v>
      </c>
      <c r="G25" s="168">
        <f>pm!N39</f>
        <v>44644</v>
      </c>
      <c r="H25" s="137" t="str">
        <f>IF(COUNTIF([5]availabilityCHK!$D:$D,CONCATENATE(RIGHT(A25,3),"High"))&gt;0, VLOOKUP(CONCATENATE(RIGHT(A25,3),"High"),[5]availabilityCHK!$D:$F,3,FALSE),IF(COUNTIF([5]availabilityCHK!$D:$D,CONCATENATE(RIGHT(A25,3),"Medium"))&gt;0, VLOOKUP(CONCATENATE(RIGHT(A25,3),"Medium"),[5]availabilityCHK!$D:$F,3,FALSE),"CM Impact is Low"))</f>
        <v>CM Impact is Low</v>
      </c>
      <c r="I25" s="122" t="str">
        <f>IF(COUNTIF(configl4!F25:Z25,"RESTRICTED"),"RESTRICTED","UPDATED")</f>
        <v>UPDATED</v>
      </c>
      <c r="J25" s="121"/>
      <c r="K25" s="122" t="str">
        <f>IF(COUNTIF([5]availabilityCHK!$D:$D,CONCATENATE(RIGHT(A25,3),"High"))&gt;0,CONCATENATE("NOK"),IF(COUNTIF([5]availabilityCHK!$D:$D,CONCATENATE(RIGHT(A25,3),"Medium"))&gt;0,"POK","OK"))</f>
        <v>OK</v>
      </c>
      <c r="L25" s="121"/>
    </row>
    <row r="26" spans="1:12">
      <c r="A26" s="1" t="s">
        <v>509</v>
      </c>
      <c r="B26" s="125" t="s">
        <v>2121</v>
      </c>
      <c r="C26" s="125"/>
      <c r="D26" s="48">
        <f>'[3]Summary Mileage'!B29</f>
        <v>25551</v>
      </c>
      <c r="E26" s="48">
        <f>'[3]Summary RUNTIME'!B29</f>
        <v>3129.4666666666667</v>
      </c>
      <c r="F26" s="165">
        <f>[4]Input!C26</f>
        <v>0</v>
      </c>
      <c r="G26" s="168">
        <f>pm!N40</f>
        <v>44640</v>
      </c>
      <c r="H26" s="137" t="str">
        <f>IF(COUNTIF([5]availabilityCHK!$D:$D,CONCATENATE(RIGHT(A26,3),"High"))&gt;0, VLOOKUP(CONCATENATE(RIGHT(A26,3),"High"),[5]availabilityCHK!$D:$F,3,FALSE),IF(COUNTIF([5]availabilityCHK!$D:$D,CONCATENATE(RIGHT(A26,3),"Medium"))&gt;0, VLOOKUP(CONCATENATE(RIGHT(A26,3),"Medium"),[5]availabilityCHK!$D:$F,3,FALSE),"CM Impact is Low"))</f>
        <v>CM Impact is Low</v>
      </c>
      <c r="I26" s="122" t="str">
        <f>IF(COUNTIF(configl4!F26:Z26,"RESTRICTED"),"RESTRICTED","UPDATED")</f>
        <v>UPDATED</v>
      </c>
      <c r="J26" s="121"/>
      <c r="K26" s="122" t="str">
        <f>IF(COUNTIF([5]availabilityCHK!$D:$D,CONCATENATE(RIGHT(A26,3),"High"))&gt;0,CONCATENATE("NOK"),IF(COUNTIF([5]availabilityCHK!$D:$D,CONCATENATE(RIGHT(A26,3),"Medium"))&gt;0,"POK","OK"))</f>
        <v>OK</v>
      </c>
      <c r="L26" s="121"/>
    </row>
    <row r="27" spans="1:12">
      <c r="A27" s="80" t="s">
        <v>510</v>
      </c>
      <c r="B27" s="125" t="s">
        <v>2121</v>
      </c>
      <c r="C27" s="78"/>
      <c r="D27" s="49">
        <f>'[6]Summary Mileage'!C6</f>
        <v>2246</v>
      </c>
      <c r="E27" s="48">
        <f>'[6]Summary RUNTIME'!C6</f>
        <v>399.81666666666672</v>
      </c>
      <c r="F27" s="165" t="str">
        <f>[7]Input!C3</f>
        <v>CORRECTIVE</v>
      </c>
      <c r="G27" s="168">
        <f>pm!N41</f>
        <v>44643</v>
      </c>
      <c r="H27" s="137" t="str">
        <f>IF(COUNTIF([8]availabilityCHK!$D:$D,CONCATENATE(RIGHT(A27,3),"High"))&gt;0, VLOOKUP(CONCATENATE(RIGHT(A27,3),"High"),[8]availabilityCHK!$D:$F,3,FALSE),IF(COUNTIF([8]availabilityCHK!$D:$D,CONCATENATE(RIGHT(A27,3),"Medium"))&gt;0, VLOOKUP(CONCATENATE(RIGHT(A27,3),"Medium"),[8]availabilityCHK!$D:$F,3,FALSE),"CM Impact is Low"))</f>
        <v>CM Impact is Low</v>
      </c>
      <c r="I27" s="122" t="str">
        <f>IF(COUNTIF(configl5!F3:Z3,"RESTRICTED"),"RESTRICTED","UPDATED")</f>
        <v>UPDATED</v>
      </c>
      <c r="J27" s="121"/>
      <c r="K27" s="122" t="str">
        <f>IF(COUNTIF([8]availabilityCHK!$D:$D,CONCATENATE(RIGHT(A27,3),"High"))&gt;0,CONCATENATE("NOK"),IF(COUNTIF([8]availabilityCHK!$D:$D,CONCATENATE(RIGHT(A27,3),"Medium"))&gt;0,"POK","OK"))</f>
        <v>OK</v>
      </c>
      <c r="L27" s="121"/>
    </row>
    <row r="28" spans="1:12">
      <c r="A28" s="80" t="s">
        <v>511</v>
      </c>
      <c r="B28" s="125" t="s">
        <v>2121</v>
      </c>
      <c r="C28" s="78"/>
      <c r="D28" s="49">
        <f>'[6]Summary Mileage'!C7</f>
        <v>6323</v>
      </c>
      <c r="E28" s="48">
        <f>'[6]Summary RUNTIME'!C7</f>
        <v>518.1</v>
      </c>
      <c r="F28" s="165">
        <f>[7]Input!C4</f>
        <v>0</v>
      </c>
      <c r="G28" s="168">
        <f>pm!N42</f>
        <v>44648</v>
      </c>
      <c r="H28" s="137" t="str">
        <f>IF(COUNTIF([8]availabilityCHK!$D:$D,CONCATENATE(RIGHT(A28,3),"High"))&gt;0, VLOOKUP(CONCATENATE(RIGHT(A28,3),"High"),[8]availabilityCHK!$D:$F,3,FALSE),IF(COUNTIF([8]availabilityCHK!$D:$D,CONCATENATE(RIGHT(A28,3),"Medium"))&gt;0, VLOOKUP(CONCATENATE(RIGHT(A28,3),"Medium"),[8]availabilityCHK!$D:$F,3,FALSE),"CM Impact is Low"))</f>
        <v>CM Impact is Low</v>
      </c>
      <c r="I28" s="122" t="str">
        <f>IF(COUNTIF(configl5!F4:Z4,"RESTRICTED"),"RESTRICTED","UPDATED")</f>
        <v>UPDATED</v>
      </c>
      <c r="J28" s="121"/>
      <c r="K28" s="122" t="str">
        <f>IF(COUNTIF([8]availabilityCHK!$D:$D,CONCATENATE(RIGHT(A28,3),"High"))&gt;0,CONCATENATE("NOK"),IF(COUNTIF([8]availabilityCHK!$D:$D,CONCATENATE(RIGHT(A28,3),"Medium"))&gt;0,"POK","OK"))</f>
        <v>OK</v>
      </c>
      <c r="L28" s="121"/>
    </row>
    <row r="29" spans="1:12">
      <c r="A29" s="80" t="s">
        <v>512</v>
      </c>
      <c r="B29" s="125" t="s">
        <v>2121</v>
      </c>
      <c r="C29" s="78"/>
      <c r="D29" s="49">
        <f>'[6]Summary Mileage'!C8</f>
        <v>5455</v>
      </c>
      <c r="E29" s="48">
        <f>'[6]Summary RUNTIME'!C8</f>
        <v>468.35</v>
      </c>
      <c r="F29" s="165">
        <f>[7]Input!C5</f>
        <v>0</v>
      </c>
      <c r="G29" s="168">
        <f>pm!N43</f>
        <v>44649</v>
      </c>
      <c r="H29" s="137" t="str">
        <f>IF(COUNTIF([8]availabilityCHK!$D:$D,CONCATENATE(RIGHT(A29,3),"High"))&gt;0, VLOOKUP(CONCATENATE(RIGHT(A29,3),"High"),[8]availabilityCHK!$D:$F,3,FALSE),IF(COUNTIF([8]availabilityCHK!$D:$D,CONCATENATE(RIGHT(A29,3),"Medium"))&gt;0, VLOOKUP(CONCATENATE(RIGHT(A29,3),"Medium"),[8]availabilityCHK!$D:$F,3,FALSE),"CM Impact is Low"))</f>
        <v>CM Impact is Low</v>
      </c>
      <c r="I29" s="122" t="str">
        <f>IF(COUNTIF(configl5!F5:Z5,"RESTRICTED"),"RESTRICTED","UPDATED")</f>
        <v>UPDATED</v>
      </c>
      <c r="J29" s="121"/>
      <c r="K29" s="122" t="str">
        <f>IF(COUNTIF([8]availabilityCHK!$D:$D,CONCATENATE(RIGHT(A29,3),"High"))&gt;0,CONCATENATE("NOK"),IF(COUNTIF([8]availabilityCHK!$D:$D,CONCATENATE(RIGHT(A29,3),"Medium"))&gt;0,"POK","OK"))</f>
        <v>OK</v>
      </c>
      <c r="L29" s="121"/>
    </row>
    <row r="30" spans="1:12">
      <c r="A30" s="80" t="s">
        <v>513</v>
      </c>
      <c r="B30" s="125" t="s">
        <v>2576</v>
      </c>
      <c r="C30" s="78"/>
      <c r="D30" s="49">
        <f>'[6]Summary Mileage'!C9</f>
        <v>2455</v>
      </c>
      <c r="E30" s="48">
        <f>'[6]Summary RUNTIME'!C9</f>
        <v>353.06666666666661</v>
      </c>
      <c r="F30" s="165">
        <f>[7]Input!C6</f>
        <v>0</v>
      </c>
      <c r="G30" s="168">
        <f>pm!N44</f>
        <v>44637</v>
      </c>
      <c r="H30" s="137" t="str">
        <f>IF(COUNTIF([8]availabilityCHK!$D:$D,CONCATENATE(RIGHT(A30,3),"High"))&gt;0, VLOOKUP(CONCATENATE(RIGHT(A30,3),"High"),[8]availabilityCHK!$D:$F,3,FALSE),IF(COUNTIF([8]availabilityCHK!$D:$D,CONCATENATE(RIGHT(A30,3),"Medium"))&gt;0, VLOOKUP(CONCATENATE(RIGHT(A30,3),"Medium"),[8]availabilityCHK!$D:$F,3,FALSE),"CM Impact is Low"))</f>
        <v>HC2- Bogie 1- Right side CC shoe Damaged and CC armed bended</v>
      </c>
      <c r="I30" s="122" t="str">
        <f>IF(COUNTIF(configl5!F6:Z6,"RESTRICTED"),"RESTRICTED","UPDATED")</f>
        <v>UPDATED</v>
      </c>
      <c r="J30" s="121"/>
      <c r="K30" s="122" t="str">
        <f>IF(COUNTIF([8]availabilityCHK!$D:$D,CONCATENATE(RIGHT(A30,3),"High"))&gt;0,CONCATENATE("NOK"),IF(COUNTIF([8]availabilityCHK!$D:$D,CONCATENATE(RIGHT(A30,3),"Medium"))&gt;0,"POK","OK"))</f>
        <v>POK</v>
      </c>
      <c r="L30" s="121"/>
    </row>
    <row r="31" spans="1:12">
      <c r="A31" s="80" t="s">
        <v>514</v>
      </c>
      <c r="B31" s="125" t="s">
        <v>2121</v>
      </c>
      <c r="C31" s="78"/>
      <c r="D31" s="49">
        <f>'[6]Summary Mileage'!C10</f>
        <v>4470</v>
      </c>
      <c r="E31" s="48">
        <f>'[6]Summary RUNTIME'!C10</f>
        <v>446.46666666666664</v>
      </c>
      <c r="F31" s="165">
        <f>[7]Input!C7</f>
        <v>0</v>
      </c>
      <c r="G31" s="168">
        <f>pm!N45</f>
        <v>44641</v>
      </c>
      <c r="H31" s="137" t="str">
        <f>IF(COUNTIF([8]availabilityCHK!$D:$D,CONCATENATE(RIGHT(A31,3),"High"))&gt;0, VLOOKUP(CONCATENATE(RIGHT(A31,3),"High"),[8]availabilityCHK!$D:$F,3,FALSE),IF(COUNTIF([8]availabilityCHK!$D:$D,CONCATENATE(RIGHT(A31,3),"Medium"))&gt;0, VLOOKUP(CONCATENATE(RIGHT(A31,3),"Medium"),[8]availabilityCHK!$D:$F,3,FALSE),"CM Impact is Low"))</f>
        <v>CM Impact is Low</v>
      </c>
      <c r="I31" s="122" t="str">
        <f>IF(COUNTIF(configl5!F7:Z7,"RESTRICTED"),"RESTRICTED","UPDATED")</f>
        <v>UPDATED</v>
      </c>
      <c r="J31" s="121"/>
      <c r="K31" s="122" t="str">
        <f>IF(COUNTIF([8]availabilityCHK!$D:$D,CONCATENATE(RIGHT(A31,3),"High"))&gt;0,CONCATENATE("NOK"),IF(COUNTIF([8]availabilityCHK!$D:$D,CONCATENATE(RIGHT(A31,3),"Medium"))&gt;0,"POK","OK"))</f>
        <v>OK</v>
      </c>
      <c r="L31" s="121"/>
    </row>
    <row r="32" spans="1:12">
      <c r="A32" s="80" t="s">
        <v>515</v>
      </c>
      <c r="B32" s="125" t="s">
        <v>2121</v>
      </c>
      <c r="C32" s="78"/>
      <c r="D32" s="49">
        <f>'[6]Summary Mileage'!C11</f>
        <v>1508</v>
      </c>
      <c r="E32" s="48">
        <f>'[6]Summary RUNTIME'!C11</f>
        <v>471.0333333333333</v>
      </c>
      <c r="F32" s="165" t="str">
        <f>[7]Input!C8</f>
        <v>CORRECTIVE</v>
      </c>
      <c r="G32" s="168">
        <f>pm!N46</f>
        <v>44643</v>
      </c>
      <c r="H32" s="137" t="str">
        <f>IF(COUNTIF([8]availabilityCHK!$D:$D,CONCATENATE(RIGHT(A32,3),"High"))&gt;0, VLOOKUP(CONCATENATE(RIGHT(A32,3),"High"),[8]availabilityCHK!$D:$F,3,FALSE),IF(COUNTIF([8]availabilityCHK!$D:$D,CONCATENATE(RIGHT(A32,3),"Medium"))&gt;0, VLOOKUP(CONCATENATE(RIGHT(A32,3),"Medium"),[8]availabilityCHK!$D:$F,3,FALSE),"CM Impact is Low"))</f>
        <v>CM Impact is Low</v>
      </c>
      <c r="I32" s="122" t="str">
        <f>IF(COUNTIF(configl5!F8:Z8,"RESTRICTED"),"RESTRICTED","UPDATED")</f>
        <v>UPDATED</v>
      </c>
      <c r="J32" s="121"/>
      <c r="K32" s="122" t="str">
        <f>IF(COUNTIF([8]availabilityCHK!$D:$D,CONCATENATE(RIGHT(A32,3),"High"))&gt;0,CONCATENATE("NOK"),IF(COUNTIF([8]availabilityCHK!$D:$D,CONCATENATE(RIGHT(A32,3),"Medium"))&gt;0,"POK","OK"))</f>
        <v>OK</v>
      </c>
      <c r="L32" s="121"/>
    </row>
    <row r="33" spans="1:12">
      <c r="A33" s="80" t="s">
        <v>516</v>
      </c>
      <c r="B33" s="125" t="s">
        <v>2121</v>
      </c>
      <c r="C33" s="78"/>
      <c r="D33" s="49">
        <f>'[6]Summary Mileage'!C12</f>
        <v>1774</v>
      </c>
      <c r="E33" s="48">
        <f>'[6]Summary RUNTIME'!C12</f>
        <v>237.78333333333333</v>
      </c>
      <c r="F33" s="165">
        <f>[7]Input!C9</f>
        <v>0</v>
      </c>
      <c r="G33" s="168">
        <f>pm!N47</f>
        <v>44637</v>
      </c>
      <c r="H33" s="137" t="str">
        <f>IF(COUNTIF([8]availabilityCHK!$D:$D,CONCATENATE(RIGHT(A33,3),"High"))&gt;0, VLOOKUP(CONCATENATE(RIGHT(A33,3),"High"),[8]availabilityCHK!$D:$F,3,FALSE),IF(COUNTIF([8]availabilityCHK!$D:$D,CONCATENATE(RIGHT(A33,3),"Medium"))&gt;0, VLOOKUP(CONCATENATE(RIGHT(A33,3),"Medium"),[8]availabilityCHK!$D:$F,3,FALSE),"CM Impact is Low"))</f>
        <v>CM Impact is Low</v>
      </c>
      <c r="I33" s="122" t="str">
        <f>IF(COUNTIF(configl5!F9:Z9,"RESTRICTED"),"RESTRICTED","UPDATED")</f>
        <v>UPDATED</v>
      </c>
      <c r="J33" s="121"/>
      <c r="K33" s="122" t="str">
        <f>IF(COUNTIF([8]availabilityCHK!$D:$D,CONCATENATE(RIGHT(A33,3),"High"))&gt;0,CONCATENATE("NOK"),IF(COUNTIF([8]availabilityCHK!$D:$D,CONCATENATE(RIGHT(A33,3),"Medium"))&gt;0,"POK","OK"))</f>
        <v>OK</v>
      </c>
      <c r="L33" s="121"/>
    </row>
    <row r="34" spans="1:12">
      <c r="A34" s="80" t="s">
        <v>517</v>
      </c>
      <c r="B34" s="125" t="s">
        <v>2121</v>
      </c>
      <c r="C34" s="125"/>
      <c r="D34" s="49">
        <f>'[6]Summary Mileage'!C13</f>
        <v>2179</v>
      </c>
      <c r="E34" s="48">
        <f>'[6]Summary RUNTIME'!C13</f>
        <v>637.75000000000011</v>
      </c>
      <c r="F34" s="165">
        <f>[7]Input!C10</f>
        <v>0</v>
      </c>
      <c r="G34" s="168">
        <f>pm!N48</f>
        <v>44640</v>
      </c>
      <c r="H34" s="137" t="str">
        <f>IF(COUNTIF([8]availabilityCHK!$D:$D,CONCATENATE(RIGHT(A34,3),"High"))&gt;0, VLOOKUP(CONCATENATE(RIGHT(A34,3),"High"),[8]availabilityCHK!$D:$F,3,FALSE),IF(COUNTIF([8]availabilityCHK!$D:$D,CONCATENATE(RIGHT(A34,3),"Medium"))&gt;0, VLOOKUP(CONCATENATE(RIGHT(A34,3),"Medium"),[8]availabilityCHK!$D:$F,3,FALSE),"CM Impact is Low"))</f>
        <v>CM Impact is Low</v>
      </c>
      <c r="I34" s="122" t="str">
        <f>IF(COUNTIF(configl5!F10:Z10,"RESTRICTED"),"RESTRICTED","UPDATED")</f>
        <v>UPDATED</v>
      </c>
      <c r="J34" s="121"/>
      <c r="K34" s="122" t="str">
        <f>IF(COUNTIF([8]availabilityCHK!$D:$D,CONCATENATE(RIGHT(A34,3),"High"))&gt;0,CONCATENATE("NOK"),IF(COUNTIF([8]availabilityCHK!$D:$D,CONCATENATE(RIGHT(A34,3),"Medium"))&gt;0,"POK","OK"))</f>
        <v>OK</v>
      </c>
      <c r="L34" s="121"/>
    </row>
    <row r="35" spans="1:12">
      <c r="A35" s="80" t="s">
        <v>518</v>
      </c>
      <c r="B35" s="125" t="s">
        <v>2121</v>
      </c>
      <c r="C35" s="125" t="s">
        <v>2110</v>
      </c>
      <c r="D35" s="49">
        <f>'[6]Summary Mileage'!C14</f>
        <v>1071</v>
      </c>
      <c r="E35" s="48">
        <f>'[6]Summary RUNTIME'!C14</f>
        <v>561.0333333333333</v>
      </c>
      <c r="F35" s="165">
        <f>[7]Input!C11</f>
        <v>0</v>
      </c>
      <c r="G35" s="168">
        <f>pm!N49</f>
        <v>44642</v>
      </c>
      <c r="H35" s="137" t="str">
        <f>IF(COUNTIF([8]availabilityCHK!$D:$D,CONCATENATE(RIGHT(A35,3),"High"))&gt;0, VLOOKUP(CONCATENATE(RIGHT(A35,3),"High"),[8]availabilityCHK!$D:$F,3,FALSE),IF(COUNTIF([8]availabilityCHK!$D:$D,CONCATENATE(RIGHT(A35,3),"Medium"))&gt;0, VLOOKUP(CONCATENATE(RIGHT(A35,3),"Medium"),[8]availabilityCHK!$D:$F,3,FALSE),"CM Impact is Low"))</f>
        <v>CM Impact is Low</v>
      </c>
      <c r="I35" s="122" t="str">
        <f>IF(COUNTIF(configl5!F11:Z11,"RESTRICTED"),"RESTRICTED","UPDATED")</f>
        <v>UPDATED</v>
      </c>
      <c r="J35" s="121"/>
      <c r="K35" s="122" t="str">
        <f>IF(COUNTIF([8]availabilityCHK!$D:$D,CONCATENATE(RIGHT(A35,3),"High"))&gt;0,CONCATENATE("NOK"),IF(COUNTIF([8]availabilityCHK!$D:$D,CONCATENATE(RIGHT(A35,3),"Medium"))&gt;0,"POK","OK"))</f>
        <v>OK</v>
      </c>
      <c r="L35" s="121"/>
    </row>
    <row r="36" spans="1:12">
      <c r="A36" s="80" t="s">
        <v>519</v>
      </c>
      <c r="B36" s="125" t="s">
        <v>2121</v>
      </c>
      <c r="C36" s="78"/>
      <c r="D36" s="49">
        <f>'[6]Summary Mileage'!C15</f>
        <v>3622</v>
      </c>
      <c r="E36" s="48">
        <f>'[6]Summary RUNTIME'!C15</f>
        <v>424.01666666666671</v>
      </c>
      <c r="F36" s="165">
        <f>[7]Input!C12</f>
        <v>0</v>
      </c>
      <c r="G36" s="168">
        <f>pm!N50</f>
        <v>44641</v>
      </c>
      <c r="H36" s="137" t="str">
        <f>IF(COUNTIF([8]availabilityCHK!$D:$D,CONCATENATE(RIGHT(A36,3),"High"))&gt;0, VLOOKUP(CONCATENATE(RIGHT(A36,3),"High"),[8]availabilityCHK!$D:$F,3,FALSE),IF(COUNTIF([8]availabilityCHK!$D:$D,CONCATENATE(RIGHT(A36,3),"Medium"))&gt;0, VLOOKUP(CONCATENATE(RIGHT(A36,3),"Medium"),[8]availabilityCHK!$D:$F,3,FALSE),"CM Impact is Low"))</f>
        <v>CM Impact is Low</v>
      </c>
      <c r="I36" s="122" t="str">
        <f>IF(COUNTIF(configl5!F12:Z12,"RESTRICTED"),"RESTRICTED","UPDATED")</f>
        <v>UPDATED</v>
      </c>
      <c r="J36" s="121"/>
      <c r="K36" s="122" t="str">
        <f>IF(COUNTIF([8]availabilityCHK!$D:$D,CONCATENATE(RIGHT(A36,3),"High"))&gt;0,CONCATENATE("NOK"),IF(COUNTIF([8]availabilityCHK!$D:$D,CONCATENATE(RIGHT(A36,3),"Medium"))&gt;0,"POK","OK"))</f>
        <v>OK</v>
      </c>
      <c r="L36" s="121"/>
    </row>
    <row r="37" spans="1:12">
      <c r="A37" s="80" t="s">
        <v>520</v>
      </c>
      <c r="B37" s="125" t="s">
        <v>2121</v>
      </c>
      <c r="C37" s="78"/>
      <c r="D37" s="49">
        <f>'[6]Summary Mileage'!C16</f>
        <v>1321</v>
      </c>
      <c r="E37" s="48">
        <f>'[6]Summary RUNTIME'!C16</f>
        <v>507.93333333333334</v>
      </c>
      <c r="F37" s="165" t="str">
        <f>[7]Input!C13</f>
        <v>PREVENTIVE</v>
      </c>
      <c r="G37" s="168">
        <f>pm!N51</f>
        <v>44644</v>
      </c>
      <c r="H37" s="137" t="str">
        <f>IF(COUNTIF([8]availabilityCHK!$D:$D,CONCATENATE(RIGHT(A37,3),"High"))&gt;0, VLOOKUP(CONCATENATE(RIGHT(A37,3),"High"),[8]availabilityCHK!$D:$F,3,FALSE),IF(COUNTIF([8]availabilityCHK!$D:$D,CONCATENATE(RIGHT(A37,3),"Medium"))&gt;0, VLOOKUP(CONCATENATE(RIGHT(A37,3),"Medium"),[8]availabilityCHK!$D:$F,3,FALSE),"CM Impact is Low"))</f>
        <v>CM Impact is Low</v>
      </c>
      <c r="I37" s="122" t="str">
        <f>IF(COUNTIF(configl5!F13:Z13,"RESTRICTED"),"RESTRICTED","UPDATED")</f>
        <v>UPDATED</v>
      </c>
      <c r="J37" s="121"/>
      <c r="K37" s="122" t="str">
        <f>IF(COUNTIF([8]availabilityCHK!$D:$D,CONCATENATE(RIGHT(A37,3),"High"))&gt;0,CONCATENATE("NOK"),IF(COUNTIF([8]availabilityCHK!$D:$D,CONCATENATE(RIGHT(A37,3),"Medium"))&gt;0,"POK","OK"))</f>
        <v>OK</v>
      </c>
      <c r="L37" s="121"/>
    </row>
    <row r="38" spans="1:12">
      <c r="A38" s="80" t="s">
        <v>521</v>
      </c>
      <c r="B38" s="125" t="s">
        <v>2121</v>
      </c>
      <c r="C38" s="78"/>
      <c r="D38" s="49">
        <f>'[6]Summary Mileage'!C17</f>
        <v>4286</v>
      </c>
      <c r="E38" s="48">
        <f>'[6]Summary RUNTIME'!C17</f>
        <v>646.05000000000007</v>
      </c>
      <c r="F38" s="165">
        <f>[7]Input!C14</f>
        <v>0</v>
      </c>
      <c r="G38" s="168">
        <f>pm!N52</f>
        <v>44648</v>
      </c>
      <c r="H38" s="137" t="str">
        <f>IF(COUNTIF([8]availabilityCHK!$D:$D,CONCATENATE(RIGHT(A38,3),"High"))&gt;0, VLOOKUP(CONCATENATE(RIGHT(A38,3),"High"),[8]availabilityCHK!$D:$F,3,FALSE),IF(COUNTIF([8]availabilityCHK!$D:$D,CONCATENATE(RIGHT(A38,3),"Medium"))&gt;0, VLOOKUP(CONCATENATE(RIGHT(A38,3),"Medium"),[8]availabilityCHK!$D:$F,3,FALSE),"CM Impact is Low"))</f>
        <v>CM Impact is Low</v>
      </c>
      <c r="I38" s="122" t="str">
        <f>IF(COUNTIF(configl5!F14:Z14,"RESTRICTED"),"RESTRICTED","UPDATED")</f>
        <v>UPDATED</v>
      </c>
      <c r="J38" s="121"/>
      <c r="K38" s="122" t="str">
        <f>IF(COUNTIF([8]availabilityCHK!$D:$D,CONCATENATE(RIGHT(A38,3),"High"))&gt;0,CONCATENATE("NOK"),IF(COUNTIF([8]availabilityCHK!$D:$D,CONCATENATE(RIGHT(A38,3),"Medium"))&gt;0,"POK","OK"))</f>
        <v>OK</v>
      </c>
      <c r="L38" s="121"/>
    </row>
    <row r="39" spans="1:12">
      <c r="A39" s="80" t="s">
        <v>522</v>
      </c>
      <c r="B39" s="125" t="s">
        <v>2121</v>
      </c>
      <c r="C39" s="78"/>
      <c r="D39" s="49">
        <f>'[6]Summary Mileage'!C18</f>
        <v>5110</v>
      </c>
      <c r="E39" s="48">
        <f>'[6]Summary RUNTIME'!C18</f>
        <v>967.98333333333335</v>
      </c>
      <c r="F39" s="165">
        <f>[7]Input!C15</f>
        <v>0</v>
      </c>
      <c r="G39" s="168">
        <f>pm!N53</f>
        <v>44649</v>
      </c>
      <c r="H39" s="137" t="str">
        <f>IF(COUNTIF([8]availabilityCHK!$D:$D,CONCATENATE(RIGHT(A39,3),"High"))&gt;0, VLOOKUP(CONCATENATE(RIGHT(A39,3),"High"),[8]availabilityCHK!$D:$F,3,FALSE),IF(COUNTIF([8]availabilityCHK!$D:$D,CONCATENATE(RIGHT(A39,3),"Medium"))&gt;0, VLOOKUP(CONCATENATE(RIGHT(A39,3),"Medium"),[8]availabilityCHK!$D:$F,3,FALSE),"CM Impact is Low"))</f>
        <v>CM Impact is Low</v>
      </c>
      <c r="I39" s="122" t="str">
        <f>IF(COUNTIF(configl5!F15:Z15,"RESTRICTED"),"RESTRICTED","UPDATED")</f>
        <v>UPDATED</v>
      </c>
      <c r="J39" s="121"/>
      <c r="K39" s="122" t="str">
        <f>IF(COUNTIF([8]availabilityCHK!$D:$D,CONCATENATE(RIGHT(A39,3),"High"))&gt;0,CONCATENATE("NOK"),IF(COUNTIF([8]availabilityCHK!$D:$D,CONCATENATE(RIGHT(A39,3),"Medium"))&gt;0,"POK","OK"))</f>
        <v>OK</v>
      </c>
      <c r="L39" s="121"/>
    </row>
    <row r="40" spans="1:12">
      <c r="A40" s="80" t="s">
        <v>523</v>
      </c>
      <c r="B40" s="125" t="s">
        <v>2121</v>
      </c>
      <c r="C40" s="78"/>
      <c r="D40" s="49">
        <f>'[6]Summary Mileage'!C19</f>
        <v>3223</v>
      </c>
      <c r="E40" s="48">
        <f>'[6]Summary RUNTIME'!C19</f>
        <v>387.0333333333333</v>
      </c>
      <c r="F40" s="165">
        <f>[7]Input!C16</f>
        <v>0</v>
      </c>
      <c r="G40" s="168">
        <f>pm!N54</f>
        <v>44647</v>
      </c>
      <c r="H40" s="137" t="str">
        <f>IF(COUNTIF([8]availabilityCHK!$D:$D,CONCATENATE(RIGHT(A40,3),"High"))&gt;0, VLOOKUP(CONCATENATE(RIGHT(A40,3),"High"),[8]availabilityCHK!$D:$F,3,FALSE),IF(COUNTIF([8]availabilityCHK!$D:$D,CONCATENATE(RIGHT(A40,3),"Medium"))&gt;0, VLOOKUP(CONCATENATE(RIGHT(A40,3),"Medium"),[8]availabilityCHK!$D:$F,3,FALSE),"CM Impact is Low"))</f>
        <v>CM Impact is Low</v>
      </c>
      <c r="I40" s="122" t="str">
        <f>IF(COUNTIF(configl5!F16:Z16,"RESTRICTED"),"RESTRICTED","UPDATED")</f>
        <v>UPDATED</v>
      </c>
      <c r="J40" s="121"/>
      <c r="K40" s="122" t="str">
        <f>IF(COUNTIF([8]availabilityCHK!$D:$D,CONCATENATE(RIGHT(A40,3),"High"))&gt;0,CONCATENATE("NOK"),IF(COUNTIF([8]availabilityCHK!$D:$D,CONCATENATE(RIGHT(A40,3),"Medium"))&gt;0,"POK","OK"))</f>
        <v>OK</v>
      </c>
      <c r="L40" s="121"/>
    </row>
    <row r="41" spans="1:12">
      <c r="A41" s="80" t="s">
        <v>524</v>
      </c>
      <c r="B41" s="125" t="s">
        <v>2121</v>
      </c>
      <c r="C41" s="78"/>
      <c r="D41" s="49">
        <f>'[6]Summary Mileage'!C20</f>
        <v>3413</v>
      </c>
      <c r="E41" s="48">
        <f>'[6]Summary RUNTIME'!C20</f>
        <v>435.83333333333331</v>
      </c>
      <c r="F41" s="165">
        <f>[7]Input!C17</f>
        <v>0</v>
      </c>
      <c r="G41" s="168">
        <f>pm!N55</f>
        <v>44640</v>
      </c>
      <c r="H41" s="137" t="str">
        <f>IF(COUNTIF([8]availabilityCHK!$D:$D,CONCATENATE(RIGHT(A41,3),"High"))&gt;0, VLOOKUP(CONCATENATE(RIGHT(A41,3),"High"),[8]availabilityCHK!$D:$F,3,FALSE),IF(COUNTIF([8]availabilityCHK!$D:$D,CONCATENATE(RIGHT(A41,3),"Medium"))&gt;0, VLOOKUP(CONCATENATE(RIGHT(A41,3),"Medium"),[8]availabilityCHK!$D:$F,3,FALSE),"CM Impact is Low"))</f>
        <v>CM Impact is Low</v>
      </c>
      <c r="I41" s="122" t="str">
        <f>IF(COUNTIF(configl5!F17:Z17,"RESTRICTED"),"RESTRICTED","UPDATED")</f>
        <v>UPDATED</v>
      </c>
      <c r="J41" s="121"/>
      <c r="K41" s="122" t="str">
        <f>IF(COUNTIF([8]availabilityCHK!$D:$D,CONCATENATE(RIGHT(A41,3),"High"))&gt;0,CONCATENATE("NOK"),IF(COUNTIF([8]availabilityCHK!$D:$D,CONCATENATE(RIGHT(A41,3),"Medium"))&gt;0,"POK","OK"))</f>
        <v>OK</v>
      </c>
      <c r="L41" s="121"/>
    </row>
    <row r="42" spans="1:12">
      <c r="A42" s="80" t="s">
        <v>525</v>
      </c>
      <c r="B42" s="125" t="s">
        <v>2121</v>
      </c>
      <c r="C42" s="78"/>
      <c r="D42" s="49">
        <f>'[6]Summary Mileage'!C21</f>
        <v>2587</v>
      </c>
      <c r="E42" s="48">
        <f>'[6]Summary RUNTIME'!C21</f>
        <v>526.81666666666661</v>
      </c>
      <c r="F42" s="165">
        <f>[7]Input!C18</f>
        <v>0</v>
      </c>
      <c r="G42" s="168">
        <f>pm!N56</f>
        <v>44647</v>
      </c>
      <c r="H42" s="137" t="str">
        <f>IF(COUNTIF([8]availabilityCHK!$D:$D,CONCATENATE(RIGHT(A42,3),"High"))&gt;0, VLOOKUP(CONCATENATE(RIGHT(A42,3),"High"),[8]availabilityCHK!$D:$F,3,FALSE),IF(COUNTIF([8]availabilityCHK!$D:$D,CONCATENATE(RIGHT(A42,3),"Medium"))&gt;0, VLOOKUP(CONCATENATE(RIGHT(A42,3),"Medium"),[8]availabilityCHK!$D:$F,3,FALSE),"CM Impact is Low"))</f>
        <v>CM Impact is Low</v>
      </c>
      <c r="I42" s="122" t="str">
        <f>IF(COUNTIF(configl5!F18:Z18,"RESTRICTED"),"RESTRICTED","UPDATED")</f>
        <v>UPDATED</v>
      </c>
      <c r="J42" s="121"/>
      <c r="K42" s="122" t="str">
        <f>IF(COUNTIF([8]availabilityCHK!$D:$D,CONCATENATE(RIGHT(A42,3),"High"))&gt;0,CONCATENATE("NOK"),IF(COUNTIF([8]availabilityCHK!$D:$D,CONCATENATE(RIGHT(A42,3),"Medium"))&gt;0,"POK","OK"))</f>
        <v>OK</v>
      </c>
      <c r="L42" s="121"/>
    </row>
    <row r="43" spans="1:12">
      <c r="A43" s="80" t="s">
        <v>526</v>
      </c>
      <c r="B43" s="125" t="s">
        <v>2121</v>
      </c>
      <c r="C43" s="78"/>
      <c r="D43" s="49">
        <f>'[6]Summary Mileage'!C22</f>
        <v>5173</v>
      </c>
      <c r="E43" s="48">
        <f>'[6]Summary RUNTIME'!C22</f>
        <v>766.48333333333335</v>
      </c>
      <c r="F43" s="165">
        <f>[7]Input!C19</f>
        <v>0</v>
      </c>
      <c r="G43" s="168">
        <f>pm!N57</f>
        <v>44636</v>
      </c>
      <c r="H43" s="137" t="str">
        <f>IF(COUNTIF([8]availabilityCHK!$D:$D,CONCATENATE(RIGHT(A43,3),"High"))&gt;0, VLOOKUP(CONCATENATE(RIGHT(A43,3),"High"),[8]availabilityCHK!$D:$F,3,FALSE),IF(COUNTIF([8]availabilityCHK!$D:$D,CONCATENATE(RIGHT(A43,3),"Medium"))&gt;0, VLOOKUP(CONCATENATE(RIGHT(A43,3),"Medium"),[8]availabilityCHK!$D:$F,3,FALSE),"CM Impact is Low"))</f>
        <v>CM Impact is Low</v>
      </c>
      <c r="I43" s="122" t="str">
        <f>IF(COUNTIF(configl5!F19:Z19,"RESTRICTED"),"RESTRICTED","UPDATED")</f>
        <v>UPDATED</v>
      </c>
      <c r="J43" s="121"/>
      <c r="K43" s="122" t="str">
        <f>IF(COUNTIF([8]availabilityCHK!$D:$D,CONCATENATE(RIGHT(A43,3),"High"))&gt;0,CONCATENATE("NOK"),IF(COUNTIF([8]availabilityCHK!$D:$D,CONCATENATE(RIGHT(A43,3),"Medium"))&gt;0,"POK","OK"))</f>
        <v>OK</v>
      </c>
      <c r="L43" s="121"/>
    </row>
    <row r="44" spans="1:12">
      <c r="A44" s="80" t="s">
        <v>527</v>
      </c>
      <c r="B44" s="125" t="s">
        <v>2576</v>
      </c>
      <c r="C44" s="125"/>
      <c r="D44" s="49">
        <f>'[6]Summary Mileage'!C23</f>
        <v>765</v>
      </c>
      <c r="E44" s="48">
        <f>'[6]Summary RUNTIME'!C23</f>
        <v>260.83333333333337</v>
      </c>
      <c r="F44" s="165">
        <f>[7]Input!C20</f>
        <v>0</v>
      </c>
      <c r="G44" s="168">
        <f>pm!N58</f>
        <v>44636</v>
      </c>
      <c r="H44" s="137" t="str">
        <f>IF(COUNTIF([8]availabilityCHK!$D:$D,CONCATENATE(RIGHT(A44,3),"High"))&gt;0, VLOOKUP(CONCATENATE(RIGHT(A44,3),"High"),[8]availabilityCHK!$D:$F,3,FALSE),IF(COUNTIF([8]availabilityCHK!$D:$D,CONCATENATE(RIGHT(A44,3),"Medium"))&gt;0, VLOOKUP(CONCATENATE(RIGHT(A44,3),"Medium"),[8]availabilityCHK!$D:$F,3,FALSE),"CM Impact is Low"))</f>
        <v>IP Offline: Dcu2-v2 IOS262 : More than one DCU have a communication fault.</v>
      </c>
      <c r="I44" s="122" t="str">
        <f>IF(COUNTIF(configl5!F20:Z20,"RESTRICTED"),"RESTRICTED","UPDATED")</f>
        <v>UPDATED</v>
      </c>
      <c r="J44" s="121"/>
      <c r="K44" s="122" t="str">
        <f>IF(COUNTIF([8]availabilityCHK!$D:$D,CONCATENATE(RIGHT(A44,3),"High"))&gt;0,CONCATENATE("NOK"),IF(COUNTIF([8]availabilityCHK!$D:$D,CONCATENATE(RIGHT(A44,3),"Medium"))&gt;0,"POK","OK"))</f>
        <v>POK</v>
      </c>
      <c r="L44" s="121"/>
    </row>
    <row r="45" spans="1:12">
      <c r="A45" s="80" t="s">
        <v>528</v>
      </c>
      <c r="B45" s="125" t="s">
        <v>2576</v>
      </c>
      <c r="C45" s="125" t="s">
        <v>2110</v>
      </c>
      <c r="D45" s="49">
        <f>'[6]Summary Mileage'!C24</f>
        <v>1403</v>
      </c>
      <c r="E45" s="48">
        <f>'[6]Summary RUNTIME'!C24</f>
        <v>373.55</v>
      </c>
      <c r="F45" s="165">
        <f>[7]Input!C21</f>
        <v>0</v>
      </c>
      <c r="G45" s="168">
        <f>pm!N59</f>
        <v>44642</v>
      </c>
      <c r="H45" s="137" t="str">
        <f>IF(COUNTIF([8]availabilityCHK!$D:$D,CONCATENATE(RIGHT(A45,3),"High"))&gt;0, VLOOKUP(CONCATENATE(RIGHT(A45,3),"High"),[8]availabilityCHK!$D:$F,3,FALSE),IF(COUNTIF([8]availabilityCHK!$D:$D,CONCATENATE(RIGHT(A45,3),"Medium"))&gt;0, VLOOKUP(CONCATENATE(RIGHT(A45,3),"Medium"),[8]availabilityCHK!$D:$F,3,FALSE),"CM Impact is Low"))</f>
        <v>HVAC2-V2 Low Pressure 1 NOK ( Compressor 1&amp;2 )</v>
      </c>
      <c r="I45" s="122" t="str">
        <f>IF(COUNTIF(configl5!F21:Z21,"RESTRICTED"),"RESTRICTED","UPDATED")</f>
        <v>UPDATED</v>
      </c>
      <c r="J45" s="121"/>
      <c r="K45" s="122" t="str">
        <f>IF(COUNTIF([8]availabilityCHK!$D:$D,CONCATENATE(RIGHT(A45,3),"High"))&gt;0,CONCATENATE("NOK"),IF(COUNTIF([8]availabilityCHK!$D:$D,CONCATENATE(RIGHT(A45,3),"Medium"))&gt;0,"POK","OK"))</f>
        <v>POK</v>
      </c>
      <c r="L45" s="121"/>
    </row>
    <row r="46" spans="1:12">
      <c r="A46" s="11" t="s">
        <v>529</v>
      </c>
      <c r="B46" s="125" t="s">
        <v>2121</v>
      </c>
      <c r="C46" s="78"/>
      <c r="D46" s="49">
        <f>'[3]Summary Mileage'!E6</f>
        <v>19240</v>
      </c>
      <c r="E46" s="48">
        <f>'[3]Summary RUNTIME'!E6</f>
        <v>2484.8166666666666</v>
      </c>
      <c r="F46" s="165">
        <f>[4]Input!C27</f>
        <v>0</v>
      </c>
      <c r="G46" s="168">
        <f>pm!N60</f>
        <v>44640</v>
      </c>
      <c r="H46" s="137" t="str">
        <f>IF(COUNTIF([5]availabilityCHK!$D:$D,CONCATENATE(RIGHT(A46,3),"High"))&gt;0, VLOOKUP(CONCATENATE(RIGHT(A46,3),"High"),[5]availabilityCHK!$D:$F,3,FALSE),IF(COUNTIF([5]availabilityCHK!$D:$D,CONCATENATE(RIGHT(A46,3),"Medium"))&gt;0, VLOOKUP(CONCATENATE(RIGHT(A46,3),"Medium"),[5]availabilityCHK!$D:$F,3,FALSE),"CM Impact is Low"))</f>
        <v>CM Impact is Low</v>
      </c>
      <c r="I46" s="122" t="str">
        <f>IF(COUNTIF(configl6!F3:Z3,"RESTRICTED"),"RESTRICTED","UPDATED")</f>
        <v>UPDATED</v>
      </c>
      <c r="J46" s="121"/>
      <c r="K46" s="122" t="str">
        <f>IF(COUNTIF([5]availabilityCHK!$D:$D,CONCATENATE(RIGHT(A46,3),"High"))&gt;0,CONCATENATE("NOK"),IF(COUNTIF([5]availabilityCHK!$D:$D,CONCATENATE(RIGHT(A46,3),"Medium"))&gt;0,"POK","OK"))</f>
        <v>OK</v>
      </c>
      <c r="L46" s="121"/>
    </row>
    <row r="47" spans="1:12">
      <c r="A47" s="11" t="s">
        <v>530</v>
      </c>
      <c r="B47" s="125" t="s">
        <v>2576</v>
      </c>
      <c r="C47" s="78"/>
      <c r="D47" s="49">
        <f>'[3]Summary Mileage'!E7</f>
        <v>10064</v>
      </c>
      <c r="E47" s="48">
        <f>'[3]Summary RUNTIME'!E7</f>
        <v>1912.4333333333334</v>
      </c>
      <c r="F47" s="165">
        <f>[4]Input!C28</f>
        <v>0</v>
      </c>
      <c r="G47" s="168">
        <f>pm!N61</f>
        <v>44649</v>
      </c>
      <c r="H47" s="137" t="str">
        <f>IF(COUNTIF([5]availabilityCHK!$D:$D,CONCATENATE(RIGHT(A47,3),"High"))&gt;0, VLOOKUP(CONCATENATE(RIGHT(A47,3),"High"),[5]availabilityCHK!$D:$F,3,FALSE),IF(COUNTIF([5]availabilityCHK!$D:$D,CONCATENATE(RIGHT(A47,3),"Medium"))&gt;0, VLOOKUP(CONCATENATE(RIGHT(A47,3),"Medium"),[5]availabilityCHK!$D:$F,3,FALSE),"CM Impact is Low"))</f>
        <v xml:space="preserve"> IOS39 triggered at transfer track. Could not associate to TT, sent to 6A1. Then 4B1 and 4C1 P1 to associate</v>
      </c>
      <c r="I47" s="122" t="str">
        <f>IF(COUNTIF(configl6!F4:Z4,"RESTRICTED"),"RESTRICTED","UPDATED")</f>
        <v>UPDATED</v>
      </c>
      <c r="J47" s="121"/>
      <c r="K47" s="122" t="str">
        <f>IF(COUNTIF([5]availabilityCHK!$D:$D,CONCATENATE(RIGHT(A47,3),"High"))&gt;0,CONCATENATE("NOK"),IF(COUNTIF([5]availabilityCHK!$D:$D,CONCATENATE(RIGHT(A47,3),"Medium"))&gt;0,"POK","OK"))</f>
        <v>POK</v>
      </c>
      <c r="L47" s="121"/>
    </row>
    <row r="48" spans="1:12">
      <c r="A48" s="11" t="s">
        <v>531</v>
      </c>
      <c r="B48" s="125" t="s">
        <v>2121</v>
      </c>
      <c r="C48" s="78"/>
      <c r="D48" s="49">
        <f>'[3]Summary Mileage'!E8</f>
        <v>30280</v>
      </c>
      <c r="E48" s="48">
        <f>'[3]Summary RUNTIME'!E8</f>
        <v>2755.4166666666665</v>
      </c>
      <c r="F48" s="165" t="str">
        <f>[4]Input!C29</f>
        <v>PREVENTIVE</v>
      </c>
      <c r="G48" s="168">
        <f>pm!N62</f>
        <v>44649</v>
      </c>
      <c r="H48" s="137" t="str">
        <f>IF(COUNTIF([5]availabilityCHK!$D:$D,CONCATENATE(RIGHT(A48,3),"High"))&gt;0, VLOOKUP(CONCATENATE(RIGHT(A48,3),"High"),[5]availabilityCHK!$D:$F,3,FALSE),IF(COUNTIF([5]availabilityCHK!$D:$D,CONCATENATE(RIGHT(A48,3),"Medium"))&gt;0, VLOOKUP(CONCATENATE(RIGHT(A48,3),"Medium"),[5]availabilityCHK!$D:$F,3,FALSE),"CM Impact is Low"))</f>
        <v>CM Impact is Low</v>
      </c>
      <c r="I48" s="122" t="str">
        <f>IF(COUNTIF(configl6!F5:Z5,"RESTRICTED"),"RESTRICTED","UPDATED")</f>
        <v>UPDATED</v>
      </c>
      <c r="J48" s="121"/>
      <c r="K48" s="122" t="str">
        <f>IF(COUNTIF([5]availabilityCHK!$D:$D,CONCATENATE(RIGHT(A48,3),"High"))&gt;0,CONCATENATE("NOK"),IF(COUNTIF([5]availabilityCHK!$D:$D,CONCATENATE(RIGHT(A48,3),"Medium"))&gt;0,"POK","OK"))</f>
        <v>OK</v>
      </c>
      <c r="L48" s="121"/>
    </row>
    <row r="49" spans="1:12">
      <c r="A49" s="11" t="s">
        <v>532</v>
      </c>
      <c r="B49" s="125" t="s">
        <v>2121</v>
      </c>
      <c r="C49" s="125"/>
      <c r="D49" s="49">
        <f>'[3]Summary Mileage'!E9</f>
        <v>6305</v>
      </c>
      <c r="E49" s="48">
        <f>'[3]Summary RUNTIME'!E9</f>
        <v>1167.75</v>
      </c>
      <c r="F49" s="165">
        <f>[4]Input!C30</f>
        <v>0</v>
      </c>
      <c r="G49" s="168">
        <f>pm!N63</f>
        <v>44647</v>
      </c>
      <c r="H49" s="137" t="str">
        <f>IF(COUNTIF([5]availabilityCHK!$D:$D,CONCATENATE(RIGHT(A49,3),"High"))&gt;0, VLOOKUP(CONCATENATE(RIGHT(A49,3),"High"),[5]availabilityCHK!$D:$F,3,FALSE),IF(COUNTIF([5]availabilityCHK!$D:$D,CONCATENATE(RIGHT(A49,3),"Medium"))&gt;0, VLOOKUP(CONCATENATE(RIGHT(A49,3),"Medium"),[5]availabilityCHK!$D:$F,3,FALSE),"CM Impact is Low"))</f>
        <v>CM Impact is Low</v>
      </c>
      <c r="I49" s="122" t="str">
        <f>IF(COUNTIF(configl6!F6:Z6,"RESTRICTED"),"RESTRICTED","UPDATED")</f>
        <v>UPDATED</v>
      </c>
      <c r="J49" s="121"/>
      <c r="K49" s="122" t="str">
        <f>IF(COUNTIF([5]availabilityCHK!$D:$D,CONCATENATE(RIGHT(A49,3),"High"))&gt;0,CONCATENATE("NOK"),IF(COUNTIF([5]availabilityCHK!$D:$D,CONCATENATE(RIGHT(A49,3),"Medium"))&gt;0,"POK","OK"))</f>
        <v>OK</v>
      </c>
      <c r="L49" s="121"/>
    </row>
    <row r="50" spans="1:12">
      <c r="A50" s="11" t="s">
        <v>533</v>
      </c>
      <c r="B50" s="125" t="s">
        <v>2121</v>
      </c>
      <c r="C50" s="78"/>
      <c r="D50" s="49">
        <f>'[3]Summary Mileage'!E10</f>
        <v>23039</v>
      </c>
      <c r="E50" s="48">
        <f>'[3]Summary RUNTIME'!E10</f>
        <v>2672.35</v>
      </c>
      <c r="F50" s="165">
        <f>[4]Input!C31</f>
        <v>0</v>
      </c>
      <c r="G50" s="168">
        <f>pm!N64</f>
        <v>44648</v>
      </c>
      <c r="H50" s="137" t="str">
        <f>IF(COUNTIF([5]availabilityCHK!$D:$D,CONCATENATE(RIGHT(A50,3),"High"))&gt;0, VLOOKUP(CONCATENATE(RIGHT(A50,3),"High"),[5]availabilityCHK!$D:$F,3,FALSE),IF(COUNTIF([5]availabilityCHK!$D:$D,CONCATENATE(RIGHT(A50,3),"Medium"))&gt;0, VLOOKUP(CONCATENATE(RIGHT(A50,3),"Medium"),[5]availabilityCHK!$D:$F,3,FALSE),"CM Impact is Low"))</f>
        <v>CM Impact is Low</v>
      </c>
      <c r="I50" s="122" t="str">
        <f>IF(COUNTIF(configl6!F7:Z7,"RESTRICTED"),"RESTRICTED","UPDATED")</f>
        <v>UPDATED</v>
      </c>
      <c r="J50" s="121"/>
      <c r="K50" s="122" t="str">
        <f>IF(COUNTIF([5]availabilityCHK!$D:$D,CONCATENATE(RIGHT(A50,3),"High"))&gt;0,CONCATENATE("NOK"),IF(COUNTIF([5]availabilityCHK!$D:$D,CONCATENATE(RIGHT(A50,3),"Medium"))&gt;0,"POK","OK"))</f>
        <v>OK</v>
      </c>
      <c r="L50" s="121"/>
    </row>
    <row r="51" spans="1:12">
      <c r="A51" s="11" t="s">
        <v>534</v>
      </c>
      <c r="B51" s="125" t="s">
        <v>2121</v>
      </c>
      <c r="C51" s="125"/>
      <c r="D51" s="49">
        <f>'[3]Summary Mileage'!E11</f>
        <v>7962</v>
      </c>
      <c r="E51" s="48">
        <f>'[3]Summary RUNTIME'!E11</f>
        <v>1235.5833333333333</v>
      </c>
      <c r="F51" s="165">
        <f>[4]Input!C32</f>
        <v>0</v>
      </c>
      <c r="G51" s="168">
        <f>pm!N65</f>
        <v>44648</v>
      </c>
      <c r="H51" s="137" t="str">
        <f>IF(COUNTIF([5]availabilityCHK!$D:$D,CONCATENATE(RIGHT(A51,3),"High"))&gt;0, VLOOKUP(CONCATENATE(RIGHT(A51,3),"High"),[5]availabilityCHK!$D:$F,3,FALSE),IF(COUNTIF([5]availabilityCHK!$D:$D,CONCATENATE(RIGHT(A51,3),"Medium"))&gt;0, VLOOKUP(CONCATENATE(RIGHT(A51,3),"Medium"),[5]availabilityCHK!$D:$F,3,FALSE),"CM Impact is Low"))</f>
        <v>CM Impact is Low</v>
      </c>
      <c r="I51" s="122" t="str">
        <f>IF(COUNTIF(configl6!F8:Z8,"RESTRICTED"),"RESTRICTED","UPDATED")</f>
        <v>UPDATED</v>
      </c>
      <c r="J51" s="121"/>
      <c r="K51" s="122" t="str">
        <f>IF(COUNTIF([5]availabilityCHK!$D:$D,CONCATENATE(RIGHT(A51,3),"High"))&gt;0,CONCATENATE("NOK"),IF(COUNTIF([5]availabilityCHK!$D:$D,CONCATENATE(RIGHT(A51,3),"Medium"))&gt;0,"POK","OK"))</f>
        <v>OK</v>
      </c>
      <c r="L51" s="121"/>
    </row>
    <row r="52" spans="1:12">
      <c r="A52" s="11" t="s">
        <v>535</v>
      </c>
      <c r="B52" s="125" t="s">
        <v>2121</v>
      </c>
      <c r="C52" s="78"/>
      <c r="D52" s="49">
        <f>'[3]Summary Mileage'!E12</f>
        <v>25718</v>
      </c>
      <c r="E52" s="48">
        <f>'[3]Summary RUNTIME'!E12</f>
        <v>2736.85</v>
      </c>
      <c r="F52" s="165">
        <f>[4]Input!C33</f>
        <v>0</v>
      </c>
      <c r="G52" s="168">
        <f>pm!N66</f>
        <v>44643</v>
      </c>
      <c r="H52" s="137" t="str">
        <f>IF(COUNTIF([5]availabilityCHK!$D:$D,CONCATENATE(RIGHT(A52,3),"High"))&gt;0, VLOOKUP(CONCATENATE(RIGHT(A52,3),"High"),[5]availabilityCHK!$D:$F,3,FALSE),IF(COUNTIF([5]availabilityCHK!$D:$D,CONCATENATE(RIGHT(A52,3),"Medium"))&gt;0, VLOOKUP(CONCATENATE(RIGHT(A52,3),"Medium"),[5]availabilityCHK!$D:$F,3,FALSE),"CM Impact is Low"))</f>
        <v>CM Impact is Low</v>
      </c>
      <c r="I52" s="122" t="str">
        <f>IF(COUNTIF(configl6!F9:Z9,"RESTRICTED"),"RESTRICTED","UPDATED")</f>
        <v>UPDATED</v>
      </c>
      <c r="J52" s="121"/>
      <c r="K52" s="122" t="str">
        <f>IF(COUNTIF([5]availabilityCHK!$D:$D,CONCATENATE(RIGHT(A52,3),"High"))&gt;0,CONCATENATE("NOK"),IF(COUNTIF([5]availabilityCHK!$D:$D,CONCATENATE(RIGHT(A52,3),"Medium"))&gt;0,"POK","OK"))</f>
        <v>OK</v>
      </c>
      <c r="L52" s="121"/>
    </row>
    <row r="53" spans="1:12">
      <c r="A53" s="11" t="s">
        <v>536</v>
      </c>
      <c r="B53" s="125" t="s">
        <v>2121</v>
      </c>
      <c r="C53" s="78"/>
      <c r="D53" s="49">
        <f>'[3]Summary Mileage'!E13</f>
        <v>26892</v>
      </c>
      <c r="E53" s="48">
        <f>'[3]Summary RUNTIME'!E13</f>
        <v>3123.4666666666667</v>
      </c>
      <c r="F53" s="165" t="str">
        <f>[4]Input!C34</f>
        <v>PREVENTIVE</v>
      </c>
      <c r="G53" s="168">
        <f>pm!N67</f>
        <v>44647</v>
      </c>
      <c r="H53" s="137" t="str">
        <f>IF(COUNTIF([5]availabilityCHK!$D:$D,CONCATENATE(RIGHT(A53,3),"High"))&gt;0, VLOOKUP(CONCATENATE(RIGHT(A53,3),"High"),[5]availabilityCHK!$D:$F,3,FALSE),IF(COUNTIF([5]availabilityCHK!$D:$D,CONCATENATE(RIGHT(A53,3),"Medium"))&gt;0, VLOOKUP(CONCATENATE(RIGHT(A53,3),"Medium"),[5]availabilityCHK!$D:$F,3,FALSE),"CM Impact is Low"))</f>
        <v>CM Impact is Low</v>
      </c>
      <c r="I53" s="122" t="str">
        <f>IF(COUNTIF(configl6!F10:Z10,"RESTRICTED"),"RESTRICTED","UPDATED")</f>
        <v>UPDATED</v>
      </c>
      <c r="J53" s="121"/>
      <c r="K53" s="122" t="str">
        <f>IF(COUNTIF([5]availabilityCHK!$D:$D,CONCATENATE(RIGHT(A53,3),"High"))&gt;0,CONCATENATE("NOK"),IF(COUNTIF([5]availabilityCHK!$D:$D,CONCATENATE(RIGHT(A53,3),"Medium"))&gt;0,"POK","OK"))</f>
        <v>OK</v>
      </c>
      <c r="L53" s="121"/>
    </row>
    <row r="54" spans="1:12">
      <c r="A54" s="11" t="s">
        <v>537</v>
      </c>
      <c r="B54" s="125" t="s">
        <v>2121</v>
      </c>
      <c r="C54" s="78"/>
      <c r="D54" s="49">
        <f>'[3]Summary Mileage'!E14</f>
        <v>20818</v>
      </c>
      <c r="E54" s="48">
        <f>'[3]Summary RUNTIME'!E14</f>
        <v>2467.3833333333332</v>
      </c>
      <c r="F54" s="165">
        <f>[4]Input!C35</f>
        <v>0</v>
      </c>
      <c r="G54" s="168">
        <f>pm!N68</f>
        <v>44649</v>
      </c>
      <c r="H54" s="137" t="str">
        <f>IF(COUNTIF([5]availabilityCHK!$D:$D,CONCATENATE(RIGHT(A54,3),"High"))&gt;0, VLOOKUP(CONCATENATE(RIGHT(A54,3),"High"),[5]availabilityCHK!$D:$F,3,FALSE),IF(COUNTIF([5]availabilityCHK!$D:$D,CONCATENATE(RIGHT(A54,3),"Medium"))&gt;0, VLOOKUP(CONCATENATE(RIGHT(A54,3),"Medium"),[5]availabilityCHK!$D:$F,3,FALSE),"CM Impact is Low"))</f>
        <v>CM Impact is Low</v>
      </c>
      <c r="I54" s="122" t="str">
        <f>IF(COUNTIF(configl6!F11:Z11,"RESTRICTED"),"RESTRICTED","UPDATED")</f>
        <v>UPDATED</v>
      </c>
      <c r="J54" s="121"/>
      <c r="K54" s="122" t="str">
        <f>IF(COUNTIF([5]availabilityCHK!$D:$D,CONCATENATE(RIGHT(A54,3),"High"))&gt;0,CONCATENATE("NOK"),IF(COUNTIF([5]availabilityCHK!$D:$D,CONCATENATE(RIGHT(A54,3),"Medium"))&gt;0,"POK","OK"))</f>
        <v>OK</v>
      </c>
      <c r="L54" s="121"/>
    </row>
    <row r="55" spans="1:12">
      <c r="A55" s="11" t="s">
        <v>538</v>
      </c>
      <c r="B55" s="125" t="s">
        <v>2121</v>
      </c>
      <c r="C55" s="78"/>
      <c r="D55" s="49">
        <f>'[3]Summary Mileage'!E15</f>
        <v>26398</v>
      </c>
      <c r="E55" s="48">
        <f>'[3]Summary RUNTIME'!E15</f>
        <v>2918.2666666666664</v>
      </c>
      <c r="F55" s="165">
        <f>[4]Input!C36</f>
        <v>0</v>
      </c>
      <c r="G55" s="168">
        <f>pm!N69</f>
        <v>44636</v>
      </c>
      <c r="H55" s="137" t="str">
        <f>IF(COUNTIF([5]availabilityCHK!$D:$D,CONCATENATE(RIGHT(A55,3),"High"))&gt;0, VLOOKUP(CONCATENATE(RIGHT(A55,3),"High"),[5]availabilityCHK!$D:$F,3,FALSE),IF(COUNTIF([5]availabilityCHK!$D:$D,CONCATENATE(RIGHT(A55,3),"Medium"))&gt;0, VLOOKUP(CONCATENATE(RIGHT(A55,3),"Medium"),[5]availabilityCHK!$D:$F,3,FALSE),"CM Impact is Low"))</f>
        <v>CM Impact is Low</v>
      </c>
      <c r="I55" s="122" t="str">
        <f>IF(COUNTIF(configl6!F12:Z12,"RESTRICTED"),"RESTRICTED","UPDATED")</f>
        <v>UPDATED</v>
      </c>
      <c r="J55" s="121"/>
      <c r="K55" s="122" t="str">
        <f>IF(COUNTIF([5]availabilityCHK!$D:$D,CONCATENATE(RIGHT(A55,3),"High"))&gt;0,CONCATENATE("NOK"),IF(COUNTIF([5]availabilityCHK!$D:$D,CONCATENATE(RIGHT(A55,3),"Medium"))&gt;0,"POK","OK"))</f>
        <v>OK</v>
      </c>
      <c r="L55" s="121"/>
    </row>
    <row r="56" spans="1:12">
      <c r="A56" s="11" t="s">
        <v>539</v>
      </c>
      <c r="B56" s="125" t="s">
        <v>2121</v>
      </c>
      <c r="C56" s="78"/>
      <c r="D56" s="49">
        <f>'[3]Summary Mileage'!E16</f>
        <v>16760</v>
      </c>
      <c r="E56" s="48">
        <f>'[3]Summary RUNTIME'!E16</f>
        <v>2413.35</v>
      </c>
      <c r="F56" s="165">
        <f>[4]Input!C37</f>
        <v>0</v>
      </c>
      <c r="G56" s="168">
        <f>pm!N70</f>
        <v>44637</v>
      </c>
      <c r="H56" s="137" t="str">
        <f>IF(COUNTIF([5]availabilityCHK!$D:$D,CONCATENATE(RIGHT(A56,3),"High"))&gt;0, VLOOKUP(CONCATENATE(RIGHT(A56,3),"High"),[5]availabilityCHK!$D:$F,3,FALSE),IF(COUNTIF([5]availabilityCHK!$D:$D,CONCATENATE(RIGHT(A56,3),"Medium"))&gt;0, VLOOKUP(CONCATENATE(RIGHT(A56,3),"Medium"),[5]availabilityCHK!$D:$F,3,FALSE),"CM Impact is Low"))</f>
        <v>CM Impact is Low</v>
      </c>
      <c r="I56" s="122" t="str">
        <f>IF(COUNTIF(configl6!F13:Z13,"RESTRICTED"),"RESTRICTED","UPDATED")</f>
        <v>UPDATED</v>
      </c>
      <c r="J56" s="121"/>
      <c r="K56" s="122" t="str">
        <f>IF(COUNTIF([5]availabilityCHK!$D:$D,CONCATENATE(RIGHT(A56,3),"High"))&gt;0,CONCATENATE("NOK"),IF(COUNTIF([5]availabilityCHK!$D:$D,CONCATENATE(RIGHT(A56,3),"Medium"))&gt;0,"POK","OK"))</f>
        <v>OK</v>
      </c>
      <c r="L56" s="121"/>
    </row>
    <row r="57" spans="1:12">
      <c r="A57" s="11" t="s">
        <v>540</v>
      </c>
      <c r="B57" s="125" t="s">
        <v>2121</v>
      </c>
      <c r="C57" s="78"/>
      <c r="D57" s="49">
        <f>'[3]Summary Mileage'!E17</f>
        <v>29674</v>
      </c>
      <c r="E57" s="48">
        <f>'[3]Summary RUNTIME'!E17</f>
        <v>3093.8166666666666</v>
      </c>
      <c r="F57" s="165">
        <f>[4]Input!C38</f>
        <v>0</v>
      </c>
      <c r="G57" s="168">
        <f>pm!N71</f>
        <v>44637</v>
      </c>
      <c r="H57" s="137" t="str">
        <f>IF(COUNTIF([5]availabilityCHK!$D:$D,CONCATENATE(RIGHT(A57,3),"High"))&gt;0, VLOOKUP(CONCATENATE(RIGHT(A57,3),"High"),[5]availabilityCHK!$D:$F,3,FALSE),IF(COUNTIF([5]availabilityCHK!$D:$D,CONCATENATE(RIGHT(A57,3),"Medium"))&gt;0, VLOOKUP(CONCATENATE(RIGHT(A57,3),"Medium"),[5]availabilityCHK!$D:$F,3,FALSE),"CM Impact is Low"))</f>
        <v>CM Impact is Low</v>
      </c>
      <c r="I57" s="122" t="str">
        <f>IF(COUNTIF(configl6!F14:Z14,"RESTRICTED"),"RESTRICTED","UPDATED")</f>
        <v>UPDATED</v>
      </c>
      <c r="J57" s="121"/>
      <c r="K57" s="122" t="str">
        <f>IF(COUNTIF([5]availabilityCHK!$D:$D,CONCATENATE(RIGHT(A57,3),"High"))&gt;0,CONCATENATE("NOK"),IF(COUNTIF([5]availabilityCHK!$D:$D,CONCATENATE(RIGHT(A57,3),"Medium"))&gt;0,"POK","OK"))</f>
        <v>OK</v>
      </c>
      <c r="L57" s="121"/>
    </row>
    <row r="58" spans="1:12">
      <c r="A58" s="11" t="s">
        <v>541</v>
      </c>
      <c r="B58" s="125" t="s">
        <v>2121</v>
      </c>
      <c r="C58" s="78"/>
      <c r="D58" s="49">
        <f>'[3]Summary Mileage'!E18</f>
        <v>26268</v>
      </c>
      <c r="E58" s="48">
        <f>'[3]Summary RUNTIME'!E18</f>
        <v>3086.3166666666666</v>
      </c>
      <c r="F58" s="165">
        <f>[4]Input!C39</f>
        <v>0</v>
      </c>
      <c r="G58" s="168">
        <f>pm!N72</f>
        <v>44640</v>
      </c>
      <c r="H58" s="137" t="str">
        <f>IF(COUNTIF([5]availabilityCHK!$D:$D,CONCATENATE(RIGHT(A58,3),"High"))&gt;0, VLOOKUP(CONCATENATE(RIGHT(A58,3),"High"),[5]availabilityCHK!$D:$F,3,FALSE),IF(COUNTIF([5]availabilityCHK!$D:$D,CONCATENATE(RIGHT(A58,3),"Medium"))&gt;0, VLOOKUP(CONCATENATE(RIGHT(A58,3),"Medium"),[5]availabilityCHK!$D:$F,3,FALSE),"CM Impact is Low"))</f>
        <v>CM Impact is Low</v>
      </c>
      <c r="I58" s="122" t="str">
        <f>IF(COUNTIF(configl6!F15:Z15,"RESTRICTED"),"RESTRICTED","UPDATED")</f>
        <v>UPDATED</v>
      </c>
      <c r="J58" s="121"/>
      <c r="K58" s="122" t="str">
        <f>IF(COUNTIF([5]availabilityCHK!$D:$D,CONCATENATE(RIGHT(A58,3),"High"))&gt;0,CONCATENATE("NOK"),IF(COUNTIF([5]availabilityCHK!$D:$D,CONCATENATE(RIGHT(A58,3),"Medium"))&gt;0,"POK","OK"))</f>
        <v>OK</v>
      </c>
      <c r="L58" s="121"/>
    </row>
    <row r="59" spans="1:12">
      <c r="A59" s="11" t="s">
        <v>542</v>
      </c>
      <c r="B59" s="125" t="s">
        <v>2121</v>
      </c>
      <c r="C59" s="78"/>
      <c r="D59" s="49">
        <f>'[3]Summary Mileage'!E19</f>
        <v>28102</v>
      </c>
      <c r="E59" s="48">
        <f>'[3]Summary RUNTIME'!E19</f>
        <v>2998.7000000000003</v>
      </c>
      <c r="F59" s="165">
        <f>[4]Input!C40</f>
        <v>0</v>
      </c>
      <c r="G59" s="168">
        <f>pm!N73</f>
        <v>44636</v>
      </c>
      <c r="H59" s="137" t="str">
        <f>IF(COUNTIF([5]availabilityCHK!$D:$D,CONCATENATE(RIGHT(A59,3),"High"))&gt;0, VLOOKUP(CONCATENATE(RIGHT(A59,3),"High"),[5]availabilityCHK!$D:$F,3,FALSE),IF(COUNTIF([5]availabilityCHK!$D:$D,CONCATENATE(RIGHT(A59,3),"Medium"))&gt;0, VLOOKUP(CONCATENATE(RIGHT(A59,3),"Medium"),[5]availabilityCHK!$D:$F,3,FALSE),"CM Impact is Low"))</f>
        <v>CM Impact is Low</v>
      </c>
      <c r="I59" s="122" t="str">
        <f>IF(COUNTIF(configl6!F16:Z16,"RESTRICTED"),"RESTRICTED","UPDATED")</f>
        <v>UPDATED</v>
      </c>
      <c r="J59" s="121"/>
      <c r="K59" s="122" t="str">
        <f>IF(COUNTIF([5]availabilityCHK!$D:$D,CONCATENATE(RIGHT(A59,3),"High"))&gt;0,CONCATENATE("NOK"),IF(COUNTIF([5]availabilityCHK!$D:$D,CONCATENATE(RIGHT(A59,3),"Medium"))&gt;0,"POK","OK"))</f>
        <v>OK</v>
      </c>
      <c r="L59" s="121"/>
    </row>
    <row r="60" spans="1:12">
      <c r="A60" s="11" t="s">
        <v>543</v>
      </c>
      <c r="B60" s="125" t="s">
        <v>2121</v>
      </c>
      <c r="C60" s="78"/>
      <c r="D60" s="49">
        <f>'[3]Summary Mileage'!E20</f>
        <v>18609</v>
      </c>
      <c r="E60" s="48">
        <f>'[3]Summary RUNTIME'!E20</f>
        <v>2552.3166666666662</v>
      </c>
      <c r="F60" s="165">
        <f>[4]Input!C41</f>
        <v>0</v>
      </c>
      <c r="G60" s="168">
        <f>pm!N74</f>
        <v>44640</v>
      </c>
      <c r="H60" s="137" t="str">
        <f>IF(COUNTIF([5]availabilityCHK!$D:$D,CONCATENATE(RIGHT(A60,3),"High"))&gt;0, VLOOKUP(CONCATENATE(RIGHT(A60,3),"High"),[5]availabilityCHK!$D:$F,3,FALSE),IF(COUNTIF([5]availabilityCHK!$D:$D,CONCATENATE(RIGHT(A60,3),"Medium"))&gt;0, VLOOKUP(CONCATENATE(RIGHT(A60,3),"Medium"),[5]availabilityCHK!$D:$F,3,FALSE),"CM Impact is Low"))</f>
        <v>CM Impact is Low</v>
      </c>
      <c r="I60" s="122" t="str">
        <f>IF(COUNTIF(configl6!F17:Z17,"RESTRICTED"),"RESTRICTED","UPDATED")</f>
        <v>UPDATED</v>
      </c>
      <c r="J60" s="121"/>
      <c r="K60" s="122" t="str">
        <f>IF(COUNTIF([5]availabilityCHK!$D:$D,CONCATENATE(RIGHT(A60,3),"High"))&gt;0,CONCATENATE("NOK"),IF(COUNTIF([5]availabilityCHK!$D:$D,CONCATENATE(RIGHT(A60,3),"Medium"))&gt;0,"POK","OK"))</f>
        <v>OK</v>
      </c>
      <c r="L60" s="121"/>
    </row>
    <row r="61" spans="1:12">
      <c r="A61" s="11" t="s">
        <v>544</v>
      </c>
      <c r="B61" s="125" t="s">
        <v>2121</v>
      </c>
      <c r="C61" s="78"/>
      <c r="D61" s="49">
        <f>'[3]Summary Mileage'!E21</f>
        <v>27661</v>
      </c>
      <c r="E61" s="48">
        <f>'[3]Summary RUNTIME'!E21</f>
        <v>3096.5833333333335</v>
      </c>
      <c r="F61" s="165">
        <f>[4]Input!C42</f>
        <v>0</v>
      </c>
      <c r="G61" s="168">
        <f>pm!N75</f>
        <v>44641</v>
      </c>
      <c r="H61" s="137" t="str">
        <f>IF(COUNTIF([5]availabilityCHK!$D:$D,CONCATENATE(RIGHT(A61,3),"High"))&gt;0, VLOOKUP(CONCATENATE(RIGHT(A61,3),"High"),[5]availabilityCHK!$D:$F,3,FALSE),IF(COUNTIF([5]availabilityCHK!$D:$D,CONCATENATE(RIGHT(A61,3),"Medium"))&gt;0, VLOOKUP(CONCATENATE(RIGHT(A61,3),"Medium"),[5]availabilityCHK!$D:$F,3,FALSE),"CM Impact is Low"))</f>
        <v>CM Impact is Low</v>
      </c>
      <c r="I61" s="122" t="str">
        <f>IF(COUNTIF(configl6!F18:Z18,"RESTRICTED"),"RESTRICTED","UPDATED")</f>
        <v>UPDATED</v>
      </c>
      <c r="J61" s="121"/>
      <c r="K61" s="122" t="str">
        <f>IF(COUNTIF([5]availabilityCHK!$D:$D,CONCATENATE(RIGHT(A61,3),"High"))&gt;0,CONCATENATE("NOK"),IF(COUNTIF([5]availabilityCHK!$D:$D,CONCATENATE(RIGHT(A61,3),"Medium"))&gt;0,"POK","OK"))</f>
        <v>OK</v>
      </c>
      <c r="L61" s="121"/>
    </row>
    <row r="62" spans="1:12">
      <c r="A62" s="11" t="s">
        <v>545</v>
      </c>
      <c r="B62" s="125" t="s">
        <v>2122</v>
      </c>
      <c r="C62" s="78"/>
      <c r="D62" s="49">
        <f>'[3]Summary Mileage'!E22</f>
        <v>14986</v>
      </c>
      <c r="E62" s="48">
        <f>'[3]Summary RUNTIME'!E22</f>
        <v>1729.4144444444446</v>
      </c>
      <c r="F62" s="165" t="str">
        <f>[4]Input!C43</f>
        <v>CORRECTIVE</v>
      </c>
      <c r="G62" s="168">
        <f>pm!N76</f>
        <v>44649</v>
      </c>
      <c r="H62" s="137" t="str">
        <f>IF(COUNTIF([5]availabilityCHK!$D:$D,CONCATENATE(RIGHT(A62,3),"High"))&gt;0, VLOOKUP(CONCATENATE(RIGHT(A62,3),"High"),[5]availabilityCHK!$D:$F,3,FALSE),IF(COUNTIF([5]availabilityCHK!$D:$D,CONCATENATE(RIGHT(A62,3),"Medium"))&gt;0, VLOOKUP(CONCATENATE(RIGHT(A62,3),"Medium"),[5]availabilityCHK!$D:$F,3,FALSE),"CM Impact is Low"))</f>
        <v>HC1 windscreen glass broken</v>
      </c>
      <c r="I62" s="122" t="str">
        <f>IF(COUNTIF(configl6!F19:Z19,"RESTRICTED"),"RESTRICTED","UPDATED")</f>
        <v>RESTRICTED</v>
      </c>
      <c r="J62" s="121"/>
      <c r="K62" s="122" t="str">
        <f>IF(COUNTIF([5]availabilityCHK!$D:$D,CONCATENATE(RIGHT(A62,3),"High"))&gt;0,CONCATENATE("NOK"),IF(COUNTIF([5]availabilityCHK!$D:$D,CONCATENATE(RIGHT(A62,3),"Medium"))&gt;0,"POK","OK"))</f>
        <v>NOK</v>
      </c>
      <c r="L62" s="121"/>
    </row>
    <row r="63" spans="1:12">
      <c r="A63" s="11" t="s">
        <v>546</v>
      </c>
      <c r="B63" s="125" t="s">
        <v>2121</v>
      </c>
      <c r="C63" s="78"/>
      <c r="D63" s="49">
        <f>'[3]Summary Mileage'!E23</f>
        <v>31465</v>
      </c>
      <c r="E63" s="48">
        <f>'[3]Summary RUNTIME'!E23</f>
        <v>3204.9</v>
      </c>
      <c r="F63" s="165">
        <f>[4]Input!C44</f>
        <v>0</v>
      </c>
      <c r="G63" s="168">
        <f>pm!N77</f>
        <v>44636</v>
      </c>
      <c r="H63" s="137" t="str">
        <f>IF(COUNTIF([5]availabilityCHK!$D:$D,CONCATENATE(RIGHT(A63,3),"High"))&gt;0, VLOOKUP(CONCATENATE(RIGHT(A63,3),"High"),[5]availabilityCHK!$D:$F,3,FALSE),IF(COUNTIF([5]availabilityCHK!$D:$D,CONCATENATE(RIGHT(A63,3),"Medium"))&gt;0, VLOOKUP(CONCATENATE(RIGHT(A63,3),"Medium"),[5]availabilityCHK!$D:$F,3,FALSE),"CM Impact is Low"))</f>
        <v>CM Impact is Low</v>
      </c>
      <c r="I63" s="122" t="str">
        <f>IF(COUNTIF(configl6!F20:Z20,"RESTRICTED"),"RESTRICTED","UPDATED")</f>
        <v>UPDATED</v>
      </c>
      <c r="J63" s="121"/>
      <c r="K63" s="122" t="str">
        <f>IF(COUNTIF([5]availabilityCHK!$D:$D,CONCATENATE(RIGHT(A63,3),"High"))&gt;0,CONCATENATE("NOK"),IF(COUNTIF([5]availabilityCHK!$D:$D,CONCATENATE(RIGHT(A63,3),"Medium"))&gt;0,"POK","OK"))</f>
        <v>OK</v>
      </c>
      <c r="L63" s="121"/>
    </row>
    <row r="64" spans="1:12">
      <c r="A64" s="11" t="s">
        <v>547</v>
      </c>
      <c r="B64" s="125" t="s">
        <v>2121</v>
      </c>
      <c r="C64" s="78"/>
      <c r="D64" s="49">
        <f>'[3]Summary Mileage'!E24</f>
        <v>26317</v>
      </c>
      <c r="E64" s="48">
        <f>'[3]Summary RUNTIME'!E24</f>
        <v>2924.1333333333332</v>
      </c>
      <c r="F64" s="165">
        <f>[4]Input!C45</f>
        <v>0</v>
      </c>
      <c r="G64" s="168">
        <f>pm!N78</f>
        <v>44642</v>
      </c>
      <c r="H64" s="137" t="str">
        <f>IF(COUNTIF([5]availabilityCHK!$D:$D,CONCATENATE(RIGHT(A64,3),"High"))&gt;0, VLOOKUP(CONCATENATE(RIGHT(A64,3),"High"),[5]availabilityCHK!$D:$F,3,FALSE),IF(COUNTIF([5]availabilityCHK!$D:$D,CONCATENATE(RIGHT(A64,3),"Medium"))&gt;0, VLOOKUP(CONCATENATE(RIGHT(A64,3),"Medium"),[5]availabilityCHK!$D:$F,3,FALSE),"CM Impact is Low"))</f>
        <v>CM Impact is Low</v>
      </c>
      <c r="I64" s="122" t="str">
        <f>IF(COUNTIF(configl6!F21:Z21,"RESTRICTED"),"RESTRICTED","UPDATED")</f>
        <v>UPDATED</v>
      </c>
      <c r="J64" s="121"/>
      <c r="K64" s="122" t="str">
        <f>IF(COUNTIF([5]availabilityCHK!$D:$D,CONCATENATE(RIGHT(A64,3),"High"))&gt;0,CONCATENATE("NOK"),IF(COUNTIF([5]availabilityCHK!$D:$D,CONCATENATE(RIGHT(A64,3),"Medium"))&gt;0,"POK","OK"))</f>
        <v>OK</v>
      </c>
      <c r="L64" s="121"/>
    </row>
    <row r="65" spans="1:12">
      <c r="A65" s="11" t="s">
        <v>548</v>
      </c>
      <c r="B65" s="125" t="s">
        <v>2121</v>
      </c>
      <c r="C65" s="78"/>
      <c r="D65" s="49">
        <f>'[3]Summary Mileage'!E25</f>
        <v>28186</v>
      </c>
      <c r="E65" s="48">
        <f>'[3]Summary RUNTIME'!E25</f>
        <v>3156.8166666666671</v>
      </c>
      <c r="F65" s="165">
        <f>[4]Input!C46</f>
        <v>0</v>
      </c>
      <c r="G65" s="168">
        <f>pm!N79</f>
        <v>44644</v>
      </c>
      <c r="H65" s="137" t="str">
        <f>IF(COUNTIF([5]availabilityCHK!$D:$D,CONCATENATE(RIGHT(A65,3),"High"))&gt;0, VLOOKUP(CONCATENATE(RIGHT(A65,3),"High"),[5]availabilityCHK!$D:$F,3,FALSE),IF(COUNTIF([5]availabilityCHK!$D:$D,CONCATENATE(RIGHT(A65,3),"Medium"))&gt;0, VLOOKUP(CONCATENATE(RIGHT(A65,3),"Medium"),[5]availabilityCHK!$D:$F,3,FALSE),"CM Impact is Low"))</f>
        <v>CM Impact is Low</v>
      </c>
      <c r="I65" s="122" t="str">
        <f>IF(COUNTIF(configl6!F22:Z22,"RESTRICTED"),"RESTRICTED","UPDATED")</f>
        <v>UPDATED</v>
      </c>
      <c r="J65" s="121"/>
      <c r="K65" s="122" t="str">
        <f>IF(COUNTIF([5]availabilityCHK!$D:$D,CONCATENATE(RIGHT(A65,3),"High"))&gt;0,CONCATENATE("NOK"),IF(COUNTIF([5]availabilityCHK!$D:$D,CONCATENATE(RIGHT(A65,3),"Medium"))&gt;0,"POK","OK"))</f>
        <v>OK</v>
      </c>
      <c r="L65" s="121"/>
    </row>
    <row r="66" spans="1:12">
      <c r="A66" s="11" t="s">
        <v>549</v>
      </c>
      <c r="B66" s="125" t="s">
        <v>2121</v>
      </c>
      <c r="C66" s="78"/>
      <c r="D66" s="49">
        <f>'[3]Summary Mileage'!E26</f>
        <v>28748</v>
      </c>
      <c r="E66" s="48">
        <f>'[3]Summary RUNTIME'!E26</f>
        <v>2780.5333333333333</v>
      </c>
      <c r="F66" s="165">
        <f>[4]Input!C47</f>
        <v>0</v>
      </c>
      <c r="G66" s="168">
        <f>pm!N80</f>
        <v>44648</v>
      </c>
      <c r="H66" s="137" t="str">
        <f>IF(COUNTIF([5]availabilityCHK!$D:$D,CONCATENATE(RIGHT(A66,3),"High"))&gt;0, VLOOKUP(CONCATENATE(RIGHT(A66,3),"High"),[5]availabilityCHK!$D:$F,3,FALSE),IF(COUNTIF([5]availabilityCHK!$D:$D,CONCATENATE(RIGHT(A66,3),"Medium"))&gt;0, VLOOKUP(CONCATENATE(RIGHT(A66,3),"Medium"),[5]availabilityCHK!$D:$F,3,FALSE),"CM Impact is Low"))</f>
        <v>CM Impact is Low</v>
      </c>
      <c r="I66" s="122" t="str">
        <f>IF(COUNTIF(configl6!F23:Z23,"RESTRICTED"),"RESTRICTED","UPDATED")</f>
        <v>UPDATED</v>
      </c>
      <c r="J66" s="121"/>
      <c r="K66" s="122" t="str">
        <f>IF(COUNTIF([5]availabilityCHK!$D:$D,CONCATENATE(RIGHT(A66,3),"High"))&gt;0,CONCATENATE("NOK"),IF(COUNTIF([5]availabilityCHK!$D:$D,CONCATENATE(RIGHT(A66,3),"Medium"))&gt;0,"POK","OK"))</f>
        <v>OK</v>
      </c>
      <c r="L66" s="121"/>
    </row>
    <row r="67" spans="1:12">
      <c r="A67" s="11" t="s">
        <v>550</v>
      </c>
      <c r="B67" s="125" t="s">
        <v>2576</v>
      </c>
      <c r="C67" s="78"/>
      <c r="D67" s="49">
        <f>'[3]Summary Mileage'!E27</f>
        <v>29747</v>
      </c>
      <c r="E67" s="48">
        <f>'[3]Summary RUNTIME'!E27</f>
        <v>3010.8333333333335</v>
      </c>
      <c r="F67" s="165" t="str">
        <f>[4]Input!C48</f>
        <v>CORRECTIVE</v>
      </c>
      <c r="G67" s="168">
        <f>pm!N81</f>
        <v>44636</v>
      </c>
      <c r="H67" s="137" t="str">
        <f>IF(COUNTIF([5]availabilityCHK!$D:$D,CONCATENATE(RIGHT(A67,3),"High"))&gt;0, VLOOKUP(CONCATENATE(RIGHT(A67,3),"High"),[5]availabilityCHK!$D:$F,3,FALSE),IF(COUNTIF([5]availabilityCHK!$D:$D,CONCATENATE(RIGHT(A67,3),"Medium"))&gt;0, VLOOKUP(CONCATENATE(RIGHT(A67,3),"Medium"),[5]availabilityCHK!$D:$F,3,FALSE),"CM Impact is Low"))</f>
        <v>IOS298:Derailment failure on multiple unit or single unit configuration</v>
      </c>
      <c r="I67" s="122" t="str">
        <f>IF(COUNTIF(configl6!F24:Z24,"RESTRICTED"),"RESTRICTED","UPDATED")</f>
        <v>UPDATED</v>
      </c>
      <c r="J67" s="121"/>
      <c r="K67" s="122" t="str">
        <f>IF(COUNTIF([5]availabilityCHK!$D:$D,CONCATENATE(RIGHT(A67,3),"High"))&gt;0,CONCATENATE("NOK"),IF(COUNTIF([5]availabilityCHK!$D:$D,CONCATENATE(RIGHT(A67,3),"Medium"))&gt;0,"POK","OK"))</f>
        <v>POK</v>
      </c>
      <c r="L67" s="121"/>
    </row>
    <row r="68" spans="1:12">
      <c r="A68" s="11" t="s">
        <v>551</v>
      </c>
      <c r="B68" s="125" t="s">
        <v>2121</v>
      </c>
      <c r="C68" s="78"/>
      <c r="D68" s="49">
        <f>'[3]Summary Mileage'!E28</f>
        <v>27803</v>
      </c>
      <c r="E68" s="48">
        <f>'[3]Summary RUNTIME'!E28</f>
        <v>3002.15</v>
      </c>
      <c r="F68" s="165">
        <f>[4]Input!C49</f>
        <v>0</v>
      </c>
      <c r="G68" s="168">
        <f>pm!N82</f>
        <v>44643</v>
      </c>
      <c r="H68" s="137" t="str">
        <f>IF(COUNTIF([5]availabilityCHK!$D:$D,CONCATENATE(RIGHT(A68,3),"High"))&gt;0, VLOOKUP(CONCATENATE(RIGHT(A68,3),"High"),[5]availabilityCHK!$D:$F,3,FALSE),IF(COUNTIF([5]availabilityCHK!$D:$D,CONCATENATE(RIGHT(A68,3),"Medium"))&gt;0, VLOOKUP(CONCATENATE(RIGHT(A68,3),"Medium"),[5]availabilityCHK!$D:$F,3,FALSE),"CM Impact is Low"))</f>
        <v>CM Impact is Low</v>
      </c>
      <c r="I68" s="122" t="str">
        <f>IF(COUNTIF(configl6!F25:Z25,"RESTRICTED"),"RESTRICTED","UPDATED")</f>
        <v>UPDATED</v>
      </c>
      <c r="J68" s="121"/>
      <c r="K68" s="122" t="str">
        <f>IF(COUNTIF([5]availabilityCHK!$D:$D,CONCATENATE(RIGHT(A68,3),"High"))&gt;0,CONCATENATE("NOK"),IF(COUNTIF([5]availabilityCHK!$D:$D,CONCATENATE(RIGHT(A68,3),"Medium"))&gt;0,"POK","OK"))</f>
        <v>OK</v>
      </c>
      <c r="L68" s="121"/>
    </row>
    <row r="69" spans="1:12">
      <c r="A69" s="11" t="s">
        <v>552</v>
      </c>
      <c r="B69" s="125" t="s">
        <v>2121</v>
      </c>
      <c r="C69" s="78"/>
      <c r="D69" s="49">
        <f>'[3]Summary Mileage'!E29</f>
        <v>28367</v>
      </c>
      <c r="E69" s="48">
        <f>'[3]Summary RUNTIME'!E29</f>
        <v>3011.1833333333334</v>
      </c>
      <c r="F69" s="165">
        <f>[4]Input!C50</f>
        <v>0</v>
      </c>
      <c r="G69" s="168">
        <f>pm!N83</f>
        <v>44649</v>
      </c>
      <c r="H69" s="137" t="str">
        <f>IF(COUNTIF([5]availabilityCHK!$D:$D,CONCATENATE(RIGHT(A69,3),"High"))&gt;0, VLOOKUP(CONCATENATE(RIGHT(A69,3),"High"),[5]availabilityCHK!$D:$F,3,FALSE),IF(COUNTIF([5]availabilityCHK!$D:$D,CONCATENATE(RIGHT(A69,3),"Medium"))&gt;0, VLOOKUP(CONCATENATE(RIGHT(A69,3),"Medium"),[5]availabilityCHK!$D:$F,3,FALSE),"CM Impact is Low"))</f>
        <v>CM Impact is Low</v>
      </c>
      <c r="I69" s="122" t="str">
        <f>IF(COUNTIF(configl6!F26:Z26,"RESTRICTED"),"RESTRICTED","UPDATED")</f>
        <v>UPDATED</v>
      </c>
      <c r="J69" s="121"/>
      <c r="K69" s="122" t="str">
        <f>IF(COUNTIF([5]availabilityCHK!$D:$D,CONCATENATE(RIGHT(A69,3),"High"))&gt;0,CONCATENATE("NOK"),IF(COUNTIF([5]availabilityCHK!$D:$D,CONCATENATE(RIGHT(A69,3),"Medium"))&gt;0,"POK","OK"))</f>
        <v>OK</v>
      </c>
      <c r="L69" s="121"/>
    </row>
    <row r="70" spans="1:12">
      <c r="A70" s="11" t="s">
        <v>553</v>
      </c>
      <c r="B70" s="125" t="s">
        <v>2121</v>
      </c>
      <c r="C70" s="78"/>
      <c r="D70" s="49">
        <f>'[3]Summary Mileage'!E30</f>
        <v>23726</v>
      </c>
      <c r="E70" s="48">
        <f>'[3]Summary RUNTIME'!E30</f>
        <v>2784.65</v>
      </c>
      <c r="F70" s="165">
        <f>[4]Input!C51</f>
        <v>0</v>
      </c>
      <c r="G70" s="168">
        <f>pm!N84</f>
        <v>44643</v>
      </c>
      <c r="H70" s="137" t="str">
        <f>IF(COUNTIF([5]availabilityCHK!$D:$D,CONCATENATE(RIGHT(A70,3),"High"))&gt;0, VLOOKUP(CONCATENATE(RIGHT(A70,3),"High"),[5]availabilityCHK!$D:$F,3,FALSE),IF(COUNTIF([5]availabilityCHK!$D:$D,CONCATENATE(RIGHT(A70,3),"Medium"))&gt;0, VLOOKUP(CONCATENATE(RIGHT(A70,3),"Medium"),[5]availabilityCHK!$D:$F,3,FALSE),"CM Impact is Low"))</f>
        <v>CM Impact is Low</v>
      </c>
      <c r="I70" s="122" t="str">
        <f>IF(COUNTIF(configl6!F27:Z27,"RESTRICTED"),"RESTRICTED","UPDATED")</f>
        <v>UPDATED</v>
      </c>
      <c r="J70" s="121"/>
      <c r="K70" s="122" t="str">
        <f>IF(COUNTIF([5]availabilityCHK!$D:$D,CONCATENATE(RIGHT(A70,3),"High"))&gt;0,CONCATENATE("NOK"),IF(COUNTIF([5]availabilityCHK!$D:$D,CONCATENATE(RIGHT(A70,3),"Medium"))&gt;0,"POK","OK"))</f>
        <v>OK</v>
      </c>
      <c r="L70" s="121"/>
    </row>
    <row r="71" spans="1:12">
      <c r="A71" s="11" t="s">
        <v>554</v>
      </c>
      <c r="B71" s="125" t="s">
        <v>2576</v>
      </c>
      <c r="C71" s="78"/>
      <c r="D71" s="49">
        <f>'[3]Summary Mileage'!E31</f>
        <v>20673</v>
      </c>
      <c r="E71" s="48">
        <f>'[3]Summary RUNTIME'!E31</f>
        <v>2567.3166666666666</v>
      </c>
      <c r="F71" s="165">
        <f>[4]Input!C52</f>
        <v>0</v>
      </c>
      <c r="G71" s="168">
        <f>pm!N85</f>
        <v>44642</v>
      </c>
      <c r="H71" s="137" t="str">
        <f>IF(COUNTIF([5]availabilityCHK!$D:$D,CONCATENATE(RIGHT(A71,3),"High"))&gt;0, VLOOKUP(CONCATENATE(RIGHT(A71,3),"High"),[5]availabilityCHK!$D:$F,3,FALSE),IF(COUNTIF([5]availabilityCHK!$D:$D,CONCATENATE(RIGHT(A71,3),"Medium"))&gt;0, VLOOKUP(CONCATENATE(RIGHT(A71,3),"Medium"),[5]availabilityCHK!$D:$F,3,FALSE),"CM Impact is Low"))</f>
        <v>TS626 HC2 Bogie-01 Current Colector Arm (right) is not properly align.  Please see attached photo for your reference</v>
      </c>
      <c r="I71" s="122" t="str">
        <f>IF(COUNTIF(configl6!F28:Z28,"RESTRICTED"),"RESTRICTED","UPDATED")</f>
        <v>UPDATED</v>
      </c>
      <c r="J71" s="121"/>
      <c r="K71" s="122" t="str">
        <f>IF(COUNTIF([5]availabilityCHK!$D:$D,CONCATENATE(RIGHT(A71,3),"High"))&gt;0,CONCATENATE("NOK"),IF(COUNTIF([5]availabilityCHK!$D:$D,CONCATENATE(RIGHT(A71,3),"Medium"))&gt;0,"POK","OK"))</f>
        <v>POK</v>
      </c>
      <c r="L71" s="121"/>
    </row>
    <row r="74" spans="1:12">
      <c r="A74" s="238" t="s">
        <v>584</v>
      </c>
      <c r="B74" s="239"/>
      <c r="C74" s="239"/>
      <c r="D74" s="239"/>
      <c r="E74" s="239"/>
      <c r="F74" s="240"/>
      <c r="G74" s="139" t="s">
        <v>2056</v>
      </c>
    </row>
    <row r="75" spans="1:12">
      <c r="A75" s="129" t="s">
        <v>484</v>
      </c>
      <c r="B75" s="76" t="s">
        <v>2119</v>
      </c>
      <c r="C75" s="77" t="s">
        <v>2118</v>
      </c>
      <c r="D75" s="50" t="s">
        <v>518</v>
      </c>
      <c r="E75" s="50" t="s">
        <v>528</v>
      </c>
      <c r="F75" s="77" t="s">
        <v>2118</v>
      </c>
      <c r="G75" s="216">
        <v>0</v>
      </c>
    </row>
    <row r="76" spans="1:12">
      <c r="A76" s="129" t="s">
        <v>482</v>
      </c>
      <c r="B76" s="76" t="s">
        <v>2119</v>
      </c>
      <c r="C76" s="77" t="s">
        <v>2120</v>
      </c>
      <c r="D76" s="50" t="s">
        <v>505</v>
      </c>
      <c r="E76" s="50" t="s">
        <v>507</v>
      </c>
      <c r="F76" s="77" t="s">
        <v>2120</v>
      </c>
      <c r="G76" s="216">
        <v>1</v>
      </c>
    </row>
    <row r="77" spans="1:12">
      <c r="B77" s="121"/>
      <c r="C77" s="121"/>
      <c r="D77" s="121"/>
      <c r="E77" s="121"/>
      <c r="F77" s="121"/>
      <c r="G77" s="121"/>
    </row>
  </sheetData>
  <autoFilter ref="A2:AE71" xr:uid="{00000000-0001-0000-0000-000000000000}">
    <filterColumn colId="12" showButton="0"/>
    <filterColumn colId="13" showButton="0"/>
    <filterColumn colId="15" showButton="0"/>
    <filterColumn colId="16" showButton="0"/>
    <filterColumn colId="18" showButton="0"/>
    <filterColumn colId="19" showButton="0"/>
    <filterColumn colId="22" showButton="0"/>
    <filterColumn colId="23" showButton="0"/>
    <filterColumn colId="25" showButton="0"/>
    <filterColumn colId="26" showButton="0"/>
    <filterColumn colId="28" showButton="0"/>
    <filterColumn colId="29" showButton="0"/>
  </autoFilter>
  <mergeCells count="14">
    <mergeCell ref="A74:F74"/>
    <mergeCell ref="AC2:AE2"/>
    <mergeCell ref="AC5:AE5"/>
    <mergeCell ref="M2:O2"/>
    <mergeCell ref="M5:O5"/>
    <mergeCell ref="M8:R8"/>
    <mergeCell ref="Z2:AB2"/>
    <mergeCell ref="W2:Y2"/>
    <mergeCell ref="W5:Y5"/>
    <mergeCell ref="Z5:AB5"/>
    <mergeCell ref="P2:R2"/>
    <mergeCell ref="P5:R5"/>
    <mergeCell ref="S2:U2"/>
    <mergeCell ref="S5:U5"/>
  </mergeCells>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2"/>
  <sheetViews>
    <sheetView topLeftCell="B1" workbookViewId="0">
      <selection activeCell="E4" sqref="E4"/>
    </sheetView>
  </sheetViews>
  <sheetFormatPr defaultRowHeight="14.4"/>
  <cols>
    <col min="1" max="1" width="28.5546875" style="64" bestFit="1" customWidth="1"/>
    <col min="2" max="2" width="14.109375" style="64" bestFit="1" customWidth="1"/>
    <col min="4" max="4" width="8.88671875" style="122"/>
    <col min="5" max="5" width="16.5546875" style="122" customWidth="1"/>
    <col min="6" max="6" width="21.33203125" style="122" customWidth="1"/>
    <col min="7" max="7" width="22.109375" style="122" customWidth="1"/>
    <col min="9" max="9" width="12.6640625" style="122" customWidth="1"/>
    <col min="12" max="12" width="15.33203125" customWidth="1"/>
  </cols>
  <sheetData>
    <row r="1" spans="1:13">
      <c r="A1" s="90" t="s">
        <v>5</v>
      </c>
      <c r="B1" s="121" t="s">
        <v>2342</v>
      </c>
    </row>
    <row r="3" spans="1:13">
      <c r="A3" s="90" t="s">
        <v>1757</v>
      </c>
      <c r="B3" t="s">
        <v>1756</v>
      </c>
      <c r="D3" s="135" t="s">
        <v>2046</v>
      </c>
      <c r="E3" s="135" t="s">
        <v>2047</v>
      </c>
      <c r="F3" s="136" t="s">
        <v>2048</v>
      </c>
      <c r="G3" s="135" t="s">
        <v>2048</v>
      </c>
      <c r="I3" s="138" t="s">
        <v>2064</v>
      </c>
      <c r="J3" s="138" t="s">
        <v>2065</v>
      </c>
    </row>
    <row r="4" spans="1:13">
      <c r="A4" s="89" t="s">
        <v>2302</v>
      </c>
      <c r="B4" s="88">
        <v>20</v>
      </c>
      <c r="D4" s="122">
        <v>401</v>
      </c>
      <c r="E4" s="122" t="e">
        <v>#N/A</v>
      </c>
      <c r="F4" s="122" t="e">
        <v>#N/A</v>
      </c>
      <c r="G4" s="122" t="e">
        <f>IF(AND(E4="NOT OK for mainline",F4="OK for mainline with restriction"),"OK for mainline with restriction","s")</f>
        <v>#N/A</v>
      </c>
      <c r="I4" s="122" t="s">
        <v>2121</v>
      </c>
      <c r="J4" s="122" t="e">
        <f>IF(COUNTIF(#REF!,"RESTRICTED"),"RESTRICTED","UPDATED")</f>
        <v>#REF!</v>
      </c>
      <c r="K4" s="122" t="e">
        <v>#N/A</v>
      </c>
      <c r="L4" s="121" t="s">
        <v>2121</v>
      </c>
      <c r="M4" s="121" t="s">
        <v>2121</v>
      </c>
    </row>
    <row r="5" spans="1:13">
      <c r="A5" s="89" t="s">
        <v>2303</v>
      </c>
      <c r="B5" s="88">
        <v>8</v>
      </c>
      <c r="D5" s="122">
        <v>402</v>
      </c>
      <c r="E5" s="122" t="e">
        <v>#N/A</v>
      </c>
      <c r="F5" s="122" t="e">
        <v>#N/A</v>
      </c>
      <c r="G5" s="122" t="e">
        <f t="shared" ref="G5:G6" si="0">IF(AND(E5="NOT OK for mainline",F5="OK for mainline with restriction"),"OK for mainline with restriction","s")</f>
        <v>#N/A</v>
      </c>
      <c r="H5" s="121"/>
      <c r="I5" s="122" t="s">
        <v>2121</v>
      </c>
      <c r="J5" s="122" t="e">
        <f>IF(COUNTIF(#REF!,"RESTRICTED"),"RESTRICTED","UPDATED")</f>
        <v>#REF!</v>
      </c>
      <c r="K5" s="122" t="e">
        <v>#N/A</v>
      </c>
      <c r="L5" s="121" t="s">
        <v>2121</v>
      </c>
      <c r="M5" s="121" t="s">
        <v>2121</v>
      </c>
    </row>
    <row r="6" spans="1:13">
      <c r="A6" s="89" t="s">
        <v>1735</v>
      </c>
      <c r="B6" s="88">
        <v>8</v>
      </c>
      <c r="D6" s="122">
        <v>403</v>
      </c>
      <c r="E6" s="122" t="e">
        <v>#N/A</v>
      </c>
      <c r="F6" s="122" t="e">
        <v>#N/A</v>
      </c>
      <c r="G6" s="122" t="e">
        <f t="shared" si="0"/>
        <v>#N/A</v>
      </c>
      <c r="H6" s="121"/>
      <c r="I6" s="122" t="s">
        <v>2121</v>
      </c>
      <c r="J6" s="122" t="e">
        <f>IF(COUNTIF(#REF!,"RESTRICTED"),"RESTRICTED","UPDATED")</f>
        <v>#REF!</v>
      </c>
      <c r="K6" s="122" t="e">
        <v>#N/A</v>
      </c>
      <c r="L6" s="121" t="s">
        <v>2121</v>
      </c>
      <c r="M6" s="121" t="s">
        <v>2121</v>
      </c>
    </row>
    <row r="7" spans="1:13">
      <c r="A7" s="89" t="s">
        <v>1734</v>
      </c>
      <c r="B7" s="88">
        <v>7</v>
      </c>
      <c r="D7" s="122">
        <v>404</v>
      </c>
      <c r="E7" s="122" t="e">
        <v>#N/A</v>
      </c>
      <c r="F7" s="122" t="e">
        <v>#N/A</v>
      </c>
      <c r="G7" s="122" t="e">
        <f t="shared" ref="G7:G50" si="1">IF(AND(E7="NOT OK for mainline",F7="OK for mainline with restriction"),"OK for mainline with restriction","")</f>
        <v>#N/A</v>
      </c>
      <c r="H7" s="121"/>
      <c r="I7" s="122" t="s">
        <v>2121</v>
      </c>
      <c r="J7" s="122" t="e">
        <f>IF(COUNTIF(#REF!,"RESTRICTED"),"RESTRICTED","UPDATED")</f>
        <v>#REF!</v>
      </c>
      <c r="K7" s="122" t="e">
        <v>#N/A</v>
      </c>
      <c r="L7" s="121" t="s">
        <v>2121</v>
      </c>
      <c r="M7" s="121" t="s">
        <v>2121</v>
      </c>
    </row>
    <row r="8" spans="1:13">
      <c r="A8" s="89" t="s">
        <v>1754</v>
      </c>
      <c r="B8" s="88">
        <v>6</v>
      </c>
      <c r="D8" s="122">
        <v>405</v>
      </c>
      <c r="E8" s="122" t="e">
        <v>#N/A</v>
      </c>
      <c r="F8" s="122" t="e">
        <v>#N/A</v>
      </c>
      <c r="G8" s="122" t="e">
        <f t="shared" si="1"/>
        <v>#N/A</v>
      </c>
      <c r="H8" s="121"/>
      <c r="I8" s="122" t="s">
        <v>2121</v>
      </c>
      <c r="J8" s="122" t="e">
        <f>IF(COUNTIF(#REF!,"RESTRICTED"),"RESTRICTED","UPDATED")</f>
        <v>#REF!</v>
      </c>
      <c r="K8" s="122" t="e">
        <v>#N/A</v>
      </c>
      <c r="L8" s="121" t="s">
        <v>2121</v>
      </c>
      <c r="M8" s="121" t="s">
        <v>2121</v>
      </c>
    </row>
    <row r="9" spans="1:13">
      <c r="A9" s="89" t="s">
        <v>2304</v>
      </c>
      <c r="B9" s="88">
        <v>5</v>
      </c>
      <c r="D9" s="122">
        <v>406</v>
      </c>
      <c r="E9" s="122" t="e">
        <v>#N/A</v>
      </c>
      <c r="F9" s="122" t="e">
        <v>#N/A</v>
      </c>
      <c r="G9" s="122" t="e">
        <f t="shared" si="1"/>
        <v>#N/A</v>
      </c>
      <c r="H9" s="121"/>
      <c r="I9" s="122" t="s">
        <v>2121</v>
      </c>
      <c r="J9" s="122" t="e">
        <f>IF(COUNTIF(#REF!,"RESTRICTED"),"RESTRICTED","UPDATED")</f>
        <v>#REF!</v>
      </c>
      <c r="K9" s="122" t="e">
        <v>#N/A</v>
      </c>
      <c r="L9" s="121" t="s">
        <v>2121</v>
      </c>
      <c r="M9" s="121" t="s">
        <v>2121</v>
      </c>
    </row>
    <row r="10" spans="1:13">
      <c r="A10" s="89" t="s">
        <v>1748</v>
      </c>
      <c r="B10" s="88">
        <v>5</v>
      </c>
      <c r="D10" s="122">
        <v>407</v>
      </c>
      <c r="E10" s="122" t="s">
        <v>2591</v>
      </c>
      <c r="F10" s="122" t="e">
        <v>#N/A</v>
      </c>
      <c r="G10" s="122" t="e">
        <f t="shared" si="1"/>
        <v>#N/A</v>
      </c>
      <c r="H10" s="121"/>
      <c r="I10" s="122" t="s">
        <v>2122</v>
      </c>
      <c r="J10" s="122" t="e">
        <f>IF(COUNTIF(#REF!,"RESTRICTED"),"RESTRICTED","UPDATED")</f>
        <v>#REF!</v>
      </c>
      <c r="L10" s="121" t="s">
        <v>2592</v>
      </c>
      <c r="M10" s="121" t="s">
        <v>2593</v>
      </c>
    </row>
    <row r="11" spans="1:13">
      <c r="A11" s="89" t="s">
        <v>2305</v>
      </c>
      <c r="B11" s="88">
        <v>5</v>
      </c>
      <c r="D11" s="122">
        <v>408</v>
      </c>
      <c r="E11" s="122" t="e">
        <v>#N/A</v>
      </c>
      <c r="F11" s="122" t="e">
        <v>#N/A</v>
      </c>
      <c r="G11" s="122" t="e">
        <f t="shared" si="1"/>
        <v>#N/A</v>
      </c>
      <c r="H11" s="121"/>
      <c r="I11" s="122" t="s">
        <v>2121</v>
      </c>
      <c r="J11" s="122" t="e">
        <f>IF(COUNTIF(#REF!,"RESTRICTED"),"RESTRICTED","UPDATED")</f>
        <v>#REF!</v>
      </c>
      <c r="L11" s="121" t="s">
        <v>2121</v>
      </c>
      <c r="M11" s="121" t="s">
        <v>2121</v>
      </c>
    </row>
    <row r="12" spans="1:13">
      <c r="A12" s="89" t="s">
        <v>1737</v>
      </c>
      <c r="B12" s="88">
        <v>5</v>
      </c>
      <c r="D12" s="122">
        <v>409</v>
      </c>
      <c r="E12" s="122" t="e">
        <v>#N/A</v>
      </c>
      <c r="F12" s="122" t="e">
        <v>#N/A</v>
      </c>
      <c r="G12" s="122" t="e">
        <f t="shared" si="1"/>
        <v>#N/A</v>
      </c>
      <c r="H12" s="121"/>
      <c r="I12" s="122" t="s">
        <v>2121</v>
      </c>
      <c r="J12" s="122" t="e">
        <f>IF(COUNTIF(#REF!,"RESTRICTED"),"RESTRICTED","UPDATED")</f>
        <v>#REF!</v>
      </c>
      <c r="L12" s="121" t="s">
        <v>2121</v>
      </c>
      <c r="M12" s="121" t="s">
        <v>2121</v>
      </c>
    </row>
    <row r="13" spans="1:13">
      <c r="A13" s="89" t="s">
        <v>2306</v>
      </c>
      <c r="B13" s="88">
        <v>5</v>
      </c>
      <c r="D13" s="122">
        <v>410</v>
      </c>
      <c r="E13" s="122" t="e">
        <v>#N/A</v>
      </c>
      <c r="F13" s="122" t="e">
        <v>#N/A</v>
      </c>
      <c r="G13" s="122" t="e">
        <f t="shared" si="1"/>
        <v>#N/A</v>
      </c>
      <c r="H13" s="121"/>
      <c r="I13" s="122" t="s">
        <v>2121</v>
      </c>
      <c r="J13" s="122" t="e">
        <f>IF(COUNTIF(#REF!,"RESTRICTED"),"RESTRICTED","UPDATED")</f>
        <v>#REF!</v>
      </c>
      <c r="L13" s="121" t="s">
        <v>2121</v>
      </c>
      <c r="M13" s="121" t="s">
        <v>2121</v>
      </c>
    </row>
    <row r="14" spans="1:13">
      <c r="A14" s="89" t="s">
        <v>1755</v>
      </c>
      <c r="B14" s="88">
        <v>5</v>
      </c>
      <c r="D14" s="122">
        <v>411</v>
      </c>
      <c r="E14" s="122" t="e">
        <v>#N/A</v>
      </c>
      <c r="F14" s="122" t="e">
        <v>#N/A</v>
      </c>
      <c r="G14" s="122" t="e">
        <f t="shared" si="1"/>
        <v>#N/A</v>
      </c>
      <c r="H14" s="121"/>
      <c r="I14" s="122" t="s">
        <v>2121</v>
      </c>
      <c r="J14" s="122" t="e">
        <f>IF(COUNTIF(#REF!,"RESTRICTED"),"RESTRICTED","UPDATED")</f>
        <v>#REF!</v>
      </c>
      <c r="L14" s="121" t="s">
        <v>2121</v>
      </c>
      <c r="M14" s="121" t="s">
        <v>2121</v>
      </c>
    </row>
    <row r="15" spans="1:13">
      <c r="A15" s="89" t="s">
        <v>1740</v>
      </c>
      <c r="B15" s="88">
        <v>4</v>
      </c>
      <c r="D15" s="122">
        <v>412</v>
      </c>
      <c r="E15" s="122" t="e">
        <v>#N/A</v>
      </c>
      <c r="F15" s="122" t="e">
        <v>#N/A</v>
      </c>
      <c r="G15" s="122" t="e">
        <f t="shared" si="1"/>
        <v>#N/A</v>
      </c>
      <c r="H15" s="121"/>
      <c r="I15" s="122" t="s">
        <v>2121</v>
      </c>
      <c r="J15" s="122" t="e">
        <f>IF(COUNTIF(#REF!,"RESTRICTED"),"RESTRICTED","UPDATED")</f>
        <v>#REF!</v>
      </c>
      <c r="L15" s="121" t="s">
        <v>2121</v>
      </c>
      <c r="M15" s="121" t="s">
        <v>2121</v>
      </c>
    </row>
    <row r="16" spans="1:13">
      <c r="A16" s="89" t="s">
        <v>2307</v>
      </c>
      <c r="B16" s="88">
        <v>4</v>
      </c>
      <c r="D16" s="122">
        <v>413</v>
      </c>
      <c r="E16" s="122" t="e">
        <v>#N/A</v>
      </c>
      <c r="F16" s="122" t="e">
        <v>#N/A</v>
      </c>
      <c r="G16" s="122" t="e">
        <f t="shared" si="1"/>
        <v>#N/A</v>
      </c>
      <c r="I16" s="122" t="s">
        <v>2121</v>
      </c>
      <c r="J16" s="122" t="e">
        <f>IF(COUNTIF(#REF!,"RESTRICTED"),"RESTRICTED","UPDATED")</f>
        <v>#REF!</v>
      </c>
      <c r="L16" s="121" t="s">
        <v>2121</v>
      </c>
      <c r="M16" s="121" t="s">
        <v>2121</v>
      </c>
    </row>
    <row r="17" spans="1:13">
      <c r="A17" s="89" t="s">
        <v>1753</v>
      </c>
      <c r="B17" s="88">
        <v>4</v>
      </c>
      <c r="D17" s="122">
        <v>414</v>
      </c>
      <c r="E17" s="122" t="e">
        <v>#N/A</v>
      </c>
      <c r="F17" s="122" t="e">
        <v>#N/A</v>
      </c>
      <c r="G17" s="122" t="e">
        <f t="shared" si="1"/>
        <v>#N/A</v>
      </c>
      <c r="I17" s="122" t="s">
        <v>2121</v>
      </c>
      <c r="J17" s="122" t="e">
        <f>IF(COUNTIF(#REF!,"RESTRICTED"),"RESTRICTED","UPDATED")</f>
        <v>#REF!</v>
      </c>
      <c r="L17" s="121" t="s">
        <v>2121</v>
      </c>
      <c r="M17" s="121" t="s">
        <v>2121</v>
      </c>
    </row>
    <row r="18" spans="1:13">
      <c r="A18" s="89" t="s">
        <v>2308</v>
      </c>
      <c r="B18" s="88">
        <v>4</v>
      </c>
      <c r="D18" s="122">
        <v>415</v>
      </c>
      <c r="E18" s="122" t="e">
        <v>#N/A</v>
      </c>
      <c r="F18" s="122" t="e">
        <v>#N/A</v>
      </c>
      <c r="G18" s="122" t="e">
        <f t="shared" si="1"/>
        <v>#N/A</v>
      </c>
      <c r="I18" s="122" t="s">
        <v>2121</v>
      </c>
      <c r="J18" s="122" t="e">
        <f>IF(COUNTIF(#REF!,"RESTRICTED"),"RESTRICTED","UPDATED")</f>
        <v>#REF!</v>
      </c>
      <c r="L18" s="121" t="s">
        <v>2121</v>
      </c>
      <c r="M18" s="121" t="s">
        <v>2121</v>
      </c>
    </row>
    <row r="19" spans="1:13">
      <c r="A19" s="89" t="s">
        <v>1741</v>
      </c>
      <c r="B19" s="88">
        <v>3</v>
      </c>
      <c r="D19" s="122">
        <v>416</v>
      </c>
      <c r="E19" s="122" t="e">
        <v>#N/A</v>
      </c>
      <c r="F19" s="122" t="e">
        <v>#N/A</v>
      </c>
      <c r="G19" s="122" t="e">
        <f t="shared" si="1"/>
        <v>#N/A</v>
      </c>
      <c r="I19" s="122" t="s">
        <v>2121</v>
      </c>
      <c r="J19" s="122" t="e">
        <f>IF(COUNTIF(#REF!,"RESTRICTED"),"RESTRICTED","UPDATED")</f>
        <v>#REF!</v>
      </c>
      <c r="L19" s="121" t="s">
        <v>2121</v>
      </c>
      <c r="M19" s="121" t="s">
        <v>2121</v>
      </c>
    </row>
    <row r="20" spans="1:13">
      <c r="A20" s="89" t="s">
        <v>2309</v>
      </c>
      <c r="B20" s="88">
        <v>3</v>
      </c>
      <c r="D20" s="122">
        <v>417</v>
      </c>
      <c r="E20" s="122" t="e">
        <v>#N/A</v>
      </c>
      <c r="F20" s="122" t="e">
        <v>#N/A</v>
      </c>
      <c r="G20" s="122" t="e">
        <f t="shared" si="1"/>
        <v>#N/A</v>
      </c>
      <c r="I20" s="122" t="s">
        <v>2121</v>
      </c>
      <c r="J20" s="122" t="e">
        <f>IF(COUNTIF(#REF!,"RESTRICTED"),"RESTRICTED","UPDATED")</f>
        <v>#REF!</v>
      </c>
      <c r="L20" s="121" t="s">
        <v>2121</v>
      </c>
      <c r="M20" s="121" t="s">
        <v>2121</v>
      </c>
    </row>
    <row r="21" spans="1:13">
      <c r="A21" s="89" t="s">
        <v>2310</v>
      </c>
      <c r="B21" s="88">
        <v>3</v>
      </c>
      <c r="D21" s="122">
        <v>418</v>
      </c>
      <c r="E21" s="122" t="e">
        <v>#N/A</v>
      </c>
      <c r="F21" s="122" t="e">
        <v>#N/A</v>
      </c>
      <c r="G21" s="122" t="e">
        <f t="shared" si="1"/>
        <v>#N/A</v>
      </c>
      <c r="I21" s="122" t="s">
        <v>2121</v>
      </c>
      <c r="J21" s="122" t="e">
        <f>IF(COUNTIF(#REF!,"RESTRICTED"),"RESTRICTED","UPDATED")</f>
        <v>#REF!</v>
      </c>
      <c r="L21" s="121" t="s">
        <v>2121</v>
      </c>
      <c r="M21" s="121" t="s">
        <v>2121</v>
      </c>
    </row>
    <row r="22" spans="1:13">
      <c r="A22" s="89" t="s">
        <v>1739</v>
      </c>
      <c r="B22" s="88">
        <v>3</v>
      </c>
      <c r="D22" s="122">
        <v>419</v>
      </c>
      <c r="E22" s="122" t="s">
        <v>2591</v>
      </c>
      <c r="F22" s="122" t="e">
        <v>#N/A</v>
      </c>
      <c r="G22" s="122" t="e">
        <f t="shared" si="1"/>
        <v>#N/A</v>
      </c>
      <c r="I22" s="122" t="s">
        <v>2122</v>
      </c>
      <c r="J22" s="122" t="e">
        <f>IF(COUNTIF(#REF!,"RESTRICTED"),"RESTRICTED","UPDATED")</f>
        <v>#REF!</v>
      </c>
      <c r="L22" s="121" t="s">
        <v>2592</v>
      </c>
      <c r="M22" s="121" t="s">
        <v>2594</v>
      </c>
    </row>
    <row r="23" spans="1:13">
      <c r="A23" s="89" t="s">
        <v>1743</v>
      </c>
      <c r="B23" s="88">
        <v>3</v>
      </c>
      <c r="D23" s="122">
        <v>420</v>
      </c>
      <c r="E23" s="122" t="e">
        <v>#N/A</v>
      </c>
      <c r="F23" s="122" t="e">
        <v>#N/A</v>
      </c>
      <c r="G23" s="122" t="e">
        <f t="shared" si="1"/>
        <v>#N/A</v>
      </c>
      <c r="I23" s="122" t="s">
        <v>2121</v>
      </c>
      <c r="J23" s="122" t="e">
        <f>IF(COUNTIF(#REF!,"RESTRICTED"),"RESTRICTED","UPDATED")</f>
        <v>#REF!</v>
      </c>
      <c r="L23" s="121" t="s">
        <v>2121</v>
      </c>
      <c r="M23" s="121" t="s">
        <v>2121</v>
      </c>
    </row>
    <row r="24" spans="1:13">
      <c r="A24" s="89" t="s">
        <v>2311</v>
      </c>
      <c r="B24" s="88">
        <v>3</v>
      </c>
      <c r="D24" s="122">
        <v>421</v>
      </c>
      <c r="E24" s="122" t="e">
        <v>#N/A</v>
      </c>
      <c r="F24" s="122" t="e">
        <v>#N/A</v>
      </c>
      <c r="G24" s="122" t="e">
        <f t="shared" si="1"/>
        <v>#N/A</v>
      </c>
      <c r="I24" s="122" t="s">
        <v>2121</v>
      </c>
      <c r="J24" s="122" t="e">
        <f>IF(COUNTIF(#REF!,"RESTRICTED"),"RESTRICTED","UPDATED")</f>
        <v>#REF!</v>
      </c>
      <c r="L24" s="121" t="s">
        <v>2121</v>
      </c>
      <c r="M24" s="121" t="s">
        <v>2121</v>
      </c>
    </row>
    <row r="25" spans="1:13">
      <c r="A25" s="89" t="s">
        <v>2312</v>
      </c>
      <c r="B25" s="88">
        <v>3</v>
      </c>
      <c r="D25" s="122">
        <v>422</v>
      </c>
      <c r="E25" s="122" t="e">
        <v>#N/A</v>
      </c>
      <c r="F25" s="122" t="e">
        <v>#N/A</v>
      </c>
      <c r="G25" s="122" t="e">
        <f t="shared" si="1"/>
        <v>#N/A</v>
      </c>
      <c r="I25" s="122" t="s">
        <v>2121</v>
      </c>
      <c r="J25" s="122" t="e">
        <f>IF(COUNTIF(#REF!,"RESTRICTED"),"RESTRICTED","UPDATED")</f>
        <v>#REF!</v>
      </c>
      <c r="L25" s="121" t="s">
        <v>2121</v>
      </c>
      <c r="M25" s="121" t="s">
        <v>2121</v>
      </c>
    </row>
    <row r="26" spans="1:13">
      <c r="A26" s="89" t="s">
        <v>1745</v>
      </c>
      <c r="B26" s="88">
        <v>3</v>
      </c>
      <c r="D26" s="122">
        <v>423</v>
      </c>
      <c r="E26" s="122" t="e">
        <v>#N/A</v>
      </c>
      <c r="F26" s="122" t="e">
        <v>#N/A</v>
      </c>
      <c r="G26" s="122" t="e">
        <f t="shared" si="1"/>
        <v>#N/A</v>
      </c>
      <c r="I26" s="122" t="s">
        <v>2121</v>
      </c>
      <c r="J26" s="122" t="e">
        <f>IF(COUNTIF(#REF!,"RESTRICTED"),"RESTRICTED","UPDATED")</f>
        <v>#REF!</v>
      </c>
      <c r="L26" s="121" t="s">
        <v>2121</v>
      </c>
      <c r="M26" s="121" t="s">
        <v>2121</v>
      </c>
    </row>
    <row r="27" spans="1:13">
      <c r="A27" s="89" t="s">
        <v>2313</v>
      </c>
      <c r="B27" s="88">
        <v>3</v>
      </c>
      <c r="D27" s="122">
        <v>424</v>
      </c>
      <c r="E27" s="122" t="e">
        <v>#N/A</v>
      </c>
      <c r="F27" s="122" t="e">
        <v>#N/A</v>
      </c>
      <c r="G27" s="122" t="e">
        <f t="shared" si="1"/>
        <v>#N/A</v>
      </c>
      <c r="I27" s="122" t="s">
        <v>2121</v>
      </c>
      <c r="J27" s="122" t="e">
        <f>IF(COUNTIF(#REF!,"RESTRICTED"),"RESTRICTED","UPDATED")</f>
        <v>#REF!</v>
      </c>
      <c r="L27" s="121" t="s">
        <v>2121</v>
      </c>
      <c r="M27" s="121" t="s">
        <v>2121</v>
      </c>
    </row>
    <row r="28" spans="1:13">
      <c r="A28" s="89" t="s">
        <v>2314</v>
      </c>
      <c r="B28" s="88">
        <v>3</v>
      </c>
      <c r="D28" s="122">
        <v>501</v>
      </c>
      <c r="E28" s="122" t="e">
        <v>#N/A</v>
      </c>
      <c r="F28" s="122" t="s">
        <v>2595</v>
      </c>
      <c r="G28" s="122" t="e">
        <f t="shared" si="1"/>
        <v>#N/A</v>
      </c>
      <c r="I28" s="122" t="s">
        <v>2576</v>
      </c>
      <c r="J28" s="122" t="str">
        <f>IF(COUNTIF(configl5!G3:X3,"RESTRICTED"),"RESTRICTED","UPDATED")</f>
        <v>UPDATED</v>
      </c>
      <c r="L28" s="121" t="s">
        <v>2576</v>
      </c>
      <c r="M28" s="121" t="s">
        <v>2596</v>
      </c>
    </row>
    <row r="29" spans="1:13">
      <c r="A29" s="89" t="s">
        <v>2315</v>
      </c>
      <c r="B29" s="88">
        <v>3</v>
      </c>
      <c r="D29" s="122">
        <v>502</v>
      </c>
      <c r="E29" s="122" t="e">
        <v>#N/A</v>
      </c>
      <c r="F29" s="122" t="e">
        <v>#N/A</v>
      </c>
      <c r="G29" s="122" t="e">
        <f t="shared" si="1"/>
        <v>#N/A</v>
      </c>
      <c r="I29" s="122" t="s">
        <v>2121</v>
      </c>
      <c r="J29" s="122" t="str">
        <f>IF(COUNTIF(configl5!G4:X4,"RESTRICTED"),"RESTRICTED","UPDATED")</f>
        <v>UPDATED</v>
      </c>
      <c r="L29" s="121" t="s">
        <v>2121</v>
      </c>
      <c r="M29" s="121" t="s">
        <v>2121</v>
      </c>
    </row>
    <row r="30" spans="1:13">
      <c r="A30" s="89" t="s">
        <v>2316</v>
      </c>
      <c r="B30" s="88">
        <v>3</v>
      </c>
      <c r="D30" s="122">
        <v>503</v>
      </c>
      <c r="E30" s="122" t="e">
        <v>#N/A</v>
      </c>
      <c r="F30" s="122" t="e">
        <v>#N/A</v>
      </c>
      <c r="G30" s="122" t="e">
        <f t="shared" si="1"/>
        <v>#N/A</v>
      </c>
      <c r="I30" s="122" t="s">
        <v>2121</v>
      </c>
      <c r="J30" s="122" t="str">
        <f>IF(COUNTIF(configl5!G5:X5,"RESTRICTED"),"RESTRICTED","UPDATED")</f>
        <v>UPDATED</v>
      </c>
      <c r="L30" s="121" t="s">
        <v>2121</v>
      </c>
      <c r="M30" s="121" t="s">
        <v>2121</v>
      </c>
    </row>
    <row r="31" spans="1:13">
      <c r="A31" s="89" t="s">
        <v>2317</v>
      </c>
      <c r="B31" s="88">
        <v>2</v>
      </c>
      <c r="D31" s="122">
        <v>504</v>
      </c>
      <c r="E31" s="122" t="s">
        <v>2591</v>
      </c>
      <c r="F31" s="122" t="e">
        <v>#N/A</v>
      </c>
      <c r="G31" s="122" t="e">
        <f t="shared" si="1"/>
        <v>#N/A</v>
      </c>
      <c r="I31" s="122" t="s">
        <v>2122</v>
      </c>
      <c r="J31" s="122" t="str">
        <f>IF(COUNTIF(configl5!G6:X6,"RESTRICTED"),"RESTRICTED","UPDATED")</f>
        <v>UPDATED</v>
      </c>
      <c r="L31" s="121" t="s">
        <v>2592</v>
      </c>
      <c r="M31" s="121" t="s">
        <v>2597</v>
      </c>
    </row>
    <row r="32" spans="1:13">
      <c r="A32" s="89" t="s">
        <v>1752</v>
      </c>
      <c r="B32" s="88">
        <v>2</v>
      </c>
      <c r="D32" s="122">
        <v>505</v>
      </c>
      <c r="E32" s="122" t="e">
        <v>#N/A</v>
      </c>
      <c r="F32" s="122" t="e">
        <v>#N/A</v>
      </c>
      <c r="G32" s="122" t="e">
        <f t="shared" si="1"/>
        <v>#N/A</v>
      </c>
      <c r="I32" s="122" t="s">
        <v>2121</v>
      </c>
      <c r="J32" s="122" t="str">
        <f>IF(COUNTIF(configl5!G7:X7,"RESTRICTED"),"RESTRICTED","UPDATED")</f>
        <v>UPDATED</v>
      </c>
      <c r="L32" s="121" t="s">
        <v>2121</v>
      </c>
      <c r="M32" s="121" t="s">
        <v>2121</v>
      </c>
    </row>
    <row r="33" spans="1:13">
      <c r="A33" s="89" t="s">
        <v>1751</v>
      </c>
      <c r="B33" s="88">
        <v>2</v>
      </c>
      <c r="D33" s="122">
        <v>506</v>
      </c>
      <c r="E33" s="122" t="e">
        <v>#N/A</v>
      </c>
      <c r="F33" s="122" t="s">
        <v>2595</v>
      </c>
      <c r="G33" s="122" t="e">
        <f t="shared" si="1"/>
        <v>#N/A</v>
      </c>
      <c r="I33" s="122" t="s">
        <v>2576</v>
      </c>
      <c r="J33" s="122" t="str">
        <f>IF(COUNTIF(configl5!G8:X8,"RESTRICTED"),"RESTRICTED","UPDATED")</f>
        <v>UPDATED</v>
      </c>
      <c r="L33" s="121" t="s">
        <v>2576</v>
      </c>
      <c r="M33" s="121" t="s">
        <v>2598</v>
      </c>
    </row>
    <row r="34" spans="1:13">
      <c r="A34" s="89" t="s">
        <v>2318</v>
      </c>
      <c r="B34" s="88">
        <v>2</v>
      </c>
      <c r="D34" s="122">
        <v>507</v>
      </c>
      <c r="E34" s="122" t="e">
        <v>#N/A</v>
      </c>
      <c r="F34" s="122" t="e">
        <v>#N/A</v>
      </c>
      <c r="G34" s="122" t="e">
        <f t="shared" si="1"/>
        <v>#N/A</v>
      </c>
      <c r="I34" s="122" t="s">
        <v>2121</v>
      </c>
      <c r="J34" s="122" t="str">
        <f>IF(COUNTIF(configl5!G9:X9,"RESTRICTED"),"RESTRICTED","UPDATED")</f>
        <v>UPDATED</v>
      </c>
      <c r="L34" s="121" t="s">
        <v>2121</v>
      </c>
      <c r="M34" s="121" t="s">
        <v>2121</v>
      </c>
    </row>
    <row r="35" spans="1:13">
      <c r="A35" s="89" t="s">
        <v>2319</v>
      </c>
      <c r="B35" s="88">
        <v>2</v>
      </c>
      <c r="D35" s="122">
        <v>508</v>
      </c>
      <c r="E35" s="122" t="e">
        <v>#N/A</v>
      </c>
      <c r="F35" s="122" t="e">
        <v>#N/A</v>
      </c>
      <c r="G35" s="122" t="e">
        <f t="shared" si="1"/>
        <v>#N/A</v>
      </c>
      <c r="I35" s="122" t="s">
        <v>2121</v>
      </c>
      <c r="J35" s="122" t="str">
        <f>IF(COUNTIF(configl5!G10:X10,"RESTRICTED"),"RESTRICTED","UPDATED")</f>
        <v>UPDATED</v>
      </c>
      <c r="L35" s="121" t="s">
        <v>2121</v>
      </c>
      <c r="M35" s="121" t="s">
        <v>2121</v>
      </c>
    </row>
    <row r="36" spans="1:13">
      <c r="A36" s="89" t="s">
        <v>2320</v>
      </c>
      <c r="B36" s="88">
        <v>2</v>
      </c>
      <c r="D36" s="122">
        <v>509</v>
      </c>
      <c r="E36" s="122" t="e">
        <v>#N/A</v>
      </c>
      <c r="F36" s="122" t="e">
        <v>#N/A</v>
      </c>
      <c r="G36" s="122" t="e">
        <f t="shared" si="1"/>
        <v>#N/A</v>
      </c>
      <c r="I36" s="122" t="s">
        <v>2121</v>
      </c>
      <c r="J36" s="122" t="str">
        <f>IF(COUNTIF(configl5!G11:X11,"RESTRICTED"),"RESTRICTED","UPDATED")</f>
        <v>UPDATED</v>
      </c>
      <c r="L36" s="121" t="s">
        <v>2121</v>
      </c>
      <c r="M36" s="121" t="s">
        <v>2121</v>
      </c>
    </row>
    <row r="37" spans="1:13">
      <c r="A37" s="89" t="s">
        <v>2321</v>
      </c>
      <c r="B37" s="88">
        <v>2</v>
      </c>
      <c r="D37" s="122">
        <v>510</v>
      </c>
      <c r="E37" s="122" t="e">
        <v>#N/A</v>
      </c>
      <c r="F37" s="122" t="e">
        <v>#N/A</v>
      </c>
      <c r="G37" s="122" t="e">
        <f t="shared" si="1"/>
        <v>#N/A</v>
      </c>
      <c r="I37" s="122" t="s">
        <v>2121</v>
      </c>
      <c r="J37" s="122" t="str">
        <f>IF(COUNTIF(configl5!G12:X12,"RESTRICTED"),"RESTRICTED","UPDATED")</f>
        <v>UPDATED</v>
      </c>
      <c r="L37" s="121" t="s">
        <v>2121</v>
      </c>
      <c r="M37" s="121" t="s">
        <v>2121</v>
      </c>
    </row>
    <row r="38" spans="1:13">
      <c r="A38" s="89">
        <v>615</v>
      </c>
      <c r="B38" s="88">
        <v>2</v>
      </c>
      <c r="D38" s="122">
        <v>511</v>
      </c>
      <c r="E38" s="122" t="e">
        <v>#N/A</v>
      </c>
      <c r="F38" s="122" t="e">
        <v>#N/A</v>
      </c>
      <c r="G38" s="122" t="e">
        <f t="shared" si="1"/>
        <v>#N/A</v>
      </c>
      <c r="I38" s="122" t="s">
        <v>2121</v>
      </c>
      <c r="J38" s="122" t="str">
        <f>IF(COUNTIF(configl5!G13:X13,"RESTRICTED"),"RESTRICTED","UPDATED")</f>
        <v>UPDATED</v>
      </c>
      <c r="L38" s="121" t="s">
        <v>2121</v>
      </c>
      <c r="M38" s="121" t="s">
        <v>2121</v>
      </c>
    </row>
    <row r="39" spans="1:13">
      <c r="A39" s="89" t="s">
        <v>2322</v>
      </c>
      <c r="B39" s="88">
        <v>2</v>
      </c>
      <c r="D39" s="122">
        <v>512</v>
      </c>
      <c r="E39" s="122" t="e">
        <v>#N/A</v>
      </c>
      <c r="F39" s="122" t="e">
        <v>#N/A</v>
      </c>
      <c r="G39" s="122" t="e">
        <f t="shared" si="1"/>
        <v>#N/A</v>
      </c>
      <c r="I39" s="122" t="s">
        <v>2121</v>
      </c>
      <c r="J39" s="122" t="str">
        <f>IF(COUNTIF(configl5!G14:X14,"RESTRICTED"),"RESTRICTED","UPDATED")</f>
        <v>UPDATED</v>
      </c>
      <c r="L39" s="121" t="s">
        <v>2121</v>
      </c>
      <c r="M39" s="121" t="s">
        <v>2121</v>
      </c>
    </row>
    <row r="40" spans="1:13">
      <c r="A40" s="89" t="s">
        <v>2323</v>
      </c>
      <c r="B40" s="88">
        <v>2</v>
      </c>
      <c r="D40" s="122">
        <v>513</v>
      </c>
      <c r="E40" s="122" t="e">
        <v>#N/A</v>
      </c>
      <c r="F40" s="122" t="s">
        <v>2595</v>
      </c>
      <c r="G40" s="122" t="e">
        <f t="shared" si="1"/>
        <v>#N/A</v>
      </c>
      <c r="I40" s="122" t="s">
        <v>2576</v>
      </c>
      <c r="J40" s="122" t="str">
        <f>IF(COUNTIF(configl5!G15:X15,"RESTRICTED"),"RESTRICTED","UPDATED")</f>
        <v>UPDATED</v>
      </c>
      <c r="L40" s="121" t="s">
        <v>2576</v>
      </c>
      <c r="M40" s="121" t="s">
        <v>2557</v>
      </c>
    </row>
    <row r="41" spans="1:13">
      <c r="A41" s="89" t="s">
        <v>2324</v>
      </c>
      <c r="B41" s="88">
        <v>2</v>
      </c>
      <c r="D41" s="122">
        <v>514</v>
      </c>
      <c r="E41" s="122" t="e">
        <v>#N/A</v>
      </c>
      <c r="F41" s="122" t="e">
        <v>#N/A</v>
      </c>
      <c r="G41" s="122" t="e">
        <f t="shared" si="1"/>
        <v>#N/A</v>
      </c>
      <c r="I41" s="122" t="s">
        <v>2121</v>
      </c>
      <c r="J41" s="122" t="str">
        <f>IF(COUNTIF(configl5!G16:X16,"RESTRICTED"),"RESTRICTED","UPDATED")</f>
        <v>UPDATED</v>
      </c>
      <c r="L41" s="121" t="s">
        <v>2121</v>
      </c>
      <c r="M41" s="121" t="s">
        <v>2121</v>
      </c>
    </row>
    <row r="42" spans="1:13">
      <c r="A42" s="89" t="s">
        <v>1749</v>
      </c>
      <c r="B42" s="88">
        <v>2</v>
      </c>
      <c r="D42" s="122">
        <v>515</v>
      </c>
      <c r="E42" s="122" t="e">
        <v>#N/A</v>
      </c>
      <c r="F42" s="122" t="e">
        <v>#N/A</v>
      </c>
      <c r="G42" s="122" t="e">
        <f t="shared" si="1"/>
        <v>#N/A</v>
      </c>
      <c r="I42" s="122" t="s">
        <v>2121</v>
      </c>
      <c r="J42" s="122" t="str">
        <f>IF(COUNTIF(configl5!G17:X17,"RESTRICTED"),"RESTRICTED","UPDATED")</f>
        <v>UPDATED</v>
      </c>
      <c r="L42" s="121" t="s">
        <v>2121</v>
      </c>
      <c r="M42" s="121" t="s">
        <v>2121</v>
      </c>
    </row>
    <row r="43" spans="1:13">
      <c r="A43" s="89" t="s">
        <v>1738</v>
      </c>
      <c r="B43" s="88">
        <v>2</v>
      </c>
      <c r="D43" s="122">
        <v>516</v>
      </c>
      <c r="E43" s="122" t="e">
        <v>#N/A</v>
      </c>
      <c r="F43" s="122" t="e">
        <v>#N/A</v>
      </c>
      <c r="G43" s="122" t="e">
        <f t="shared" si="1"/>
        <v>#N/A</v>
      </c>
      <c r="I43" s="122" t="s">
        <v>2121</v>
      </c>
      <c r="J43" s="122" t="str">
        <f>IF(COUNTIF(configl5!G18:X18,"RESTRICTED"),"RESTRICTED","UPDATED")</f>
        <v>UPDATED</v>
      </c>
      <c r="L43" s="121" t="s">
        <v>2121</v>
      </c>
      <c r="M43" s="121" t="s">
        <v>2121</v>
      </c>
    </row>
    <row r="44" spans="1:13">
      <c r="A44" s="89" t="s">
        <v>2325</v>
      </c>
      <c r="B44" s="88">
        <v>2</v>
      </c>
      <c r="D44" s="122">
        <v>517</v>
      </c>
      <c r="E44" s="122" t="e">
        <v>#N/A</v>
      </c>
      <c r="F44" s="122" t="e">
        <v>#N/A</v>
      </c>
      <c r="G44" s="122" t="e">
        <f t="shared" si="1"/>
        <v>#N/A</v>
      </c>
      <c r="I44" s="122" t="s">
        <v>2121</v>
      </c>
      <c r="J44" s="122" t="str">
        <f>IF(COUNTIF(configl5!G19:X19,"RESTRICTED"),"RESTRICTED","UPDATED")</f>
        <v>UPDATED</v>
      </c>
      <c r="L44" s="121" t="s">
        <v>2121</v>
      </c>
      <c r="M44" s="121" t="s">
        <v>2121</v>
      </c>
    </row>
    <row r="45" spans="1:13">
      <c r="A45" s="89">
        <v>424</v>
      </c>
      <c r="B45" s="88">
        <v>2</v>
      </c>
      <c r="D45" s="122">
        <v>518</v>
      </c>
      <c r="E45" s="122" t="s">
        <v>2591</v>
      </c>
      <c r="F45" s="122" t="e">
        <v>#N/A</v>
      </c>
      <c r="G45" s="122" t="e">
        <f t="shared" si="1"/>
        <v>#N/A</v>
      </c>
      <c r="I45" s="122" t="s">
        <v>2122</v>
      </c>
      <c r="J45" s="122" t="str">
        <f>IF(COUNTIF(configl5!G20:X20,"RESTRICTED"),"RESTRICTED","UPDATED")</f>
        <v>UPDATED</v>
      </c>
      <c r="L45" s="121" t="s">
        <v>2592</v>
      </c>
      <c r="M45" s="121" t="s">
        <v>2599</v>
      </c>
    </row>
    <row r="46" spans="1:13">
      <c r="A46" s="89" t="s">
        <v>2326</v>
      </c>
      <c r="B46" s="88">
        <v>1</v>
      </c>
      <c r="D46" s="122">
        <v>519</v>
      </c>
      <c r="E46" s="122" t="s">
        <v>2591</v>
      </c>
      <c r="F46" s="122" t="s">
        <v>2595</v>
      </c>
      <c r="G46" s="122" t="str">
        <f t="shared" si="1"/>
        <v>OK for mainline with restriction</v>
      </c>
      <c r="I46" s="122" t="s">
        <v>2122</v>
      </c>
      <c r="J46" s="122" t="str">
        <f>IF(COUNTIF(configl5!G21:X21,"RESTRICTED"),"RESTRICTED","UPDATED")</f>
        <v>UPDATED</v>
      </c>
      <c r="L46" s="121" t="s">
        <v>2592</v>
      </c>
      <c r="M46" s="121" t="s">
        <v>2600</v>
      </c>
    </row>
    <row r="47" spans="1:13">
      <c r="A47" s="89" t="s">
        <v>2327</v>
      </c>
      <c r="B47" s="88">
        <v>1</v>
      </c>
      <c r="D47" s="122">
        <v>601</v>
      </c>
      <c r="E47" s="122" t="e">
        <v>#N/A</v>
      </c>
      <c r="F47" s="122" t="e">
        <v>#N/A</v>
      </c>
      <c r="G47" s="122" t="e">
        <f t="shared" si="1"/>
        <v>#N/A</v>
      </c>
      <c r="I47" s="122" t="s">
        <v>2121</v>
      </c>
      <c r="J47" s="122" t="e">
        <f>IF(COUNTIF(#REF!,"RESTRICTED"),"RESTRICTED","UPDATED")</f>
        <v>#REF!</v>
      </c>
      <c r="L47" s="121" t="s">
        <v>2121</v>
      </c>
      <c r="M47" s="121" t="s">
        <v>2121</v>
      </c>
    </row>
    <row r="48" spans="1:13">
      <c r="A48" s="89" t="s">
        <v>2328</v>
      </c>
      <c r="B48" s="88">
        <v>1</v>
      </c>
      <c r="D48" s="122">
        <v>602</v>
      </c>
      <c r="E48" s="122" t="e">
        <v>#N/A</v>
      </c>
      <c r="F48" s="122" t="e">
        <v>#N/A</v>
      </c>
      <c r="G48" s="122" t="e">
        <f t="shared" si="1"/>
        <v>#N/A</v>
      </c>
      <c r="I48" s="122" t="s">
        <v>2121</v>
      </c>
      <c r="J48" s="122" t="e">
        <f>IF(COUNTIF(#REF!,"RESTRICTED"),"RESTRICTED","UPDATED")</f>
        <v>#REF!</v>
      </c>
      <c r="L48" s="121" t="s">
        <v>2121</v>
      </c>
      <c r="M48" s="121" t="s">
        <v>2121</v>
      </c>
    </row>
    <row r="49" spans="1:13">
      <c r="A49" s="89" t="s">
        <v>2329</v>
      </c>
      <c r="B49" s="88">
        <v>1</v>
      </c>
      <c r="D49" s="122">
        <v>603</v>
      </c>
      <c r="E49" s="122" t="e">
        <v>#N/A</v>
      </c>
      <c r="F49" s="122" t="e">
        <v>#N/A</v>
      </c>
      <c r="G49" s="122" t="e">
        <f t="shared" si="1"/>
        <v>#N/A</v>
      </c>
      <c r="I49" s="122" t="s">
        <v>2121</v>
      </c>
      <c r="J49" s="122" t="e">
        <f>IF(COUNTIF(#REF!,"RESTRICTED"),"RESTRICTED","UPDATED")</f>
        <v>#REF!</v>
      </c>
      <c r="L49" s="121" t="s">
        <v>2121</v>
      </c>
      <c r="M49" s="121" t="s">
        <v>2121</v>
      </c>
    </row>
    <row r="50" spans="1:13">
      <c r="A50" s="89">
        <v>516</v>
      </c>
      <c r="B50" s="88">
        <v>1</v>
      </c>
      <c r="D50" s="122">
        <v>604</v>
      </c>
      <c r="E50" s="122" t="e">
        <v>#N/A</v>
      </c>
      <c r="F50" s="122" t="e">
        <v>#N/A</v>
      </c>
      <c r="G50" s="122" t="e">
        <f t="shared" si="1"/>
        <v>#N/A</v>
      </c>
      <c r="I50" s="122" t="s">
        <v>2121</v>
      </c>
      <c r="J50" s="122" t="e">
        <f>IF(COUNTIF(#REF!,"RESTRICTED"),"RESTRICTED","UPDATED")</f>
        <v>#REF!</v>
      </c>
      <c r="L50" s="121" t="s">
        <v>2121</v>
      </c>
      <c r="M50" s="121" t="s">
        <v>2121</v>
      </c>
    </row>
    <row r="51" spans="1:13">
      <c r="A51" s="89" t="s">
        <v>2330</v>
      </c>
      <c r="B51" s="88">
        <v>1</v>
      </c>
      <c r="D51" s="122">
        <v>605</v>
      </c>
      <c r="E51" s="122" t="e">
        <v>#N/A</v>
      </c>
      <c r="F51" s="122" t="e">
        <v>#N/A</v>
      </c>
      <c r="I51" s="122" t="s">
        <v>2121</v>
      </c>
      <c r="J51" s="122" t="e">
        <f>IF(COUNTIF(#REF!,"RESTRICTED"),"RESTRICTED","UPDATED")</f>
        <v>#REF!</v>
      </c>
      <c r="L51" s="121" t="s">
        <v>2121</v>
      </c>
      <c r="M51" s="121" t="s">
        <v>2121</v>
      </c>
    </row>
    <row r="52" spans="1:13">
      <c r="A52" s="89" t="s">
        <v>1750</v>
      </c>
      <c r="B52" s="88">
        <v>1</v>
      </c>
      <c r="D52" s="122">
        <v>606</v>
      </c>
      <c r="E52" s="122" t="e">
        <v>#N/A</v>
      </c>
      <c r="F52" s="122" t="e">
        <v>#N/A</v>
      </c>
      <c r="I52" s="122" t="s">
        <v>2121</v>
      </c>
      <c r="J52" s="122" t="e">
        <f>IF(COUNTIF(#REF!,"RESTRICTED"),"RESTRICTED","UPDATED")</f>
        <v>#REF!</v>
      </c>
      <c r="L52" s="121" t="s">
        <v>2121</v>
      </c>
      <c r="M52" s="121" t="s">
        <v>2121</v>
      </c>
    </row>
    <row r="53" spans="1:13">
      <c r="A53" s="89" t="s">
        <v>2331</v>
      </c>
      <c r="B53" s="88">
        <v>1</v>
      </c>
      <c r="D53" s="122">
        <v>607</v>
      </c>
      <c r="E53" s="122" t="e">
        <v>#N/A</v>
      </c>
      <c r="F53" s="122" t="e">
        <v>#N/A</v>
      </c>
      <c r="I53" s="122" t="s">
        <v>2121</v>
      </c>
      <c r="J53" s="122" t="e">
        <f>IF(COUNTIF(#REF!,"RESTRICTED"),"RESTRICTED","UPDATED")</f>
        <v>#REF!</v>
      </c>
      <c r="L53" s="121" t="s">
        <v>2121</v>
      </c>
      <c r="M53" s="121" t="s">
        <v>2121</v>
      </c>
    </row>
    <row r="54" spans="1:13">
      <c r="A54" s="89" t="s">
        <v>2332</v>
      </c>
      <c r="B54" s="88">
        <v>1</v>
      </c>
      <c r="D54" s="122">
        <v>608</v>
      </c>
      <c r="E54" s="122" t="e">
        <v>#N/A</v>
      </c>
      <c r="F54" s="122" t="e">
        <v>#N/A</v>
      </c>
      <c r="I54" s="122" t="s">
        <v>2121</v>
      </c>
      <c r="J54" s="122" t="e">
        <f>IF(COUNTIF(#REF!,"RESTRICTED"),"RESTRICTED","UPDATED")</f>
        <v>#REF!</v>
      </c>
      <c r="L54" s="121" t="s">
        <v>2121</v>
      </c>
      <c r="M54" s="121" t="s">
        <v>2121</v>
      </c>
    </row>
    <row r="55" spans="1:13">
      <c r="A55" s="89">
        <v>601</v>
      </c>
      <c r="B55" s="88">
        <v>1</v>
      </c>
      <c r="D55" s="122">
        <v>609</v>
      </c>
      <c r="E55" s="122" t="e">
        <v>#N/A</v>
      </c>
      <c r="F55" s="122" t="e">
        <v>#N/A</v>
      </c>
      <c r="I55" s="122" t="s">
        <v>2121</v>
      </c>
      <c r="J55" s="122" t="e">
        <f>IF(COUNTIF(#REF!,"RESTRICTED"),"RESTRICTED","UPDATED")</f>
        <v>#REF!</v>
      </c>
      <c r="L55" s="121" t="s">
        <v>2121</v>
      </c>
      <c r="M55" s="121" t="s">
        <v>2121</v>
      </c>
    </row>
    <row r="56" spans="1:13">
      <c r="A56" s="89" t="s">
        <v>2333</v>
      </c>
      <c r="B56" s="88">
        <v>1</v>
      </c>
      <c r="D56" s="122">
        <v>610</v>
      </c>
      <c r="E56" s="122" t="e">
        <v>#N/A</v>
      </c>
      <c r="F56" s="122" t="e">
        <v>#N/A</v>
      </c>
      <c r="I56" s="122" t="s">
        <v>2121</v>
      </c>
      <c r="J56" s="122" t="e">
        <f>IF(COUNTIF(#REF!,"RESTRICTED"),"RESTRICTED","UPDATED")</f>
        <v>#REF!</v>
      </c>
      <c r="L56" s="121" t="s">
        <v>2121</v>
      </c>
      <c r="M56" s="121" t="s">
        <v>2121</v>
      </c>
    </row>
    <row r="57" spans="1:13">
      <c r="A57" s="89" t="s">
        <v>2334</v>
      </c>
      <c r="B57" s="88">
        <v>1</v>
      </c>
      <c r="D57" s="122">
        <v>611</v>
      </c>
      <c r="E57" s="122" t="e">
        <v>#N/A</v>
      </c>
      <c r="F57" s="122" t="e">
        <v>#N/A</v>
      </c>
      <c r="I57" s="122" t="s">
        <v>2121</v>
      </c>
      <c r="J57" s="122" t="e">
        <f>IF(COUNTIF(#REF!,"RESTRICTED"),"RESTRICTED","UPDATED")</f>
        <v>#REF!</v>
      </c>
      <c r="L57" s="121" t="s">
        <v>2121</v>
      </c>
      <c r="M57" s="121" t="s">
        <v>2121</v>
      </c>
    </row>
    <row r="58" spans="1:13">
      <c r="A58" s="89" t="s">
        <v>2335</v>
      </c>
      <c r="B58" s="88">
        <v>1</v>
      </c>
      <c r="D58" s="122">
        <v>612</v>
      </c>
      <c r="E58" s="122" t="e">
        <v>#N/A</v>
      </c>
      <c r="F58" s="122" t="e">
        <v>#N/A</v>
      </c>
      <c r="I58" s="122" t="s">
        <v>2121</v>
      </c>
      <c r="J58" s="122" t="e">
        <f>IF(COUNTIF(#REF!,"RESTRICTED"),"RESTRICTED","UPDATED")</f>
        <v>#REF!</v>
      </c>
      <c r="L58" s="121" t="s">
        <v>2121</v>
      </c>
      <c r="M58" s="121" t="s">
        <v>2121</v>
      </c>
    </row>
    <row r="59" spans="1:13">
      <c r="A59" s="89" t="s">
        <v>1736</v>
      </c>
      <c r="B59" s="88">
        <v>1</v>
      </c>
      <c r="D59" s="122">
        <v>613</v>
      </c>
      <c r="E59" s="122" t="e">
        <v>#N/A</v>
      </c>
      <c r="F59" s="122" t="e">
        <v>#N/A</v>
      </c>
      <c r="I59" s="122" t="s">
        <v>2121</v>
      </c>
      <c r="J59" s="122" t="e">
        <f>IF(COUNTIF(#REF!,"RESTRICTED"),"RESTRICTED","UPDATED")</f>
        <v>#REF!</v>
      </c>
      <c r="L59" s="121" t="s">
        <v>2121</v>
      </c>
      <c r="M59" s="121" t="s">
        <v>2121</v>
      </c>
    </row>
    <row r="60" spans="1:13">
      <c r="A60" s="89" t="s">
        <v>2336</v>
      </c>
      <c r="B60" s="88">
        <v>1</v>
      </c>
      <c r="D60" s="122">
        <v>614</v>
      </c>
      <c r="E60" s="122" t="e">
        <v>#N/A</v>
      </c>
      <c r="F60" s="122" t="e">
        <v>#N/A</v>
      </c>
      <c r="I60" s="122" t="s">
        <v>2121</v>
      </c>
      <c r="J60" s="122" t="e">
        <f>IF(COUNTIF(#REF!,"RESTRICTED"),"RESTRICTED","UPDATED")</f>
        <v>#REF!</v>
      </c>
      <c r="L60" s="121" t="s">
        <v>2121</v>
      </c>
      <c r="M60" s="121" t="s">
        <v>2121</v>
      </c>
    </row>
    <row r="61" spans="1:13">
      <c r="A61" s="89" t="s">
        <v>2337</v>
      </c>
      <c r="B61" s="88">
        <v>1</v>
      </c>
      <c r="D61" s="122">
        <v>615</v>
      </c>
      <c r="E61" s="122" t="e">
        <v>#N/A</v>
      </c>
      <c r="F61" s="122" t="e">
        <v>#N/A</v>
      </c>
      <c r="I61" s="122" t="s">
        <v>2121</v>
      </c>
      <c r="J61" s="122" t="e">
        <f>IF(COUNTIF(#REF!,"RESTRICTED"),"RESTRICTED","UPDATED")</f>
        <v>#REF!</v>
      </c>
      <c r="L61" s="121" t="s">
        <v>2121</v>
      </c>
      <c r="M61" s="121" t="s">
        <v>2121</v>
      </c>
    </row>
    <row r="62" spans="1:13">
      <c r="A62" s="89" t="s">
        <v>1742</v>
      </c>
      <c r="B62" s="88">
        <v>1</v>
      </c>
      <c r="D62" s="122">
        <v>616</v>
      </c>
      <c r="E62" s="122" t="e">
        <v>#N/A</v>
      </c>
      <c r="F62" s="122" t="e">
        <v>#N/A</v>
      </c>
      <c r="I62" s="122" t="s">
        <v>2121</v>
      </c>
      <c r="J62" s="122" t="e">
        <f>IF(COUNTIF(#REF!,"RESTRICTED"),"RESTRICTED","UPDATED")</f>
        <v>#REF!</v>
      </c>
      <c r="L62" s="121" t="s">
        <v>2121</v>
      </c>
      <c r="M62" s="121" t="s">
        <v>2121</v>
      </c>
    </row>
    <row r="63" spans="1:13">
      <c r="A63" s="89" t="s">
        <v>2338</v>
      </c>
      <c r="B63" s="88">
        <v>1</v>
      </c>
      <c r="D63" s="122">
        <v>617</v>
      </c>
      <c r="E63" s="122" t="s">
        <v>2591</v>
      </c>
      <c r="F63" s="122" t="e">
        <v>#N/A</v>
      </c>
      <c r="I63" s="122" t="s">
        <v>2122</v>
      </c>
      <c r="J63" s="122" t="e">
        <f>IF(COUNTIF(#REF!,"RESTRICTED"),"RESTRICTED","UPDATED")</f>
        <v>#REF!</v>
      </c>
      <c r="L63" s="121" t="s">
        <v>2592</v>
      </c>
      <c r="M63" s="121" t="s">
        <v>2601</v>
      </c>
    </row>
    <row r="64" spans="1:13">
      <c r="A64" s="89" t="s">
        <v>1747</v>
      </c>
      <c r="B64" s="88">
        <v>1</v>
      </c>
      <c r="D64" s="122">
        <v>618</v>
      </c>
      <c r="E64" s="122" t="e">
        <v>#N/A</v>
      </c>
      <c r="F64" s="122" t="e">
        <v>#N/A</v>
      </c>
      <c r="I64" s="122" t="s">
        <v>2121</v>
      </c>
      <c r="J64" s="122" t="e">
        <f>IF(COUNTIF(#REF!,"RESTRICTED"),"RESTRICTED","UPDATED")</f>
        <v>#REF!</v>
      </c>
      <c r="L64" s="121" t="s">
        <v>2121</v>
      </c>
      <c r="M64" s="121" t="s">
        <v>2121</v>
      </c>
    </row>
    <row r="65" spans="1:13">
      <c r="A65" s="89" t="s">
        <v>1744</v>
      </c>
      <c r="B65" s="88">
        <v>1</v>
      </c>
      <c r="D65" s="122">
        <v>619</v>
      </c>
      <c r="E65" s="122" t="e">
        <v>#N/A</v>
      </c>
      <c r="F65" s="122" t="e">
        <v>#N/A</v>
      </c>
      <c r="I65" s="122" t="s">
        <v>2121</v>
      </c>
      <c r="J65" s="122" t="e">
        <f>IF(COUNTIF(#REF!,"RESTRICTED"),"RESTRICTED","UPDATED")</f>
        <v>#REF!</v>
      </c>
      <c r="L65" s="121" t="s">
        <v>2121</v>
      </c>
      <c r="M65" s="121" t="s">
        <v>2121</v>
      </c>
    </row>
    <row r="66" spans="1:13">
      <c r="A66" s="89" t="s">
        <v>2339</v>
      </c>
      <c r="B66" s="88">
        <v>1</v>
      </c>
      <c r="D66" s="122">
        <v>620</v>
      </c>
      <c r="E66" s="122" t="e">
        <v>#N/A</v>
      </c>
      <c r="F66" s="122" t="e">
        <v>#N/A</v>
      </c>
      <c r="I66" s="122" t="s">
        <v>2121</v>
      </c>
      <c r="J66" s="122" t="e">
        <f>IF(COUNTIF(#REF!,"RESTRICTED"),"RESTRICTED","UPDATED")</f>
        <v>#REF!</v>
      </c>
      <c r="L66" s="121" t="s">
        <v>2121</v>
      </c>
      <c r="M66" s="121" t="s">
        <v>2121</v>
      </c>
    </row>
    <row r="67" spans="1:13">
      <c r="A67" s="89" t="s">
        <v>1746</v>
      </c>
      <c r="B67" s="88">
        <v>1</v>
      </c>
      <c r="D67" s="122">
        <v>621</v>
      </c>
      <c r="E67" s="122" t="e">
        <v>#N/A</v>
      </c>
      <c r="F67" s="122" t="e">
        <v>#N/A</v>
      </c>
      <c r="I67" s="122" t="s">
        <v>2121</v>
      </c>
      <c r="J67" s="122" t="e">
        <f>IF(COUNTIF(#REF!,"RESTRICTED"),"RESTRICTED","UPDATED")</f>
        <v>#REF!</v>
      </c>
      <c r="L67" s="121" t="s">
        <v>2121</v>
      </c>
      <c r="M67" s="121" t="s">
        <v>2121</v>
      </c>
    </row>
    <row r="68" spans="1:13">
      <c r="A68" s="89" t="s">
        <v>2340</v>
      </c>
      <c r="B68" s="88">
        <v>1</v>
      </c>
      <c r="D68" s="122">
        <v>622</v>
      </c>
      <c r="E68" s="122" t="e">
        <v>#N/A</v>
      </c>
      <c r="F68" s="122" t="e">
        <v>#N/A</v>
      </c>
      <c r="I68" s="122" t="s">
        <v>2121</v>
      </c>
      <c r="J68" s="122" t="e">
        <f>IF(COUNTIF(#REF!,"RESTRICTED"),"RESTRICTED","UPDATED")</f>
        <v>#REF!</v>
      </c>
      <c r="L68" s="121" t="s">
        <v>2121</v>
      </c>
      <c r="M68" s="121" t="s">
        <v>2121</v>
      </c>
    </row>
    <row r="69" spans="1:13">
      <c r="A69" s="89" t="s">
        <v>2341</v>
      </c>
      <c r="B69" s="88">
        <v>1</v>
      </c>
      <c r="D69" s="122">
        <v>623</v>
      </c>
      <c r="E69" s="122" t="e">
        <v>#N/A</v>
      </c>
      <c r="F69" s="122" t="e">
        <v>#N/A</v>
      </c>
      <c r="I69" s="122" t="s">
        <v>2121</v>
      </c>
      <c r="J69" s="122" t="e">
        <f>IF(COUNTIF(#REF!,"RESTRICTED"),"RESTRICTED","UPDATED")</f>
        <v>#REF!</v>
      </c>
      <c r="L69" s="121" t="s">
        <v>2121</v>
      </c>
      <c r="M69" s="121" t="s">
        <v>2121</v>
      </c>
    </row>
    <row r="70" spans="1:13">
      <c r="A70" s="89" t="s">
        <v>1314</v>
      </c>
      <c r="B70" s="88">
        <v>185</v>
      </c>
      <c r="D70" s="122">
        <v>624</v>
      </c>
      <c r="E70" s="122" t="e">
        <v>#N/A</v>
      </c>
      <c r="F70" s="122" t="e">
        <v>#N/A</v>
      </c>
      <c r="I70" s="122" t="s">
        <v>2121</v>
      </c>
      <c r="J70" s="122" t="e">
        <f>IF(COUNTIF(#REF!,"RESTRICTED"),"RESTRICTED","UPDATED")</f>
        <v>#REF!</v>
      </c>
      <c r="L70" s="121" t="s">
        <v>2121</v>
      </c>
      <c r="M70" s="121" t="s">
        <v>2121</v>
      </c>
    </row>
    <row r="71" spans="1:13">
      <c r="D71" s="122">
        <v>625</v>
      </c>
      <c r="E71" s="122" t="e">
        <v>#N/A</v>
      </c>
      <c r="F71" s="122" t="e">
        <v>#N/A</v>
      </c>
      <c r="I71" s="122" t="s">
        <v>2121</v>
      </c>
      <c r="J71" s="122" t="e">
        <f>IF(COUNTIF(#REF!,"RESTRICTED"),"RESTRICTED","UPDATED")</f>
        <v>#REF!</v>
      </c>
      <c r="L71" s="121" t="s">
        <v>2121</v>
      </c>
      <c r="M71" s="121" t="s">
        <v>2121</v>
      </c>
    </row>
    <row r="72" spans="1:13">
      <c r="D72" s="122">
        <v>626</v>
      </c>
      <c r="E72" s="122" t="e">
        <v>#N/A</v>
      </c>
      <c r="F72" s="122" t="e">
        <v>#N/A</v>
      </c>
      <c r="I72" s="122" t="s">
        <v>2121</v>
      </c>
      <c r="J72" s="122" t="e">
        <f>IF(COUNTIF(#REF!,"RESTRICTED"),"RESTRICTED","UPDATED")</f>
        <v>#REF!</v>
      </c>
      <c r="L72" s="121" t="s">
        <v>2121</v>
      </c>
      <c r="M72" s="121" t="s">
        <v>2121</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D0871-A5FD-480C-8BED-8E5BF8378437}">
  <dimension ref="A1:AK166"/>
  <sheetViews>
    <sheetView topLeftCell="P141" zoomScale="90" zoomScaleNormal="90" workbookViewId="0">
      <selection activeCell="AH170" sqref="AH170"/>
    </sheetView>
  </sheetViews>
  <sheetFormatPr defaultColWidth="8.88671875" defaultRowHeight="14.4"/>
  <cols>
    <col min="1" max="1" width="13.6640625" style="121" customWidth="1"/>
    <col min="2" max="4" width="8.88671875" style="121"/>
    <col min="5" max="5" width="2.5546875" style="121" customWidth="1"/>
    <col min="6" max="8" width="8.88671875" style="121"/>
    <col min="9" max="9" width="2.6640625" style="121" customWidth="1"/>
    <col min="10" max="12" width="8.88671875" style="121"/>
    <col min="13" max="13" width="2.33203125" style="121" customWidth="1"/>
    <col min="14" max="16" width="8.88671875" style="121"/>
    <col min="17" max="17" width="3.33203125" style="121" customWidth="1"/>
    <col min="18" max="25" width="8.88671875" style="121"/>
    <col min="26" max="26" width="8.6640625" style="121" customWidth="1"/>
    <col min="27" max="27" width="8.88671875" style="121"/>
    <col min="28" max="28" width="11.88671875" style="121" customWidth="1"/>
    <col min="29" max="29" width="8.88671875" style="121"/>
    <col min="30" max="30" width="9.6640625" style="121" bestFit="1" customWidth="1"/>
    <col min="31" max="31" width="8.88671875" style="121"/>
    <col min="32" max="32" width="13.44140625" style="121" customWidth="1"/>
    <col min="33" max="33" width="8.88671875" style="121"/>
    <col min="34" max="34" width="9.6640625" style="121" bestFit="1" customWidth="1"/>
    <col min="35" max="35" width="8.88671875" style="121"/>
    <col min="36" max="36" width="13.33203125" style="121" customWidth="1"/>
    <col min="37" max="16384" width="8.88671875" style="121"/>
  </cols>
  <sheetData>
    <row r="1" spans="1:37">
      <c r="B1" s="271" t="s">
        <v>2120</v>
      </c>
      <c r="C1" s="271"/>
      <c r="D1" s="271"/>
      <c r="F1" s="271" t="s">
        <v>2118</v>
      </c>
      <c r="G1" s="271"/>
      <c r="H1" s="271"/>
      <c r="J1" s="271" t="s">
        <v>2445</v>
      </c>
      <c r="K1" s="271"/>
      <c r="L1" s="271"/>
      <c r="N1" s="271" t="s">
        <v>2446</v>
      </c>
      <c r="O1" s="271"/>
      <c r="P1" s="271"/>
      <c r="R1" s="271" t="s">
        <v>1369</v>
      </c>
      <c r="S1" s="271"/>
      <c r="T1" s="271"/>
      <c r="V1" s="271" t="s">
        <v>2447</v>
      </c>
      <c r="W1" s="271"/>
      <c r="X1" s="271"/>
      <c r="Z1" s="269" t="s">
        <v>2448</v>
      </c>
      <c r="AA1" s="270"/>
      <c r="AB1" s="270"/>
      <c r="AC1" s="270"/>
      <c r="AD1" s="268" t="s">
        <v>2449</v>
      </c>
      <c r="AE1" s="268"/>
      <c r="AF1" s="268"/>
      <c r="AG1" s="149"/>
      <c r="AH1" s="241" t="s">
        <v>2450</v>
      </c>
      <c r="AI1" s="242"/>
      <c r="AJ1" s="242"/>
      <c r="AK1" s="243"/>
    </row>
    <row r="2" spans="1:37">
      <c r="A2" s="121" t="s">
        <v>0</v>
      </c>
      <c r="B2" s="153" t="s">
        <v>2451</v>
      </c>
      <c r="C2" s="153" t="s">
        <v>2452</v>
      </c>
      <c r="D2" s="153" t="s">
        <v>2453</v>
      </c>
      <c r="E2" s="149"/>
      <c r="F2" s="154" t="s">
        <v>2451</v>
      </c>
      <c r="G2" s="154" t="s">
        <v>2452</v>
      </c>
      <c r="H2" s="154" t="s">
        <v>2453</v>
      </c>
      <c r="I2" s="149"/>
      <c r="J2" s="155" t="s">
        <v>2451</v>
      </c>
      <c r="K2" s="155" t="s">
        <v>2452</v>
      </c>
      <c r="L2" s="155" t="s">
        <v>2453</v>
      </c>
      <c r="N2" s="156" t="s">
        <v>2451</v>
      </c>
      <c r="O2" s="156" t="s">
        <v>2452</v>
      </c>
      <c r="P2" s="156" t="s">
        <v>2453</v>
      </c>
      <c r="R2" s="157" t="s">
        <v>2451</v>
      </c>
      <c r="S2" s="157" t="s">
        <v>2452</v>
      </c>
      <c r="T2" s="157" t="s">
        <v>2453</v>
      </c>
      <c r="V2" s="157" t="s">
        <v>2451</v>
      </c>
      <c r="W2" s="157" t="s">
        <v>2452</v>
      </c>
      <c r="X2" s="157" t="s">
        <v>2453</v>
      </c>
      <c r="Z2" s="163" t="s">
        <v>2460</v>
      </c>
      <c r="AA2" s="163" t="s">
        <v>2446</v>
      </c>
      <c r="AB2" s="164" t="s">
        <v>2454</v>
      </c>
      <c r="AC2" s="164" t="s">
        <v>2455</v>
      </c>
      <c r="AD2" s="158" t="s">
        <v>0</v>
      </c>
      <c r="AE2" s="158" t="s">
        <v>2446</v>
      </c>
      <c r="AF2" s="158" t="s">
        <v>2456</v>
      </c>
      <c r="AG2" s="158" t="s">
        <v>2457</v>
      </c>
      <c r="AH2" s="157" t="s">
        <v>0</v>
      </c>
      <c r="AI2" s="157" t="s">
        <v>2446</v>
      </c>
      <c r="AJ2" s="157" t="s">
        <v>2458</v>
      </c>
      <c r="AK2" s="157" t="s">
        <v>2459</v>
      </c>
    </row>
    <row r="3" spans="1:37">
      <c r="A3" s="159">
        <v>44573</v>
      </c>
      <c r="B3" s="150">
        <v>11</v>
      </c>
      <c r="C3" s="150">
        <v>0</v>
      </c>
      <c r="D3" s="150">
        <v>19</v>
      </c>
      <c r="E3" s="149"/>
      <c r="F3" s="150">
        <v>3</v>
      </c>
      <c r="G3" s="150">
        <v>16</v>
      </c>
      <c r="H3" s="150">
        <v>1</v>
      </c>
      <c r="I3" s="149"/>
      <c r="J3" s="150">
        <v>10</v>
      </c>
      <c r="K3" s="150">
        <v>3</v>
      </c>
      <c r="L3" s="150">
        <v>6</v>
      </c>
      <c r="M3" s="149"/>
      <c r="N3" s="150">
        <f>B3+F3</f>
        <v>14</v>
      </c>
      <c r="O3" s="150">
        <f t="shared" ref="O3:P18" si="0">C3+G3</f>
        <v>16</v>
      </c>
      <c r="P3" s="150">
        <f t="shared" si="0"/>
        <v>20</v>
      </c>
      <c r="Q3" s="149"/>
      <c r="R3" s="150">
        <f>B3+F3+J3</f>
        <v>24</v>
      </c>
      <c r="S3" s="150">
        <f t="shared" ref="S3:T18" si="1">C3+G3+K3</f>
        <v>19</v>
      </c>
      <c r="T3" s="150">
        <f t="shared" si="1"/>
        <v>26</v>
      </c>
      <c r="V3" s="150">
        <v>21</v>
      </c>
      <c r="W3" s="150">
        <v>16</v>
      </c>
      <c r="X3" s="150">
        <v>23</v>
      </c>
      <c r="Z3" s="162">
        <f>A3</f>
        <v>44573</v>
      </c>
      <c r="AA3" s="166">
        <f>N3</f>
        <v>14</v>
      </c>
      <c r="AB3" s="122">
        <f>V3</f>
        <v>21</v>
      </c>
      <c r="AC3" s="122">
        <v>24</v>
      </c>
      <c r="AD3" s="162"/>
      <c r="AE3" s="166">
        <f>O3</f>
        <v>16</v>
      </c>
      <c r="AF3" s="122">
        <f>W3</f>
        <v>16</v>
      </c>
      <c r="AG3" s="122">
        <v>19</v>
      </c>
      <c r="AH3" s="162"/>
      <c r="AI3" s="166">
        <f>P3</f>
        <v>20</v>
      </c>
      <c r="AJ3" s="122">
        <f>X3</f>
        <v>23</v>
      </c>
      <c r="AK3" s="122">
        <v>26</v>
      </c>
    </row>
    <row r="4" spans="1:37">
      <c r="A4" s="159">
        <v>44574</v>
      </c>
      <c r="B4" s="150">
        <v>13</v>
      </c>
      <c r="C4" s="150">
        <v>0</v>
      </c>
      <c r="D4" s="150">
        <v>14</v>
      </c>
      <c r="E4" s="149"/>
      <c r="F4" s="150">
        <v>0</v>
      </c>
      <c r="G4" s="150">
        <v>14</v>
      </c>
      <c r="H4" s="150">
        <v>6</v>
      </c>
      <c r="I4" s="149"/>
      <c r="J4" s="150">
        <v>11</v>
      </c>
      <c r="K4" s="150">
        <v>5</v>
      </c>
      <c r="L4" s="150">
        <v>6</v>
      </c>
      <c r="M4" s="149"/>
      <c r="N4" s="150">
        <f t="shared" ref="N4:P22" si="2">B4+F4</f>
        <v>13</v>
      </c>
      <c r="O4" s="150">
        <f t="shared" si="0"/>
        <v>14</v>
      </c>
      <c r="P4" s="150">
        <f t="shared" si="0"/>
        <v>20</v>
      </c>
      <c r="Q4" s="149"/>
      <c r="R4" s="150">
        <f t="shared" ref="R4:T22" si="3">B4+F4+J4</f>
        <v>24</v>
      </c>
      <c r="S4" s="150">
        <f t="shared" si="1"/>
        <v>19</v>
      </c>
      <c r="T4" s="150">
        <f t="shared" si="1"/>
        <v>26</v>
      </c>
      <c r="V4" s="150">
        <v>21</v>
      </c>
      <c r="W4" s="150">
        <v>16</v>
      </c>
      <c r="X4" s="150">
        <v>23</v>
      </c>
      <c r="Z4" s="162">
        <f t="shared" ref="Z4:Z67" si="4">A4</f>
        <v>44574</v>
      </c>
      <c r="AA4" s="166">
        <f t="shared" ref="AA4:AA67" si="5">N4</f>
        <v>13</v>
      </c>
      <c r="AB4" s="122">
        <f t="shared" ref="AB4:AB67" si="6">V4</f>
        <v>21</v>
      </c>
      <c r="AC4" s="122">
        <v>24</v>
      </c>
      <c r="AD4" s="162"/>
      <c r="AE4" s="166">
        <f t="shared" ref="AE4:AE67" si="7">O4</f>
        <v>14</v>
      </c>
      <c r="AF4" s="122">
        <f t="shared" ref="AF4:AF67" si="8">W4</f>
        <v>16</v>
      </c>
      <c r="AG4" s="122">
        <v>19</v>
      </c>
      <c r="AH4" s="162"/>
      <c r="AI4" s="166">
        <f t="shared" ref="AI4:AI67" si="9">P4</f>
        <v>20</v>
      </c>
      <c r="AJ4" s="122">
        <f t="shared" ref="AJ4:AJ67" si="10">X4</f>
        <v>23</v>
      </c>
      <c r="AK4" s="122">
        <v>26</v>
      </c>
    </row>
    <row r="5" spans="1:37">
      <c r="A5" s="159">
        <v>44575</v>
      </c>
      <c r="B5" s="150">
        <v>13</v>
      </c>
      <c r="C5" s="150">
        <v>0</v>
      </c>
      <c r="D5" s="150">
        <v>13</v>
      </c>
      <c r="E5" s="149"/>
      <c r="F5" s="150">
        <v>1</v>
      </c>
      <c r="G5" s="150">
        <v>15</v>
      </c>
      <c r="H5" s="150">
        <v>7</v>
      </c>
      <c r="I5" s="149"/>
      <c r="J5" s="150">
        <v>10</v>
      </c>
      <c r="K5" s="150">
        <v>4</v>
      </c>
      <c r="L5" s="150">
        <v>6</v>
      </c>
      <c r="M5" s="149"/>
      <c r="N5" s="150">
        <f t="shared" si="2"/>
        <v>14</v>
      </c>
      <c r="O5" s="150">
        <f t="shared" si="0"/>
        <v>15</v>
      </c>
      <c r="P5" s="150">
        <f t="shared" si="0"/>
        <v>20</v>
      </c>
      <c r="Q5" s="149"/>
      <c r="R5" s="150">
        <f t="shared" si="3"/>
        <v>24</v>
      </c>
      <c r="S5" s="150">
        <f t="shared" si="1"/>
        <v>19</v>
      </c>
      <c r="T5" s="150">
        <f t="shared" si="1"/>
        <v>26</v>
      </c>
      <c r="V5" s="150">
        <v>21</v>
      </c>
      <c r="W5" s="150">
        <v>16</v>
      </c>
      <c r="X5" s="150">
        <v>23</v>
      </c>
      <c r="Z5" s="162">
        <f t="shared" si="4"/>
        <v>44575</v>
      </c>
      <c r="AA5" s="166">
        <f t="shared" si="5"/>
        <v>14</v>
      </c>
      <c r="AB5" s="122">
        <f t="shared" si="6"/>
        <v>21</v>
      </c>
      <c r="AC5" s="122">
        <v>24</v>
      </c>
      <c r="AD5" s="162"/>
      <c r="AE5" s="166">
        <f t="shared" si="7"/>
        <v>15</v>
      </c>
      <c r="AF5" s="122">
        <f t="shared" si="8"/>
        <v>16</v>
      </c>
      <c r="AG5" s="122">
        <v>19</v>
      </c>
      <c r="AH5" s="162"/>
      <c r="AI5" s="166">
        <f t="shared" si="9"/>
        <v>20</v>
      </c>
      <c r="AJ5" s="122">
        <f t="shared" si="10"/>
        <v>23</v>
      </c>
      <c r="AK5" s="122">
        <v>26</v>
      </c>
    </row>
    <row r="6" spans="1:37">
      <c r="A6" s="159">
        <v>44576</v>
      </c>
      <c r="B6" s="150">
        <v>13</v>
      </c>
      <c r="C6" s="150">
        <v>0</v>
      </c>
      <c r="D6" s="150">
        <v>13</v>
      </c>
      <c r="E6" s="149"/>
      <c r="F6" s="150">
        <v>1</v>
      </c>
      <c r="G6" s="150">
        <v>15</v>
      </c>
      <c r="H6" s="150">
        <v>7</v>
      </c>
      <c r="I6" s="149"/>
      <c r="J6" s="150">
        <v>10</v>
      </c>
      <c r="K6" s="150">
        <v>4</v>
      </c>
      <c r="L6" s="150">
        <v>6</v>
      </c>
      <c r="M6" s="149"/>
      <c r="N6" s="150">
        <f t="shared" si="2"/>
        <v>14</v>
      </c>
      <c r="O6" s="150">
        <f t="shared" si="0"/>
        <v>15</v>
      </c>
      <c r="P6" s="150">
        <f t="shared" si="0"/>
        <v>20</v>
      </c>
      <c r="Q6" s="149"/>
      <c r="R6" s="150">
        <f t="shared" si="3"/>
        <v>24</v>
      </c>
      <c r="S6" s="150">
        <f t="shared" si="1"/>
        <v>19</v>
      </c>
      <c r="T6" s="150">
        <f t="shared" si="1"/>
        <v>26</v>
      </c>
      <c r="V6" s="150">
        <v>21</v>
      </c>
      <c r="W6" s="150">
        <v>16</v>
      </c>
      <c r="X6" s="150">
        <v>23</v>
      </c>
      <c r="Z6" s="162">
        <f t="shared" si="4"/>
        <v>44576</v>
      </c>
      <c r="AA6" s="166">
        <f t="shared" si="5"/>
        <v>14</v>
      </c>
      <c r="AB6" s="122">
        <f t="shared" si="6"/>
        <v>21</v>
      </c>
      <c r="AC6" s="122">
        <v>24</v>
      </c>
      <c r="AD6" s="162"/>
      <c r="AE6" s="166">
        <f t="shared" si="7"/>
        <v>15</v>
      </c>
      <c r="AF6" s="122">
        <f t="shared" si="8"/>
        <v>16</v>
      </c>
      <c r="AG6" s="122">
        <v>19</v>
      </c>
      <c r="AH6" s="162"/>
      <c r="AI6" s="166">
        <f t="shared" si="9"/>
        <v>20</v>
      </c>
      <c r="AJ6" s="122">
        <f t="shared" si="10"/>
        <v>23</v>
      </c>
      <c r="AK6" s="122">
        <v>26</v>
      </c>
    </row>
    <row r="7" spans="1:37">
      <c r="A7" s="159">
        <v>44577</v>
      </c>
      <c r="B7" s="150">
        <v>13</v>
      </c>
      <c r="C7" s="150">
        <v>0</v>
      </c>
      <c r="D7" s="150">
        <v>13</v>
      </c>
      <c r="E7" s="149"/>
      <c r="F7" s="150">
        <v>1</v>
      </c>
      <c r="G7" s="150">
        <v>15</v>
      </c>
      <c r="H7" s="150">
        <v>7</v>
      </c>
      <c r="I7" s="149"/>
      <c r="J7" s="150">
        <v>10</v>
      </c>
      <c r="K7" s="150">
        <v>4</v>
      </c>
      <c r="L7" s="150">
        <v>6</v>
      </c>
      <c r="M7" s="149"/>
      <c r="N7" s="150">
        <f t="shared" si="2"/>
        <v>14</v>
      </c>
      <c r="O7" s="150">
        <f t="shared" si="2"/>
        <v>15</v>
      </c>
      <c r="P7" s="150">
        <f t="shared" si="2"/>
        <v>20</v>
      </c>
      <c r="Q7" s="149"/>
      <c r="R7" s="150">
        <f t="shared" si="3"/>
        <v>24</v>
      </c>
      <c r="S7" s="150">
        <f t="shared" si="3"/>
        <v>19</v>
      </c>
      <c r="T7" s="150">
        <f t="shared" si="3"/>
        <v>26</v>
      </c>
      <c r="V7" s="150">
        <v>21</v>
      </c>
      <c r="W7" s="150">
        <v>16</v>
      </c>
      <c r="X7" s="150">
        <v>23</v>
      </c>
      <c r="Z7" s="162">
        <f t="shared" si="4"/>
        <v>44577</v>
      </c>
      <c r="AA7" s="166">
        <f t="shared" si="5"/>
        <v>14</v>
      </c>
      <c r="AB7" s="122">
        <f t="shared" si="6"/>
        <v>21</v>
      </c>
      <c r="AC7" s="122">
        <v>24</v>
      </c>
      <c r="AD7" s="162"/>
      <c r="AE7" s="166">
        <f t="shared" si="7"/>
        <v>15</v>
      </c>
      <c r="AF7" s="122">
        <f t="shared" si="8"/>
        <v>16</v>
      </c>
      <c r="AG7" s="122">
        <v>19</v>
      </c>
      <c r="AH7" s="162"/>
      <c r="AI7" s="166">
        <f t="shared" si="9"/>
        <v>20</v>
      </c>
      <c r="AJ7" s="122">
        <f t="shared" si="10"/>
        <v>23</v>
      </c>
      <c r="AK7" s="122">
        <v>26</v>
      </c>
    </row>
    <row r="8" spans="1:37">
      <c r="A8" s="159">
        <v>44578</v>
      </c>
      <c r="B8" s="150">
        <v>13</v>
      </c>
      <c r="C8" s="150">
        <v>0</v>
      </c>
      <c r="D8" s="150">
        <v>13</v>
      </c>
      <c r="E8" s="149"/>
      <c r="F8" s="150">
        <v>1</v>
      </c>
      <c r="G8" s="150">
        <v>15</v>
      </c>
      <c r="H8" s="150">
        <v>7</v>
      </c>
      <c r="I8" s="149"/>
      <c r="J8" s="150">
        <v>10</v>
      </c>
      <c r="K8" s="150">
        <v>4</v>
      </c>
      <c r="L8" s="150">
        <v>6</v>
      </c>
      <c r="M8" s="149"/>
      <c r="N8" s="150">
        <f t="shared" si="2"/>
        <v>14</v>
      </c>
      <c r="O8" s="150">
        <f t="shared" si="2"/>
        <v>15</v>
      </c>
      <c r="P8" s="150">
        <f t="shared" si="2"/>
        <v>20</v>
      </c>
      <c r="Q8" s="149"/>
      <c r="R8" s="150">
        <f t="shared" si="3"/>
        <v>24</v>
      </c>
      <c r="S8" s="150">
        <f t="shared" si="3"/>
        <v>19</v>
      </c>
      <c r="T8" s="150">
        <f t="shared" si="3"/>
        <v>26</v>
      </c>
      <c r="V8" s="150">
        <v>21</v>
      </c>
      <c r="W8" s="150">
        <v>16</v>
      </c>
      <c r="X8" s="150">
        <v>23</v>
      </c>
      <c r="Z8" s="162">
        <f t="shared" si="4"/>
        <v>44578</v>
      </c>
      <c r="AA8" s="166">
        <f t="shared" si="5"/>
        <v>14</v>
      </c>
      <c r="AB8" s="122">
        <f t="shared" si="6"/>
        <v>21</v>
      </c>
      <c r="AC8" s="122">
        <v>24</v>
      </c>
      <c r="AD8" s="162"/>
      <c r="AE8" s="166">
        <f t="shared" si="7"/>
        <v>15</v>
      </c>
      <c r="AF8" s="122">
        <f t="shared" si="8"/>
        <v>16</v>
      </c>
      <c r="AG8" s="122">
        <v>19</v>
      </c>
      <c r="AH8" s="162"/>
      <c r="AI8" s="166">
        <f t="shared" si="9"/>
        <v>20</v>
      </c>
      <c r="AJ8" s="122">
        <f t="shared" si="10"/>
        <v>23</v>
      </c>
      <c r="AK8" s="122">
        <v>26</v>
      </c>
    </row>
    <row r="9" spans="1:37">
      <c r="A9" s="159">
        <v>44579</v>
      </c>
      <c r="B9" s="150">
        <v>12</v>
      </c>
      <c r="C9" s="150">
        <v>0</v>
      </c>
      <c r="D9" s="150">
        <v>13</v>
      </c>
      <c r="E9" s="149"/>
      <c r="F9" s="150">
        <v>1</v>
      </c>
      <c r="G9" s="150">
        <v>15</v>
      </c>
      <c r="H9" s="150">
        <v>7</v>
      </c>
      <c r="I9" s="149"/>
      <c r="J9" s="150">
        <v>11</v>
      </c>
      <c r="K9" s="150">
        <v>4</v>
      </c>
      <c r="L9" s="150">
        <v>6</v>
      </c>
      <c r="M9" s="149"/>
      <c r="N9" s="150">
        <f t="shared" si="2"/>
        <v>13</v>
      </c>
      <c r="O9" s="150">
        <f t="shared" si="0"/>
        <v>15</v>
      </c>
      <c r="P9" s="150">
        <f t="shared" si="0"/>
        <v>20</v>
      </c>
      <c r="Q9" s="149"/>
      <c r="R9" s="150">
        <f t="shared" si="3"/>
        <v>24</v>
      </c>
      <c r="S9" s="150">
        <f t="shared" si="1"/>
        <v>19</v>
      </c>
      <c r="T9" s="150">
        <f t="shared" si="1"/>
        <v>26</v>
      </c>
      <c r="V9" s="150">
        <v>21</v>
      </c>
      <c r="W9" s="150">
        <v>16</v>
      </c>
      <c r="X9" s="150">
        <v>23</v>
      </c>
      <c r="Z9" s="162">
        <f t="shared" si="4"/>
        <v>44579</v>
      </c>
      <c r="AA9" s="166">
        <f t="shared" si="5"/>
        <v>13</v>
      </c>
      <c r="AB9" s="122">
        <f t="shared" si="6"/>
        <v>21</v>
      </c>
      <c r="AC9" s="122">
        <v>24</v>
      </c>
      <c r="AD9" s="162"/>
      <c r="AE9" s="166">
        <f t="shared" si="7"/>
        <v>15</v>
      </c>
      <c r="AF9" s="122">
        <f t="shared" si="8"/>
        <v>16</v>
      </c>
      <c r="AG9" s="122">
        <v>19</v>
      </c>
      <c r="AH9" s="162"/>
      <c r="AI9" s="166">
        <f t="shared" si="9"/>
        <v>20</v>
      </c>
      <c r="AJ9" s="122">
        <f t="shared" si="10"/>
        <v>23</v>
      </c>
      <c r="AK9" s="122">
        <v>26</v>
      </c>
    </row>
    <row r="10" spans="1:37">
      <c r="A10" s="159">
        <v>44580</v>
      </c>
      <c r="B10" s="150">
        <v>12</v>
      </c>
      <c r="C10" s="150">
        <v>0</v>
      </c>
      <c r="D10" s="150">
        <v>13</v>
      </c>
      <c r="E10" s="149"/>
      <c r="F10" s="150">
        <v>1</v>
      </c>
      <c r="G10" s="150">
        <v>15</v>
      </c>
      <c r="H10" s="150">
        <v>7</v>
      </c>
      <c r="I10" s="149"/>
      <c r="J10" s="150">
        <v>11</v>
      </c>
      <c r="K10" s="150">
        <v>4</v>
      </c>
      <c r="L10" s="150">
        <v>6</v>
      </c>
      <c r="M10" s="149"/>
      <c r="N10" s="150">
        <f t="shared" si="2"/>
        <v>13</v>
      </c>
      <c r="O10" s="150">
        <f t="shared" si="0"/>
        <v>15</v>
      </c>
      <c r="P10" s="150">
        <f t="shared" si="0"/>
        <v>20</v>
      </c>
      <c r="Q10" s="149"/>
      <c r="R10" s="150">
        <f t="shared" si="3"/>
        <v>24</v>
      </c>
      <c r="S10" s="150">
        <f t="shared" si="1"/>
        <v>19</v>
      </c>
      <c r="T10" s="150">
        <f t="shared" si="1"/>
        <v>26</v>
      </c>
      <c r="V10" s="150">
        <v>21</v>
      </c>
      <c r="W10" s="150">
        <v>16</v>
      </c>
      <c r="X10" s="150">
        <v>23</v>
      </c>
      <c r="Z10" s="162">
        <f t="shared" si="4"/>
        <v>44580</v>
      </c>
      <c r="AA10" s="166">
        <f t="shared" si="5"/>
        <v>13</v>
      </c>
      <c r="AB10" s="122">
        <f t="shared" si="6"/>
        <v>21</v>
      </c>
      <c r="AC10" s="122">
        <v>24</v>
      </c>
      <c r="AD10" s="162"/>
      <c r="AE10" s="166">
        <f t="shared" si="7"/>
        <v>15</v>
      </c>
      <c r="AF10" s="122">
        <f t="shared" si="8"/>
        <v>16</v>
      </c>
      <c r="AG10" s="122">
        <v>19</v>
      </c>
      <c r="AH10" s="162"/>
      <c r="AI10" s="166">
        <f t="shared" si="9"/>
        <v>20</v>
      </c>
      <c r="AJ10" s="122">
        <f t="shared" si="10"/>
        <v>23</v>
      </c>
      <c r="AK10" s="122">
        <v>26</v>
      </c>
    </row>
    <row r="11" spans="1:37">
      <c r="A11" s="159">
        <v>44581</v>
      </c>
      <c r="B11" s="150">
        <v>12</v>
      </c>
      <c r="C11" s="150">
        <v>0</v>
      </c>
      <c r="D11" s="150">
        <v>13</v>
      </c>
      <c r="E11" s="149"/>
      <c r="F11" s="150">
        <v>1</v>
      </c>
      <c r="G11" s="150">
        <v>14</v>
      </c>
      <c r="H11" s="150">
        <v>7</v>
      </c>
      <c r="I11" s="149"/>
      <c r="J11" s="150">
        <v>11</v>
      </c>
      <c r="K11" s="150">
        <v>5</v>
      </c>
      <c r="L11" s="150">
        <v>6</v>
      </c>
      <c r="M11" s="149"/>
      <c r="N11" s="150">
        <f t="shared" si="2"/>
        <v>13</v>
      </c>
      <c r="O11" s="150">
        <f t="shared" si="0"/>
        <v>14</v>
      </c>
      <c r="P11" s="150">
        <f t="shared" si="0"/>
        <v>20</v>
      </c>
      <c r="Q11" s="149"/>
      <c r="R11" s="150">
        <f t="shared" si="3"/>
        <v>24</v>
      </c>
      <c r="S11" s="150">
        <f t="shared" si="1"/>
        <v>19</v>
      </c>
      <c r="T11" s="150">
        <f t="shared" si="1"/>
        <v>26</v>
      </c>
      <c r="V11" s="150">
        <v>21</v>
      </c>
      <c r="W11" s="150">
        <v>16</v>
      </c>
      <c r="X11" s="150">
        <v>23</v>
      </c>
      <c r="Z11" s="162">
        <f t="shared" si="4"/>
        <v>44581</v>
      </c>
      <c r="AA11" s="166">
        <f t="shared" si="5"/>
        <v>13</v>
      </c>
      <c r="AB11" s="122">
        <f t="shared" si="6"/>
        <v>21</v>
      </c>
      <c r="AC11" s="122">
        <v>24</v>
      </c>
      <c r="AD11" s="162"/>
      <c r="AE11" s="166">
        <f t="shared" si="7"/>
        <v>14</v>
      </c>
      <c r="AF11" s="122">
        <f t="shared" si="8"/>
        <v>16</v>
      </c>
      <c r="AG11" s="122">
        <v>19</v>
      </c>
      <c r="AH11" s="162"/>
      <c r="AI11" s="166">
        <f t="shared" si="9"/>
        <v>20</v>
      </c>
      <c r="AJ11" s="122">
        <f t="shared" si="10"/>
        <v>23</v>
      </c>
      <c r="AK11" s="122">
        <v>26</v>
      </c>
    </row>
    <row r="12" spans="1:37">
      <c r="A12" s="159">
        <v>44582</v>
      </c>
      <c r="B12" s="150">
        <v>13</v>
      </c>
      <c r="C12" s="150">
        <v>0</v>
      </c>
      <c r="D12" s="150">
        <v>13</v>
      </c>
      <c r="E12" s="149"/>
      <c r="F12" s="150">
        <v>1</v>
      </c>
      <c r="G12" s="150">
        <v>14</v>
      </c>
      <c r="H12" s="150">
        <v>7</v>
      </c>
      <c r="I12" s="149"/>
      <c r="J12" s="150">
        <v>10</v>
      </c>
      <c r="K12" s="150">
        <v>5</v>
      </c>
      <c r="L12" s="150">
        <v>6</v>
      </c>
      <c r="M12" s="149"/>
      <c r="N12" s="150">
        <f t="shared" si="2"/>
        <v>14</v>
      </c>
      <c r="O12" s="150">
        <f t="shared" si="0"/>
        <v>14</v>
      </c>
      <c r="P12" s="150">
        <f t="shared" si="0"/>
        <v>20</v>
      </c>
      <c r="Q12" s="149"/>
      <c r="R12" s="150">
        <f t="shared" si="3"/>
        <v>24</v>
      </c>
      <c r="S12" s="150">
        <f t="shared" si="1"/>
        <v>19</v>
      </c>
      <c r="T12" s="150">
        <f t="shared" si="1"/>
        <v>26</v>
      </c>
      <c r="V12" s="150">
        <v>21</v>
      </c>
      <c r="W12" s="150">
        <v>16</v>
      </c>
      <c r="X12" s="150">
        <v>23</v>
      </c>
      <c r="Z12" s="162">
        <f t="shared" si="4"/>
        <v>44582</v>
      </c>
      <c r="AA12" s="166">
        <f t="shared" si="5"/>
        <v>14</v>
      </c>
      <c r="AB12" s="122">
        <f t="shared" si="6"/>
        <v>21</v>
      </c>
      <c r="AC12" s="122">
        <v>24</v>
      </c>
      <c r="AD12" s="162"/>
      <c r="AE12" s="166">
        <f t="shared" si="7"/>
        <v>14</v>
      </c>
      <c r="AF12" s="122">
        <f t="shared" si="8"/>
        <v>16</v>
      </c>
      <c r="AG12" s="122">
        <v>19</v>
      </c>
      <c r="AH12" s="162"/>
      <c r="AI12" s="166">
        <f t="shared" si="9"/>
        <v>20</v>
      </c>
      <c r="AJ12" s="122">
        <f t="shared" si="10"/>
        <v>23</v>
      </c>
      <c r="AK12" s="122">
        <v>26</v>
      </c>
    </row>
    <row r="13" spans="1:37">
      <c r="A13" s="159">
        <v>44583</v>
      </c>
      <c r="B13" s="150">
        <v>13</v>
      </c>
      <c r="C13" s="150">
        <v>0</v>
      </c>
      <c r="D13" s="150">
        <v>13</v>
      </c>
      <c r="E13" s="149"/>
      <c r="F13" s="150">
        <v>1</v>
      </c>
      <c r="G13" s="150">
        <v>14</v>
      </c>
      <c r="H13" s="150">
        <v>7</v>
      </c>
      <c r="I13" s="149"/>
      <c r="J13" s="150">
        <v>10</v>
      </c>
      <c r="K13" s="150">
        <v>5</v>
      </c>
      <c r="L13" s="150">
        <v>6</v>
      </c>
      <c r="M13" s="149"/>
      <c r="N13" s="150">
        <f t="shared" si="2"/>
        <v>14</v>
      </c>
      <c r="O13" s="150">
        <f t="shared" si="0"/>
        <v>14</v>
      </c>
      <c r="P13" s="150">
        <f t="shared" si="0"/>
        <v>20</v>
      </c>
      <c r="Q13" s="149"/>
      <c r="R13" s="150">
        <f t="shared" si="3"/>
        <v>24</v>
      </c>
      <c r="S13" s="150">
        <f t="shared" si="1"/>
        <v>19</v>
      </c>
      <c r="T13" s="150">
        <f t="shared" si="1"/>
        <v>26</v>
      </c>
      <c r="V13" s="150">
        <v>21</v>
      </c>
      <c r="W13" s="150">
        <v>16</v>
      </c>
      <c r="X13" s="150">
        <v>23</v>
      </c>
      <c r="Z13" s="162">
        <f t="shared" si="4"/>
        <v>44583</v>
      </c>
      <c r="AA13" s="166">
        <f t="shared" si="5"/>
        <v>14</v>
      </c>
      <c r="AB13" s="122">
        <f t="shared" si="6"/>
        <v>21</v>
      </c>
      <c r="AC13" s="122">
        <v>24</v>
      </c>
      <c r="AD13" s="162"/>
      <c r="AE13" s="166">
        <f t="shared" si="7"/>
        <v>14</v>
      </c>
      <c r="AF13" s="122">
        <f t="shared" si="8"/>
        <v>16</v>
      </c>
      <c r="AG13" s="122">
        <v>19</v>
      </c>
      <c r="AH13" s="162"/>
      <c r="AI13" s="166">
        <f t="shared" si="9"/>
        <v>20</v>
      </c>
      <c r="AJ13" s="122">
        <f t="shared" si="10"/>
        <v>23</v>
      </c>
      <c r="AK13" s="122">
        <v>26</v>
      </c>
    </row>
    <row r="14" spans="1:37">
      <c r="A14" s="159">
        <v>44584</v>
      </c>
      <c r="B14" s="150">
        <v>13</v>
      </c>
      <c r="C14" s="150">
        <v>0</v>
      </c>
      <c r="D14" s="150">
        <v>13</v>
      </c>
      <c r="E14" s="149"/>
      <c r="F14" s="150">
        <v>1</v>
      </c>
      <c r="G14" s="150">
        <v>14</v>
      </c>
      <c r="H14" s="150">
        <v>7</v>
      </c>
      <c r="I14" s="149"/>
      <c r="J14" s="150">
        <v>10</v>
      </c>
      <c r="K14" s="150">
        <v>5</v>
      </c>
      <c r="L14" s="150">
        <v>6</v>
      </c>
      <c r="M14" s="149"/>
      <c r="N14" s="150">
        <f t="shared" si="2"/>
        <v>14</v>
      </c>
      <c r="O14" s="150">
        <f t="shared" si="0"/>
        <v>14</v>
      </c>
      <c r="P14" s="150">
        <f t="shared" si="0"/>
        <v>20</v>
      </c>
      <c r="Q14" s="149"/>
      <c r="R14" s="150">
        <f t="shared" si="3"/>
        <v>24</v>
      </c>
      <c r="S14" s="150">
        <f t="shared" si="1"/>
        <v>19</v>
      </c>
      <c r="T14" s="150">
        <f t="shared" si="1"/>
        <v>26</v>
      </c>
      <c r="V14" s="150">
        <v>21</v>
      </c>
      <c r="W14" s="150">
        <v>16</v>
      </c>
      <c r="X14" s="150">
        <v>23</v>
      </c>
      <c r="Z14" s="162">
        <f t="shared" si="4"/>
        <v>44584</v>
      </c>
      <c r="AA14" s="166">
        <f t="shared" si="5"/>
        <v>14</v>
      </c>
      <c r="AB14" s="122">
        <f t="shared" si="6"/>
        <v>21</v>
      </c>
      <c r="AC14" s="122">
        <v>24</v>
      </c>
      <c r="AD14" s="162"/>
      <c r="AE14" s="166">
        <f t="shared" si="7"/>
        <v>14</v>
      </c>
      <c r="AF14" s="122">
        <f t="shared" si="8"/>
        <v>16</v>
      </c>
      <c r="AG14" s="122">
        <v>19</v>
      </c>
      <c r="AH14" s="162"/>
      <c r="AI14" s="166">
        <f t="shared" si="9"/>
        <v>20</v>
      </c>
      <c r="AJ14" s="122">
        <f t="shared" si="10"/>
        <v>23</v>
      </c>
      <c r="AK14" s="122">
        <v>26</v>
      </c>
    </row>
    <row r="15" spans="1:37">
      <c r="A15" s="159">
        <v>44585</v>
      </c>
      <c r="B15" s="150">
        <v>17</v>
      </c>
      <c r="C15" s="150">
        <v>0</v>
      </c>
      <c r="D15" s="150">
        <v>13</v>
      </c>
      <c r="E15" s="149"/>
      <c r="F15" s="150">
        <v>1</v>
      </c>
      <c r="G15" s="150">
        <v>14</v>
      </c>
      <c r="H15" s="150">
        <v>7</v>
      </c>
      <c r="I15" s="149"/>
      <c r="J15" s="150">
        <v>6</v>
      </c>
      <c r="K15" s="150">
        <v>5</v>
      </c>
      <c r="L15" s="150">
        <v>6</v>
      </c>
      <c r="M15" s="149"/>
      <c r="N15" s="150">
        <f t="shared" si="2"/>
        <v>18</v>
      </c>
      <c r="O15" s="150">
        <f t="shared" si="0"/>
        <v>14</v>
      </c>
      <c r="P15" s="150">
        <f t="shared" si="0"/>
        <v>20</v>
      </c>
      <c r="Q15" s="149"/>
      <c r="R15" s="150">
        <f t="shared" si="3"/>
        <v>24</v>
      </c>
      <c r="S15" s="150">
        <f t="shared" si="1"/>
        <v>19</v>
      </c>
      <c r="T15" s="150">
        <f t="shared" si="1"/>
        <v>26</v>
      </c>
      <c r="V15" s="150">
        <v>21</v>
      </c>
      <c r="W15" s="150">
        <v>16</v>
      </c>
      <c r="X15" s="150">
        <v>23</v>
      </c>
      <c r="Z15" s="162">
        <f t="shared" si="4"/>
        <v>44585</v>
      </c>
      <c r="AA15" s="166">
        <f t="shared" si="5"/>
        <v>18</v>
      </c>
      <c r="AB15" s="122">
        <f t="shared" si="6"/>
        <v>21</v>
      </c>
      <c r="AC15" s="122">
        <v>24</v>
      </c>
      <c r="AD15" s="162"/>
      <c r="AE15" s="166">
        <f t="shared" si="7"/>
        <v>14</v>
      </c>
      <c r="AF15" s="122">
        <f t="shared" si="8"/>
        <v>16</v>
      </c>
      <c r="AG15" s="122">
        <v>19</v>
      </c>
      <c r="AH15" s="162"/>
      <c r="AI15" s="166">
        <f t="shared" si="9"/>
        <v>20</v>
      </c>
      <c r="AJ15" s="122">
        <f t="shared" si="10"/>
        <v>23</v>
      </c>
      <c r="AK15" s="122">
        <v>26</v>
      </c>
    </row>
    <row r="16" spans="1:37">
      <c r="A16" s="159">
        <v>44586</v>
      </c>
      <c r="B16" s="150">
        <v>18</v>
      </c>
      <c r="C16" s="150">
        <v>0</v>
      </c>
      <c r="D16" s="150">
        <v>13</v>
      </c>
      <c r="E16" s="149"/>
      <c r="F16" s="150">
        <v>1</v>
      </c>
      <c r="G16" s="150">
        <v>14</v>
      </c>
      <c r="H16" s="150">
        <v>9</v>
      </c>
      <c r="I16" s="149"/>
      <c r="J16" s="150">
        <v>5</v>
      </c>
      <c r="K16" s="150">
        <v>5</v>
      </c>
      <c r="L16" s="150">
        <v>4</v>
      </c>
      <c r="M16" s="149"/>
      <c r="N16" s="150">
        <f t="shared" si="2"/>
        <v>19</v>
      </c>
      <c r="O16" s="150">
        <f t="shared" si="0"/>
        <v>14</v>
      </c>
      <c r="P16" s="150">
        <f t="shared" si="0"/>
        <v>22</v>
      </c>
      <c r="Q16" s="149"/>
      <c r="R16" s="150">
        <f t="shared" si="3"/>
        <v>24</v>
      </c>
      <c r="S16" s="150">
        <f t="shared" si="1"/>
        <v>19</v>
      </c>
      <c r="T16" s="150">
        <f t="shared" si="1"/>
        <v>26</v>
      </c>
      <c r="V16" s="150">
        <v>21</v>
      </c>
      <c r="W16" s="150">
        <v>16</v>
      </c>
      <c r="X16" s="150">
        <v>23</v>
      </c>
      <c r="Z16" s="162">
        <f t="shared" si="4"/>
        <v>44586</v>
      </c>
      <c r="AA16" s="166">
        <f t="shared" si="5"/>
        <v>19</v>
      </c>
      <c r="AB16" s="122">
        <f t="shared" si="6"/>
        <v>21</v>
      </c>
      <c r="AC16" s="122">
        <v>24</v>
      </c>
      <c r="AD16" s="162"/>
      <c r="AE16" s="166">
        <f t="shared" si="7"/>
        <v>14</v>
      </c>
      <c r="AF16" s="122">
        <f t="shared" si="8"/>
        <v>16</v>
      </c>
      <c r="AG16" s="122">
        <v>19</v>
      </c>
      <c r="AH16" s="162"/>
      <c r="AI16" s="166">
        <f t="shared" si="9"/>
        <v>22</v>
      </c>
      <c r="AJ16" s="122">
        <f t="shared" si="10"/>
        <v>23</v>
      </c>
      <c r="AK16" s="122">
        <v>26</v>
      </c>
    </row>
    <row r="17" spans="1:37">
      <c r="A17" s="159">
        <v>44587</v>
      </c>
      <c r="B17" s="150">
        <v>19</v>
      </c>
      <c r="C17" s="150">
        <v>0</v>
      </c>
      <c r="D17" s="150">
        <v>15</v>
      </c>
      <c r="E17" s="149"/>
      <c r="F17" s="150">
        <v>1</v>
      </c>
      <c r="G17" s="150">
        <v>12</v>
      </c>
      <c r="H17" s="150">
        <v>8</v>
      </c>
      <c r="I17" s="149"/>
      <c r="J17" s="150">
        <v>4</v>
      </c>
      <c r="K17" s="150">
        <v>7</v>
      </c>
      <c r="L17" s="150">
        <v>3</v>
      </c>
      <c r="M17" s="149"/>
      <c r="N17" s="150">
        <f t="shared" si="2"/>
        <v>20</v>
      </c>
      <c r="O17" s="150">
        <f t="shared" si="0"/>
        <v>12</v>
      </c>
      <c r="P17" s="150">
        <f t="shared" si="0"/>
        <v>23</v>
      </c>
      <c r="Q17" s="149"/>
      <c r="R17" s="150">
        <f t="shared" si="3"/>
        <v>24</v>
      </c>
      <c r="S17" s="150">
        <f t="shared" si="1"/>
        <v>19</v>
      </c>
      <c r="T17" s="150">
        <f t="shared" si="1"/>
        <v>26</v>
      </c>
      <c r="V17" s="150">
        <v>21</v>
      </c>
      <c r="W17" s="150">
        <v>16</v>
      </c>
      <c r="X17" s="150">
        <v>23</v>
      </c>
      <c r="Z17" s="162">
        <f t="shared" si="4"/>
        <v>44587</v>
      </c>
      <c r="AA17" s="166">
        <f t="shared" si="5"/>
        <v>20</v>
      </c>
      <c r="AB17" s="122">
        <f t="shared" si="6"/>
        <v>21</v>
      </c>
      <c r="AC17" s="122">
        <v>24</v>
      </c>
      <c r="AD17" s="162"/>
      <c r="AE17" s="166">
        <f t="shared" si="7"/>
        <v>12</v>
      </c>
      <c r="AF17" s="122">
        <f t="shared" si="8"/>
        <v>16</v>
      </c>
      <c r="AG17" s="122">
        <v>19</v>
      </c>
      <c r="AH17" s="162"/>
      <c r="AI17" s="166">
        <f t="shared" si="9"/>
        <v>23</v>
      </c>
      <c r="AJ17" s="122">
        <f t="shared" si="10"/>
        <v>23</v>
      </c>
      <c r="AK17" s="122">
        <v>26</v>
      </c>
    </row>
    <row r="18" spans="1:37">
      <c r="A18" s="159">
        <v>44588</v>
      </c>
      <c r="B18" s="150">
        <v>20</v>
      </c>
      <c r="C18" s="150">
        <v>0</v>
      </c>
      <c r="D18" s="150">
        <v>15</v>
      </c>
      <c r="E18" s="149"/>
      <c r="F18" s="150">
        <v>1</v>
      </c>
      <c r="G18" s="150">
        <v>12</v>
      </c>
      <c r="H18" s="150">
        <v>8</v>
      </c>
      <c r="I18" s="149"/>
      <c r="J18" s="150">
        <v>3</v>
      </c>
      <c r="K18" s="150">
        <v>7</v>
      </c>
      <c r="L18" s="150">
        <v>3</v>
      </c>
      <c r="M18" s="149"/>
      <c r="N18" s="150">
        <f t="shared" si="2"/>
        <v>21</v>
      </c>
      <c r="O18" s="150">
        <f t="shared" si="0"/>
        <v>12</v>
      </c>
      <c r="P18" s="150">
        <f t="shared" si="0"/>
        <v>23</v>
      </c>
      <c r="Q18" s="149"/>
      <c r="R18" s="150">
        <f t="shared" si="3"/>
        <v>24</v>
      </c>
      <c r="S18" s="150">
        <f t="shared" si="1"/>
        <v>19</v>
      </c>
      <c r="T18" s="150">
        <f t="shared" si="1"/>
        <v>26</v>
      </c>
      <c r="V18" s="150">
        <v>21</v>
      </c>
      <c r="W18" s="150">
        <v>16</v>
      </c>
      <c r="X18" s="150">
        <v>23</v>
      </c>
      <c r="Z18" s="162">
        <f t="shared" si="4"/>
        <v>44588</v>
      </c>
      <c r="AA18" s="166">
        <f t="shared" si="5"/>
        <v>21</v>
      </c>
      <c r="AB18" s="122">
        <f t="shared" si="6"/>
        <v>21</v>
      </c>
      <c r="AC18" s="122">
        <v>24</v>
      </c>
      <c r="AD18" s="162"/>
      <c r="AE18" s="166">
        <f t="shared" si="7"/>
        <v>12</v>
      </c>
      <c r="AF18" s="122">
        <f t="shared" si="8"/>
        <v>16</v>
      </c>
      <c r="AG18" s="122">
        <v>19</v>
      </c>
      <c r="AH18" s="162"/>
      <c r="AI18" s="166">
        <f t="shared" si="9"/>
        <v>23</v>
      </c>
      <c r="AJ18" s="122">
        <f t="shared" si="10"/>
        <v>23</v>
      </c>
      <c r="AK18" s="122">
        <v>26</v>
      </c>
    </row>
    <row r="19" spans="1:37">
      <c r="A19" s="159">
        <v>44589</v>
      </c>
      <c r="B19" s="150">
        <v>18</v>
      </c>
      <c r="C19" s="150">
        <v>0</v>
      </c>
      <c r="D19" s="150">
        <v>16</v>
      </c>
      <c r="E19" s="149"/>
      <c r="F19" s="150">
        <v>3</v>
      </c>
      <c r="G19" s="150">
        <v>13</v>
      </c>
      <c r="H19" s="150">
        <v>7</v>
      </c>
      <c r="I19" s="149"/>
      <c r="J19" s="150">
        <v>3</v>
      </c>
      <c r="K19" s="150">
        <v>6</v>
      </c>
      <c r="L19" s="150">
        <v>3</v>
      </c>
      <c r="M19" s="149"/>
      <c r="N19" s="150">
        <f t="shared" si="2"/>
        <v>21</v>
      </c>
      <c r="O19" s="150">
        <f t="shared" si="2"/>
        <v>13</v>
      </c>
      <c r="P19" s="150">
        <f t="shared" si="2"/>
        <v>23</v>
      </c>
      <c r="Q19" s="149"/>
      <c r="R19" s="150">
        <f t="shared" si="3"/>
        <v>24</v>
      </c>
      <c r="S19" s="150">
        <f t="shared" si="3"/>
        <v>19</v>
      </c>
      <c r="T19" s="150">
        <f t="shared" si="3"/>
        <v>26</v>
      </c>
      <c r="V19" s="150">
        <v>21</v>
      </c>
      <c r="W19" s="150">
        <v>16</v>
      </c>
      <c r="X19" s="150">
        <v>23</v>
      </c>
      <c r="Z19" s="162">
        <f t="shared" si="4"/>
        <v>44589</v>
      </c>
      <c r="AA19" s="166">
        <f t="shared" si="5"/>
        <v>21</v>
      </c>
      <c r="AB19" s="122">
        <f t="shared" si="6"/>
        <v>21</v>
      </c>
      <c r="AC19" s="122">
        <v>24</v>
      </c>
      <c r="AD19" s="162"/>
      <c r="AE19" s="166">
        <f t="shared" si="7"/>
        <v>13</v>
      </c>
      <c r="AF19" s="122">
        <f t="shared" si="8"/>
        <v>16</v>
      </c>
      <c r="AG19" s="122">
        <v>19</v>
      </c>
      <c r="AH19" s="162"/>
      <c r="AI19" s="166">
        <f t="shared" si="9"/>
        <v>23</v>
      </c>
      <c r="AJ19" s="122">
        <f t="shared" si="10"/>
        <v>23</v>
      </c>
      <c r="AK19" s="122">
        <v>26</v>
      </c>
    </row>
    <row r="20" spans="1:37">
      <c r="A20" s="159">
        <v>44590</v>
      </c>
      <c r="B20" s="150">
        <v>18</v>
      </c>
      <c r="C20" s="150">
        <v>0</v>
      </c>
      <c r="D20" s="150">
        <v>16</v>
      </c>
      <c r="E20" s="149"/>
      <c r="F20" s="150">
        <v>3</v>
      </c>
      <c r="G20" s="150">
        <v>13</v>
      </c>
      <c r="H20" s="150">
        <v>7</v>
      </c>
      <c r="I20" s="149"/>
      <c r="J20" s="150">
        <v>3</v>
      </c>
      <c r="K20" s="150">
        <v>6</v>
      </c>
      <c r="L20" s="150">
        <v>3</v>
      </c>
      <c r="M20" s="149"/>
      <c r="N20" s="150">
        <f t="shared" si="2"/>
        <v>21</v>
      </c>
      <c r="O20" s="150">
        <f t="shared" si="2"/>
        <v>13</v>
      </c>
      <c r="P20" s="150">
        <f t="shared" si="2"/>
        <v>23</v>
      </c>
      <c r="Q20" s="149"/>
      <c r="R20" s="150">
        <f t="shared" si="3"/>
        <v>24</v>
      </c>
      <c r="S20" s="150">
        <f t="shared" si="3"/>
        <v>19</v>
      </c>
      <c r="T20" s="150">
        <f t="shared" si="3"/>
        <v>26</v>
      </c>
      <c r="V20" s="150">
        <v>21</v>
      </c>
      <c r="W20" s="150">
        <v>16</v>
      </c>
      <c r="X20" s="150">
        <v>23</v>
      </c>
      <c r="Z20" s="162">
        <f t="shared" si="4"/>
        <v>44590</v>
      </c>
      <c r="AA20" s="166">
        <f t="shared" si="5"/>
        <v>21</v>
      </c>
      <c r="AB20" s="122">
        <f t="shared" si="6"/>
        <v>21</v>
      </c>
      <c r="AC20" s="122">
        <v>24</v>
      </c>
      <c r="AD20" s="162"/>
      <c r="AE20" s="166">
        <f t="shared" si="7"/>
        <v>13</v>
      </c>
      <c r="AF20" s="122">
        <f t="shared" si="8"/>
        <v>16</v>
      </c>
      <c r="AG20" s="122">
        <v>19</v>
      </c>
      <c r="AH20" s="162"/>
      <c r="AI20" s="166">
        <f t="shared" si="9"/>
        <v>23</v>
      </c>
      <c r="AJ20" s="122">
        <f t="shared" si="10"/>
        <v>23</v>
      </c>
      <c r="AK20" s="122">
        <v>26</v>
      </c>
    </row>
    <row r="21" spans="1:37">
      <c r="A21" s="159">
        <v>44591</v>
      </c>
      <c r="B21" s="150">
        <v>18</v>
      </c>
      <c r="C21" s="150">
        <v>0</v>
      </c>
      <c r="D21" s="150">
        <v>16</v>
      </c>
      <c r="E21" s="149"/>
      <c r="F21" s="150">
        <v>3</v>
      </c>
      <c r="G21" s="150">
        <v>13</v>
      </c>
      <c r="H21" s="150">
        <v>7</v>
      </c>
      <c r="I21" s="149"/>
      <c r="J21" s="150">
        <v>3</v>
      </c>
      <c r="K21" s="150">
        <v>6</v>
      </c>
      <c r="L21" s="150">
        <v>3</v>
      </c>
      <c r="M21" s="149"/>
      <c r="N21" s="150">
        <f t="shared" si="2"/>
        <v>21</v>
      </c>
      <c r="O21" s="150">
        <f t="shared" si="2"/>
        <v>13</v>
      </c>
      <c r="P21" s="150">
        <f t="shared" si="2"/>
        <v>23</v>
      </c>
      <c r="Q21" s="149"/>
      <c r="R21" s="150">
        <f t="shared" si="3"/>
        <v>24</v>
      </c>
      <c r="S21" s="150">
        <f t="shared" si="3"/>
        <v>19</v>
      </c>
      <c r="T21" s="150">
        <f t="shared" si="3"/>
        <v>26</v>
      </c>
      <c r="V21" s="150">
        <v>21</v>
      </c>
      <c r="W21" s="150">
        <v>16</v>
      </c>
      <c r="X21" s="150">
        <v>23</v>
      </c>
      <c r="Z21" s="162">
        <f t="shared" si="4"/>
        <v>44591</v>
      </c>
      <c r="AA21" s="166">
        <f t="shared" si="5"/>
        <v>21</v>
      </c>
      <c r="AB21" s="122">
        <f t="shared" si="6"/>
        <v>21</v>
      </c>
      <c r="AC21" s="122">
        <v>24</v>
      </c>
      <c r="AD21" s="162"/>
      <c r="AE21" s="166">
        <f t="shared" si="7"/>
        <v>13</v>
      </c>
      <c r="AF21" s="122">
        <f t="shared" si="8"/>
        <v>16</v>
      </c>
      <c r="AG21" s="122">
        <v>19</v>
      </c>
      <c r="AH21" s="162"/>
      <c r="AI21" s="166">
        <f t="shared" si="9"/>
        <v>23</v>
      </c>
      <c r="AJ21" s="122">
        <f t="shared" si="10"/>
        <v>23</v>
      </c>
      <c r="AK21" s="122">
        <v>26</v>
      </c>
    </row>
    <row r="22" spans="1:37">
      <c r="A22" s="159">
        <v>44592</v>
      </c>
      <c r="B22" s="150">
        <v>17</v>
      </c>
      <c r="C22" s="150">
        <v>0</v>
      </c>
      <c r="D22" s="150">
        <v>16</v>
      </c>
      <c r="E22" s="149"/>
      <c r="F22" s="150">
        <v>3</v>
      </c>
      <c r="G22" s="150">
        <v>13</v>
      </c>
      <c r="H22" s="150">
        <v>7</v>
      </c>
      <c r="I22" s="149"/>
      <c r="J22" s="150">
        <v>4</v>
      </c>
      <c r="K22" s="150">
        <v>6</v>
      </c>
      <c r="L22" s="150">
        <v>3</v>
      </c>
      <c r="M22" s="149"/>
      <c r="N22" s="150">
        <f t="shared" si="2"/>
        <v>20</v>
      </c>
      <c r="O22" s="150">
        <f t="shared" si="2"/>
        <v>13</v>
      </c>
      <c r="P22" s="150">
        <f t="shared" si="2"/>
        <v>23</v>
      </c>
      <c r="Q22" s="149"/>
      <c r="R22" s="150">
        <f t="shared" si="3"/>
        <v>24</v>
      </c>
      <c r="S22" s="150">
        <f t="shared" si="3"/>
        <v>19</v>
      </c>
      <c r="T22" s="150">
        <f t="shared" si="3"/>
        <v>26</v>
      </c>
      <c r="V22" s="150">
        <v>21</v>
      </c>
      <c r="W22" s="150">
        <v>16</v>
      </c>
      <c r="X22" s="150">
        <v>23</v>
      </c>
      <c r="Z22" s="162">
        <f t="shared" si="4"/>
        <v>44592</v>
      </c>
      <c r="AA22" s="166">
        <f t="shared" si="5"/>
        <v>20</v>
      </c>
      <c r="AB22" s="122">
        <f t="shared" si="6"/>
        <v>21</v>
      </c>
      <c r="AC22" s="122">
        <v>24</v>
      </c>
      <c r="AD22" s="162"/>
      <c r="AE22" s="166">
        <f t="shared" si="7"/>
        <v>13</v>
      </c>
      <c r="AF22" s="122">
        <f t="shared" si="8"/>
        <v>16</v>
      </c>
      <c r="AG22" s="122">
        <v>19</v>
      </c>
      <c r="AH22" s="162"/>
      <c r="AI22" s="166">
        <f t="shared" si="9"/>
        <v>23</v>
      </c>
      <c r="AJ22" s="122">
        <f t="shared" si="10"/>
        <v>23</v>
      </c>
      <c r="AK22" s="122">
        <v>26</v>
      </c>
    </row>
    <row r="23" spans="1:37">
      <c r="A23" s="159">
        <v>44593</v>
      </c>
      <c r="B23" s="150">
        <v>18</v>
      </c>
      <c r="C23" s="150">
        <v>0</v>
      </c>
      <c r="D23" s="150">
        <v>18</v>
      </c>
      <c r="E23" s="149"/>
      <c r="F23" s="150">
        <v>2</v>
      </c>
      <c r="G23" s="150">
        <v>13</v>
      </c>
      <c r="H23" s="150">
        <v>4</v>
      </c>
      <c r="I23" s="149"/>
      <c r="J23" s="150">
        <v>4</v>
      </c>
      <c r="K23" s="150">
        <v>6</v>
      </c>
      <c r="L23" s="150">
        <v>4</v>
      </c>
      <c r="M23" s="149"/>
      <c r="N23" s="150">
        <f t="shared" ref="N23:P82" si="11">B23+F23</f>
        <v>20</v>
      </c>
      <c r="O23" s="150">
        <f t="shared" si="11"/>
        <v>13</v>
      </c>
      <c r="P23" s="150">
        <f t="shared" si="11"/>
        <v>22</v>
      </c>
      <c r="Q23" s="149"/>
      <c r="R23" s="150">
        <f t="shared" ref="R23:T82" si="12">B23+F23+J23</f>
        <v>24</v>
      </c>
      <c r="S23" s="150">
        <f t="shared" si="12"/>
        <v>19</v>
      </c>
      <c r="T23" s="150">
        <f t="shared" si="12"/>
        <v>26</v>
      </c>
      <c r="V23" s="150">
        <v>21</v>
      </c>
      <c r="W23" s="150">
        <v>16</v>
      </c>
      <c r="X23" s="150">
        <v>23</v>
      </c>
      <c r="Z23" s="162">
        <f t="shared" si="4"/>
        <v>44593</v>
      </c>
      <c r="AA23" s="166">
        <f t="shared" si="5"/>
        <v>20</v>
      </c>
      <c r="AB23" s="122">
        <f t="shared" si="6"/>
        <v>21</v>
      </c>
      <c r="AC23" s="122">
        <v>24</v>
      </c>
      <c r="AD23" s="162"/>
      <c r="AE23" s="166">
        <f t="shared" si="7"/>
        <v>13</v>
      </c>
      <c r="AF23" s="122">
        <f t="shared" si="8"/>
        <v>16</v>
      </c>
      <c r="AG23" s="122">
        <v>19</v>
      </c>
      <c r="AH23" s="162"/>
      <c r="AI23" s="166">
        <f t="shared" si="9"/>
        <v>22</v>
      </c>
      <c r="AJ23" s="122">
        <f t="shared" si="10"/>
        <v>23</v>
      </c>
      <c r="AK23" s="122">
        <v>26</v>
      </c>
    </row>
    <row r="24" spans="1:37">
      <c r="A24" s="159">
        <v>44594</v>
      </c>
      <c r="B24" s="150">
        <v>18</v>
      </c>
      <c r="C24" s="150">
        <v>0</v>
      </c>
      <c r="D24" s="150">
        <v>18</v>
      </c>
      <c r="E24" s="149"/>
      <c r="F24" s="150">
        <v>2</v>
      </c>
      <c r="G24" s="150">
        <v>13</v>
      </c>
      <c r="H24" s="150">
        <v>4</v>
      </c>
      <c r="I24" s="149"/>
      <c r="J24" s="150">
        <v>4</v>
      </c>
      <c r="K24" s="150">
        <v>6</v>
      </c>
      <c r="L24" s="150">
        <v>4</v>
      </c>
      <c r="M24" s="149"/>
      <c r="N24" s="150">
        <f t="shared" si="11"/>
        <v>20</v>
      </c>
      <c r="O24" s="150">
        <f t="shared" si="11"/>
        <v>13</v>
      </c>
      <c r="P24" s="150">
        <f t="shared" si="11"/>
        <v>22</v>
      </c>
      <c r="Q24" s="149"/>
      <c r="R24" s="150">
        <f t="shared" si="12"/>
        <v>24</v>
      </c>
      <c r="S24" s="150">
        <f t="shared" si="12"/>
        <v>19</v>
      </c>
      <c r="T24" s="150">
        <f t="shared" si="12"/>
        <v>26</v>
      </c>
      <c r="V24" s="150">
        <v>21</v>
      </c>
      <c r="W24" s="150">
        <v>16</v>
      </c>
      <c r="X24" s="150">
        <v>23</v>
      </c>
      <c r="Z24" s="162">
        <f t="shared" si="4"/>
        <v>44594</v>
      </c>
      <c r="AA24" s="166">
        <f t="shared" si="5"/>
        <v>20</v>
      </c>
      <c r="AB24" s="122">
        <f t="shared" si="6"/>
        <v>21</v>
      </c>
      <c r="AC24" s="122">
        <v>24</v>
      </c>
      <c r="AD24" s="162"/>
      <c r="AE24" s="166">
        <f t="shared" si="7"/>
        <v>13</v>
      </c>
      <c r="AF24" s="122">
        <f t="shared" si="8"/>
        <v>16</v>
      </c>
      <c r="AG24" s="122">
        <v>19</v>
      </c>
      <c r="AH24" s="162"/>
      <c r="AI24" s="166">
        <f t="shared" si="9"/>
        <v>22</v>
      </c>
      <c r="AJ24" s="122">
        <f t="shared" si="10"/>
        <v>23</v>
      </c>
      <c r="AK24" s="122">
        <v>26</v>
      </c>
    </row>
    <row r="25" spans="1:37">
      <c r="A25" s="159">
        <v>44595</v>
      </c>
      <c r="B25" s="150">
        <v>18</v>
      </c>
      <c r="C25" s="150">
        <v>0</v>
      </c>
      <c r="D25" s="150">
        <v>19</v>
      </c>
      <c r="E25" s="149"/>
      <c r="F25" s="150">
        <v>2</v>
      </c>
      <c r="G25" s="150">
        <v>13</v>
      </c>
      <c r="H25" s="150">
        <v>4</v>
      </c>
      <c r="I25" s="149"/>
      <c r="J25" s="150">
        <v>4</v>
      </c>
      <c r="K25" s="150">
        <v>6</v>
      </c>
      <c r="L25" s="150">
        <v>3</v>
      </c>
      <c r="M25" s="149"/>
      <c r="N25" s="150">
        <f t="shared" si="11"/>
        <v>20</v>
      </c>
      <c r="O25" s="150">
        <f t="shared" si="11"/>
        <v>13</v>
      </c>
      <c r="P25" s="150">
        <f t="shared" si="11"/>
        <v>23</v>
      </c>
      <c r="Q25" s="149"/>
      <c r="R25" s="150">
        <f t="shared" si="12"/>
        <v>24</v>
      </c>
      <c r="S25" s="150">
        <f t="shared" si="12"/>
        <v>19</v>
      </c>
      <c r="T25" s="150">
        <f t="shared" si="12"/>
        <v>26</v>
      </c>
      <c r="V25" s="150">
        <v>21</v>
      </c>
      <c r="W25" s="150">
        <v>16</v>
      </c>
      <c r="X25" s="150">
        <v>23</v>
      </c>
      <c r="Z25" s="162">
        <f t="shared" si="4"/>
        <v>44595</v>
      </c>
      <c r="AA25" s="166">
        <f t="shared" si="5"/>
        <v>20</v>
      </c>
      <c r="AB25" s="122">
        <f t="shared" si="6"/>
        <v>21</v>
      </c>
      <c r="AC25" s="122">
        <v>24</v>
      </c>
      <c r="AD25" s="162"/>
      <c r="AE25" s="166">
        <f t="shared" si="7"/>
        <v>13</v>
      </c>
      <c r="AF25" s="122">
        <f t="shared" si="8"/>
        <v>16</v>
      </c>
      <c r="AG25" s="122">
        <v>19</v>
      </c>
      <c r="AH25" s="162"/>
      <c r="AI25" s="166">
        <f t="shared" si="9"/>
        <v>23</v>
      </c>
      <c r="AJ25" s="122">
        <f t="shared" si="10"/>
        <v>23</v>
      </c>
      <c r="AK25" s="122">
        <v>26</v>
      </c>
    </row>
    <row r="26" spans="1:37">
      <c r="A26" s="159">
        <v>44596</v>
      </c>
      <c r="B26" s="150">
        <v>17</v>
      </c>
      <c r="C26" s="150">
        <v>0</v>
      </c>
      <c r="D26" s="150">
        <v>15</v>
      </c>
      <c r="E26" s="149"/>
      <c r="F26" s="150">
        <v>2</v>
      </c>
      <c r="G26" s="150">
        <v>13</v>
      </c>
      <c r="H26" s="150">
        <v>3</v>
      </c>
      <c r="I26" s="149"/>
      <c r="J26" s="150">
        <v>5</v>
      </c>
      <c r="K26" s="150">
        <v>6</v>
      </c>
      <c r="L26" s="150">
        <v>8</v>
      </c>
      <c r="M26" s="149"/>
      <c r="N26" s="150">
        <f>B26+F26</f>
        <v>19</v>
      </c>
      <c r="O26" s="150">
        <f>C26+G26</f>
        <v>13</v>
      </c>
      <c r="P26" s="150">
        <f>D26+H26</f>
        <v>18</v>
      </c>
      <c r="Q26" s="149"/>
      <c r="R26" s="150">
        <f>B26+F26+J26</f>
        <v>24</v>
      </c>
      <c r="S26" s="150">
        <f>C26+G26+K26</f>
        <v>19</v>
      </c>
      <c r="T26" s="150">
        <f>D26+H26+L26</f>
        <v>26</v>
      </c>
      <c r="V26" s="150">
        <v>21</v>
      </c>
      <c r="W26" s="150">
        <v>16</v>
      </c>
      <c r="X26" s="150">
        <v>23</v>
      </c>
      <c r="Z26" s="162">
        <f t="shared" si="4"/>
        <v>44596</v>
      </c>
      <c r="AA26" s="166">
        <f t="shared" si="5"/>
        <v>19</v>
      </c>
      <c r="AB26" s="122">
        <f t="shared" si="6"/>
        <v>21</v>
      </c>
      <c r="AC26" s="122">
        <v>24</v>
      </c>
      <c r="AD26" s="162"/>
      <c r="AE26" s="166">
        <f t="shared" si="7"/>
        <v>13</v>
      </c>
      <c r="AF26" s="122">
        <f t="shared" si="8"/>
        <v>16</v>
      </c>
      <c r="AG26" s="122">
        <v>19</v>
      </c>
      <c r="AH26" s="162"/>
      <c r="AI26" s="166">
        <f t="shared" si="9"/>
        <v>18</v>
      </c>
      <c r="AJ26" s="122">
        <f t="shared" si="10"/>
        <v>23</v>
      </c>
      <c r="AK26" s="122">
        <v>26</v>
      </c>
    </row>
    <row r="27" spans="1:37">
      <c r="A27" s="159">
        <v>44597</v>
      </c>
      <c r="B27" s="150">
        <v>17</v>
      </c>
      <c r="C27" s="150">
        <v>0</v>
      </c>
      <c r="D27" s="150">
        <v>15</v>
      </c>
      <c r="E27" s="149"/>
      <c r="F27" s="150">
        <v>2</v>
      </c>
      <c r="G27" s="150">
        <v>13</v>
      </c>
      <c r="H27" s="150">
        <v>3</v>
      </c>
      <c r="I27" s="149"/>
      <c r="J27" s="150">
        <v>5</v>
      </c>
      <c r="K27" s="150">
        <v>6</v>
      </c>
      <c r="L27" s="150">
        <v>8</v>
      </c>
      <c r="M27" s="149"/>
      <c r="N27" s="150">
        <f t="shared" si="11"/>
        <v>19</v>
      </c>
      <c r="O27" s="150">
        <f t="shared" si="11"/>
        <v>13</v>
      </c>
      <c r="P27" s="150">
        <f t="shared" si="11"/>
        <v>18</v>
      </c>
      <c r="Q27" s="149"/>
      <c r="R27" s="150">
        <f t="shared" si="12"/>
        <v>24</v>
      </c>
      <c r="S27" s="150">
        <f t="shared" si="12"/>
        <v>19</v>
      </c>
      <c r="T27" s="150">
        <f t="shared" si="12"/>
        <v>26</v>
      </c>
      <c r="V27" s="150">
        <v>21</v>
      </c>
      <c r="W27" s="150">
        <v>16</v>
      </c>
      <c r="X27" s="150">
        <v>23</v>
      </c>
      <c r="Z27" s="162">
        <f t="shared" si="4"/>
        <v>44597</v>
      </c>
      <c r="AA27" s="166">
        <f t="shared" si="5"/>
        <v>19</v>
      </c>
      <c r="AB27" s="122">
        <f t="shared" si="6"/>
        <v>21</v>
      </c>
      <c r="AC27" s="122">
        <v>24</v>
      </c>
      <c r="AD27" s="162"/>
      <c r="AE27" s="166">
        <f t="shared" si="7"/>
        <v>13</v>
      </c>
      <c r="AF27" s="122">
        <f t="shared" si="8"/>
        <v>16</v>
      </c>
      <c r="AG27" s="122">
        <v>19</v>
      </c>
      <c r="AH27" s="162"/>
      <c r="AI27" s="166">
        <f t="shared" si="9"/>
        <v>18</v>
      </c>
      <c r="AJ27" s="122">
        <f t="shared" si="10"/>
        <v>23</v>
      </c>
      <c r="AK27" s="122">
        <v>26</v>
      </c>
    </row>
    <row r="28" spans="1:37">
      <c r="A28" s="159">
        <v>44598</v>
      </c>
      <c r="B28" s="150">
        <v>17</v>
      </c>
      <c r="C28" s="150">
        <v>0</v>
      </c>
      <c r="D28" s="150">
        <v>15</v>
      </c>
      <c r="E28" s="149"/>
      <c r="F28" s="150">
        <v>2</v>
      </c>
      <c r="G28" s="150">
        <v>13</v>
      </c>
      <c r="H28" s="150">
        <v>3</v>
      </c>
      <c r="I28" s="149"/>
      <c r="J28" s="150">
        <v>5</v>
      </c>
      <c r="K28" s="150">
        <v>6</v>
      </c>
      <c r="L28" s="150">
        <v>8</v>
      </c>
      <c r="M28" s="149"/>
      <c r="N28" s="150">
        <f>B28+F28</f>
        <v>19</v>
      </c>
      <c r="O28" s="150">
        <f>C28+G28</f>
        <v>13</v>
      </c>
      <c r="P28" s="150">
        <f>D28+H28</f>
        <v>18</v>
      </c>
      <c r="Q28" s="149"/>
      <c r="R28" s="150">
        <f>B28+F28+J28</f>
        <v>24</v>
      </c>
      <c r="S28" s="150">
        <f>C28+G28+K28</f>
        <v>19</v>
      </c>
      <c r="T28" s="150">
        <f>D28+H28+L28</f>
        <v>26</v>
      </c>
      <c r="V28" s="150">
        <v>21</v>
      </c>
      <c r="W28" s="150">
        <v>16</v>
      </c>
      <c r="X28" s="150">
        <v>23</v>
      </c>
      <c r="Z28" s="162">
        <f t="shared" si="4"/>
        <v>44598</v>
      </c>
      <c r="AA28" s="166">
        <f t="shared" si="5"/>
        <v>19</v>
      </c>
      <c r="AB28" s="122">
        <f t="shared" si="6"/>
        <v>21</v>
      </c>
      <c r="AC28" s="122">
        <v>24</v>
      </c>
      <c r="AD28" s="162"/>
      <c r="AE28" s="166">
        <f t="shared" si="7"/>
        <v>13</v>
      </c>
      <c r="AF28" s="122">
        <f t="shared" si="8"/>
        <v>16</v>
      </c>
      <c r="AG28" s="122">
        <v>19</v>
      </c>
      <c r="AH28" s="162"/>
      <c r="AI28" s="166">
        <f t="shared" si="9"/>
        <v>18</v>
      </c>
      <c r="AJ28" s="122">
        <f t="shared" si="10"/>
        <v>23</v>
      </c>
      <c r="AK28" s="122">
        <v>26</v>
      </c>
    </row>
    <row r="29" spans="1:37">
      <c r="A29" s="159">
        <v>44599</v>
      </c>
      <c r="B29" s="150">
        <v>20</v>
      </c>
      <c r="C29" s="150">
        <v>0</v>
      </c>
      <c r="D29" s="150">
        <v>18</v>
      </c>
      <c r="E29" s="149"/>
      <c r="F29" s="150">
        <v>2</v>
      </c>
      <c r="G29" s="150">
        <v>13</v>
      </c>
      <c r="H29" s="150">
        <v>5</v>
      </c>
      <c r="I29" s="149"/>
      <c r="J29" s="150">
        <v>2</v>
      </c>
      <c r="K29" s="150">
        <v>6</v>
      </c>
      <c r="L29" s="150">
        <v>3</v>
      </c>
      <c r="M29" s="149"/>
      <c r="N29" s="150">
        <f t="shared" si="11"/>
        <v>22</v>
      </c>
      <c r="O29" s="150">
        <f t="shared" si="11"/>
        <v>13</v>
      </c>
      <c r="P29" s="150">
        <f t="shared" si="11"/>
        <v>23</v>
      </c>
      <c r="Q29" s="149"/>
      <c r="R29" s="150">
        <f t="shared" si="12"/>
        <v>24</v>
      </c>
      <c r="S29" s="150">
        <f t="shared" si="12"/>
        <v>19</v>
      </c>
      <c r="T29" s="150">
        <f t="shared" si="12"/>
        <v>26</v>
      </c>
      <c r="V29" s="150">
        <v>21</v>
      </c>
      <c r="W29" s="150">
        <v>16</v>
      </c>
      <c r="X29" s="150">
        <v>23</v>
      </c>
      <c r="Z29" s="162">
        <f t="shared" si="4"/>
        <v>44599</v>
      </c>
      <c r="AA29" s="166">
        <f t="shared" si="5"/>
        <v>22</v>
      </c>
      <c r="AB29" s="122">
        <f t="shared" si="6"/>
        <v>21</v>
      </c>
      <c r="AC29" s="122">
        <v>24</v>
      </c>
      <c r="AD29" s="162"/>
      <c r="AE29" s="166">
        <f t="shared" si="7"/>
        <v>13</v>
      </c>
      <c r="AF29" s="122">
        <f t="shared" si="8"/>
        <v>16</v>
      </c>
      <c r="AG29" s="122">
        <v>19</v>
      </c>
      <c r="AH29" s="162"/>
      <c r="AI29" s="166">
        <f t="shared" si="9"/>
        <v>23</v>
      </c>
      <c r="AJ29" s="122">
        <f t="shared" si="10"/>
        <v>23</v>
      </c>
      <c r="AK29" s="122">
        <v>26</v>
      </c>
    </row>
    <row r="30" spans="1:37">
      <c r="A30" s="159">
        <v>44600</v>
      </c>
      <c r="B30" s="150">
        <v>21</v>
      </c>
      <c r="C30" s="150">
        <v>1</v>
      </c>
      <c r="D30" s="150">
        <v>16</v>
      </c>
      <c r="E30" s="149"/>
      <c r="F30" s="150">
        <v>2</v>
      </c>
      <c r="G30" s="150">
        <v>13</v>
      </c>
      <c r="H30" s="150">
        <v>5</v>
      </c>
      <c r="I30" s="149"/>
      <c r="J30" s="150">
        <v>1</v>
      </c>
      <c r="K30" s="150">
        <v>5</v>
      </c>
      <c r="L30" s="150">
        <v>5</v>
      </c>
      <c r="M30" s="149"/>
      <c r="N30" s="150">
        <f t="shared" si="11"/>
        <v>23</v>
      </c>
      <c r="O30" s="150">
        <f t="shared" si="11"/>
        <v>14</v>
      </c>
      <c r="P30" s="150">
        <f t="shared" si="11"/>
        <v>21</v>
      </c>
      <c r="Q30" s="149"/>
      <c r="R30" s="150">
        <f t="shared" si="12"/>
        <v>24</v>
      </c>
      <c r="S30" s="150">
        <f t="shared" si="12"/>
        <v>19</v>
      </c>
      <c r="T30" s="150">
        <f t="shared" si="12"/>
        <v>26</v>
      </c>
      <c r="V30" s="150">
        <v>21</v>
      </c>
      <c r="W30" s="150">
        <v>16</v>
      </c>
      <c r="X30" s="150">
        <v>23</v>
      </c>
      <c r="Z30" s="162">
        <f t="shared" si="4"/>
        <v>44600</v>
      </c>
      <c r="AA30" s="166">
        <f t="shared" si="5"/>
        <v>23</v>
      </c>
      <c r="AB30" s="122">
        <f t="shared" si="6"/>
        <v>21</v>
      </c>
      <c r="AC30" s="122">
        <v>24</v>
      </c>
      <c r="AD30" s="162"/>
      <c r="AE30" s="166">
        <f t="shared" si="7"/>
        <v>14</v>
      </c>
      <c r="AF30" s="122">
        <f t="shared" si="8"/>
        <v>16</v>
      </c>
      <c r="AG30" s="122">
        <v>19</v>
      </c>
      <c r="AH30" s="162"/>
      <c r="AI30" s="166">
        <f t="shared" si="9"/>
        <v>21</v>
      </c>
      <c r="AJ30" s="122">
        <f t="shared" si="10"/>
        <v>23</v>
      </c>
      <c r="AK30" s="122">
        <v>26</v>
      </c>
    </row>
    <row r="31" spans="1:37">
      <c r="A31" s="159">
        <v>44601</v>
      </c>
      <c r="B31" s="150">
        <v>22</v>
      </c>
      <c r="C31" s="150">
        <v>3</v>
      </c>
      <c r="D31" s="150">
        <v>17</v>
      </c>
      <c r="E31" s="149"/>
      <c r="F31" s="150">
        <v>2</v>
      </c>
      <c r="G31" s="150">
        <v>13</v>
      </c>
      <c r="H31" s="150">
        <v>4</v>
      </c>
      <c r="I31" s="149"/>
      <c r="J31" s="150">
        <v>0</v>
      </c>
      <c r="K31" s="150">
        <v>3</v>
      </c>
      <c r="L31" s="150">
        <v>5</v>
      </c>
      <c r="M31" s="149"/>
      <c r="N31" s="150">
        <f t="shared" si="11"/>
        <v>24</v>
      </c>
      <c r="O31" s="150">
        <f t="shared" si="11"/>
        <v>16</v>
      </c>
      <c r="P31" s="150">
        <f t="shared" si="11"/>
        <v>21</v>
      </c>
      <c r="Q31" s="149"/>
      <c r="R31" s="150">
        <f t="shared" si="12"/>
        <v>24</v>
      </c>
      <c r="S31" s="150">
        <f t="shared" si="12"/>
        <v>19</v>
      </c>
      <c r="T31" s="150">
        <f t="shared" si="12"/>
        <v>26</v>
      </c>
      <c r="V31" s="150">
        <v>21</v>
      </c>
      <c r="W31" s="150">
        <v>16</v>
      </c>
      <c r="X31" s="150">
        <v>23</v>
      </c>
      <c r="Z31" s="162">
        <f t="shared" si="4"/>
        <v>44601</v>
      </c>
      <c r="AA31" s="166">
        <f t="shared" si="5"/>
        <v>24</v>
      </c>
      <c r="AB31" s="122">
        <f t="shared" si="6"/>
        <v>21</v>
      </c>
      <c r="AC31" s="122">
        <v>24</v>
      </c>
      <c r="AD31" s="162"/>
      <c r="AE31" s="166">
        <f t="shared" si="7"/>
        <v>16</v>
      </c>
      <c r="AF31" s="122">
        <f t="shared" si="8"/>
        <v>16</v>
      </c>
      <c r="AG31" s="122">
        <v>19</v>
      </c>
      <c r="AH31" s="162"/>
      <c r="AI31" s="166">
        <f t="shared" si="9"/>
        <v>21</v>
      </c>
      <c r="AJ31" s="122">
        <f t="shared" si="10"/>
        <v>23</v>
      </c>
      <c r="AK31" s="122">
        <v>26</v>
      </c>
    </row>
    <row r="32" spans="1:37">
      <c r="A32" s="159">
        <v>44602</v>
      </c>
      <c r="B32" s="150">
        <v>22</v>
      </c>
      <c r="C32" s="150">
        <v>9</v>
      </c>
      <c r="D32" s="150">
        <v>18</v>
      </c>
      <c r="E32" s="149"/>
      <c r="F32" s="150">
        <v>2</v>
      </c>
      <c r="G32" s="150">
        <v>7</v>
      </c>
      <c r="H32" s="150">
        <v>4</v>
      </c>
      <c r="I32" s="149"/>
      <c r="J32" s="150">
        <v>0</v>
      </c>
      <c r="K32" s="150">
        <v>3</v>
      </c>
      <c r="L32" s="150">
        <v>4</v>
      </c>
      <c r="M32" s="149"/>
      <c r="N32" s="150">
        <f t="shared" si="11"/>
        <v>24</v>
      </c>
      <c r="O32" s="150">
        <f t="shared" si="11"/>
        <v>16</v>
      </c>
      <c r="P32" s="150">
        <f t="shared" si="11"/>
        <v>22</v>
      </c>
      <c r="Q32" s="149"/>
      <c r="R32" s="150">
        <f t="shared" si="12"/>
        <v>24</v>
      </c>
      <c r="S32" s="150">
        <f t="shared" si="12"/>
        <v>19</v>
      </c>
      <c r="T32" s="150">
        <f t="shared" si="12"/>
        <v>26</v>
      </c>
      <c r="V32" s="150">
        <v>21</v>
      </c>
      <c r="W32" s="150">
        <v>16</v>
      </c>
      <c r="X32" s="150">
        <v>23</v>
      </c>
      <c r="Z32" s="162">
        <f t="shared" si="4"/>
        <v>44602</v>
      </c>
      <c r="AA32" s="166">
        <f t="shared" si="5"/>
        <v>24</v>
      </c>
      <c r="AB32" s="122">
        <f t="shared" si="6"/>
        <v>21</v>
      </c>
      <c r="AC32" s="122">
        <v>24</v>
      </c>
      <c r="AD32" s="162"/>
      <c r="AE32" s="166">
        <f t="shared" si="7"/>
        <v>16</v>
      </c>
      <c r="AF32" s="122">
        <f t="shared" si="8"/>
        <v>16</v>
      </c>
      <c r="AG32" s="122">
        <v>19</v>
      </c>
      <c r="AH32" s="162"/>
      <c r="AI32" s="166">
        <f t="shared" si="9"/>
        <v>22</v>
      </c>
      <c r="AJ32" s="122">
        <f t="shared" si="10"/>
        <v>23</v>
      </c>
      <c r="AK32" s="122">
        <v>26</v>
      </c>
    </row>
    <row r="33" spans="1:37">
      <c r="A33" s="159">
        <v>44603</v>
      </c>
      <c r="B33" s="150">
        <v>23</v>
      </c>
      <c r="C33" s="150">
        <v>9</v>
      </c>
      <c r="D33" s="150">
        <v>21</v>
      </c>
      <c r="E33" s="149"/>
      <c r="F33" s="150">
        <v>1</v>
      </c>
      <c r="G33" s="150">
        <v>7</v>
      </c>
      <c r="H33" s="150">
        <v>2</v>
      </c>
      <c r="I33" s="149"/>
      <c r="J33" s="150">
        <v>0</v>
      </c>
      <c r="K33" s="150">
        <v>3</v>
      </c>
      <c r="L33" s="150">
        <v>3</v>
      </c>
      <c r="M33" s="149"/>
      <c r="N33" s="150">
        <f t="shared" si="11"/>
        <v>24</v>
      </c>
      <c r="O33" s="150">
        <f t="shared" si="11"/>
        <v>16</v>
      </c>
      <c r="P33" s="150">
        <f t="shared" si="11"/>
        <v>23</v>
      </c>
      <c r="Q33" s="149"/>
      <c r="R33" s="150">
        <f t="shared" si="12"/>
        <v>24</v>
      </c>
      <c r="S33" s="150">
        <f t="shared" si="12"/>
        <v>19</v>
      </c>
      <c r="T33" s="150">
        <f t="shared" si="12"/>
        <v>26</v>
      </c>
      <c r="V33" s="150">
        <v>21</v>
      </c>
      <c r="W33" s="150">
        <v>16</v>
      </c>
      <c r="X33" s="150">
        <v>23</v>
      </c>
      <c r="Z33" s="162">
        <f t="shared" si="4"/>
        <v>44603</v>
      </c>
      <c r="AA33" s="166">
        <f t="shared" si="5"/>
        <v>24</v>
      </c>
      <c r="AB33" s="122">
        <f t="shared" si="6"/>
        <v>21</v>
      </c>
      <c r="AC33" s="122">
        <v>24</v>
      </c>
      <c r="AD33" s="162"/>
      <c r="AE33" s="166">
        <f t="shared" si="7"/>
        <v>16</v>
      </c>
      <c r="AF33" s="122">
        <f t="shared" si="8"/>
        <v>16</v>
      </c>
      <c r="AG33" s="122">
        <v>19</v>
      </c>
      <c r="AH33" s="162"/>
      <c r="AI33" s="166">
        <f t="shared" si="9"/>
        <v>23</v>
      </c>
      <c r="AJ33" s="122">
        <f t="shared" si="10"/>
        <v>23</v>
      </c>
      <c r="AK33" s="122">
        <v>26</v>
      </c>
    </row>
    <row r="34" spans="1:37">
      <c r="A34" s="159">
        <v>44604</v>
      </c>
      <c r="B34" s="150">
        <v>23</v>
      </c>
      <c r="C34" s="150">
        <v>9</v>
      </c>
      <c r="D34" s="150">
        <v>21</v>
      </c>
      <c r="E34" s="149"/>
      <c r="F34" s="150">
        <v>1</v>
      </c>
      <c r="G34" s="150">
        <v>7</v>
      </c>
      <c r="H34" s="150">
        <v>2</v>
      </c>
      <c r="I34" s="149"/>
      <c r="J34" s="150">
        <v>0</v>
      </c>
      <c r="K34" s="150">
        <v>3</v>
      </c>
      <c r="L34" s="150">
        <v>3</v>
      </c>
      <c r="M34" s="149"/>
      <c r="N34" s="150">
        <f t="shared" si="11"/>
        <v>24</v>
      </c>
      <c r="O34" s="150">
        <f t="shared" si="11"/>
        <v>16</v>
      </c>
      <c r="P34" s="150">
        <f t="shared" si="11"/>
        <v>23</v>
      </c>
      <c r="Q34" s="149"/>
      <c r="R34" s="150">
        <f t="shared" si="12"/>
        <v>24</v>
      </c>
      <c r="S34" s="150">
        <f t="shared" si="12"/>
        <v>19</v>
      </c>
      <c r="T34" s="150">
        <f t="shared" si="12"/>
        <v>26</v>
      </c>
      <c r="V34" s="150">
        <v>21</v>
      </c>
      <c r="W34" s="150">
        <v>16</v>
      </c>
      <c r="X34" s="150">
        <v>23</v>
      </c>
      <c r="Z34" s="162">
        <f t="shared" si="4"/>
        <v>44604</v>
      </c>
      <c r="AA34" s="166">
        <f t="shared" si="5"/>
        <v>24</v>
      </c>
      <c r="AB34" s="122">
        <f t="shared" si="6"/>
        <v>21</v>
      </c>
      <c r="AC34" s="122">
        <v>24</v>
      </c>
      <c r="AD34" s="162"/>
      <c r="AE34" s="166">
        <f t="shared" si="7"/>
        <v>16</v>
      </c>
      <c r="AF34" s="122">
        <f t="shared" si="8"/>
        <v>16</v>
      </c>
      <c r="AG34" s="122">
        <v>19</v>
      </c>
      <c r="AH34" s="162"/>
      <c r="AI34" s="166">
        <f t="shared" si="9"/>
        <v>23</v>
      </c>
      <c r="AJ34" s="122">
        <f t="shared" si="10"/>
        <v>23</v>
      </c>
      <c r="AK34" s="122">
        <v>26</v>
      </c>
    </row>
    <row r="35" spans="1:37">
      <c r="A35" s="159">
        <v>44605</v>
      </c>
      <c r="B35" s="150">
        <v>23</v>
      </c>
      <c r="C35" s="150">
        <v>9</v>
      </c>
      <c r="D35" s="150">
        <v>21</v>
      </c>
      <c r="E35" s="149"/>
      <c r="F35" s="150">
        <v>1</v>
      </c>
      <c r="G35" s="150">
        <v>7</v>
      </c>
      <c r="H35" s="150">
        <v>2</v>
      </c>
      <c r="I35" s="149"/>
      <c r="J35" s="150">
        <v>0</v>
      </c>
      <c r="K35" s="150">
        <v>3</v>
      </c>
      <c r="L35" s="150">
        <v>3</v>
      </c>
      <c r="M35" s="149"/>
      <c r="N35" s="150">
        <f t="shared" si="11"/>
        <v>24</v>
      </c>
      <c r="O35" s="150">
        <f t="shared" si="11"/>
        <v>16</v>
      </c>
      <c r="P35" s="150">
        <f t="shared" si="11"/>
        <v>23</v>
      </c>
      <c r="Q35" s="149"/>
      <c r="R35" s="150">
        <f t="shared" si="12"/>
        <v>24</v>
      </c>
      <c r="S35" s="150">
        <f t="shared" si="12"/>
        <v>19</v>
      </c>
      <c r="T35" s="150">
        <f t="shared" si="12"/>
        <v>26</v>
      </c>
      <c r="V35" s="150">
        <v>21</v>
      </c>
      <c r="W35" s="150">
        <v>16</v>
      </c>
      <c r="X35" s="150">
        <v>23</v>
      </c>
      <c r="Z35" s="162">
        <f t="shared" si="4"/>
        <v>44605</v>
      </c>
      <c r="AA35" s="166">
        <f t="shared" si="5"/>
        <v>24</v>
      </c>
      <c r="AB35" s="122">
        <f t="shared" si="6"/>
        <v>21</v>
      </c>
      <c r="AC35" s="122">
        <v>24</v>
      </c>
      <c r="AD35" s="162"/>
      <c r="AE35" s="166">
        <f t="shared" si="7"/>
        <v>16</v>
      </c>
      <c r="AF35" s="122">
        <f t="shared" si="8"/>
        <v>16</v>
      </c>
      <c r="AG35" s="122">
        <v>19</v>
      </c>
      <c r="AH35" s="162"/>
      <c r="AI35" s="166">
        <f t="shared" si="9"/>
        <v>23</v>
      </c>
      <c r="AJ35" s="122">
        <f t="shared" si="10"/>
        <v>23</v>
      </c>
      <c r="AK35" s="122">
        <v>26</v>
      </c>
    </row>
    <row r="36" spans="1:37">
      <c r="A36" s="159">
        <v>44606</v>
      </c>
      <c r="B36" s="150">
        <v>23</v>
      </c>
      <c r="C36" s="150">
        <v>9</v>
      </c>
      <c r="D36" s="150">
        <v>23</v>
      </c>
      <c r="E36" s="149"/>
      <c r="F36" s="150">
        <v>1</v>
      </c>
      <c r="G36" s="150">
        <v>7</v>
      </c>
      <c r="H36" s="150">
        <v>0</v>
      </c>
      <c r="I36" s="149"/>
      <c r="J36" s="150">
        <v>0</v>
      </c>
      <c r="K36" s="150">
        <v>3</v>
      </c>
      <c r="L36" s="150">
        <v>3</v>
      </c>
      <c r="M36" s="149"/>
      <c r="N36" s="150">
        <f t="shared" si="11"/>
        <v>24</v>
      </c>
      <c r="O36" s="150">
        <f t="shared" si="11"/>
        <v>16</v>
      </c>
      <c r="P36" s="150">
        <f t="shared" si="11"/>
        <v>23</v>
      </c>
      <c r="Q36" s="149"/>
      <c r="R36" s="150">
        <f t="shared" si="12"/>
        <v>24</v>
      </c>
      <c r="S36" s="150">
        <f t="shared" si="12"/>
        <v>19</v>
      </c>
      <c r="T36" s="150">
        <f t="shared" si="12"/>
        <v>26</v>
      </c>
      <c r="V36" s="150">
        <v>21</v>
      </c>
      <c r="W36" s="150">
        <v>16</v>
      </c>
      <c r="X36" s="150">
        <v>23</v>
      </c>
      <c r="Z36" s="162">
        <f t="shared" si="4"/>
        <v>44606</v>
      </c>
      <c r="AA36" s="166">
        <f t="shared" si="5"/>
        <v>24</v>
      </c>
      <c r="AB36" s="122">
        <f t="shared" si="6"/>
        <v>21</v>
      </c>
      <c r="AC36" s="122">
        <v>24</v>
      </c>
      <c r="AD36" s="162"/>
      <c r="AE36" s="166">
        <f t="shared" si="7"/>
        <v>16</v>
      </c>
      <c r="AF36" s="122">
        <f t="shared" si="8"/>
        <v>16</v>
      </c>
      <c r="AG36" s="122">
        <v>19</v>
      </c>
      <c r="AH36" s="162"/>
      <c r="AI36" s="166">
        <f t="shared" si="9"/>
        <v>23</v>
      </c>
      <c r="AJ36" s="122">
        <f t="shared" si="10"/>
        <v>23</v>
      </c>
      <c r="AK36" s="122">
        <v>26</v>
      </c>
    </row>
    <row r="37" spans="1:37">
      <c r="A37" s="159">
        <v>44607</v>
      </c>
      <c r="B37" s="150">
        <v>22</v>
      </c>
      <c r="C37" s="150">
        <v>9</v>
      </c>
      <c r="D37" s="150">
        <v>24</v>
      </c>
      <c r="E37" s="149"/>
      <c r="F37" s="150">
        <v>2</v>
      </c>
      <c r="G37" s="150">
        <v>7</v>
      </c>
      <c r="H37" s="150">
        <v>0</v>
      </c>
      <c r="I37" s="149"/>
      <c r="J37" s="150">
        <v>0</v>
      </c>
      <c r="K37" s="150">
        <v>3</v>
      </c>
      <c r="L37" s="150">
        <v>2</v>
      </c>
      <c r="M37" s="149"/>
      <c r="N37" s="150">
        <f t="shared" si="11"/>
        <v>24</v>
      </c>
      <c r="O37" s="150">
        <f t="shared" si="11"/>
        <v>16</v>
      </c>
      <c r="P37" s="150">
        <f t="shared" si="11"/>
        <v>24</v>
      </c>
      <c r="Q37" s="149"/>
      <c r="R37" s="150">
        <f t="shared" si="12"/>
        <v>24</v>
      </c>
      <c r="S37" s="150">
        <f t="shared" si="12"/>
        <v>19</v>
      </c>
      <c r="T37" s="150">
        <f t="shared" si="12"/>
        <v>26</v>
      </c>
      <c r="V37" s="150">
        <v>21</v>
      </c>
      <c r="W37" s="150">
        <v>16</v>
      </c>
      <c r="X37" s="150">
        <v>23</v>
      </c>
      <c r="Z37" s="162">
        <f t="shared" si="4"/>
        <v>44607</v>
      </c>
      <c r="AA37" s="166">
        <f t="shared" si="5"/>
        <v>24</v>
      </c>
      <c r="AB37" s="122">
        <f t="shared" si="6"/>
        <v>21</v>
      </c>
      <c r="AC37" s="122">
        <v>24</v>
      </c>
      <c r="AD37" s="162"/>
      <c r="AE37" s="166">
        <f t="shared" si="7"/>
        <v>16</v>
      </c>
      <c r="AF37" s="122">
        <f t="shared" si="8"/>
        <v>16</v>
      </c>
      <c r="AG37" s="122">
        <v>19</v>
      </c>
      <c r="AH37" s="162"/>
      <c r="AI37" s="166">
        <f t="shared" si="9"/>
        <v>24</v>
      </c>
      <c r="AJ37" s="122">
        <f t="shared" si="10"/>
        <v>23</v>
      </c>
      <c r="AK37" s="122">
        <v>26</v>
      </c>
    </row>
    <row r="38" spans="1:37">
      <c r="A38" s="159">
        <v>44608</v>
      </c>
      <c r="B38" s="150">
        <v>23</v>
      </c>
      <c r="C38" s="150">
        <v>9</v>
      </c>
      <c r="D38" s="150">
        <v>23</v>
      </c>
      <c r="E38" s="149"/>
      <c r="F38" s="150">
        <v>1</v>
      </c>
      <c r="G38" s="150">
        <v>7</v>
      </c>
      <c r="H38" s="150">
        <v>0</v>
      </c>
      <c r="I38" s="149"/>
      <c r="J38" s="150">
        <v>0</v>
      </c>
      <c r="K38" s="150">
        <v>3</v>
      </c>
      <c r="L38" s="150">
        <v>3</v>
      </c>
      <c r="M38" s="149"/>
      <c r="N38" s="150">
        <f t="shared" si="11"/>
        <v>24</v>
      </c>
      <c r="O38" s="150">
        <f t="shared" si="11"/>
        <v>16</v>
      </c>
      <c r="P38" s="150">
        <f t="shared" si="11"/>
        <v>23</v>
      </c>
      <c r="Q38" s="149"/>
      <c r="R38" s="150">
        <f t="shared" si="12"/>
        <v>24</v>
      </c>
      <c r="S38" s="150">
        <f t="shared" si="12"/>
        <v>19</v>
      </c>
      <c r="T38" s="150">
        <f t="shared" si="12"/>
        <v>26</v>
      </c>
      <c r="V38" s="150">
        <v>21</v>
      </c>
      <c r="W38" s="150">
        <v>16</v>
      </c>
      <c r="X38" s="150">
        <v>23</v>
      </c>
      <c r="Z38" s="162">
        <f t="shared" si="4"/>
        <v>44608</v>
      </c>
      <c r="AA38" s="166">
        <f t="shared" si="5"/>
        <v>24</v>
      </c>
      <c r="AB38" s="122">
        <f t="shared" si="6"/>
        <v>21</v>
      </c>
      <c r="AC38" s="122">
        <v>24</v>
      </c>
      <c r="AD38" s="162"/>
      <c r="AE38" s="166">
        <f t="shared" si="7"/>
        <v>16</v>
      </c>
      <c r="AF38" s="122">
        <f t="shared" si="8"/>
        <v>16</v>
      </c>
      <c r="AG38" s="122">
        <v>19</v>
      </c>
      <c r="AH38" s="162"/>
      <c r="AI38" s="166">
        <f t="shared" si="9"/>
        <v>23</v>
      </c>
      <c r="AJ38" s="122">
        <f t="shared" si="10"/>
        <v>23</v>
      </c>
      <c r="AK38" s="122">
        <v>26</v>
      </c>
    </row>
    <row r="39" spans="1:37">
      <c r="A39" s="159">
        <v>44609</v>
      </c>
      <c r="B39" s="150">
        <v>23</v>
      </c>
      <c r="C39" s="150">
        <v>11</v>
      </c>
      <c r="D39" s="150">
        <v>23</v>
      </c>
      <c r="E39" s="149"/>
      <c r="F39" s="150">
        <v>1</v>
      </c>
      <c r="G39" s="150">
        <v>5</v>
      </c>
      <c r="H39" s="150">
        <v>0</v>
      </c>
      <c r="I39" s="149"/>
      <c r="J39" s="150">
        <v>0</v>
      </c>
      <c r="K39" s="150">
        <v>3</v>
      </c>
      <c r="L39" s="150">
        <v>3</v>
      </c>
      <c r="M39" s="149"/>
      <c r="N39" s="150">
        <f t="shared" si="11"/>
        <v>24</v>
      </c>
      <c r="O39" s="150">
        <f t="shared" si="11"/>
        <v>16</v>
      </c>
      <c r="P39" s="150">
        <f t="shared" si="11"/>
        <v>23</v>
      </c>
      <c r="Q39" s="149"/>
      <c r="R39" s="150">
        <f t="shared" si="12"/>
        <v>24</v>
      </c>
      <c r="S39" s="150">
        <f t="shared" si="12"/>
        <v>19</v>
      </c>
      <c r="T39" s="150">
        <f t="shared" si="12"/>
        <v>26</v>
      </c>
      <c r="V39" s="150">
        <v>21</v>
      </c>
      <c r="W39" s="150">
        <v>16</v>
      </c>
      <c r="X39" s="150">
        <v>23</v>
      </c>
      <c r="Z39" s="162">
        <f t="shared" si="4"/>
        <v>44609</v>
      </c>
      <c r="AA39" s="166">
        <f t="shared" si="5"/>
        <v>24</v>
      </c>
      <c r="AB39" s="122">
        <f t="shared" si="6"/>
        <v>21</v>
      </c>
      <c r="AC39" s="122">
        <v>24</v>
      </c>
      <c r="AD39" s="162"/>
      <c r="AE39" s="166">
        <f t="shared" si="7"/>
        <v>16</v>
      </c>
      <c r="AF39" s="122">
        <f t="shared" si="8"/>
        <v>16</v>
      </c>
      <c r="AG39" s="122">
        <v>19</v>
      </c>
      <c r="AH39" s="162"/>
      <c r="AI39" s="166">
        <f t="shared" si="9"/>
        <v>23</v>
      </c>
      <c r="AJ39" s="122">
        <f t="shared" si="10"/>
        <v>23</v>
      </c>
      <c r="AK39" s="122">
        <v>26</v>
      </c>
    </row>
    <row r="40" spans="1:37">
      <c r="A40" s="159">
        <v>44610</v>
      </c>
      <c r="B40" s="150">
        <v>22</v>
      </c>
      <c r="C40" s="150">
        <v>12</v>
      </c>
      <c r="D40" s="150">
        <v>23</v>
      </c>
      <c r="E40" s="149"/>
      <c r="F40" s="150">
        <v>1</v>
      </c>
      <c r="G40" s="150">
        <v>5</v>
      </c>
      <c r="H40" s="150">
        <v>0</v>
      </c>
      <c r="I40" s="149"/>
      <c r="J40" s="150">
        <v>1</v>
      </c>
      <c r="K40" s="150">
        <v>2</v>
      </c>
      <c r="L40" s="150">
        <v>3</v>
      </c>
      <c r="M40" s="149"/>
      <c r="N40" s="150">
        <f t="shared" si="11"/>
        <v>23</v>
      </c>
      <c r="O40" s="150">
        <f t="shared" si="11"/>
        <v>17</v>
      </c>
      <c r="P40" s="150">
        <f t="shared" si="11"/>
        <v>23</v>
      </c>
      <c r="Q40" s="149"/>
      <c r="R40" s="150">
        <f t="shared" si="12"/>
        <v>24</v>
      </c>
      <c r="S40" s="150">
        <f t="shared" si="12"/>
        <v>19</v>
      </c>
      <c r="T40" s="150">
        <f t="shared" si="12"/>
        <v>26</v>
      </c>
      <c r="V40" s="150">
        <v>21</v>
      </c>
      <c r="W40" s="150">
        <v>16</v>
      </c>
      <c r="X40" s="150">
        <v>23</v>
      </c>
      <c r="Z40" s="162">
        <f t="shared" si="4"/>
        <v>44610</v>
      </c>
      <c r="AA40" s="166">
        <f t="shared" si="5"/>
        <v>23</v>
      </c>
      <c r="AB40" s="122">
        <f t="shared" si="6"/>
        <v>21</v>
      </c>
      <c r="AC40" s="122">
        <v>24</v>
      </c>
      <c r="AD40" s="162"/>
      <c r="AE40" s="166">
        <f t="shared" si="7"/>
        <v>17</v>
      </c>
      <c r="AF40" s="122">
        <f t="shared" si="8"/>
        <v>16</v>
      </c>
      <c r="AG40" s="122">
        <v>19</v>
      </c>
      <c r="AH40" s="162"/>
      <c r="AI40" s="166">
        <f t="shared" si="9"/>
        <v>23</v>
      </c>
      <c r="AJ40" s="122">
        <f t="shared" si="10"/>
        <v>23</v>
      </c>
      <c r="AK40" s="122">
        <v>26</v>
      </c>
    </row>
    <row r="41" spans="1:37">
      <c r="A41" s="159">
        <v>44611</v>
      </c>
      <c r="B41" s="150">
        <v>22</v>
      </c>
      <c r="C41" s="150">
        <v>12</v>
      </c>
      <c r="D41" s="150">
        <v>23</v>
      </c>
      <c r="E41" s="149"/>
      <c r="F41" s="150">
        <v>1</v>
      </c>
      <c r="G41" s="150">
        <v>5</v>
      </c>
      <c r="H41" s="150">
        <v>0</v>
      </c>
      <c r="I41" s="149"/>
      <c r="J41" s="150">
        <v>1</v>
      </c>
      <c r="K41" s="150">
        <v>2</v>
      </c>
      <c r="L41" s="150">
        <v>3</v>
      </c>
      <c r="M41" s="149"/>
      <c r="N41" s="150">
        <f t="shared" si="11"/>
        <v>23</v>
      </c>
      <c r="O41" s="150">
        <f t="shared" si="11"/>
        <v>17</v>
      </c>
      <c r="P41" s="150">
        <f t="shared" si="11"/>
        <v>23</v>
      </c>
      <c r="Q41" s="149"/>
      <c r="R41" s="150">
        <f t="shared" si="12"/>
        <v>24</v>
      </c>
      <c r="S41" s="150">
        <f t="shared" si="12"/>
        <v>19</v>
      </c>
      <c r="T41" s="150">
        <f t="shared" si="12"/>
        <v>26</v>
      </c>
      <c r="V41" s="150">
        <v>21</v>
      </c>
      <c r="W41" s="150">
        <v>16</v>
      </c>
      <c r="X41" s="150">
        <v>23</v>
      </c>
      <c r="Z41" s="162">
        <f t="shared" si="4"/>
        <v>44611</v>
      </c>
      <c r="AA41" s="166">
        <f t="shared" si="5"/>
        <v>23</v>
      </c>
      <c r="AB41" s="122">
        <f t="shared" si="6"/>
        <v>21</v>
      </c>
      <c r="AC41" s="122">
        <v>24</v>
      </c>
      <c r="AD41" s="162"/>
      <c r="AE41" s="166">
        <f t="shared" si="7"/>
        <v>17</v>
      </c>
      <c r="AF41" s="122">
        <f t="shared" si="8"/>
        <v>16</v>
      </c>
      <c r="AG41" s="122">
        <v>19</v>
      </c>
      <c r="AH41" s="162"/>
      <c r="AI41" s="166">
        <f t="shared" si="9"/>
        <v>23</v>
      </c>
      <c r="AJ41" s="122">
        <f t="shared" si="10"/>
        <v>23</v>
      </c>
      <c r="AK41" s="122">
        <v>26</v>
      </c>
    </row>
    <row r="42" spans="1:37">
      <c r="A42" s="159">
        <v>44612</v>
      </c>
      <c r="B42" s="150">
        <v>22</v>
      </c>
      <c r="C42" s="150">
        <v>12</v>
      </c>
      <c r="D42" s="150">
        <v>23</v>
      </c>
      <c r="E42" s="149"/>
      <c r="F42" s="150">
        <v>1</v>
      </c>
      <c r="G42" s="150">
        <v>5</v>
      </c>
      <c r="H42" s="150">
        <v>0</v>
      </c>
      <c r="I42" s="149"/>
      <c r="J42" s="150">
        <v>1</v>
      </c>
      <c r="K42" s="150">
        <v>2</v>
      </c>
      <c r="L42" s="150">
        <v>3</v>
      </c>
      <c r="M42" s="149"/>
      <c r="N42" s="150">
        <f t="shared" si="11"/>
        <v>23</v>
      </c>
      <c r="O42" s="150">
        <f t="shared" si="11"/>
        <v>17</v>
      </c>
      <c r="P42" s="150">
        <f t="shared" si="11"/>
        <v>23</v>
      </c>
      <c r="Q42" s="149"/>
      <c r="R42" s="150">
        <f t="shared" si="12"/>
        <v>24</v>
      </c>
      <c r="S42" s="150">
        <f t="shared" si="12"/>
        <v>19</v>
      </c>
      <c r="T42" s="150">
        <f t="shared" si="12"/>
        <v>26</v>
      </c>
      <c r="V42" s="150">
        <v>21</v>
      </c>
      <c r="W42" s="150">
        <v>16</v>
      </c>
      <c r="X42" s="150">
        <v>23</v>
      </c>
      <c r="Z42" s="162">
        <f t="shared" si="4"/>
        <v>44612</v>
      </c>
      <c r="AA42" s="166">
        <f t="shared" si="5"/>
        <v>23</v>
      </c>
      <c r="AB42" s="122">
        <f t="shared" si="6"/>
        <v>21</v>
      </c>
      <c r="AC42" s="122">
        <v>24</v>
      </c>
      <c r="AD42" s="162"/>
      <c r="AE42" s="166">
        <f t="shared" si="7"/>
        <v>17</v>
      </c>
      <c r="AF42" s="122">
        <f t="shared" si="8"/>
        <v>16</v>
      </c>
      <c r="AG42" s="122">
        <v>19</v>
      </c>
      <c r="AH42" s="162"/>
      <c r="AI42" s="166">
        <f t="shared" si="9"/>
        <v>23</v>
      </c>
      <c r="AJ42" s="122">
        <f t="shared" si="10"/>
        <v>23</v>
      </c>
      <c r="AK42" s="122">
        <v>26</v>
      </c>
    </row>
    <row r="43" spans="1:37">
      <c r="A43" s="159">
        <v>44613</v>
      </c>
      <c r="B43" s="150">
        <v>22</v>
      </c>
      <c r="C43" s="150">
        <v>10</v>
      </c>
      <c r="D43" s="150">
        <v>23</v>
      </c>
      <c r="E43" s="149"/>
      <c r="F43" s="150">
        <v>1</v>
      </c>
      <c r="G43" s="150">
        <v>4</v>
      </c>
      <c r="H43" s="150">
        <v>0</v>
      </c>
      <c r="I43" s="149"/>
      <c r="J43" s="150">
        <v>1</v>
      </c>
      <c r="K43" s="150">
        <v>5</v>
      </c>
      <c r="L43" s="150">
        <v>3</v>
      </c>
      <c r="M43" s="149"/>
      <c r="N43" s="150">
        <f t="shared" si="11"/>
        <v>23</v>
      </c>
      <c r="O43" s="150">
        <f t="shared" si="11"/>
        <v>14</v>
      </c>
      <c r="P43" s="150">
        <f t="shared" si="11"/>
        <v>23</v>
      </c>
      <c r="Q43" s="149"/>
      <c r="R43" s="150">
        <f t="shared" si="12"/>
        <v>24</v>
      </c>
      <c r="S43" s="150">
        <f t="shared" si="12"/>
        <v>19</v>
      </c>
      <c r="T43" s="150">
        <f t="shared" si="12"/>
        <v>26</v>
      </c>
      <c r="V43" s="150">
        <v>21</v>
      </c>
      <c r="W43" s="150">
        <v>16</v>
      </c>
      <c r="X43" s="150">
        <v>23</v>
      </c>
      <c r="Z43" s="162">
        <f t="shared" si="4"/>
        <v>44613</v>
      </c>
      <c r="AA43" s="166">
        <f t="shared" si="5"/>
        <v>23</v>
      </c>
      <c r="AB43" s="122">
        <f t="shared" si="6"/>
        <v>21</v>
      </c>
      <c r="AC43" s="122">
        <v>24</v>
      </c>
      <c r="AD43" s="162"/>
      <c r="AE43" s="166">
        <f t="shared" si="7"/>
        <v>14</v>
      </c>
      <c r="AF43" s="122">
        <f t="shared" si="8"/>
        <v>16</v>
      </c>
      <c r="AG43" s="122">
        <v>19</v>
      </c>
      <c r="AH43" s="162"/>
      <c r="AI43" s="166">
        <f t="shared" si="9"/>
        <v>23</v>
      </c>
      <c r="AJ43" s="122">
        <f t="shared" si="10"/>
        <v>23</v>
      </c>
      <c r="AK43" s="122">
        <v>26</v>
      </c>
    </row>
    <row r="44" spans="1:37">
      <c r="A44" s="159">
        <v>44614</v>
      </c>
      <c r="B44" s="150">
        <v>22</v>
      </c>
      <c r="C44" s="150">
        <v>13</v>
      </c>
      <c r="D44" s="150">
        <v>23</v>
      </c>
      <c r="E44" s="149"/>
      <c r="F44" s="150">
        <v>1</v>
      </c>
      <c r="G44" s="150">
        <v>2</v>
      </c>
      <c r="H44" s="150">
        <v>0</v>
      </c>
      <c r="I44" s="149"/>
      <c r="J44" s="150">
        <v>1</v>
      </c>
      <c r="K44" s="150">
        <v>4</v>
      </c>
      <c r="L44" s="150">
        <v>3</v>
      </c>
      <c r="M44" s="149"/>
      <c r="N44" s="150">
        <f t="shared" si="11"/>
        <v>23</v>
      </c>
      <c r="O44" s="150">
        <f t="shared" si="11"/>
        <v>15</v>
      </c>
      <c r="P44" s="150">
        <f t="shared" si="11"/>
        <v>23</v>
      </c>
      <c r="Q44" s="149"/>
      <c r="R44" s="150">
        <f t="shared" si="12"/>
        <v>24</v>
      </c>
      <c r="S44" s="150">
        <f t="shared" si="12"/>
        <v>19</v>
      </c>
      <c r="T44" s="150">
        <f t="shared" si="12"/>
        <v>26</v>
      </c>
      <c r="V44" s="150">
        <v>21</v>
      </c>
      <c r="W44" s="150">
        <v>16</v>
      </c>
      <c r="X44" s="150">
        <v>23</v>
      </c>
      <c r="Z44" s="162">
        <f t="shared" si="4"/>
        <v>44614</v>
      </c>
      <c r="AA44" s="166">
        <f t="shared" si="5"/>
        <v>23</v>
      </c>
      <c r="AB44" s="122">
        <f t="shared" si="6"/>
        <v>21</v>
      </c>
      <c r="AC44" s="122">
        <v>24</v>
      </c>
      <c r="AD44" s="162"/>
      <c r="AE44" s="166">
        <f t="shared" si="7"/>
        <v>15</v>
      </c>
      <c r="AF44" s="122">
        <f t="shared" si="8"/>
        <v>16</v>
      </c>
      <c r="AG44" s="122">
        <v>19</v>
      </c>
      <c r="AH44" s="162"/>
      <c r="AI44" s="166">
        <f t="shared" si="9"/>
        <v>23</v>
      </c>
      <c r="AJ44" s="122">
        <f t="shared" si="10"/>
        <v>23</v>
      </c>
      <c r="AK44" s="122">
        <v>26</v>
      </c>
    </row>
    <row r="45" spans="1:37">
      <c r="A45" s="159">
        <v>44615</v>
      </c>
      <c r="B45" s="150">
        <v>22</v>
      </c>
      <c r="C45" s="150">
        <v>13</v>
      </c>
      <c r="D45" s="150">
        <v>23</v>
      </c>
      <c r="E45" s="149"/>
      <c r="F45" s="150">
        <v>1</v>
      </c>
      <c r="G45" s="150">
        <v>2</v>
      </c>
      <c r="H45" s="150">
        <v>0</v>
      </c>
      <c r="I45" s="149"/>
      <c r="J45" s="150">
        <v>1</v>
      </c>
      <c r="K45" s="150">
        <v>4</v>
      </c>
      <c r="L45" s="150">
        <v>3</v>
      </c>
      <c r="M45" s="149"/>
      <c r="N45" s="150">
        <f t="shared" si="11"/>
        <v>23</v>
      </c>
      <c r="O45" s="150">
        <f t="shared" si="11"/>
        <v>15</v>
      </c>
      <c r="P45" s="150">
        <f t="shared" si="11"/>
        <v>23</v>
      </c>
      <c r="Q45" s="149"/>
      <c r="R45" s="150">
        <f t="shared" si="12"/>
        <v>24</v>
      </c>
      <c r="S45" s="150">
        <f t="shared" si="12"/>
        <v>19</v>
      </c>
      <c r="T45" s="150">
        <f t="shared" si="12"/>
        <v>26</v>
      </c>
      <c r="V45" s="150">
        <v>21</v>
      </c>
      <c r="W45" s="150">
        <v>16</v>
      </c>
      <c r="X45" s="150">
        <v>23</v>
      </c>
      <c r="Z45" s="162">
        <f t="shared" si="4"/>
        <v>44615</v>
      </c>
      <c r="AA45" s="166">
        <f t="shared" si="5"/>
        <v>23</v>
      </c>
      <c r="AB45" s="122">
        <f t="shared" si="6"/>
        <v>21</v>
      </c>
      <c r="AC45" s="122">
        <v>24</v>
      </c>
      <c r="AD45" s="162"/>
      <c r="AE45" s="166">
        <f t="shared" si="7"/>
        <v>15</v>
      </c>
      <c r="AF45" s="122">
        <f t="shared" si="8"/>
        <v>16</v>
      </c>
      <c r="AG45" s="122">
        <v>19</v>
      </c>
      <c r="AH45" s="162"/>
      <c r="AI45" s="166">
        <f t="shared" si="9"/>
        <v>23</v>
      </c>
      <c r="AJ45" s="122">
        <f t="shared" si="10"/>
        <v>23</v>
      </c>
      <c r="AK45" s="122">
        <v>26</v>
      </c>
    </row>
    <row r="46" spans="1:37">
      <c r="A46" s="159">
        <v>44616</v>
      </c>
      <c r="B46" s="150">
        <v>21</v>
      </c>
      <c r="C46" s="150">
        <v>11</v>
      </c>
      <c r="D46" s="150">
        <v>22</v>
      </c>
      <c r="E46" s="149"/>
      <c r="F46" s="150">
        <v>2</v>
      </c>
      <c r="G46" s="150">
        <v>4</v>
      </c>
      <c r="H46" s="150">
        <v>1</v>
      </c>
      <c r="I46" s="149"/>
      <c r="J46" s="150">
        <v>1</v>
      </c>
      <c r="K46" s="150">
        <v>4</v>
      </c>
      <c r="L46" s="150">
        <v>3</v>
      </c>
      <c r="M46" s="149"/>
      <c r="N46" s="150">
        <f t="shared" si="11"/>
        <v>23</v>
      </c>
      <c r="O46" s="150">
        <f t="shared" si="11"/>
        <v>15</v>
      </c>
      <c r="P46" s="150">
        <f t="shared" si="11"/>
        <v>23</v>
      </c>
      <c r="Q46" s="149"/>
      <c r="R46" s="150">
        <f t="shared" si="12"/>
        <v>24</v>
      </c>
      <c r="S46" s="150">
        <f t="shared" si="12"/>
        <v>19</v>
      </c>
      <c r="T46" s="150">
        <f t="shared" si="12"/>
        <v>26</v>
      </c>
      <c r="V46" s="150">
        <v>21</v>
      </c>
      <c r="W46" s="150">
        <v>16</v>
      </c>
      <c r="X46" s="150">
        <v>23</v>
      </c>
      <c r="Z46" s="162">
        <f t="shared" si="4"/>
        <v>44616</v>
      </c>
      <c r="AA46" s="166">
        <f t="shared" si="5"/>
        <v>23</v>
      </c>
      <c r="AB46" s="122">
        <f t="shared" si="6"/>
        <v>21</v>
      </c>
      <c r="AC46" s="122">
        <v>24</v>
      </c>
      <c r="AD46" s="162"/>
      <c r="AE46" s="166">
        <f t="shared" si="7"/>
        <v>15</v>
      </c>
      <c r="AF46" s="122">
        <f t="shared" si="8"/>
        <v>16</v>
      </c>
      <c r="AG46" s="122">
        <v>19</v>
      </c>
      <c r="AH46" s="162"/>
      <c r="AI46" s="166">
        <f t="shared" si="9"/>
        <v>23</v>
      </c>
      <c r="AJ46" s="122">
        <f t="shared" si="10"/>
        <v>23</v>
      </c>
      <c r="AK46" s="122">
        <v>26</v>
      </c>
    </row>
    <row r="47" spans="1:37">
      <c r="A47" s="159">
        <v>44617</v>
      </c>
      <c r="B47" s="150">
        <v>21</v>
      </c>
      <c r="C47" s="150">
        <v>11</v>
      </c>
      <c r="D47" s="150">
        <v>22</v>
      </c>
      <c r="E47" s="149"/>
      <c r="F47" s="150">
        <v>2</v>
      </c>
      <c r="G47" s="150">
        <v>4</v>
      </c>
      <c r="H47" s="150">
        <v>1</v>
      </c>
      <c r="I47" s="149"/>
      <c r="J47" s="150">
        <v>1</v>
      </c>
      <c r="K47" s="150">
        <v>4</v>
      </c>
      <c r="L47" s="150">
        <v>3</v>
      </c>
      <c r="M47" s="149"/>
      <c r="N47" s="150">
        <f t="shared" si="11"/>
        <v>23</v>
      </c>
      <c r="O47" s="150">
        <f t="shared" si="11"/>
        <v>15</v>
      </c>
      <c r="P47" s="150">
        <f t="shared" si="11"/>
        <v>23</v>
      </c>
      <c r="Q47" s="149"/>
      <c r="R47" s="150">
        <f t="shared" si="12"/>
        <v>24</v>
      </c>
      <c r="S47" s="150">
        <f t="shared" si="12"/>
        <v>19</v>
      </c>
      <c r="T47" s="150">
        <f t="shared" si="12"/>
        <v>26</v>
      </c>
      <c r="V47" s="150">
        <v>21</v>
      </c>
      <c r="W47" s="150">
        <v>16</v>
      </c>
      <c r="X47" s="150">
        <v>23</v>
      </c>
      <c r="Z47" s="162">
        <f t="shared" si="4"/>
        <v>44617</v>
      </c>
      <c r="AA47" s="166">
        <f t="shared" si="5"/>
        <v>23</v>
      </c>
      <c r="AB47" s="122">
        <f t="shared" si="6"/>
        <v>21</v>
      </c>
      <c r="AC47" s="122">
        <v>24</v>
      </c>
      <c r="AD47" s="162"/>
      <c r="AE47" s="166">
        <f t="shared" si="7"/>
        <v>15</v>
      </c>
      <c r="AF47" s="122">
        <f t="shared" si="8"/>
        <v>16</v>
      </c>
      <c r="AG47" s="122">
        <v>19</v>
      </c>
      <c r="AH47" s="162"/>
      <c r="AI47" s="166">
        <f t="shared" si="9"/>
        <v>23</v>
      </c>
      <c r="AJ47" s="122">
        <f t="shared" si="10"/>
        <v>23</v>
      </c>
      <c r="AK47" s="122">
        <v>26</v>
      </c>
    </row>
    <row r="48" spans="1:37">
      <c r="A48" s="159">
        <v>44618</v>
      </c>
      <c r="B48" s="150">
        <v>21</v>
      </c>
      <c r="C48" s="150">
        <v>11</v>
      </c>
      <c r="D48" s="150">
        <v>22</v>
      </c>
      <c r="E48" s="149"/>
      <c r="F48" s="150">
        <v>2</v>
      </c>
      <c r="G48" s="150">
        <v>4</v>
      </c>
      <c r="H48" s="150">
        <v>1</v>
      </c>
      <c r="I48" s="149"/>
      <c r="J48" s="150">
        <v>1</v>
      </c>
      <c r="K48" s="150">
        <v>4</v>
      </c>
      <c r="L48" s="150">
        <v>3</v>
      </c>
      <c r="M48" s="149"/>
      <c r="N48" s="150">
        <f t="shared" si="11"/>
        <v>23</v>
      </c>
      <c r="O48" s="150">
        <f t="shared" si="11"/>
        <v>15</v>
      </c>
      <c r="P48" s="150">
        <f t="shared" si="11"/>
        <v>23</v>
      </c>
      <c r="Q48" s="149"/>
      <c r="R48" s="150">
        <f t="shared" si="12"/>
        <v>24</v>
      </c>
      <c r="S48" s="150">
        <f t="shared" si="12"/>
        <v>19</v>
      </c>
      <c r="T48" s="150">
        <f t="shared" si="12"/>
        <v>26</v>
      </c>
      <c r="V48" s="150">
        <v>21</v>
      </c>
      <c r="W48" s="150">
        <v>16</v>
      </c>
      <c r="X48" s="150">
        <v>23</v>
      </c>
      <c r="Z48" s="162">
        <f t="shared" si="4"/>
        <v>44618</v>
      </c>
      <c r="AA48" s="166">
        <f t="shared" si="5"/>
        <v>23</v>
      </c>
      <c r="AB48" s="122">
        <f t="shared" si="6"/>
        <v>21</v>
      </c>
      <c r="AC48" s="122">
        <v>24</v>
      </c>
      <c r="AD48" s="162"/>
      <c r="AE48" s="166">
        <f t="shared" si="7"/>
        <v>15</v>
      </c>
      <c r="AF48" s="122">
        <f t="shared" si="8"/>
        <v>16</v>
      </c>
      <c r="AG48" s="122">
        <v>19</v>
      </c>
      <c r="AH48" s="162"/>
      <c r="AI48" s="166">
        <f t="shared" si="9"/>
        <v>23</v>
      </c>
      <c r="AJ48" s="122">
        <f t="shared" si="10"/>
        <v>23</v>
      </c>
      <c r="AK48" s="122">
        <v>26</v>
      </c>
    </row>
    <row r="49" spans="1:37">
      <c r="A49" s="159">
        <v>44619</v>
      </c>
      <c r="B49" s="150">
        <v>21</v>
      </c>
      <c r="C49" s="150">
        <v>11</v>
      </c>
      <c r="D49" s="150">
        <v>22</v>
      </c>
      <c r="E49" s="149"/>
      <c r="F49" s="150">
        <v>2</v>
      </c>
      <c r="G49" s="150">
        <v>4</v>
      </c>
      <c r="H49" s="150">
        <v>1</v>
      </c>
      <c r="I49" s="149"/>
      <c r="J49" s="150">
        <v>1</v>
      </c>
      <c r="K49" s="150">
        <v>4</v>
      </c>
      <c r="L49" s="150">
        <v>3</v>
      </c>
      <c r="M49" s="149"/>
      <c r="N49" s="150">
        <f t="shared" si="11"/>
        <v>23</v>
      </c>
      <c r="O49" s="150">
        <f t="shared" si="11"/>
        <v>15</v>
      </c>
      <c r="P49" s="150">
        <f t="shared" si="11"/>
        <v>23</v>
      </c>
      <c r="Q49" s="149"/>
      <c r="R49" s="150">
        <f t="shared" si="12"/>
        <v>24</v>
      </c>
      <c r="S49" s="150">
        <f t="shared" si="12"/>
        <v>19</v>
      </c>
      <c r="T49" s="150">
        <f t="shared" si="12"/>
        <v>26</v>
      </c>
      <c r="V49" s="150">
        <v>21</v>
      </c>
      <c r="W49" s="150">
        <v>16</v>
      </c>
      <c r="X49" s="150">
        <v>23</v>
      </c>
      <c r="Z49" s="162">
        <f t="shared" si="4"/>
        <v>44619</v>
      </c>
      <c r="AA49" s="166">
        <f t="shared" si="5"/>
        <v>23</v>
      </c>
      <c r="AB49" s="122">
        <f t="shared" si="6"/>
        <v>21</v>
      </c>
      <c r="AC49" s="122">
        <v>24</v>
      </c>
      <c r="AD49" s="162"/>
      <c r="AE49" s="166">
        <f t="shared" si="7"/>
        <v>15</v>
      </c>
      <c r="AF49" s="122">
        <f t="shared" si="8"/>
        <v>16</v>
      </c>
      <c r="AG49" s="122">
        <v>19</v>
      </c>
      <c r="AH49" s="162"/>
      <c r="AI49" s="166">
        <f t="shared" si="9"/>
        <v>23</v>
      </c>
      <c r="AJ49" s="122">
        <f t="shared" si="10"/>
        <v>23</v>
      </c>
      <c r="AK49" s="122">
        <v>26</v>
      </c>
    </row>
    <row r="50" spans="1:37">
      <c r="A50" s="159">
        <v>44620</v>
      </c>
      <c r="B50" s="150">
        <v>21</v>
      </c>
      <c r="C50" s="150">
        <v>11</v>
      </c>
      <c r="D50" s="150">
        <v>22</v>
      </c>
      <c r="E50" s="149"/>
      <c r="F50" s="150">
        <v>2</v>
      </c>
      <c r="G50" s="150">
        <v>4</v>
      </c>
      <c r="H50" s="150">
        <v>1</v>
      </c>
      <c r="I50" s="149"/>
      <c r="J50" s="150">
        <v>1</v>
      </c>
      <c r="K50" s="150">
        <v>4</v>
      </c>
      <c r="L50" s="150">
        <v>3</v>
      </c>
      <c r="M50" s="149"/>
      <c r="N50" s="150">
        <f t="shared" si="11"/>
        <v>23</v>
      </c>
      <c r="O50" s="150">
        <f t="shared" si="11"/>
        <v>15</v>
      </c>
      <c r="P50" s="150">
        <f t="shared" si="11"/>
        <v>23</v>
      </c>
      <c r="Q50" s="149"/>
      <c r="R50" s="150">
        <f t="shared" si="12"/>
        <v>24</v>
      </c>
      <c r="S50" s="150">
        <f t="shared" si="12"/>
        <v>19</v>
      </c>
      <c r="T50" s="150">
        <f t="shared" si="12"/>
        <v>26</v>
      </c>
      <c r="V50" s="150">
        <v>21</v>
      </c>
      <c r="W50" s="150">
        <v>16</v>
      </c>
      <c r="X50" s="150">
        <v>23</v>
      </c>
      <c r="Z50" s="162">
        <f t="shared" si="4"/>
        <v>44620</v>
      </c>
      <c r="AA50" s="166">
        <f t="shared" si="5"/>
        <v>23</v>
      </c>
      <c r="AB50" s="122">
        <f t="shared" si="6"/>
        <v>21</v>
      </c>
      <c r="AC50" s="122">
        <v>24</v>
      </c>
      <c r="AD50" s="162"/>
      <c r="AE50" s="166">
        <f t="shared" si="7"/>
        <v>15</v>
      </c>
      <c r="AF50" s="122">
        <f t="shared" si="8"/>
        <v>16</v>
      </c>
      <c r="AG50" s="122">
        <v>19</v>
      </c>
      <c r="AH50" s="162"/>
      <c r="AI50" s="166">
        <f t="shared" si="9"/>
        <v>23</v>
      </c>
      <c r="AJ50" s="122">
        <f t="shared" si="10"/>
        <v>23</v>
      </c>
      <c r="AK50" s="122">
        <v>26</v>
      </c>
    </row>
    <row r="51" spans="1:37">
      <c r="A51" s="159">
        <v>44621</v>
      </c>
      <c r="B51" s="150">
        <v>21</v>
      </c>
      <c r="C51" s="150">
        <v>10</v>
      </c>
      <c r="D51" s="150">
        <v>23</v>
      </c>
      <c r="E51" s="149"/>
      <c r="F51" s="150">
        <v>2</v>
      </c>
      <c r="G51" s="150">
        <v>5</v>
      </c>
      <c r="H51" s="150">
        <v>0</v>
      </c>
      <c r="I51" s="149"/>
      <c r="J51" s="150">
        <v>1</v>
      </c>
      <c r="K51" s="150">
        <v>4</v>
      </c>
      <c r="L51" s="150">
        <v>3</v>
      </c>
      <c r="M51" s="149"/>
      <c r="N51" s="150">
        <f t="shared" si="11"/>
        <v>23</v>
      </c>
      <c r="O51" s="150">
        <f t="shared" si="11"/>
        <v>15</v>
      </c>
      <c r="P51" s="150">
        <f t="shared" si="11"/>
        <v>23</v>
      </c>
      <c r="Q51" s="149"/>
      <c r="R51" s="150">
        <f t="shared" si="12"/>
        <v>24</v>
      </c>
      <c r="S51" s="150">
        <f t="shared" si="12"/>
        <v>19</v>
      </c>
      <c r="T51" s="150">
        <f t="shared" si="12"/>
        <v>26</v>
      </c>
      <c r="V51" s="150">
        <v>21</v>
      </c>
      <c r="W51" s="150">
        <v>16</v>
      </c>
      <c r="X51" s="150">
        <v>23</v>
      </c>
      <c r="Z51" s="162">
        <f t="shared" si="4"/>
        <v>44621</v>
      </c>
      <c r="AA51" s="166">
        <f t="shared" si="5"/>
        <v>23</v>
      </c>
      <c r="AB51" s="122">
        <f t="shared" si="6"/>
        <v>21</v>
      </c>
      <c r="AC51" s="122">
        <v>24</v>
      </c>
      <c r="AD51" s="162"/>
      <c r="AE51" s="166">
        <f t="shared" si="7"/>
        <v>15</v>
      </c>
      <c r="AF51" s="122">
        <f t="shared" si="8"/>
        <v>16</v>
      </c>
      <c r="AG51" s="122">
        <v>19</v>
      </c>
      <c r="AH51" s="162"/>
      <c r="AI51" s="166">
        <f t="shared" si="9"/>
        <v>23</v>
      </c>
      <c r="AJ51" s="122">
        <f t="shared" si="10"/>
        <v>23</v>
      </c>
      <c r="AK51" s="122">
        <v>26</v>
      </c>
    </row>
    <row r="52" spans="1:37">
      <c r="A52" s="159">
        <v>44622</v>
      </c>
      <c r="B52" s="150">
        <v>19</v>
      </c>
      <c r="C52" s="150">
        <v>13</v>
      </c>
      <c r="D52" s="150">
        <v>20</v>
      </c>
      <c r="E52" s="149"/>
      <c r="F52" s="150">
        <v>2</v>
      </c>
      <c r="G52" s="150">
        <v>3</v>
      </c>
      <c r="H52" s="150">
        <v>0</v>
      </c>
      <c r="I52" s="149"/>
      <c r="J52" s="150">
        <v>3</v>
      </c>
      <c r="K52" s="150">
        <v>3</v>
      </c>
      <c r="L52" s="150">
        <v>6</v>
      </c>
      <c r="M52" s="149"/>
      <c r="N52" s="150">
        <f t="shared" si="11"/>
        <v>21</v>
      </c>
      <c r="O52" s="150">
        <f t="shared" si="11"/>
        <v>16</v>
      </c>
      <c r="P52" s="150">
        <f t="shared" si="11"/>
        <v>20</v>
      </c>
      <c r="Q52" s="149"/>
      <c r="R52" s="150">
        <f t="shared" si="12"/>
        <v>24</v>
      </c>
      <c r="S52" s="150">
        <f t="shared" si="12"/>
        <v>19</v>
      </c>
      <c r="T52" s="150">
        <f t="shared" si="12"/>
        <v>26</v>
      </c>
      <c r="V52" s="150">
        <v>21</v>
      </c>
      <c r="W52" s="150">
        <v>16</v>
      </c>
      <c r="X52" s="150">
        <v>23</v>
      </c>
      <c r="Z52" s="162">
        <f t="shared" si="4"/>
        <v>44622</v>
      </c>
      <c r="AA52" s="166">
        <f t="shared" si="5"/>
        <v>21</v>
      </c>
      <c r="AB52" s="122">
        <f t="shared" si="6"/>
        <v>21</v>
      </c>
      <c r="AC52" s="122">
        <v>24</v>
      </c>
      <c r="AD52" s="162"/>
      <c r="AE52" s="166">
        <f t="shared" si="7"/>
        <v>16</v>
      </c>
      <c r="AF52" s="122">
        <f t="shared" si="8"/>
        <v>16</v>
      </c>
      <c r="AG52" s="122">
        <v>19</v>
      </c>
      <c r="AH52" s="162"/>
      <c r="AI52" s="166">
        <f t="shared" si="9"/>
        <v>20</v>
      </c>
      <c r="AJ52" s="122">
        <f t="shared" si="10"/>
        <v>23</v>
      </c>
      <c r="AK52" s="122">
        <v>26</v>
      </c>
    </row>
    <row r="53" spans="1:37">
      <c r="A53" s="159">
        <v>44623</v>
      </c>
      <c r="B53" s="150">
        <v>16</v>
      </c>
      <c r="C53" s="150">
        <v>8</v>
      </c>
      <c r="D53" s="150">
        <v>12</v>
      </c>
      <c r="E53" s="149"/>
      <c r="F53" s="150">
        <v>1</v>
      </c>
      <c r="G53" s="150">
        <v>6</v>
      </c>
      <c r="H53" s="150">
        <v>1</v>
      </c>
      <c r="I53" s="149"/>
      <c r="J53" s="150">
        <v>7</v>
      </c>
      <c r="K53" s="150">
        <v>5</v>
      </c>
      <c r="L53" s="150">
        <v>13</v>
      </c>
      <c r="M53" s="149"/>
      <c r="N53" s="150">
        <f t="shared" si="11"/>
        <v>17</v>
      </c>
      <c r="O53" s="150">
        <f t="shared" si="11"/>
        <v>14</v>
      </c>
      <c r="P53" s="150">
        <f t="shared" si="11"/>
        <v>13</v>
      </c>
      <c r="Q53" s="149"/>
      <c r="R53" s="150">
        <f t="shared" si="12"/>
        <v>24</v>
      </c>
      <c r="S53" s="150">
        <f t="shared" si="12"/>
        <v>19</v>
      </c>
      <c r="T53" s="150">
        <f t="shared" si="12"/>
        <v>26</v>
      </c>
      <c r="V53" s="150">
        <v>21</v>
      </c>
      <c r="W53" s="150">
        <v>16</v>
      </c>
      <c r="X53" s="150">
        <v>23</v>
      </c>
      <c r="Z53" s="162">
        <f t="shared" si="4"/>
        <v>44623</v>
      </c>
      <c r="AA53" s="166">
        <f t="shared" si="5"/>
        <v>17</v>
      </c>
      <c r="AB53" s="122">
        <f t="shared" si="6"/>
        <v>21</v>
      </c>
      <c r="AC53" s="122">
        <v>24</v>
      </c>
      <c r="AD53" s="162"/>
      <c r="AE53" s="166">
        <f t="shared" si="7"/>
        <v>14</v>
      </c>
      <c r="AF53" s="122">
        <f t="shared" si="8"/>
        <v>16</v>
      </c>
      <c r="AG53" s="122">
        <v>19</v>
      </c>
      <c r="AH53" s="162"/>
      <c r="AI53" s="166">
        <f t="shared" si="9"/>
        <v>13</v>
      </c>
      <c r="AJ53" s="122">
        <f t="shared" si="10"/>
        <v>23</v>
      </c>
      <c r="AK53" s="122">
        <v>26</v>
      </c>
    </row>
    <row r="54" spans="1:37">
      <c r="A54" s="159">
        <v>44624</v>
      </c>
      <c r="B54" s="150">
        <v>23</v>
      </c>
      <c r="C54" s="150">
        <v>16</v>
      </c>
      <c r="D54" s="150">
        <v>23</v>
      </c>
      <c r="E54" s="149"/>
      <c r="F54" s="150">
        <v>0</v>
      </c>
      <c r="G54" s="150">
        <v>2</v>
      </c>
      <c r="H54" s="150">
        <v>0</v>
      </c>
      <c r="I54" s="149"/>
      <c r="J54" s="150">
        <v>1</v>
      </c>
      <c r="K54" s="150">
        <v>1</v>
      </c>
      <c r="L54" s="150">
        <v>3</v>
      </c>
      <c r="M54" s="149"/>
      <c r="N54" s="150">
        <f t="shared" si="11"/>
        <v>23</v>
      </c>
      <c r="O54" s="150">
        <f t="shared" si="11"/>
        <v>18</v>
      </c>
      <c r="P54" s="150">
        <f t="shared" si="11"/>
        <v>23</v>
      </c>
      <c r="Q54" s="149"/>
      <c r="R54" s="150">
        <f t="shared" si="12"/>
        <v>24</v>
      </c>
      <c r="S54" s="150">
        <f t="shared" si="12"/>
        <v>19</v>
      </c>
      <c r="T54" s="150">
        <f t="shared" si="12"/>
        <v>26</v>
      </c>
      <c r="V54" s="150">
        <v>21</v>
      </c>
      <c r="W54" s="150">
        <v>16</v>
      </c>
      <c r="X54" s="150">
        <v>23</v>
      </c>
      <c r="Z54" s="162">
        <f t="shared" si="4"/>
        <v>44624</v>
      </c>
      <c r="AA54" s="166">
        <f t="shared" si="5"/>
        <v>23</v>
      </c>
      <c r="AB54" s="122">
        <f t="shared" si="6"/>
        <v>21</v>
      </c>
      <c r="AC54" s="122">
        <v>24</v>
      </c>
      <c r="AD54" s="162"/>
      <c r="AE54" s="166">
        <f t="shared" si="7"/>
        <v>18</v>
      </c>
      <c r="AF54" s="122">
        <f t="shared" si="8"/>
        <v>16</v>
      </c>
      <c r="AG54" s="122">
        <v>19</v>
      </c>
      <c r="AH54" s="162"/>
      <c r="AI54" s="166">
        <f t="shared" si="9"/>
        <v>23</v>
      </c>
      <c r="AJ54" s="122">
        <f t="shared" si="10"/>
        <v>23</v>
      </c>
      <c r="AK54" s="122">
        <v>26</v>
      </c>
    </row>
    <row r="55" spans="1:37">
      <c r="A55" s="159">
        <v>44625</v>
      </c>
      <c r="B55" s="150">
        <v>23</v>
      </c>
      <c r="C55" s="150">
        <v>16</v>
      </c>
      <c r="D55" s="150">
        <v>23</v>
      </c>
      <c r="E55" s="149"/>
      <c r="F55" s="150">
        <v>0</v>
      </c>
      <c r="G55" s="150">
        <v>2</v>
      </c>
      <c r="H55" s="150">
        <v>0</v>
      </c>
      <c r="I55" s="149"/>
      <c r="J55" s="150">
        <v>1</v>
      </c>
      <c r="K55" s="150">
        <v>1</v>
      </c>
      <c r="L55" s="150">
        <v>3</v>
      </c>
      <c r="M55" s="149"/>
      <c r="N55" s="150">
        <f t="shared" si="11"/>
        <v>23</v>
      </c>
      <c r="O55" s="150">
        <f t="shared" si="11"/>
        <v>18</v>
      </c>
      <c r="P55" s="150">
        <f t="shared" si="11"/>
        <v>23</v>
      </c>
      <c r="Q55" s="149"/>
      <c r="R55" s="150">
        <f t="shared" si="12"/>
        <v>24</v>
      </c>
      <c r="S55" s="150">
        <f t="shared" si="12"/>
        <v>19</v>
      </c>
      <c r="T55" s="150">
        <f t="shared" si="12"/>
        <v>26</v>
      </c>
      <c r="V55" s="150">
        <v>21</v>
      </c>
      <c r="W55" s="150">
        <v>16</v>
      </c>
      <c r="X55" s="150">
        <v>23</v>
      </c>
      <c r="Z55" s="162">
        <f t="shared" si="4"/>
        <v>44625</v>
      </c>
      <c r="AA55" s="166">
        <f t="shared" si="5"/>
        <v>23</v>
      </c>
      <c r="AB55" s="122">
        <f t="shared" si="6"/>
        <v>21</v>
      </c>
      <c r="AC55" s="122">
        <v>24</v>
      </c>
      <c r="AD55" s="162"/>
      <c r="AE55" s="166">
        <f t="shared" si="7"/>
        <v>18</v>
      </c>
      <c r="AF55" s="122">
        <f t="shared" si="8"/>
        <v>16</v>
      </c>
      <c r="AG55" s="122">
        <v>19</v>
      </c>
      <c r="AH55" s="162"/>
      <c r="AI55" s="166">
        <f t="shared" si="9"/>
        <v>23</v>
      </c>
      <c r="AJ55" s="122">
        <f t="shared" si="10"/>
        <v>23</v>
      </c>
      <c r="AK55" s="122">
        <v>26</v>
      </c>
    </row>
    <row r="56" spans="1:37">
      <c r="A56" s="159">
        <v>44626</v>
      </c>
      <c r="B56" s="150">
        <v>23</v>
      </c>
      <c r="C56" s="150">
        <v>16</v>
      </c>
      <c r="D56" s="150">
        <v>23</v>
      </c>
      <c r="E56" s="149"/>
      <c r="F56" s="150">
        <v>0</v>
      </c>
      <c r="G56" s="150">
        <v>2</v>
      </c>
      <c r="H56" s="150">
        <v>0</v>
      </c>
      <c r="I56" s="149"/>
      <c r="J56" s="150">
        <v>1</v>
      </c>
      <c r="K56" s="150">
        <v>1</v>
      </c>
      <c r="L56" s="150">
        <v>3</v>
      </c>
      <c r="M56" s="149"/>
      <c r="N56" s="150">
        <f t="shared" si="11"/>
        <v>23</v>
      </c>
      <c r="O56" s="150">
        <f t="shared" si="11"/>
        <v>18</v>
      </c>
      <c r="P56" s="150">
        <f t="shared" si="11"/>
        <v>23</v>
      </c>
      <c r="Q56" s="149"/>
      <c r="R56" s="150">
        <f t="shared" si="12"/>
        <v>24</v>
      </c>
      <c r="S56" s="150">
        <f t="shared" si="12"/>
        <v>19</v>
      </c>
      <c r="T56" s="150">
        <f t="shared" si="12"/>
        <v>26</v>
      </c>
      <c r="V56" s="150">
        <v>21</v>
      </c>
      <c r="W56" s="150">
        <v>16</v>
      </c>
      <c r="X56" s="150">
        <v>23</v>
      </c>
      <c r="Z56" s="162">
        <f t="shared" si="4"/>
        <v>44626</v>
      </c>
      <c r="AA56" s="166">
        <f t="shared" si="5"/>
        <v>23</v>
      </c>
      <c r="AB56" s="122">
        <f t="shared" si="6"/>
        <v>21</v>
      </c>
      <c r="AC56" s="122">
        <v>24</v>
      </c>
      <c r="AD56" s="162"/>
      <c r="AE56" s="166">
        <f t="shared" si="7"/>
        <v>18</v>
      </c>
      <c r="AF56" s="122">
        <f t="shared" si="8"/>
        <v>16</v>
      </c>
      <c r="AG56" s="122">
        <v>19</v>
      </c>
      <c r="AH56" s="162"/>
      <c r="AI56" s="166">
        <f t="shared" si="9"/>
        <v>23</v>
      </c>
      <c r="AJ56" s="122">
        <f t="shared" si="10"/>
        <v>23</v>
      </c>
      <c r="AK56" s="122">
        <v>26</v>
      </c>
    </row>
    <row r="57" spans="1:37">
      <c r="A57" s="159">
        <v>44627</v>
      </c>
      <c r="B57" s="150">
        <v>22</v>
      </c>
      <c r="C57" s="150">
        <v>11</v>
      </c>
      <c r="D57" s="150">
        <v>23</v>
      </c>
      <c r="E57" s="149"/>
      <c r="F57" s="150">
        <v>1</v>
      </c>
      <c r="G57" s="150">
        <v>5</v>
      </c>
      <c r="H57" s="150">
        <v>0</v>
      </c>
      <c r="I57" s="149"/>
      <c r="J57" s="150">
        <v>1</v>
      </c>
      <c r="K57" s="150">
        <v>3</v>
      </c>
      <c r="L57" s="150">
        <v>3</v>
      </c>
      <c r="M57" s="149"/>
      <c r="N57" s="150">
        <f t="shared" si="11"/>
        <v>23</v>
      </c>
      <c r="O57" s="150">
        <f t="shared" si="11"/>
        <v>16</v>
      </c>
      <c r="P57" s="150">
        <f t="shared" si="11"/>
        <v>23</v>
      </c>
      <c r="Q57" s="149"/>
      <c r="R57" s="150">
        <f t="shared" si="12"/>
        <v>24</v>
      </c>
      <c r="S57" s="150">
        <f t="shared" si="12"/>
        <v>19</v>
      </c>
      <c r="T57" s="150">
        <f t="shared" si="12"/>
        <v>26</v>
      </c>
      <c r="V57" s="150">
        <v>21</v>
      </c>
      <c r="W57" s="150">
        <v>16</v>
      </c>
      <c r="X57" s="150">
        <v>23</v>
      </c>
      <c r="Z57" s="162">
        <f t="shared" si="4"/>
        <v>44627</v>
      </c>
      <c r="AA57" s="166">
        <f t="shared" si="5"/>
        <v>23</v>
      </c>
      <c r="AB57" s="122">
        <f t="shared" si="6"/>
        <v>21</v>
      </c>
      <c r="AC57" s="122">
        <v>24</v>
      </c>
      <c r="AD57" s="162"/>
      <c r="AE57" s="166">
        <f t="shared" si="7"/>
        <v>16</v>
      </c>
      <c r="AF57" s="122">
        <f t="shared" si="8"/>
        <v>16</v>
      </c>
      <c r="AG57" s="122">
        <v>19</v>
      </c>
      <c r="AH57" s="162"/>
      <c r="AI57" s="166">
        <f t="shared" si="9"/>
        <v>23</v>
      </c>
      <c r="AJ57" s="122">
        <f t="shared" si="10"/>
        <v>23</v>
      </c>
      <c r="AK57" s="122">
        <v>26</v>
      </c>
    </row>
    <row r="58" spans="1:37">
      <c r="A58" s="159">
        <v>44628</v>
      </c>
      <c r="B58" s="150">
        <v>22</v>
      </c>
      <c r="C58" s="150">
        <v>12</v>
      </c>
      <c r="D58" s="150">
        <v>22</v>
      </c>
      <c r="E58" s="149"/>
      <c r="F58" s="150">
        <v>1</v>
      </c>
      <c r="G58" s="150">
        <v>5</v>
      </c>
      <c r="H58" s="150">
        <v>0</v>
      </c>
      <c r="I58" s="149"/>
      <c r="J58" s="150">
        <v>1</v>
      </c>
      <c r="K58" s="150">
        <v>2</v>
      </c>
      <c r="L58" s="150">
        <v>4</v>
      </c>
      <c r="M58" s="149"/>
      <c r="N58" s="150">
        <f t="shared" si="11"/>
        <v>23</v>
      </c>
      <c r="O58" s="150">
        <f t="shared" si="11"/>
        <v>17</v>
      </c>
      <c r="P58" s="150">
        <f t="shared" si="11"/>
        <v>22</v>
      </c>
      <c r="Q58" s="149"/>
      <c r="R58" s="150">
        <f t="shared" si="12"/>
        <v>24</v>
      </c>
      <c r="S58" s="150">
        <f t="shared" si="12"/>
        <v>19</v>
      </c>
      <c r="T58" s="150">
        <f t="shared" si="12"/>
        <v>26</v>
      </c>
      <c r="V58" s="150">
        <v>21</v>
      </c>
      <c r="W58" s="150">
        <v>16</v>
      </c>
      <c r="X58" s="150">
        <v>23</v>
      </c>
      <c r="Z58" s="162">
        <f t="shared" si="4"/>
        <v>44628</v>
      </c>
      <c r="AA58" s="166">
        <f t="shared" si="5"/>
        <v>23</v>
      </c>
      <c r="AB58" s="122">
        <f t="shared" si="6"/>
        <v>21</v>
      </c>
      <c r="AC58" s="122">
        <v>24</v>
      </c>
      <c r="AD58" s="162"/>
      <c r="AE58" s="166">
        <f t="shared" si="7"/>
        <v>17</v>
      </c>
      <c r="AF58" s="122">
        <f t="shared" si="8"/>
        <v>16</v>
      </c>
      <c r="AG58" s="122">
        <v>19</v>
      </c>
      <c r="AH58" s="162"/>
      <c r="AI58" s="166">
        <f t="shared" si="9"/>
        <v>22</v>
      </c>
      <c r="AJ58" s="122">
        <f t="shared" si="10"/>
        <v>23</v>
      </c>
      <c r="AK58" s="122">
        <v>26</v>
      </c>
    </row>
    <row r="59" spans="1:37">
      <c r="A59" s="159">
        <v>44629</v>
      </c>
      <c r="B59" s="150">
        <v>22</v>
      </c>
      <c r="C59" s="150">
        <v>12</v>
      </c>
      <c r="D59" s="150">
        <v>22</v>
      </c>
      <c r="E59" s="149"/>
      <c r="F59" s="150">
        <v>1</v>
      </c>
      <c r="G59" s="150">
        <v>5</v>
      </c>
      <c r="H59" s="150">
        <v>0</v>
      </c>
      <c r="I59" s="149"/>
      <c r="J59" s="150">
        <v>1</v>
      </c>
      <c r="K59" s="150">
        <v>2</v>
      </c>
      <c r="L59" s="150">
        <v>4</v>
      </c>
      <c r="M59" s="149"/>
      <c r="N59" s="150">
        <f t="shared" si="11"/>
        <v>23</v>
      </c>
      <c r="O59" s="150">
        <f t="shared" si="11"/>
        <v>17</v>
      </c>
      <c r="P59" s="150">
        <f t="shared" si="11"/>
        <v>22</v>
      </c>
      <c r="Q59" s="149"/>
      <c r="R59" s="150">
        <f t="shared" si="12"/>
        <v>24</v>
      </c>
      <c r="S59" s="150">
        <f t="shared" si="12"/>
        <v>19</v>
      </c>
      <c r="T59" s="150">
        <f t="shared" si="12"/>
        <v>26</v>
      </c>
      <c r="V59" s="150">
        <v>21</v>
      </c>
      <c r="W59" s="150">
        <v>16</v>
      </c>
      <c r="X59" s="150">
        <v>23</v>
      </c>
      <c r="Z59" s="162">
        <f t="shared" si="4"/>
        <v>44629</v>
      </c>
      <c r="AA59" s="166">
        <f t="shared" si="5"/>
        <v>23</v>
      </c>
      <c r="AB59" s="122">
        <f t="shared" si="6"/>
        <v>21</v>
      </c>
      <c r="AC59" s="122">
        <v>24</v>
      </c>
      <c r="AD59" s="162"/>
      <c r="AE59" s="166">
        <f t="shared" si="7"/>
        <v>17</v>
      </c>
      <c r="AF59" s="122">
        <f t="shared" si="8"/>
        <v>16</v>
      </c>
      <c r="AG59" s="122">
        <v>19</v>
      </c>
      <c r="AH59" s="162"/>
      <c r="AI59" s="166">
        <f t="shared" si="9"/>
        <v>22</v>
      </c>
      <c r="AJ59" s="122">
        <f t="shared" si="10"/>
        <v>23</v>
      </c>
      <c r="AK59" s="122">
        <v>26</v>
      </c>
    </row>
    <row r="60" spans="1:37">
      <c r="A60" s="159">
        <v>44630</v>
      </c>
      <c r="B60" s="150">
        <v>22</v>
      </c>
      <c r="C60" s="150">
        <v>12</v>
      </c>
      <c r="D60" s="150">
        <v>22</v>
      </c>
      <c r="E60" s="149"/>
      <c r="F60" s="150">
        <v>1</v>
      </c>
      <c r="G60" s="150">
        <v>5</v>
      </c>
      <c r="H60" s="150">
        <v>0</v>
      </c>
      <c r="I60" s="149"/>
      <c r="J60" s="150">
        <v>1</v>
      </c>
      <c r="K60" s="150">
        <v>2</v>
      </c>
      <c r="L60" s="150">
        <v>4</v>
      </c>
      <c r="M60" s="149"/>
      <c r="N60" s="150">
        <f t="shared" si="11"/>
        <v>23</v>
      </c>
      <c r="O60" s="150">
        <f t="shared" si="11"/>
        <v>17</v>
      </c>
      <c r="P60" s="150">
        <f t="shared" si="11"/>
        <v>22</v>
      </c>
      <c r="Q60" s="149"/>
      <c r="R60" s="150">
        <f t="shared" si="12"/>
        <v>24</v>
      </c>
      <c r="S60" s="150">
        <f t="shared" si="12"/>
        <v>19</v>
      </c>
      <c r="T60" s="150">
        <f t="shared" si="12"/>
        <v>26</v>
      </c>
      <c r="V60" s="150">
        <v>21</v>
      </c>
      <c r="W60" s="150">
        <v>16</v>
      </c>
      <c r="X60" s="150">
        <v>23</v>
      </c>
      <c r="Z60" s="162">
        <f t="shared" si="4"/>
        <v>44630</v>
      </c>
      <c r="AA60" s="166">
        <f t="shared" si="5"/>
        <v>23</v>
      </c>
      <c r="AB60" s="122">
        <f t="shared" si="6"/>
        <v>21</v>
      </c>
      <c r="AC60" s="122">
        <v>24</v>
      </c>
      <c r="AD60" s="162"/>
      <c r="AE60" s="166">
        <f t="shared" si="7"/>
        <v>17</v>
      </c>
      <c r="AF60" s="122">
        <f t="shared" si="8"/>
        <v>16</v>
      </c>
      <c r="AG60" s="122">
        <v>19</v>
      </c>
      <c r="AH60" s="162"/>
      <c r="AI60" s="166">
        <f t="shared" si="9"/>
        <v>22</v>
      </c>
      <c r="AJ60" s="122">
        <f t="shared" si="10"/>
        <v>23</v>
      </c>
      <c r="AK60" s="122">
        <v>26</v>
      </c>
    </row>
    <row r="61" spans="1:37">
      <c r="A61" s="159">
        <v>44631</v>
      </c>
      <c r="B61" s="150">
        <v>23</v>
      </c>
      <c r="C61" s="150">
        <v>12</v>
      </c>
      <c r="D61" s="150">
        <v>24</v>
      </c>
      <c r="E61" s="149"/>
      <c r="F61" s="150">
        <v>0</v>
      </c>
      <c r="G61" s="150">
        <v>5</v>
      </c>
      <c r="H61" s="150">
        <v>0</v>
      </c>
      <c r="I61" s="149"/>
      <c r="J61" s="150">
        <v>1</v>
      </c>
      <c r="K61" s="150">
        <v>2</v>
      </c>
      <c r="L61" s="150">
        <v>2</v>
      </c>
      <c r="M61" s="149"/>
      <c r="N61" s="150">
        <f t="shared" si="11"/>
        <v>23</v>
      </c>
      <c r="O61" s="150">
        <f t="shared" si="11"/>
        <v>17</v>
      </c>
      <c r="P61" s="150">
        <f t="shared" si="11"/>
        <v>24</v>
      </c>
      <c r="Q61" s="149"/>
      <c r="R61" s="150">
        <f t="shared" si="12"/>
        <v>24</v>
      </c>
      <c r="S61" s="150">
        <f t="shared" si="12"/>
        <v>19</v>
      </c>
      <c r="T61" s="150">
        <f t="shared" si="12"/>
        <v>26</v>
      </c>
      <c r="V61" s="150">
        <v>21</v>
      </c>
      <c r="W61" s="150">
        <v>16</v>
      </c>
      <c r="X61" s="150">
        <v>23</v>
      </c>
      <c r="Z61" s="162">
        <f t="shared" si="4"/>
        <v>44631</v>
      </c>
      <c r="AA61" s="166">
        <f t="shared" si="5"/>
        <v>23</v>
      </c>
      <c r="AB61" s="122">
        <f t="shared" si="6"/>
        <v>21</v>
      </c>
      <c r="AC61" s="122">
        <v>24</v>
      </c>
      <c r="AD61" s="162"/>
      <c r="AE61" s="166">
        <f t="shared" si="7"/>
        <v>17</v>
      </c>
      <c r="AF61" s="122">
        <f t="shared" si="8"/>
        <v>16</v>
      </c>
      <c r="AG61" s="122">
        <v>19</v>
      </c>
      <c r="AH61" s="162"/>
      <c r="AI61" s="166">
        <f t="shared" si="9"/>
        <v>24</v>
      </c>
      <c r="AJ61" s="122">
        <f t="shared" si="10"/>
        <v>23</v>
      </c>
      <c r="AK61" s="122">
        <v>26</v>
      </c>
    </row>
    <row r="62" spans="1:37">
      <c r="A62" s="159">
        <v>44632</v>
      </c>
      <c r="B62" s="150">
        <v>23</v>
      </c>
      <c r="C62" s="150">
        <v>12</v>
      </c>
      <c r="D62" s="150">
        <v>24</v>
      </c>
      <c r="E62" s="149"/>
      <c r="F62" s="150">
        <v>0</v>
      </c>
      <c r="G62" s="150">
        <v>5</v>
      </c>
      <c r="H62" s="150">
        <v>0</v>
      </c>
      <c r="I62" s="149"/>
      <c r="J62" s="150">
        <v>1</v>
      </c>
      <c r="K62" s="150">
        <v>2</v>
      </c>
      <c r="L62" s="150">
        <v>2</v>
      </c>
      <c r="M62" s="149"/>
      <c r="N62" s="150">
        <f t="shared" si="11"/>
        <v>23</v>
      </c>
      <c r="O62" s="150">
        <f t="shared" si="11"/>
        <v>17</v>
      </c>
      <c r="P62" s="150">
        <f t="shared" si="11"/>
        <v>24</v>
      </c>
      <c r="Q62" s="149"/>
      <c r="R62" s="150">
        <f t="shared" si="12"/>
        <v>24</v>
      </c>
      <c r="S62" s="150">
        <f t="shared" si="12"/>
        <v>19</v>
      </c>
      <c r="T62" s="150">
        <f t="shared" si="12"/>
        <v>26</v>
      </c>
      <c r="V62" s="150">
        <v>21</v>
      </c>
      <c r="W62" s="150">
        <v>16</v>
      </c>
      <c r="X62" s="150">
        <v>23</v>
      </c>
      <c r="Z62" s="162">
        <f t="shared" si="4"/>
        <v>44632</v>
      </c>
      <c r="AA62" s="166">
        <f t="shared" si="5"/>
        <v>23</v>
      </c>
      <c r="AB62" s="122">
        <f t="shared" si="6"/>
        <v>21</v>
      </c>
      <c r="AC62" s="122">
        <v>24</v>
      </c>
      <c r="AD62" s="162"/>
      <c r="AE62" s="166">
        <f t="shared" si="7"/>
        <v>17</v>
      </c>
      <c r="AF62" s="122">
        <f t="shared" si="8"/>
        <v>16</v>
      </c>
      <c r="AG62" s="122">
        <v>19</v>
      </c>
      <c r="AH62" s="162"/>
      <c r="AI62" s="166">
        <f t="shared" si="9"/>
        <v>24</v>
      </c>
      <c r="AJ62" s="122">
        <f t="shared" si="10"/>
        <v>23</v>
      </c>
      <c r="AK62" s="122">
        <v>26</v>
      </c>
    </row>
    <row r="63" spans="1:37">
      <c r="A63" s="159">
        <v>44633</v>
      </c>
      <c r="B63" s="150">
        <v>23</v>
      </c>
      <c r="C63" s="150">
        <v>12</v>
      </c>
      <c r="D63" s="150">
        <v>24</v>
      </c>
      <c r="E63" s="149"/>
      <c r="F63" s="150">
        <v>0</v>
      </c>
      <c r="G63" s="150">
        <v>5</v>
      </c>
      <c r="H63" s="150">
        <v>0</v>
      </c>
      <c r="I63" s="149"/>
      <c r="J63" s="150">
        <v>1</v>
      </c>
      <c r="K63" s="150">
        <v>2</v>
      </c>
      <c r="L63" s="150">
        <v>2</v>
      </c>
      <c r="M63" s="149"/>
      <c r="N63" s="150">
        <f t="shared" si="11"/>
        <v>23</v>
      </c>
      <c r="O63" s="150">
        <f t="shared" si="11"/>
        <v>17</v>
      </c>
      <c r="P63" s="150">
        <f t="shared" si="11"/>
        <v>24</v>
      </c>
      <c r="Q63" s="149"/>
      <c r="R63" s="150">
        <f t="shared" si="12"/>
        <v>24</v>
      </c>
      <c r="S63" s="150">
        <f t="shared" si="12"/>
        <v>19</v>
      </c>
      <c r="T63" s="150">
        <f t="shared" si="12"/>
        <v>26</v>
      </c>
      <c r="V63" s="150">
        <v>21</v>
      </c>
      <c r="W63" s="150">
        <v>16</v>
      </c>
      <c r="X63" s="150">
        <v>23</v>
      </c>
      <c r="Z63" s="162">
        <f t="shared" si="4"/>
        <v>44633</v>
      </c>
      <c r="AA63" s="166">
        <f t="shared" si="5"/>
        <v>23</v>
      </c>
      <c r="AB63" s="122">
        <f t="shared" si="6"/>
        <v>21</v>
      </c>
      <c r="AC63" s="122">
        <v>24</v>
      </c>
      <c r="AD63" s="162"/>
      <c r="AE63" s="166">
        <f t="shared" si="7"/>
        <v>17</v>
      </c>
      <c r="AF63" s="122">
        <f t="shared" si="8"/>
        <v>16</v>
      </c>
      <c r="AG63" s="122">
        <v>19</v>
      </c>
      <c r="AH63" s="162"/>
      <c r="AI63" s="166">
        <f t="shared" si="9"/>
        <v>24</v>
      </c>
      <c r="AJ63" s="122">
        <f t="shared" si="10"/>
        <v>23</v>
      </c>
      <c r="AK63" s="122">
        <v>26</v>
      </c>
    </row>
    <row r="64" spans="1:37">
      <c r="A64" s="159">
        <v>44634</v>
      </c>
      <c r="B64" s="150">
        <v>22</v>
      </c>
      <c r="C64" s="150">
        <v>12</v>
      </c>
      <c r="D64" s="150">
        <v>24</v>
      </c>
      <c r="E64" s="149"/>
      <c r="F64" s="150">
        <v>0</v>
      </c>
      <c r="G64" s="150">
        <v>5</v>
      </c>
      <c r="H64" s="150">
        <v>0</v>
      </c>
      <c r="I64" s="149"/>
      <c r="J64" s="150">
        <v>2</v>
      </c>
      <c r="K64" s="150">
        <v>2</v>
      </c>
      <c r="L64" s="150">
        <v>2</v>
      </c>
      <c r="M64" s="149"/>
      <c r="N64" s="150">
        <f t="shared" si="11"/>
        <v>22</v>
      </c>
      <c r="O64" s="150">
        <f t="shared" si="11"/>
        <v>17</v>
      </c>
      <c r="P64" s="150">
        <f t="shared" si="11"/>
        <v>24</v>
      </c>
      <c r="Q64" s="149"/>
      <c r="R64" s="150">
        <f t="shared" si="12"/>
        <v>24</v>
      </c>
      <c r="S64" s="150">
        <f t="shared" si="12"/>
        <v>19</v>
      </c>
      <c r="T64" s="150">
        <f t="shared" si="12"/>
        <v>26</v>
      </c>
      <c r="V64" s="150">
        <v>21</v>
      </c>
      <c r="W64" s="150">
        <v>16</v>
      </c>
      <c r="X64" s="150">
        <v>23</v>
      </c>
      <c r="Z64" s="162">
        <f t="shared" si="4"/>
        <v>44634</v>
      </c>
      <c r="AA64" s="166">
        <f t="shared" si="5"/>
        <v>22</v>
      </c>
      <c r="AB64" s="122">
        <f t="shared" si="6"/>
        <v>21</v>
      </c>
      <c r="AC64" s="122">
        <v>24</v>
      </c>
      <c r="AD64" s="162"/>
      <c r="AE64" s="166">
        <f t="shared" si="7"/>
        <v>17</v>
      </c>
      <c r="AF64" s="122">
        <f t="shared" si="8"/>
        <v>16</v>
      </c>
      <c r="AG64" s="122">
        <v>19</v>
      </c>
      <c r="AH64" s="162"/>
      <c r="AI64" s="166">
        <f t="shared" si="9"/>
        <v>24</v>
      </c>
      <c r="AJ64" s="122">
        <f t="shared" si="10"/>
        <v>23</v>
      </c>
      <c r="AK64" s="122">
        <v>26</v>
      </c>
    </row>
    <row r="65" spans="1:37">
      <c r="A65" s="159">
        <v>44635</v>
      </c>
      <c r="B65" s="150">
        <v>22</v>
      </c>
      <c r="C65" s="150">
        <v>12</v>
      </c>
      <c r="D65" s="150">
        <v>24</v>
      </c>
      <c r="E65" s="149"/>
      <c r="F65" s="150">
        <v>0</v>
      </c>
      <c r="G65" s="150">
        <v>5</v>
      </c>
      <c r="H65" s="150">
        <v>0</v>
      </c>
      <c r="I65" s="149"/>
      <c r="J65" s="150">
        <v>2</v>
      </c>
      <c r="K65" s="150">
        <v>2</v>
      </c>
      <c r="L65" s="150">
        <v>2</v>
      </c>
      <c r="M65" s="149"/>
      <c r="N65" s="150">
        <f t="shared" si="11"/>
        <v>22</v>
      </c>
      <c r="O65" s="150">
        <f t="shared" si="11"/>
        <v>17</v>
      </c>
      <c r="P65" s="150">
        <f t="shared" si="11"/>
        <v>24</v>
      </c>
      <c r="Q65" s="149"/>
      <c r="R65" s="150">
        <f t="shared" si="12"/>
        <v>24</v>
      </c>
      <c r="S65" s="150">
        <f t="shared" si="12"/>
        <v>19</v>
      </c>
      <c r="T65" s="150">
        <f t="shared" si="12"/>
        <v>26</v>
      </c>
      <c r="V65" s="150">
        <v>21</v>
      </c>
      <c r="W65" s="150">
        <v>16</v>
      </c>
      <c r="X65" s="150">
        <v>23</v>
      </c>
      <c r="Z65" s="162">
        <f t="shared" si="4"/>
        <v>44635</v>
      </c>
      <c r="AA65" s="166">
        <f t="shared" si="5"/>
        <v>22</v>
      </c>
      <c r="AB65" s="122">
        <f t="shared" si="6"/>
        <v>21</v>
      </c>
      <c r="AC65" s="122">
        <v>24</v>
      </c>
      <c r="AD65" s="162"/>
      <c r="AE65" s="166">
        <f t="shared" si="7"/>
        <v>17</v>
      </c>
      <c r="AF65" s="122">
        <f t="shared" si="8"/>
        <v>16</v>
      </c>
      <c r="AG65" s="122">
        <v>19</v>
      </c>
      <c r="AH65" s="162"/>
      <c r="AI65" s="166">
        <f t="shared" si="9"/>
        <v>24</v>
      </c>
      <c r="AJ65" s="122">
        <f t="shared" si="10"/>
        <v>23</v>
      </c>
      <c r="AK65" s="122">
        <v>26</v>
      </c>
    </row>
    <row r="66" spans="1:37">
      <c r="A66" s="159">
        <v>44636</v>
      </c>
      <c r="B66" s="150">
        <v>24</v>
      </c>
      <c r="C66" s="150">
        <v>12</v>
      </c>
      <c r="D66" s="150">
        <v>25</v>
      </c>
      <c r="E66" s="149"/>
      <c r="F66" s="150">
        <v>0</v>
      </c>
      <c r="G66" s="150">
        <v>5</v>
      </c>
      <c r="H66" s="150">
        <v>0</v>
      </c>
      <c r="I66" s="149"/>
      <c r="J66" s="150">
        <v>0</v>
      </c>
      <c r="K66" s="150">
        <v>2</v>
      </c>
      <c r="L66" s="150">
        <v>1</v>
      </c>
      <c r="M66" s="149"/>
      <c r="N66" s="150">
        <f t="shared" si="11"/>
        <v>24</v>
      </c>
      <c r="O66" s="150">
        <f t="shared" si="11"/>
        <v>17</v>
      </c>
      <c r="P66" s="150">
        <f t="shared" si="11"/>
        <v>25</v>
      </c>
      <c r="Q66" s="149"/>
      <c r="R66" s="150">
        <f t="shared" si="12"/>
        <v>24</v>
      </c>
      <c r="S66" s="150">
        <f t="shared" si="12"/>
        <v>19</v>
      </c>
      <c r="T66" s="150">
        <f t="shared" si="12"/>
        <v>26</v>
      </c>
      <c r="V66" s="150">
        <v>21</v>
      </c>
      <c r="W66" s="150">
        <v>16</v>
      </c>
      <c r="X66" s="150">
        <v>23</v>
      </c>
      <c r="Z66" s="162">
        <f t="shared" si="4"/>
        <v>44636</v>
      </c>
      <c r="AA66" s="166">
        <f t="shared" si="5"/>
        <v>24</v>
      </c>
      <c r="AB66" s="122">
        <f t="shared" si="6"/>
        <v>21</v>
      </c>
      <c r="AC66" s="122">
        <v>24</v>
      </c>
      <c r="AD66" s="162"/>
      <c r="AE66" s="166">
        <f t="shared" si="7"/>
        <v>17</v>
      </c>
      <c r="AF66" s="122">
        <f t="shared" si="8"/>
        <v>16</v>
      </c>
      <c r="AG66" s="122">
        <v>19</v>
      </c>
      <c r="AH66" s="162"/>
      <c r="AI66" s="166">
        <f t="shared" si="9"/>
        <v>25</v>
      </c>
      <c r="AJ66" s="122">
        <f t="shared" si="10"/>
        <v>23</v>
      </c>
      <c r="AK66" s="122">
        <v>26</v>
      </c>
    </row>
    <row r="67" spans="1:37">
      <c r="A67" s="159">
        <v>44637</v>
      </c>
      <c r="B67" s="150">
        <v>24</v>
      </c>
      <c r="C67" s="150">
        <v>12</v>
      </c>
      <c r="D67" s="150">
        <v>25</v>
      </c>
      <c r="E67" s="149"/>
      <c r="F67" s="150">
        <v>0</v>
      </c>
      <c r="G67" s="150">
        <v>5</v>
      </c>
      <c r="H67" s="150">
        <v>0</v>
      </c>
      <c r="I67" s="149"/>
      <c r="J67" s="150">
        <v>0</v>
      </c>
      <c r="K67" s="150">
        <v>2</v>
      </c>
      <c r="L67" s="150">
        <v>1</v>
      </c>
      <c r="M67" s="149"/>
      <c r="N67" s="150">
        <f t="shared" si="11"/>
        <v>24</v>
      </c>
      <c r="O67" s="150">
        <f t="shared" si="11"/>
        <v>17</v>
      </c>
      <c r="P67" s="150">
        <f t="shared" si="11"/>
        <v>25</v>
      </c>
      <c r="Q67" s="149"/>
      <c r="R67" s="150">
        <f t="shared" si="12"/>
        <v>24</v>
      </c>
      <c r="S67" s="150">
        <f t="shared" si="12"/>
        <v>19</v>
      </c>
      <c r="T67" s="150">
        <f t="shared" si="12"/>
        <v>26</v>
      </c>
      <c r="V67" s="150">
        <v>21</v>
      </c>
      <c r="W67" s="150">
        <v>16</v>
      </c>
      <c r="X67" s="150">
        <v>23</v>
      </c>
      <c r="Z67" s="162">
        <f t="shared" si="4"/>
        <v>44637</v>
      </c>
      <c r="AA67" s="166">
        <f t="shared" si="5"/>
        <v>24</v>
      </c>
      <c r="AB67" s="122">
        <f t="shared" si="6"/>
        <v>21</v>
      </c>
      <c r="AC67" s="122">
        <v>24</v>
      </c>
      <c r="AD67" s="162"/>
      <c r="AE67" s="166">
        <f t="shared" si="7"/>
        <v>17</v>
      </c>
      <c r="AF67" s="122">
        <f t="shared" si="8"/>
        <v>16</v>
      </c>
      <c r="AG67" s="122">
        <v>19</v>
      </c>
      <c r="AH67" s="162"/>
      <c r="AI67" s="166">
        <f t="shared" si="9"/>
        <v>25</v>
      </c>
      <c r="AJ67" s="122">
        <f t="shared" si="10"/>
        <v>23</v>
      </c>
      <c r="AK67" s="122">
        <v>26</v>
      </c>
    </row>
    <row r="68" spans="1:37">
      <c r="A68" s="159">
        <v>44638</v>
      </c>
      <c r="B68" s="150">
        <v>22</v>
      </c>
      <c r="C68" s="150">
        <v>12</v>
      </c>
      <c r="D68" s="150">
        <v>25</v>
      </c>
      <c r="E68" s="149"/>
      <c r="F68" s="150">
        <v>0</v>
      </c>
      <c r="G68" s="150">
        <v>5</v>
      </c>
      <c r="H68" s="150">
        <v>0</v>
      </c>
      <c r="I68" s="149"/>
      <c r="J68" s="150">
        <v>2</v>
      </c>
      <c r="K68" s="150">
        <v>2</v>
      </c>
      <c r="L68" s="150">
        <v>1</v>
      </c>
      <c r="M68" s="149"/>
      <c r="N68" s="150">
        <f t="shared" si="11"/>
        <v>22</v>
      </c>
      <c r="O68" s="150">
        <f t="shared" si="11"/>
        <v>17</v>
      </c>
      <c r="P68" s="150">
        <f t="shared" si="11"/>
        <v>25</v>
      </c>
      <c r="Q68" s="149"/>
      <c r="R68" s="150">
        <f t="shared" si="12"/>
        <v>24</v>
      </c>
      <c r="S68" s="150">
        <f t="shared" si="12"/>
        <v>19</v>
      </c>
      <c r="T68" s="150">
        <f t="shared" si="12"/>
        <v>26</v>
      </c>
      <c r="V68" s="150">
        <v>21</v>
      </c>
      <c r="W68" s="150">
        <v>16</v>
      </c>
      <c r="X68" s="150">
        <v>23</v>
      </c>
      <c r="Z68" s="162">
        <f t="shared" ref="Z68:Z73" si="13">A68</f>
        <v>44638</v>
      </c>
      <c r="AA68" s="166">
        <f t="shared" ref="AA68:AA73" si="14">N68</f>
        <v>22</v>
      </c>
      <c r="AB68" s="122">
        <f t="shared" ref="AB68:AB73" si="15">V68</f>
        <v>21</v>
      </c>
      <c r="AC68" s="122">
        <v>24</v>
      </c>
      <c r="AD68" s="162"/>
      <c r="AE68" s="166">
        <f t="shared" ref="AE68:AE73" si="16">O68</f>
        <v>17</v>
      </c>
      <c r="AF68" s="122">
        <f t="shared" ref="AF68:AF73" si="17">W68</f>
        <v>16</v>
      </c>
      <c r="AG68" s="122">
        <v>19</v>
      </c>
      <c r="AH68" s="162"/>
      <c r="AI68" s="166">
        <f t="shared" ref="AI68:AI73" si="18">P68</f>
        <v>25</v>
      </c>
      <c r="AJ68" s="122">
        <f t="shared" ref="AJ68:AJ73" si="19">X68</f>
        <v>23</v>
      </c>
      <c r="AK68" s="122">
        <v>26</v>
      </c>
    </row>
    <row r="69" spans="1:37">
      <c r="A69" s="159">
        <v>44639</v>
      </c>
      <c r="B69" s="150">
        <v>22</v>
      </c>
      <c r="C69" s="150">
        <v>12</v>
      </c>
      <c r="D69" s="150">
        <v>25</v>
      </c>
      <c r="E69" s="149"/>
      <c r="F69" s="150">
        <v>0</v>
      </c>
      <c r="G69" s="150">
        <v>5</v>
      </c>
      <c r="H69" s="150">
        <v>0</v>
      </c>
      <c r="I69" s="149"/>
      <c r="J69" s="150">
        <v>2</v>
      </c>
      <c r="K69" s="150">
        <v>2</v>
      </c>
      <c r="L69" s="150">
        <v>1</v>
      </c>
      <c r="M69" s="149"/>
      <c r="N69" s="150">
        <f t="shared" si="11"/>
        <v>22</v>
      </c>
      <c r="O69" s="150">
        <f t="shared" si="11"/>
        <v>17</v>
      </c>
      <c r="P69" s="150">
        <f t="shared" si="11"/>
        <v>25</v>
      </c>
      <c r="Q69" s="149"/>
      <c r="R69" s="150">
        <f t="shared" si="12"/>
        <v>24</v>
      </c>
      <c r="S69" s="150">
        <f t="shared" si="12"/>
        <v>19</v>
      </c>
      <c r="T69" s="150">
        <f t="shared" si="12"/>
        <v>26</v>
      </c>
      <c r="V69" s="150">
        <v>21</v>
      </c>
      <c r="W69" s="150">
        <v>16</v>
      </c>
      <c r="X69" s="150">
        <v>23</v>
      </c>
      <c r="Z69" s="162">
        <f t="shared" si="13"/>
        <v>44639</v>
      </c>
      <c r="AA69" s="166">
        <f t="shared" si="14"/>
        <v>22</v>
      </c>
      <c r="AB69" s="122">
        <f t="shared" si="15"/>
        <v>21</v>
      </c>
      <c r="AC69" s="122">
        <v>24</v>
      </c>
      <c r="AD69" s="162"/>
      <c r="AE69" s="166">
        <f t="shared" si="16"/>
        <v>17</v>
      </c>
      <c r="AF69" s="122">
        <f t="shared" si="17"/>
        <v>16</v>
      </c>
      <c r="AG69" s="122">
        <v>19</v>
      </c>
      <c r="AH69" s="162"/>
      <c r="AI69" s="166">
        <f t="shared" si="18"/>
        <v>25</v>
      </c>
      <c r="AJ69" s="122">
        <f t="shared" si="19"/>
        <v>23</v>
      </c>
      <c r="AK69" s="122">
        <v>26</v>
      </c>
    </row>
    <row r="70" spans="1:37">
      <c r="A70" s="159">
        <v>44640</v>
      </c>
      <c r="B70" s="150">
        <v>22</v>
      </c>
      <c r="C70" s="150">
        <v>12</v>
      </c>
      <c r="D70" s="150">
        <v>25</v>
      </c>
      <c r="E70" s="149"/>
      <c r="F70" s="150">
        <v>0</v>
      </c>
      <c r="G70" s="150">
        <v>5</v>
      </c>
      <c r="H70" s="150">
        <v>0</v>
      </c>
      <c r="I70" s="149"/>
      <c r="J70" s="150">
        <v>2</v>
      </c>
      <c r="K70" s="150">
        <v>2</v>
      </c>
      <c r="L70" s="150">
        <v>1</v>
      </c>
      <c r="M70" s="149"/>
      <c r="N70" s="150">
        <f t="shared" si="11"/>
        <v>22</v>
      </c>
      <c r="O70" s="150">
        <f t="shared" si="11"/>
        <v>17</v>
      </c>
      <c r="P70" s="150">
        <f t="shared" si="11"/>
        <v>25</v>
      </c>
      <c r="Q70" s="149"/>
      <c r="R70" s="150">
        <f t="shared" si="12"/>
        <v>24</v>
      </c>
      <c r="S70" s="150">
        <f t="shared" si="12"/>
        <v>19</v>
      </c>
      <c r="T70" s="150">
        <f t="shared" si="12"/>
        <v>26</v>
      </c>
      <c r="V70" s="150">
        <v>21</v>
      </c>
      <c r="W70" s="150">
        <v>16</v>
      </c>
      <c r="X70" s="150">
        <v>23</v>
      </c>
      <c r="Z70" s="162">
        <f t="shared" si="13"/>
        <v>44640</v>
      </c>
      <c r="AA70" s="166">
        <f t="shared" si="14"/>
        <v>22</v>
      </c>
      <c r="AB70" s="122">
        <f t="shared" si="15"/>
        <v>21</v>
      </c>
      <c r="AC70" s="122">
        <v>24</v>
      </c>
      <c r="AD70" s="162"/>
      <c r="AE70" s="166">
        <f t="shared" si="16"/>
        <v>17</v>
      </c>
      <c r="AF70" s="122">
        <f t="shared" si="17"/>
        <v>16</v>
      </c>
      <c r="AG70" s="122">
        <v>19</v>
      </c>
      <c r="AH70" s="162"/>
      <c r="AI70" s="166">
        <f t="shared" si="18"/>
        <v>25</v>
      </c>
      <c r="AJ70" s="122">
        <f t="shared" si="19"/>
        <v>23</v>
      </c>
      <c r="AK70" s="122">
        <v>26</v>
      </c>
    </row>
    <row r="71" spans="1:37">
      <c r="A71" s="159">
        <v>44641</v>
      </c>
      <c r="B71" s="150">
        <v>21</v>
      </c>
      <c r="C71" s="150">
        <v>12</v>
      </c>
      <c r="D71" s="150">
        <v>25</v>
      </c>
      <c r="E71" s="149"/>
      <c r="F71" s="150">
        <v>0</v>
      </c>
      <c r="G71" s="150">
        <v>5</v>
      </c>
      <c r="H71" s="150">
        <v>0</v>
      </c>
      <c r="I71" s="149"/>
      <c r="J71" s="150">
        <v>3</v>
      </c>
      <c r="K71" s="150">
        <v>2</v>
      </c>
      <c r="L71" s="150">
        <v>1</v>
      </c>
      <c r="M71" s="149"/>
      <c r="N71" s="150">
        <f t="shared" si="11"/>
        <v>21</v>
      </c>
      <c r="O71" s="150">
        <f t="shared" si="11"/>
        <v>17</v>
      </c>
      <c r="P71" s="150">
        <f t="shared" si="11"/>
        <v>25</v>
      </c>
      <c r="Q71" s="149"/>
      <c r="R71" s="150">
        <f t="shared" si="12"/>
        <v>24</v>
      </c>
      <c r="S71" s="150">
        <f t="shared" si="12"/>
        <v>19</v>
      </c>
      <c r="T71" s="150">
        <f t="shared" si="12"/>
        <v>26</v>
      </c>
      <c r="V71" s="150">
        <v>21</v>
      </c>
      <c r="W71" s="150">
        <v>16</v>
      </c>
      <c r="X71" s="150">
        <v>23</v>
      </c>
      <c r="Z71" s="162">
        <f t="shared" si="13"/>
        <v>44641</v>
      </c>
      <c r="AA71" s="166">
        <f t="shared" si="14"/>
        <v>21</v>
      </c>
      <c r="AB71" s="122">
        <f t="shared" si="15"/>
        <v>21</v>
      </c>
      <c r="AC71" s="122">
        <v>24</v>
      </c>
      <c r="AD71" s="162"/>
      <c r="AE71" s="166">
        <f t="shared" si="16"/>
        <v>17</v>
      </c>
      <c r="AF71" s="122">
        <f t="shared" si="17"/>
        <v>16</v>
      </c>
      <c r="AG71" s="122">
        <v>19</v>
      </c>
      <c r="AH71" s="162"/>
      <c r="AI71" s="166">
        <f t="shared" si="18"/>
        <v>25</v>
      </c>
      <c r="AJ71" s="122">
        <f t="shared" si="19"/>
        <v>23</v>
      </c>
      <c r="AK71" s="122">
        <v>26</v>
      </c>
    </row>
    <row r="72" spans="1:37">
      <c r="A72" s="159">
        <v>44642</v>
      </c>
      <c r="B72" s="150">
        <v>24</v>
      </c>
      <c r="C72" s="150">
        <v>12</v>
      </c>
      <c r="D72" s="150">
        <v>25</v>
      </c>
      <c r="E72" s="149"/>
      <c r="F72" s="150">
        <v>0</v>
      </c>
      <c r="G72" s="150">
        <v>5</v>
      </c>
      <c r="H72" s="150">
        <v>0</v>
      </c>
      <c r="I72" s="149"/>
      <c r="J72" s="150">
        <v>0</v>
      </c>
      <c r="K72" s="150">
        <v>2</v>
      </c>
      <c r="L72" s="150">
        <v>1</v>
      </c>
      <c r="M72" s="149"/>
      <c r="N72" s="150">
        <f t="shared" si="11"/>
        <v>24</v>
      </c>
      <c r="O72" s="150">
        <f t="shared" si="11"/>
        <v>17</v>
      </c>
      <c r="P72" s="150">
        <f t="shared" si="11"/>
        <v>25</v>
      </c>
      <c r="Q72" s="149"/>
      <c r="R72" s="150">
        <f t="shared" si="12"/>
        <v>24</v>
      </c>
      <c r="S72" s="150">
        <f t="shared" si="12"/>
        <v>19</v>
      </c>
      <c r="T72" s="150">
        <f t="shared" si="12"/>
        <v>26</v>
      </c>
      <c r="V72" s="150">
        <v>21</v>
      </c>
      <c r="W72" s="150">
        <v>16</v>
      </c>
      <c r="X72" s="150">
        <v>23</v>
      </c>
      <c r="Z72" s="162">
        <f t="shared" si="13"/>
        <v>44642</v>
      </c>
      <c r="AA72" s="166">
        <f t="shared" si="14"/>
        <v>24</v>
      </c>
      <c r="AB72" s="122">
        <f t="shared" si="15"/>
        <v>21</v>
      </c>
      <c r="AC72" s="122">
        <v>24</v>
      </c>
      <c r="AD72" s="162"/>
      <c r="AE72" s="166">
        <f t="shared" si="16"/>
        <v>17</v>
      </c>
      <c r="AF72" s="122">
        <f t="shared" si="17"/>
        <v>16</v>
      </c>
      <c r="AG72" s="122">
        <v>19</v>
      </c>
      <c r="AH72" s="162"/>
      <c r="AI72" s="166">
        <f t="shared" si="18"/>
        <v>25</v>
      </c>
      <c r="AJ72" s="122">
        <f t="shared" si="19"/>
        <v>23</v>
      </c>
      <c r="AK72" s="122">
        <v>26</v>
      </c>
    </row>
    <row r="73" spans="1:37">
      <c r="A73" s="159">
        <v>44643</v>
      </c>
      <c r="B73" s="150">
        <v>24</v>
      </c>
      <c r="C73" s="150">
        <v>12</v>
      </c>
      <c r="D73" s="150">
        <v>25</v>
      </c>
      <c r="E73" s="149"/>
      <c r="F73" s="150">
        <v>0</v>
      </c>
      <c r="G73" s="150">
        <v>5</v>
      </c>
      <c r="H73" s="150">
        <v>0</v>
      </c>
      <c r="I73" s="149"/>
      <c r="J73" s="150">
        <v>0</v>
      </c>
      <c r="K73" s="150">
        <v>2</v>
      </c>
      <c r="L73" s="150">
        <v>1</v>
      </c>
      <c r="M73" s="149"/>
      <c r="N73" s="150">
        <f t="shared" si="11"/>
        <v>24</v>
      </c>
      <c r="O73" s="150">
        <f t="shared" si="11"/>
        <v>17</v>
      </c>
      <c r="P73" s="150">
        <f t="shared" si="11"/>
        <v>25</v>
      </c>
      <c r="Q73" s="149"/>
      <c r="R73" s="150">
        <f t="shared" si="12"/>
        <v>24</v>
      </c>
      <c r="S73" s="150">
        <f t="shared" si="12"/>
        <v>19</v>
      </c>
      <c r="T73" s="150">
        <f t="shared" si="12"/>
        <v>26</v>
      </c>
      <c r="V73" s="150">
        <v>21</v>
      </c>
      <c r="W73" s="150">
        <v>16</v>
      </c>
      <c r="X73" s="150">
        <v>23</v>
      </c>
      <c r="Z73" s="162">
        <f t="shared" si="13"/>
        <v>44643</v>
      </c>
      <c r="AA73" s="166">
        <f t="shared" si="14"/>
        <v>24</v>
      </c>
      <c r="AB73" s="122">
        <f t="shared" si="15"/>
        <v>21</v>
      </c>
      <c r="AC73" s="122">
        <v>24</v>
      </c>
      <c r="AD73" s="162"/>
      <c r="AE73" s="166">
        <f t="shared" si="16"/>
        <v>17</v>
      </c>
      <c r="AF73" s="122">
        <f t="shared" si="17"/>
        <v>16</v>
      </c>
      <c r="AG73" s="122">
        <v>19</v>
      </c>
      <c r="AH73" s="162"/>
      <c r="AI73" s="166">
        <f t="shared" si="18"/>
        <v>25</v>
      </c>
      <c r="AJ73" s="122">
        <f t="shared" si="19"/>
        <v>23</v>
      </c>
      <c r="AK73" s="122">
        <v>26</v>
      </c>
    </row>
    <row r="74" spans="1:37">
      <c r="A74" s="160">
        <v>44644</v>
      </c>
      <c r="B74" s="150"/>
      <c r="C74" s="150"/>
      <c r="D74" s="150"/>
      <c r="E74" s="149"/>
      <c r="F74" s="150"/>
      <c r="G74" s="150"/>
      <c r="H74" s="150"/>
      <c r="I74" s="149"/>
      <c r="J74" s="150"/>
      <c r="K74" s="150"/>
      <c r="L74" s="150"/>
      <c r="M74" s="149"/>
      <c r="N74" s="150">
        <f t="shared" si="11"/>
        <v>0</v>
      </c>
      <c r="O74" s="150">
        <f t="shared" si="11"/>
        <v>0</v>
      </c>
      <c r="P74" s="150">
        <f t="shared" si="11"/>
        <v>0</v>
      </c>
      <c r="Q74" s="149"/>
      <c r="R74" s="150">
        <f t="shared" si="12"/>
        <v>0</v>
      </c>
      <c r="S74" s="150">
        <f t="shared" si="12"/>
        <v>0</v>
      </c>
      <c r="T74" s="150">
        <f t="shared" si="12"/>
        <v>0</v>
      </c>
      <c r="V74" s="150">
        <v>21</v>
      </c>
      <c r="W74" s="150">
        <v>16</v>
      </c>
      <c r="X74" s="150">
        <v>23</v>
      </c>
      <c r="Z74" s="162">
        <v>44644</v>
      </c>
      <c r="AA74" s="166">
        <v>24</v>
      </c>
      <c r="AB74" s="122">
        <v>21</v>
      </c>
      <c r="AC74" s="122">
        <v>24</v>
      </c>
      <c r="AD74" s="162"/>
      <c r="AE74" s="166">
        <v>16</v>
      </c>
      <c r="AF74" s="122">
        <v>16</v>
      </c>
      <c r="AG74" s="122">
        <v>19</v>
      </c>
      <c r="AH74" s="162"/>
      <c r="AI74" s="166">
        <v>25</v>
      </c>
      <c r="AJ74" s="122">
        <v>23</v>
      </c>
      <c r="AK74" s="122">
        <v>26</v>
      </c>
    </row>
    <row r="75" spans="1:37">
      <c r="A75" s="159">
        <v>44647</v>
      </c>
      <c r="B75" s="150"/>
      <c r="C75" s="150"/>
      <c r="D75" s="150"/>
      <c r="E75" s="149"/>
      <c r="F75" s="150"/>
      <c r="G75" s="150"/>
      <c r="H75" s="150"/>
      <c r="I75" s="149"/>
      <c r="J75" s="150"/>
      <c r="K75" s="150"/>
      <c r="L75" s="150"/>
      <c r="M75" s="149"/>
      <c r="N75" s="150">
        <f t="shared" si="11"/>
        <v>0</v>
      </c>
      <c r="O75" s="150">
        <f t="shared" si="11"/>
        <v>0</v>
      </c>
      <c r="P75" s="150">
        <f t="shared" si="11"/>
        <v>0</v>
      </c>
      <c r="Q75" s="149"/>
      <c r="R75" s="150">
        <f t="shared" si="12"/>
        <v>0</v>
      </c>
      <c r="S75" s="150">
        <f t="shared" si="12"/>
        <v>0</v>
      </c>
      <c r="T75" s="150">
        <f t="shared" si="12"/>
        <v>0</v>
      </c>
      <c r="V75" s="150">
        <v>21</v>
      </c>
      <c r="W75" s="150">
        <v>16</v>
      </c>
      <c r="X75" s="150">
        <v>23</v>
      </c>
      <c r="Z75" s="162">
        <v>44647</v>
      </c>
      <c r="AA75" s="166">
        <v>22</v>
      </c>
      <c r="AB75" s="122">
        <v>21</v>
      </c>
      <c r="AC75" s="122">
        <v>24</v>
      </c>
      <c r="AD75" s="122"/>
      <c r="AE75" s="166">
        <v>16</v>
      </c>
      <c r="AF75" s="122">
        <v>16</v>
      </c>
      <c r="AG75" s="122">
        <v>19</v>
      </c>
      <c r="AH75" s="122"/>
      <c r="AI75" s="166">
        <v>25</v>
      </c>
      <c r="AJ75" s="122">
        <v>23</v>
      </c>
      <c r="AK75" s="122">
        <v>26</v>
      </c>
    </row>
    <row r="76" spans="1:37">
      <c r="A76" s="159">
        <v>44648</v>
      </c>
      <c r="B76" s="150"/>
      <c r="C76" s="150"/>
      <c r="D76" s="150"/>
      <c r="E76" s="149"/>
      <c r="F76" s="150"/>
      <c r="G76" s="150"/>
      <c r="H76" s="150"/>
      <c r="I76" s="149"/>
      <c r="J76" s="150"/>
      <c r="K76" s="150"/>
      <c r="L76" s="150"/>
      <c r="M76" s="149"/>
      <c r="N76" s="150">
        <f t="shared" si="11"/>
        <v>0</v>
      </c>
      <c r="O76" s="150">
        <f t="shared" si="11"/>
        <v>0</v>
      </c>
      <c r="P76" s="150">
        <f t="shared" si="11"/>
        <v>0</v>
      </c>
      <c r="Q76" s="149"/>
      <c r="R76" s="150">
        <f t="shared" si="12"/>
        <v>0</v>
      </c>
      <c r="S76" s="150">
        <f t="shared" si="12"/>
        <v>0</v>
      </c>
      <c r="T76" s="150">
        <f t="shared" si="12"/>
        <v>0</v>
      </c>
      <c r="V76" s="150">
        <v>21</v>
      </c>
      <c r="W76" s="150">
        <v>16</v>
      </c>
      <c r="X76" s="150">
        <v>23</v>
      </c>
      <c r="Z76" s="162">
        <v>44648</v>
      </c>
      <c r="AA76" s="166">
        <v>24</v>
      </c>
      <c r="AB76" s="122">
        <v>21</v>
      </c>
      <c r="AC76" s="122">
        <v>24</v>
      </c>
      <c r="AD76" s="122"/>
      <c r="AE76" s="166">
        <v>17</v>
      </c>
      <c r="AF76" s="122">
        <v>16</v>
      </c>
      <c r="AG76" s="122">
        <v>19</v>
      </c>
      <c r="AH76" s="122"/>
      <c r="AI76" s="166">
        <v>24</v>
      </c>
      <c r="AJ76" s="122">
        <v>23</v>
      </c>
      <c r="AK76" s="122">
        <v>26</v>
      </c>
    </row>
    <row r="77" spans="1:37">
      <c r="A77" s="159">
        <v>44649</v>
      </c>
      <c r="B77" s="150"/>
      <c r="C77" s="150"/>
      <c r="D77" s="150"/>
      <c r="E77" s="149"/>
      <c r="F77" s="150"/>
      <c r="G77" s="150"/>
      <c r="H77" s="150"/>
      <c r="I77" s="149"/>
      <c r="J77" s="150"/>
      <c r="K77" s="150"/>
      <c r="L77" s="150"/>
      <c r="M77" s="149"/>
      <c r="N77" s="150">
        <f t="shared" si="11"/>
        <v>0</v>
      </c>
      <c r="O77" s="150">
        <f t="shared" si="11"/>
        <v>0</v>
      </c>
      <c r="P77" s="150">
        <f t="shared" si="11"/>
        <v>0</v>
      </c>
      <c r="Q77" s="149"/>
      <c r="R77" s="150">
        <f t="shared" si="12"/>
        <v>0</v>
      </c>
      <c r="S77" s="150">
        <f t="shared" si="12"/>
        <v>0</v>
      </c>
      <c r="T77" s="150">
        <f t="shared" si="12"/>
        <v>0</v>
      </c>
      <c r="V77" s="150">
        <v>21</v>
      </c>
      <c r="W77" s="150">
        <v>16</v>
      </c>
      <c r="X77" s="150">
        <v>23</v>
      </c>
      <c r="Z77" s="162">
        <v>44649</v>
      </c>
      <c r="AA77" s="166">
        <v>24</v>
      </c>
      <c r="AB77" s="122">
        <v>21</v>
      </c>
      <c r="AC77" s="122">
        <v>24</v>
      </c>
      <c r="AD77" s="122"/>
      <c r="AE77" s="166">
        <v>17</v>
      </c>
      <c r="AF77" s="122">
        <v>16</v>
      </c>
      <c r="AG77" s="122">
        <v>19</v>
      </c>
      <c r="AH77" s="122"/>
      <c r="AI77" s="166">
        <v>25</v>
      </c>
      <c r="AJ77" s="122">
        <v>23</v>
      </c>
      <c r="AK77" s="122">
        <v>26</v>
      </c>
    </row>
    <row r="78" spans="1:37">
      <c r="A78" s="159">
        <v>44650</v>
      </c>
      <c r="B78" s="150"/>
      <c r="C78" s="150"/>
      <c r="D78" s="150"/>
      <c r="E78" s="149"/>
      <c r="F78" s="150"/>
      <c r="G78" s="150"/>
      <c r="H78" s="150"/>
      <c r="I78" s="149"/>
      <c r="J78" s="150"/>
      <c r="K78" s="150"/>
      <c r="L78" s="150"/>
      <c r="M78" s="149"/>
      <c r="N78" s="150">
        <f t="shared" si="11"/>
        <v>0</v>
      </c>
      <c r="O78" s="150">
        <f t="shared" si="11"/>
        <v>0</v>
      </c>
      <c r="P78" s="150">
        <f t="shared" si="11"/>
        <v>0</v>
      </c>
      <c r="Q78" s="149"/>
      <c r="R78" s="150">
        <f t="shared" si="12"/>
        <v>0</v>
      </c>
      <c r="S78" s="150">
        <f t="shared" si="12"/>
        <v>0</v>
      </c>
      <c r="T78" s="150">
        <f t="shared" si="12"/>
        <v>0</v>
      </c>
      <c r="V78" s="150">
        <v>21</v>
      </c>
      <c r="W78" s="150">
        <v>16</v>
      </c>
      <c r="X78" s="150">
        <v>23</v>
      </c>
      <c r="Z78" s="162">
        <v>44650</v>
      </c>
      <c r="AA78" s="166">
        <v>24</v>
      </c>
      <c r="AB78" s="122">
        <v>21</v>
      </c>
      <c r="AC78" s="122">
        <v>24</v>
      </c>
      <c r="AD78" s="122"/>
      <c r="AE78" s="166">
        <v>18</v>
      </c>
      <c r="AF78" s="122">
        <v>16</v>
      </c>
      <c r="AG78" s="122">
        <v>19</v>
      </c>
      <c r="AH78" s="122"/>
      <c r="AI78" s="166">
        <v>25</v>
      </c>
      <c r="AJ78" s="122">
        <v>23</v>
      </c>
      <c r="AK78" s="122">
        <v>26</v>
      </c>
    </row>
    <row r="79" spans="1:37">
      <c r="A79" s="159">
        <v>44651</v>
      </c>
      <c r="B79" s="150"/>
      <c r="C79" s="150"/>
      <c r="D79" s="150"/>
      <c r="E79" s="149"/>
      <c r="F79" s="150"/>
      <c r="G79" s="150"/>
      <c r="H79" s="150"/>
      <c r="I79" s="149"/>
      <c r="J79" s="150"/>
      <c r="K79" s="150"/>
      <c r="L79" s="150"/>
      <c r="M79" s="149"/>
      <c r="N79" s="150">
        <f t="shared" si="11"/>
        <v>0</v>
      </c>
      <c r="O79" s="150">
        <f t="shared" si="11"/>
        <v>0</v>
      </c>
      <c r="P79" s="150">
        <f t="shared" si="11"/>
        <v>0</v>
      </c>
      <c r="Q79" s="149"/>
      <c r="R79" s="150">
        <f t="shared" si="12"/>
        <v>0</v>
      </c>
      <c r="S79" s="150">
        <f t="shared" si="12"/>
        <v>0</v>
      </c>
      <c r="T79" s="150">
        <f t="shared" si="12"/>
        <v>0</v>
      </c>
      <c r="V79" s="150">
        <v>21</v>
      </c>
      <c r="W79" s="150">
        <v>16</v>
      </c>
      <c r="X79" s="150">
        <v>23</v>
      </c>
      <c r="Z79" s="162">
        <v>44651</v>
      </c>
      <c r="AA79" s="166">
        <v>24</v>
      </c>
      <c r="AB79" s="122">
        <v>21</v>
      </c>
      <c r="AC79" s="122">
        <v>24</v>
      </c>
      <c r="AD79" s="122"/>
      <c r="AE79" s="166">
        <v>18</v>
      </c>
      <c r="AF79" s="122">
        <v>16</v>
      </c>
      <c r="AG79" s="122">
        <v>19</v>
      </c>
      <c r="AH79" s="122"/>
      <c r="AI79" s="166">
        <v>25</v>
      </c>
      <c r="AJ79" s="122">
        <v>23</v>
      </c>
      <c r="AK79" s="122">
        <v>26</v>
      </c>
    </row>
    <row r="80" spans="1:37">
      <c r="A80" s="159">
        <v>44654</v>
      </c>
      <c r="B80" s="150"/>
      <c r="C80" s="150"/>
      <c r="D80" s="150"/>
      <c r="E80" s="149"/>
      <c r="F80" s="150"/>
      <c r="G80" s="150"/>
      <c r="H80" s="150"/>
      <c r="I80" s="149"/>
      <c r="J80" s="150"/>
      <c r="K80" s="150"/>
      <c r="L80" s="150"/>
      <c r="M80" s="149"/>
      <c r="N80" s="150">
        <f t="shared" si="11"/>
        <v>0</v>
      </c>
      <c r="O80" s="150">
        <f t="shared" si="11"/>
        <v>0</v>
      </c>
      <c r="P80" s="150">
        <f t="shared" si="11"/>
        <v>0</v>
      </c>
      <c r="Q80" s="149"/>
      <c r="R80" s="150">
        <f t="shared" si="12"/>
        <v>0</v>
      </c>
      <c r="S80" s="150">
        <f t="shared" si="12"/>
        <v>0</v>
      </c>
      <c r="T80" s="150">
        <f t="shared" si="12"/>
        <v>0</v>
      </c>
      <c r="V80" s="150">
        <v>21</v>
      </c>
      <c r="W80" s="150">
        <v>16</v>
      </c>
      <c r="X80" s="150">
        <v>23</v>
      </c>
      <c r="Z80" s="162">
        <v>44654</v>
      </c>
      <c r="AA80" s="166">
        <v>20</v>
      </c>
      <c r="AB80" s="122">
        <v>21</v>
      </c>
      <c r="AC80" s="122">
        <v>24</v>
      </c>
      <c r="AD80" s="122"/>
      <c r="AE80" s="166">
        <v>17</v>
      </c>
      <c r="AF80" s="122">
        <v>16</v>
      </c>
      <c r="AG80" s="122">
        <v>19</v>
      </c>
      <c r="AH80" s="122"/>
      <c r="AI80" s="166">
        <v>22</v>
      </c>
      <c r="AJ80" s="122">
        <v>23</v>
      </c>
      <c r="AK80" s="122">
        <v>26</v>
      </c>
    </row>
    <row r="81" spans="1:37">
      <c r="A81" s="159">
        <v>44655</v>
      </c>
      <c r="B81" s="150"/>
      <c r="C81" s="150"/>
      <c r="D81" s="150"/>
      <c r="E81" s="149"/>
      <c r="F81" s="150"/>
      <c r="G81" s="150"/>
      <c r="H81" s="150"/>
      <c r="I81" s="149"/>
      <c r="J81" s="150"/>
      <c r="K81" s="150"/>
      <c r="L81" s="150"/>
      <c r="M81" s="149"/>
      <c r="N81" s="150">
        <f t="shared" si="11"/>
        <v>0</v>
      </c>
      <c r="O81" s="150">
        <f t="shared" si="11"/>
        <v>0</v>
      </c>
      <c r="P81" s="150">
        <f t="shared" si="11"/>
        <v>0</v>
      </c>
      <c r="Q81" s="149"/>
      <c r="R81" s="150">
        <f t="shared" si="12"/>
        <v>0</v>
      </c>
      <c r="S81" s="150">
        <f t="shared" si="12"/>
        <v>0</v>
      </c>
      <c r="T81" s="150">
        <f t="shared" si="12"/>
        <v>0</v>
      </c>
      <c r="V81" s="150">
        <v>21</v>
      </c>
      <c r="W81" s="150">
        <v>16</v>
      </c>
      <c r="X81" s="150">
        <v>23</v>
      </c>
      <c r="Z81" s="162">
        <v>44655</v>
      </c>
      <c r="AA81" s="166">
        <v>16</v>
      </c>
      <c r="AB81" s="122">
        <v>21</v>
      </c>
      <c r="AC81" s="122">
        <v>24</v>
      </c>
      <c r="AD81" s="122"/>
      <c r="AE81" s="166">
        <v>17</v>
      </c>
      <c r="AF81" s="122">
        <v>16</v>
      </c>
      <c r="AG81" s="122">
        <v>19</v>
      </c>
      <c r="AH81" s="122"/>
      <c r="AI81" s="166">
        <v>20</v>
      </c>
      <c r="AJ81" s="122">
        <v>23</v>
      </c>
      <c r="AK81" s="122">
        <v>26</v>
      </c>
    </row>
    <row r="82" spans="1:37">
      <c r="A82" s="159">
        <v>44656</v>
      </c>
      <c r="B82" s="150"/>
      <c r="C82" s="150"/>
      <c r="D82" s="150"/>
      <c r="E82" s="149"/>
      <c r="F82" s="150"/>
      <c r="G82" s="150"/>
      <c r="H82" s="150"/>
      <c r="I82" s="149"/>
      <c r="J82" s="150"/>
      <c r="K82" s="150"/>
      <c r="L82" s="150"/>
      <c r="M82" s="149"/>
      <c r="N82" s="150">
        <f t="shared" si="11"/>
        <v>0</v>
      </c>
      <c r="O82" s="150">
        <f t="shared" si="11"/>
        <v>0</v>
      </c>
      <c r="P82" s="150">
        <f t="shared" si="11"/>
        <v>0</v>
      </c>
      <c r="Q82" s="149"/>
      <c r="R82" s="150">
        <f t="shared" si="12"/>
        <v>0</v>
      </c>
      <c r="S82" s="150">
        <f t="shared" si="12"/>
        <v>0</v>
      </c>
      <c r="T82" s="150">
        <f t="shared" si="12"/>
        <v>0</v>
      </c>
      <c r="V82" s="150">
        <v>21</v>
      </c>
      <c r="W82" s="150">
        <v>16</v>
      </c>
      <c r="X82" s="150">
        <v>23</v>
      </c>
      <c r="Z82" s="162">
        <v>44656</v>
      </c>
      <c r="AA82" s="166">
        <v>19</v>
      </c>
      <c r="AB82" s="122">
        <v>21</v>
      </c>
      <c r="AC82" s="122">
        <v>24</v>
      </c>
      <c r="AD82" s="122"/>
      <c r="AE82" s="166">
        <v>17</v>
      </c>
      <c r="AF82" s="122">
        <v>16</v>
      </c>
      <c r="AG82" s="122">
        <v>19</v>
      </c>
      <c r="AH82" s="122"/>
      <c r="AI82" s="166">
        <v>23</v>
      </c>
      <c r="AJ82" s="122">
        <v>23</v>
      </c>
      <c r="AK82" s="122">
        <v>26</v>
      </c>
    </row>
    <row r="83" spans="1:37">
      <c r="A83" s="159">
        <v>44657</v>
      </c>
      <c r="B83" s="150"/>
      <c r="C83" s="150"/>
      <c r="D83" s="150"/>
      <c r="E83" s="149"/>
      <c r="F83" s="150"/>
      <c r="G83" s="150"/>
      <c r="H83" s="150"/>
      <c r="I83" s="149"/>
      <c r="J83" s="150"/>
      <c r="K83" s="150"/>
      <c r="L83" s="150"/>
      <c r="M83" s="149"/>
      <c r="N83" s="150">
        <f t="shared" ref="N83:P103" si="20">B83+F83</f>
        <v>0</v>
      </c>
      <c r="O83" s="150">
        <f t="shared" si="20"/>
        <v>0</v>
      </c>
      <c r="P83" s="150">
        <f t="shared" si="20"/>
        <v>0</v>
      </c>
      <c r="Q83" s="149"/>
      <c r="R83" s="150">
        <f t="shared" ref="R83:T103" si="21">B83+F83+J83</f>
        <v>0</v>
      </c>
      <c r="S83" s="150">
        <f t="shared" si="21"/>
        <v>0</v>
      </c>
      <c r="T83" s="150">
        <f t="shared" si="21"/>
        <v>0</v>
      </c>
      <c r="V83" s="150">
        <v>21</v>
      </c>
      <c r="W83" s="150">
        <v>16</v>
      </c>
      <c r="X83" s="150">
        <v>23</v>
      </c>
      <c r="Z83" s="162">
        <v>44657</v>
      </c>
      <c r="AA83" s="166">
        <v>23</v>
      </c>
      <c r="AB83" s="122">
        <v>21</v>
      </c>
      <c r="AC83" s="122">
        <v>24</v>
      </c>
      <c r="AD83" s="122"/>
      <c r="AE83" s="166">
        <v>17</v>
      </c>
      <c r="AF83" s="122">
        <v>16</v>
      </c>
      <c r="AG83" s="122">
        <v>19</v>
      </c>
      <c r="AH83" s="122"/>
      <c r="AI83" s="166">
        <v>23</v>
      </c>
      <c r="AJ83" s="122">
        <v>23</v>
      </c>
      <c r="AK83" s="122">
        <v>26</v>
      </c>
    </row>
    <row r="84" spans="1:37">
      <c r="A84" s="159">
        <v>44658</v>
      </c>
      <c r="B84" s="150"/>
      <c r="C84" s="150"/>
      <c r="D84" s="150"/>
      <c r="E84" s="149"/>
      <c r="F84" s="150"/>
      <c r="G84" s="150"/>
      <c r="H84" s="150"/>
      <c r="I84" s="149"/>
      <c r="J84" s="150"/>
      <c r="K84" s="150"/>
      <c r="L84" s="150"/>
      <c r="M84" s="149"/>
      <c r="N84" s="150">
        <f t="shared" si="20"/>
        <v>0</v>
      </c>
      <c r="O84" s="150">
        <f t="shared" si="20"/>
        <v>0</v>
      </c>
      <c r="P84" s="150">
        <f t="shared" si="20"/>
        <v>0</v>
      </c>
      <c r="Q84" s="149"/>
      <c r="R84" s="150">
        <f t="shared" si="21"/>
        <v>0</v>
      </c>
      <c r="S84" s="150">
        <f t="shared" si="21"/>
        <v>0</v>
      </c>
      <c r="T84" s="150">
        <f t="shared" si="21"/>
        <v>0</v>
      </c>
      <c r="V84" s="150">
        <v>21</v>
      </c>
      <c r="W84" s="150">
        <v>16</v>
      </c>
      <c r="X84" s="150">
        <v>23</v>
      </c>
      <c r="Z84" s="162">
        <v>44658</v>
      </c>
      <c r="AA84" s="166">
        <v>24</v>
      </c>
      <c r="AB84" s="122">
        <v>21</v>
      </c>
      <c r="AC84" s="122">
        <v>24</v>
      </c>
      <c r="AD84" s="122"/>
      <c r="AE84" s="166">
        <v>17</v>
      </c>
      <c r="AF84" s="122">
        <v>16</v>
      </c>
      <c r="AG84" s="122">
        <v>19</v>
      </c>
      <c r="AH84" s="122"/>
      <c r="AI84" s="166">
        <v>22</v>
      </c>
      <c r="AJ84" s="122">
        <v>23</v>
      </c>
      <c r="AK84" s="122">
        <v>26</v>
      </c>
    </row>
    <row r="85" spans="1:37">
      <c r="A85" s="159">
        <v>44661</v>
      </c>
      <c r="B85" s="150"/>
      <c r="C85" s="150"/>
      <c r="D85" s="150"/>
      <c r="E85" s="149"/>
      <c r="F85" s="150"/>
      <c r="G85" s="150"/>
      <c r="H85" s="150"/>
      <c r="I85" s="149"/>
      <c r="J85" s="150"/>
      <c r="K85" s="150"/>
      <c r="L85" s="150"/>
      <c r="M85" s="149"/>
      <c r="N85" s="150">
        <f t="shared" si="20"/>
        <v>0</v>
      </c>
      <c r="O85" s="150">
        <f t="shared" si="20"/>
        <v>0</v>
      </c>
      <c r="P85" s="150">
        <f t="shared" si="20"/>
        <v>0</v>
      </c>
      <c r="Q85" s="149"/>
      <c r="R85" s="150">
        <f t="shared" si="21"/>
        <v>0</v>
      </c>
      <c r="S85" s="150">
        <f t="shared" si="21"/>
        <v>0</v>
      </c>
      <c r="T85" s="150">
        <f t="shared" si="21"/>
        <v>0</v>
      </c>
      <c r="V85" s="150">
        <v>21</v>
      </c>
      <c r="W85" s="150">
        <v>16</v>
      </c>
      <c r="X85" s="150">
        <v>23</v>
      </c>
      <c r="Z85" s="162">
        <v>44661</v>
      </c>
      <c r="AA85" s="166">
        <v>22</v>
      </c>
      <c r="AB85" s="122">
        <v>21</v>
      </c>
      <c r="AC85" s="122">
        <v>24</v>
      </c>
      <c r="AD85" s="122"/>
      <c r="AE85" s="166">
        <v>17</v>
      </c>
      <c r="AF85" s="122">
        <v>16</v>
      </c>
      <c r="AG85" s="122">
        <v>19</v>
      </c>
      <c r="AH85" s="122"/>
      <c r="AI85" s="166">
        <v>22</v>
      </c>
      <c r="AJ85" s="122">
        <v>23</v>
      </c>
      <c r="AK85" s="122">
        <v>26</v>
      </c>
    </row>
    <row r="86" spans="1:37">
      <c r="A86" s="159">
        <v>44662</v>
      </c>
      <c r="B86" s="150"/>
      <c r="C86" s="150"/>
      <c r="D86" s="150"/>
      <c r="E86" s="149"/>
      <c r="F86" s="150"/>
      <c r="G86" s="150"/>
      <c r="H86" s="150"/>
      <c r="I86" s="149"/>
      <c r="J86" s="150"/>
      <c r="K86" s="150"/>
      <c r="L86" s="150"/>
      <c r="M86" s="149"/>
      <c r="N86" s="150">
        <f t="shared" si="20"/>
        <v>0</v>
      </c>
      <c r="O86" s="150">
        <f t="shared" si="20"/>
        <v>0</v>
      </c>
      <c r="P86" s="150">
        <f t="shared" si="20"/>
        <v>0</v>
      </c>
      <c r="Q86" s="149"/>
      <c r="R86" s="150">
        <f t="shared" si="21"/>
        <v>0</v>
      </c>
      <c r="S86" s="150">
        <f t="shared" si="21"/>
        <v>0</v>
      </c>
      <c r="T86" s="150">
        <f t="shared" si="21"/>
        <v>0</v>
      </c>
      <c r="V86" s="150">
        <v>21</v>
      </c>
      <c r="W86" s="150">
        <v>16</v>
      </c>
      <c r="X86" s="150">
        <v>23</v>
      </c>
      <c r="Z86" s="162">
        <v>44662</v>
      </c>
      <c r="AA86" s="166">
        <v>23</v>
      </c>
      <c r="AB86" s="122">
        <v>21</v>
      </c>
      <c r="AC86" s="122">
        <v>24</v>
      </c>
      <c r="AD86" s="122"/>
      <c r="AE86" s="166">
        <v>17</v>
      </c>
      <c r="AF86" s="122">
        <v>16</v>
      </c>
      <c r="AG86" s="122">
        <v>19</v>
      </c>
      <c r="AH86" s="122"/>
      <c r="AI86" s="166">
        <v>23</v>
      </c>
      <c r="AJ86" s="122">
        <v>23</v>
      </c>
      <c r="AK86" s="122">
        <v>26</v>
      </c>
    </row>
    <row r="87" spans="1:37">
      <c r="A87" s="159">
        <v>44663</v>
      </c>
      <c r="B87" s="150"/>
      <c r="C87" s="150"/>
      <c r="D87" s="150"/>
      <c r="E87" s="149"/>
      <c r="F87" s="150"/>
      <c r="G87" s="150"/>
      <c r="H87" s="150"/>
      <c r="I87" s="149"/>
      <c r="J87" s="150"/>
      <c r="K87" s="150"/>
      <c r="L87" s="150"/>
      <c r="M87" s="149"/>
      <c r="N87" s="150">
        <f t="shared" si="20"/>
        <v>0</v>
      </c>
      <c r="O87" s="150">
        <f t="shared" si="20"/>
        <v>0</v>
      </c>
      <c r="P87" s="150">
        <f t="shared" si="20"/>
        <v>0</v>
      </c>
      <c r="Q87" s="149"/>
      <c r="R87" s="150">
        <f t="shared" si="21"/>
        <v>0</v>
      </c>
      <c r="S87" s="150">
        <f t="shared" si="21"/>
        <v>0</v>
      </c>
      <c r="T87" s="150">
        <f t="shared" si="21"/>
        <v>0</v>
      </c>
      <c r="V87" s="150">
        <v>21</v>
      </c>
      <c r="W87" s="150">
        <v>16</v>
      </c>
      <c r="X87" s="150">
        <v>23</v>
      </c>
      <c r="Z87" s="162">
        <v>44663</v>
      </c>
      <c r="AA87" s="167">
        <v>22</v>
      </c>
      <c r="AB87" s="122">
        <v>21</v>
      </c>
      <c r="AC87" s="122">
        <v>24</v>
      </c>
      <c r="AE87" s="167">
        <v>17</v>
      </c>
      <c r="AF87" s="122">
        <v>16</v>
      </c>
      <c r="AG87" s="122">
        <v>19</v>
      </c>
      <c r="AI87" s="167">
        <v>21</v>
      </c>
      <c r="AJ87" s="122">
        <v>23</v>
      </c>
      <c r="AK87" s="122">
        <v>26</v>
      </c>
    </row>
    <row r="88" spans="1:37">
      <c r="A88" s="159">
        <v>44664</v>
      </c>
      <c r="B88" s="150"/>
      <c r="C88" s="150"/>
      <c r="D88" s="150"/>
      <c r="E88" s="149"/>
      <c r="F88" s="150"/>
      <c r="G88" s="150"/>
      <c r="H88" s="150"/>
      <c r="I88" s="149"/>
      <c r="J88" s="150"/>
      <c r="K88" s="150"/>
      <c r="L88" s="150"/>
      <c r="M88" s="149"/>
      <c r="N88" s="150">
        <f t="shared" si="20"/>
        <v>0</v>
      </c>
      <c r="O88" s="150">
        <f t="shared" si="20"/>
        <v>0</v>
      </c>
      <c r="P88" s="150">
        <f t="shared" si="20"/>
        <v>0</v>
      </c>
      <c r="Q88" s="149"/>
      <c r="R88" s="150">
        <f t="shared" si="21"/>
        <v>0</v>
      </c>
      <c r="S88" s="150">
        <f t="shared" si="21"/>
        <v>0</v>
      </c>
      <c r="T88" s="150">
        <f t="shared" si="21"/>
        <v>0</v>
      </c>
      <c r="V88" s="150">
        <v>21</v>
      </c>
      <c r="W88" s="150">
        <v>16</v>
      </c>
      <c r="X88" s="150">
        <v>23</v>
      </c>
      <c r="Z88" s="162">
        <v>44664</v>
      </c>
      <c r="AA88" s="167">
        <v>22</v>
      </c>
      <c r="AB88" s="122">
        <v>21</v>
      </c>
      <c r="AC88" s="122">
        <v>24</v>
      </c>
      <c r="AE88" s="167">
        <v>17</v>
      </c>
      <c r="AF88" s="122">
        <v>16</v>
      </c>
      <c r="AG88" s="122">
        <v>19</v>
      </c>
      <c r="AI88" s="167">
        <v>21</v>
      </c>
      <c r="AJ88" s="122">
        <v>23</v>
      </c>
      <c r="AK88" s="122">
        <v>26</v>
      </c>
    </row>
    <row r="89" spans="1:37">
      <c r="A89" s="159">
        <v>44665</v>
      </c>
      <c r="B89" s="150"/>
      <c r="C89" s="150"/>
      <c r="D89" s="150"/>
      <c r="E89" s="149"/>
      <c r="F89" s="150"/>
      <c r="G89" s="150"/>
      <c r="H89" s="150"/>
      <c r="I89" s="149"/>
      <c r="J89" s="150"/>
      <c r="K89" s="150"/>
      <c r="L89" s="150"/>
      <c r="M89" s="149"/>
      <c r="N89" s="150">
        <f t="shared" si="20"/>
        <v>0</v>
      </c>
      <c r="O89" s="150">
        <f t="shared" si="20"/>
        <v>0</v>
      </c>
      <c r="P89" s="150">
        <f t="shared" si="20"/>
        <v>0</v>
      </c>
      <c r="Q89" s="149"/>
      <c r="R89" s="150">
        <f t="shared" si="21"/>
        <v>0</v>
      </c>
      <c r="S89" s="150">
        <f t="shared" si="21"/>
        <v>0</v>
      </c>
      <c r="T89" s="150">
        <f t="shared" si="21"/>
        <v>0</v>
      </c>
      <c r="V89" s="150">
        <v>21</v>
      </c>
      <c r="W89" s="150">
        <v>16</v>
      </c>
      <c r="X89" s="150">
        <v>23</v>
      </c>
      <c r="Z89" s="162">
        <v>44665</v>
      </c>
      <c r="AA89" s="167">
        <v>22</v>
      </c>
      <c r="AB89" s="122">
        <v>21</v>
      </c>
      <c r="AC89" s="122">
        <v>24</v>
      </c>
      <c r="AE89" s="167">
        <v>17</v>
      </c>
      <c r="AF89" s="122">
        <v>16</v>
      </c>
      <c r="AG89" s="122">
        <v>19</v>
      </c>
      <c r="AI89" s="167">
        <v>21</v>
      </c>
      <c r="AJ89" s="122">
        <v>23</v>
      </c>
      <c r="AK89" s="122">
        <v>26</v>
      </c>
    </row>
    <row r="90" spans="1:37">
      <c r="A90" s="159">
        <v>44668</v>
      </c>
      <c r="B90" s="150"/>
      <c r="C90" s="150"/>
      <c r="D90" s="150"/>
      <c r="E90" s="149"/>
      <c r="F90" s="150"/>
      <c r="G90" s="150"/>
      <c r="H90" s="150"/>
      <c r="I90" s="149"/>
      <c r="J90" s="150"/>
      <c r="K90" s="150"/>
      <c r="L90" s="150"/>
      <c r="M90" s="149"/>
      <c r="N90" s="150">
        <f t="shared" si="20"/>
        <v>0</v>
      </c>
      <c r="O90" s="150">
        <f t="shared" si="20"/>
        <v>0</v>
      </c>
      <c r="P90" s="150">
        <f t="shared" si="20"/>
        <v>0</v>
      </c>
      <c r="Q90" s="149"/>
      <c r="R90" s="150">
        <f t="shared" si="21"/>
        <v>0</v>
      </c>
      <c r="S90" s="150">
        <f t="shared" si="21"/>
        <v>0</v>
      </c>
      <c r="T90" s="150">
        <f t="shared" si="21"/>
        <v>0</v>
      </c>
      <c r="V90" s="150">
        <v>21</v>
      </c>
      <c r="W90" s="150">
        <v>16</v>
      </c>
      <c r="X90" s="150">
        <v>23</v>
      </c>
      <c r="Z90" s="162">
        <v>44668</v>
      </c>
      <c r="AA90" s="167">
        <v>22</v>
      </c>
      <c r="AB90" s="122">
        <v>21</v>
      </c>
      <c r="AC90" s="122">
        <v>24</v>
      </c>
      <c r="AE90" s="167">
        <v>17</v>
      </c>
      <c r="AF90" s="122">
        <v>16</v>
      </c>
      <c r="AG90" s="122">
        <v>19</v>
      </c>
      <c r="AI90" s="167">
        <v>21</v>
      </c>
      <c r="AJ90" s="122">
        <v>23</v>
      </c>
      <c r="AK90" s="122">
        <v>26</v>
      </c>
    </row>
    <row r="91" spans="1:37">
      <c r="A91" s="159">
        <v>44669</v>
      </c>
      <c r="B91" s="150"/>
      <c r="C91" s="150"/>
      <c r="D91" s="150"/>
      <c r="E91" s="149"/>
      <c r="F91" s="150"/>
      <c r="G91" s="150"/>
      <c r="H91" s="150"/>
      <c r="I91" s="149"/>
      <c r="J91" s="150"/>
      <c r="K91" s="150"/>
      <c r="L91" s="150"/>
      <c r="M91" s="149"/>
      <c r="N91" s="150">
        <f t="shared" si="20"/>
        <v>0</v>
      </c>
      <c r="O91" s="150">
        <f t="shared" si="20"/>
        <v>0</v>
      </c>
      <c r="P91" s="150">
        <f t="shared" si="20"/>
        <v>0</v>
      </c>
      <c r="Q91" s="149"/>
      <c r="R91" s="150">
        <f t="shared" si="21"/>
        <v>0</v>
      </c>
      <c r="S91" s="150">
        <f t="shared" si="21"/>
        <v>0</v>
      </c>
      <c r="T91" s="150">
        <f t="shared" si="21"/>
        <v>0</v>
      </c>
      <c r="V91" s="150">
        <v>21</v>
      </c>
      <c r="W91" s="150">
        <v>16</v>
      </c>
      <c r="X91" s="150">
        <v>23</v>
      </c>
      <c r="Z91" s="162">
        <v>44669</v>
      </c>
      <c r="AA91" s="167">
        <v>22</v>
      </c>
      <c r="AB91" s="122">
        <v>21</v>
      </c>
      <c r="AC91" s="122">
        <v>24</v>
      </c>
      <c r="AE91" s="167">
        <v>17</v>
      </c>
      <c r="AF91" s="122">
        <v>16</v>
      </c>
      <c r="AG91" s="122">
        <v>19</v>
      </c>
      <c r="AI91" s="167">
        <v>21</v>
      </c>
      <c r="AJ91" s="122">
        <v>23</v>
      </c>
      <c r="AK91" s="122">
        <v>26</v>
      </c>
    </row>
    <row r="92" spans="1:37">
      <c r="A92" s="159">
        <v>44670</v>
      </c>
      <c r="B92" s="150"/>
      <c r="C92" s="150"/>
      <c r="D92" s="150"/>
      <c r="E92" s="149"/>
      <c r="F92" s="150"/>
      <c r="G92" s="150"/>
      <c r="H92" s="150"/>
      <c r="I92" s="149"/>
      <c r="J92" s="150"/>
      <c r="K92" s="150"/>
      <c r="L92" s="150"/>
      <c r="M92" s="149"/>
      <c r="N92" s="150">
        <f t="shared" si="20"/>
        <v>0</v>
      </c>
      <c r="O92" s="150">
        <f t="shared" si="20"/>
        <v>0</v>
      </c>
      <c r="P92" s="150">
        <f t="shared" si="20"/>
        <v>0</v>
      </c>
      <c r="Q92" s="149"/>
      <c r="R92" s="150">
        <f t="shared" si="21"/>
        <v>0</v>
      </c>
      <c r="S92" s="150">
        <f t="shared" si="21"/>
        <v>0</v>
      </c>
      <c r="T92" s="150">
        <f t="shared" si="21"/>
        <v>0</v>
      </c>
      <c r="V92" s="150">
        <v>21</v>
      </c>
      <c r="W92" s="150">
        <v>16</v>
      </c>
      <c r="X92" s="150">
        <v>23</v>
      </c>
      <c r="Z92" s="162">
        <v>44670</v>
      </c>
      <c r="AA92" s="167">
        <v>22</v>
      </c>
      <c r="AB92" s="122">
        <v>21</v>
      </c>
      <c r="AC92" s="122">
        <v>24</v>
      </c>
      <c r="AE92" s="167">
        <v>17</v>
      </c>
      <c r="AF92" s="122">
        <v>16</v>
      </c>
      <c r="AG92" s="122">
        <v>19</v>
      </c>
      <c r="AI92" s="167">
        <v>21</v>
      </c>
      <c r="AJ92" s="122">
        <v>23</v>
      </c>
      <c r="AK92" s="122">
        <v>26</v>
      </c>
    </row>
    <row r="93" spans="1:37">
      <c r="A93" s="159">
        <v>44671</v>
      </c>
      <c r="B93" s="150"/>
      <c r="C93" s="150"/>
      <c r="D93" s="150"/>
      <c r="E93" s="149"/>
      <c r="F93" s="150"/>
      <c r="G93" s="150"/>
      <c r="H93" s="150"/>
      <c r="I93" s="149"/>
      <c r="J93" s="150"/>
      <c r="K93" s="150"/>
      <c r="L93" s="150"/>
      <c r="M93" s="149"/>
      <c r="N93" s="150">
        <f t="shared" si="20"/>
        <v>0</v>
      </c>
      <c r="O93" s="150">
        <f t="shared" si="20"/>
        <v>0</v>
      </c>
      <c r="P93" s="150">
        <f t="shared" si="20"/>
        <v>0</v>
      </c>
      <c r="Q93" s="149"/>
      <c r="R93" s="150">
        <f t="shared" si="21"/>
        <v>0</v>
      </c>
      <c r="S93" s="150">
        <f t="shared" si="21"/>
        <v>0</v>
      </c>
      <c r="T93" s="150">
        <f t="shared" si="21"/>
        <v>0</v>
      </c>
      <c r="V93" s="150">
        <v>21</v>
      </c>
      <c r="W93" s="150">
        <v>16</v>
      </c>
      <c r="X93" s="150">
        <v>23</v>
      </c>
      <c r="Z93" s="162">
        <v>44671</v>
      </c>
      <c r="AA93" s="167">
        <v>23</v>
      </c>
      <c r="AB93" s="122">
        <v>21</v>
      </c>
      <c r="AC93" s="122">
        <v>24</v>
      </c>
      <c r="AE93" s="167">
        <v>17</v>
      </c>
      <c r="AF93" s="122">
        <v>16</v>
      </c>
      <c r="AG93" s="122">
        <v>19</v>
      </c>
      <c r="AI93" s="167">
        <v>21</v>
      </c>
      <c r="AJ93" s="122">
        <v>23</v>
      </c>
      <c r="AK93" s="122">
        <v>26</v>
      </c>
    </row>
    <row r="94" spans="1:37">
      <c r="A94" s="159">
        <v>44672</v>
      </c>
      <c r="B94" s="150"/>
      <c r="C94" s="150"/>
      <c r="D94" s="150"/>
      <c r="E94" s="149"/>
      <c r="F94" s="150"/>
      <c r="G94" s="150"/>
      <c r="H94" s="150"/>
      <c r="I94" s="149"/>
      <c r="J94" s="150"/>
      <c r="K94" s="150"/>
      <c r="L94" s="150"/>
      <c r="M94" s="149"/>
      <c r="N94" s="150">
        <f t="shared" si="20"/>
        <v>0</v>
      </c>
      <c r="O94" s="150">
        <f t="shared" si="20"/>
        <v>0</v>
      </c>
      <c r="P94" s="150">
        <f t="shared" si="20"/>
        <v>0</v>
      </c>
      <c r="Q94" s="149"/>
      <c r="R94" s="150">
        <f t="shared" si="21"/>
        <v>0</v>
      </c>
      <c r="S94" s="150">
        <f t="shared" si="21"/>
        <v>0</v>
      </c>
      <c r="T94" s="150">
        <f t="shared" si="21"/>
        <v>0</v>
      </c>
      <c r="V94" s="150">
        <v>21</v>
      </c>
      <c r="W94" s="150">
        <v>16</v>
      </c>
      <c r="X94" s="150">
        <v>23</v>
      </c>
      <c r="Z94" s="162">
        <v>44672</v>
      </c>
      <c r="AA94" s="167">
        <v>22</v>
      </c>
      <c r="AB94" s="122">
        <v>21</v>
      </c>
      <c r="AC94" s="122">
        <v>24</v>
      </c>
      <c r="AE94" s="167">
        <v>17</v>
      </c>
      <c r="AF94" s="122">
        <v>16</v>
      </c>
      <c r="AG94" s="122">
        <v>19</v>
      </c>
      <c r="AI94" s="167">
        <v>24</v>
      </c>
      <c r="AJ94" s="122">
        <v>23</v>
      </c>
      <c r="AK94" s="122">
        <v>26</v>
      </c>
    </row>
    <row r="95" spans="1:37">
      <c r="A95" s="159">
        <v>44673</v>
      </c>
      <c r="B95" s="157"/>
      <c r="C95" s="157"/>
      <c r="D95" s="157"/>
      <c r="E95" s="161"/>
      <c r="F95" s="157"/>
      <c r="G95" s="157"/>
      <c r="H95" s="157"/>
      <c r="I95" s="161"/>
      <c r="J95" s="157"/>
      <c r="K95" s="157"/>
      <c r="L95" s="157"/>
      <c r="M95" s="149"/>
      <c r="N95" s="150">
        <f t="shared" si="20"/>
        <v>0</v>
      </c>
      <c r="O95" s="150">
        <f t="shared" si="20"/>
        <v>0</v>
      </c>
      <c r="P95" s="150">
        <f t="shared" si="20"/>
        <v>0</v>
      </c>
      <c r="Q95" s="149"/>
      <c r="R95" s="150">
        <f t="shared" si="21"/>
        <v>0</v>
      </c>
      <c r="S95" s="150">
        <f t="shared" si="21"/>
        <v>0</v>
      </c>
      <c r="T95" s="150">
        <f t="shared" si="21"/>
        <v>0</v>
      </c>
      <c r="V95" s="150">
        <v>21</v>
      </c>
      <c r="W95" s="150">
        <v>16</v>
      </c>
      <c r="X95" s="150">
        <v>23</v>
      </c>
      <c r="Z95" s="162">
        <v>44675</v>
      </c>
      <c r="AA95" s="171">
        <v>23</v>
      </c>
      <c r="AB95" s="122">
        <v>21</v>
      </c>
      <c r="AC95" s="122">
        <v>24</v>
      </c>
      <c r="AE95" s="171">
        <v>17</v>
      </c>
      <c r="AF95" s="122">
        <v>16</v>
      </c>
      <c r="AG95" s="122">
        <v>19</v>
      </c>
      <c r="AI95" s="171">
        <v>24</v>
      </c>
      <c r="AJ95" s="122">
        <v>23</v>
      </c>
      <c r="AK95" s="122">
        <v>26</v>
      </c>
    </row>
    <row r="96" spans="1:37">
      <c r="A96" s="159">
        <v>44674</v>
      </c>
      <c r="B96" s="157"/>
      <c r="C96" s="157"/>
      <c r="D96" s="157"/>
      <c r="E96" s="161"/>
      <c r="F96" s="157"/>
      <c r="G96" s="157"/>
      <c r="H96" s="157"/>
      <c r="I96" s="161"/>
      <c r="J96" s="157"/>
      <c r="K96" s="157"/>
      <c r="L96" s="157"/>
      <c r="M96" s="149"/>
      <c r="N96" s="150">
        <f t="shared" si="20"/>
        <v>0</v>
      </c>
      <c r="O96" s="150">
        <f t="shared" si="20"/>
        <v>0</v>
      </c>
      <c r="P96" s="150">
        <f t="shared" si="20"/>
        <v>0</v>
      </c>
      <c r="Q96" s="149"/>
      <c r="R96" s="150">
        <f t="shared" si="21"/>
        <v>0</v>
      </c>
      <c r="S96" s="150">
        <f t="shared" si="21"/>
        <v>0</v>
      </c>
      <c r="T96" s="150">
        <f t="shared" si="21"/>
        <v>0</v>
      </c>
      <c r="V96" s="150">
        <v>21</v>
      </c>
      <c r="W96" s="150">
        <v>16</v>
      </c>
      <c r="X96" s="150">
        <v>23</v>
      </c>
      <c r="Z96" s="162">
        <v>44676</v>
      </c>
      <c r="AA96" s="171">
        <v>23</v>
      </c>
      <c r="AB96" s="122">
        <v>21</v>
      </c>
      <c r="AC96" s="122">
        <v>24</v>
      </c>
      <c r="AE96" s="171">
        <v>15</v>
      </c>
      <c r="AF96" s="122">
        <v>16</v>
      </c>
      <c r="AG96" s="122">
        <v>19</v>
      </c>
      <c r="AI96" s="171">
        <v>24</v>
      </c>
      <c r="AJ96" s="122">
        <v>23</v>
      </c>
      <c r="AK96" s="122">
        <v>26</v>
      </c>
    </row>
    <row r="97" spans="1:37">
      <c r="A97" s="159">
        <v>44675</v>
      </c>
      <c r="B97" s="150"/>
      <c r="C97" s="150"/>
      <c r="D97" s="150"/>
      <c r="E97" s="149"/>
      <c r="F97" s="150"/>
      <c r="G97" s="150"/>
      <c r="H97" s="150"/>
      <c r="I97" s="149"/>
      <c r="J97" s="150"/>
      <c r="K97" s="150"/>
      <c r="L97" s="150"/>
      <c r="M97" s="149"/>
      <c r="N97" s="150">
        <f t="shared" si="20"/>
        <v>0</v>
      </c>
      <c r="O97" s="150">
        <f t="shared" si="20"/>
        <v>0</v>
      </c>
      <c r="P97" s="150">
        <f t="shared" si="20"/>
        <v>0</v>
      </c>
      <c r="Q97" s="149"/>
      <c r="R97" s="150">
        <f t="shared" si="21"/>
        <v>0</v>
      </c>
      <c r="S97" s="150">
        <f t="shared" si="21"/>
        <v>0</v>
      </c>
      <c r="T97" s="150">
        <f t="shared" si="21"/>
        <v>0</v>
      </c>
      <c r="V97" s="150">
        <v>21</v>
      </c>
      <c r="W97" s="150">
        <v>16</v>
      </c>
      <c r="X97" s="150">
        <v>23</v>
      </c>
      <c r="Z97" s="162">
        <v>44677</v>
      </c>
      <c r="AA97" s="171">
        <v>22</v>
      </c>
      <c r="AB97" s="122">
        <v>21</v>
      </c>
      <c r="AC97" s="122">
        <v>24</v>
      </c>
      <c r="AE97" s="171">
        <v>15</v>
      </c>
      <c r="AF97" s="122">
        <v>16</v>
      </c>
      <c r="AG97" s="122">
        <v>19</v>
      </c>
      <c r="AI97" s="171">
        <v>23</v>
      </c>
      <c r="AJ97" s="122">
        <v>23</v>
      </c>
      <c r="AK97" s="122">
        <v>26</v>
      </c>
    </row>
    <row r="98" spans="1:37">
      <c r="A98" s="159">
        <v>44676</v>
      </c>
      <c r="B98" s="150"/>
      <c r="C98" s="150"/>
      <c r="D98" s="150"/>
      <c r="E98" s="149"/>
      <c r="F98" s="150"/>
      <c r="G98" s="150"/>
      <c r="H98" s="150"/>
      <c r="I98" s="149"/>
      <c r="J98" s="150"/>
      <c r="K98" s="150"/>
      <c r="L98" s="150"/>
      <c r="M98" s="149"/>
      <c r="N98" s="150">
        <f t="shared" si="20"/>
        <v>0</v>
      </c>
      <c r="O98" s="150">
        <f t="shared" si="20"/>
        <v>0</v>
      </c>
      <c r="P98" s="150">
        <f t="shared" si="20"/>
        <v>0</v>
      </c>
      <c r="Q98" s="149"/>
      <c r="R98" s="150">
        <f t="shared" si="21"/>
        <v>0</v>
      </c>
      <c r="S98" s="150">
        <f t="shared" si="21"/>
        <v>0</v>
      </c>
      <c r="T98" s="150">
        <f t="shared" si="21"/>
        <v>0</v>
      </c>
      <c r="V98" s="150">
        <v>21</v>
      </c>
      <c r="W98" s="150">
        <v>16</v>
      </c>
      <c r="X98" s="150">
        <v>23</v>
      </c>
      <c r="Z98" s="162">
        <v>44678</v>
      </c>
      <c r="AA98" s="171">
        <v>23</v>
      </c>
      <c r="AB98" s="122">
        <v>21</v>
      </c>
      <c r="AC98" s="122">
        <v>24</v>
      </c>
      <c r="AE98" s="171">
        <v>15</v>
      </c>
      <c r="AF98" s="122">
        <v>16</v>
      </c>
      <c r="AG98" s="122">
        <v>19</v>
      </c>
      <c r="AI98" s="171">
        <v>24</v>
      </c>
      <c r="AJ98" s="122">
        <v>23</v>
      </c>
      <c r="AK98" s="122">
        <v>26</v>
      </c>
    </row>
    <row r="99" spans="1:37">
      <c r="A99" s="159">
        <v>44677</v>
      </c>
      <c r="B99" s="150"/>
      <c r="C99" s="150"/>
      <c r="D99" s="150"/>
      <c r="E99" s="149"/>
      <c r="F99" s="150"/>
      <c r="G99" s="150"/>
      <c r="H99" s="150"/>
      <c r="I99" s="149"/>
      <c r="J99" s="150"/>
      <c r="K99" s="150"/>
      <c r="L99" s="150"/>
      <c r="M99" s="149"/>
      <c r="N99" s="150">
        <f t="shared" si="20"/>
        <v>0</v>
      </c>
      <c r="O99" s="150">
        <f t="shared" si="20"/>
        <v>0</v>
      </c>
      <c r="P99" s="150">
        <f t="shared" si="20"/>
        <v>0</v>
      </c>
      <c r="Q99" s="149"/>
      <c r="R99" s="150">
        <f t="shared" si="21"/>
        <v>0</v>
      </c>
      <c r="S99" s="150">
        <f t="shared" si="21"/>
        <v>0</v>
      </c>
      <c r="T99" s="150">
        <f t="shared" si="21"/>
        <v>0</v>
      </c>
      <c r="V99" s="150">
        <v>21</v>
      </c>
      <c r="W99" s="150">
        <v>16</v>
      </c>
      <c r="X99" s="150">
        <v>23</v>
      </c>
      <c r="Z99" s="162">
        <v>44679</v>
      </c>
      <c r="AA99" s="171">
        <v>23</v>
      </c>
      <c r="AB99" s="122">
        <v>21</v>
      </c>
      <c r="AC99" s="122">
        <v>24</v>
      </c>
      <c r="AE99" s="171">
        <v>15</v>
      </c>
      <c r="AF99" s="122">
        <v>16</v>
      </c>
      <c r="AG99" s="122">
        <v>19</v>
      </c>
      <c r="AI99" s="171">
        <v>24</v>
      </c>
      <c r="AJ99" s="122">
        <v>23</v>
      </c>
      <c r="AK99" s="122">
        <v>26</v>
      </c>
    </row>
    <row r="100" spans="1:37">
      <c r="A100" s="159">
        <v>44678</v>
      </c>
      <c r="B100" s="150"/>
      <c r="C100" s="150"/>
      <c r="D100" s="150"/>
      <c r="E100" s="149"/>
      <c r="F100" s="150"/>
      <c r="G100" s="150"/>
      <c r="H100" s="150"/>
      <c r="I100" s="149"/>
      <c r="J100" s="150"/>
      <c r="K100" s="150"/>
      <c r="L100" s="150"/>
      <c r="M100" s="149"/>
      <c r="N100" s="150">
        <f t="shared" si="20"/>
        <v>0</v>
      </c>
      <c r="O100" s="150">
        <f t="shared" si="20"/>
        <v>0</v>
      </c>
      <c r="P100" s="150">
        <f t="shared" si="20"/>
        <v>0</v>
      </c>
      <c r="Q100" s="149"/>
      <c r="R100" s="150">
        <f t="shared" si="21"/>
        <v>0</v>
      </c>
      <c r="S100" s="150">
        <f t="shared" si="21"/>
        <v>0</v>
      </c>
      <c r="T100" s="150">
        <f t="shared" si="21"/>
        <v>0</v>
      </c>
      <c r="V100" s="150">
        <v>21</v>
      </c>
      <c r="W100" s="150">
        <v>16</v>
      </c>
      <c r="X100" s="150">
        <v>23</v>
      </c>
      <c r="Z100" s="162">
        <v>44689</v>
      </c>
      <c r="AA100" s="171">
        <v>23</v>
      </c>
      <c r="AB100" s="122">
        <v>21</v>
      </c>
      <c r="AC100" s="122">
        <v>24</v>
      </c>
      <c r="AE100" s="171">
        <v>15</v>
      </c>
      <c r="AF100" s="122">
        <v>16</v>
      </c>
      <c r="AG100" s="122">
        <v>19</v>
      </c>
      <c r="AI100" s="171">
        <v>24</v>
      </c>
      <c r="AJ100" s="122">
        <v>23</v>
      </c>
      <c r="AK100" s="122">
        <v>26</v>
      </c>
    </row>
    <row r="101" spans="1:37">
      <c r="A101" s="159">
        <v>44679</v>
      </c>
      <c r="B101" s="150"/>
      <c r="C101" s="150"/>
      <c r="D101" s="150"/>
      <c r="E101" s="149"/>
      <c r="F101" s="150"/>
      <c r="G101" s="150"/>
      <c r="H101" s="150"/>
      <c r="I101" s="149"/>
      <c r="J101" s="150"/>
      <c r="K101" s="150"/>
      <c r="L101" s="150"/>
      <c r="M101" s="149"/>
      <c r="N101" s="150">
        <f t="shared" si="20"/>
        <v>0</v>
      </c>
      <c r="O101" s="150">
        <f t="shared" si="20"/>
        <v>0</v>
      </c>
      <c r="P101" s="150">
        <f t="shared" si="20"/>
        <v>0</v>
      </c>
      <c r="Q101" s="149"/>
      <c r="R101" s="150">
        <f t="shared" si="21"/>
        <v>0</v>
      </c>
      <c r="S101" s="150">
        <f t="shared" si="21"/>
        <v>0</v>
      </c>
      <c r="T101" s="150">
        <f t="shared" si="21"/>
        <v>0</v>
      </c>
      <c r="V101" s="150">
        <v>21</v>
      </c>
      <c r="W101" s="150">
        <v>16</v>
      </c>
      <c r="X101" s="150">
        <v>23</v>
      </c>
      <c r="Z101" s="162">
        <v>44690</v>
      </c>
      <c r="AA101" s="171">
        <v>22</v>
      </c>
      <c r="AB101" s="122">
        <v>21</v>
      </c>
      <c r="AC101" s="122">
        <v>24</v>
      </c>
      <c r="AE101" s="171">
        <v>15</v>
      </c>
      <c r="AF101" s="122">
        <v>16</v>
      </c>
      <c r="AG101" s="122">
        <v>19</v>
      </c>
      <c r="AI101" s="171">
        <v>21</v>
      </c>
      <c r="AJ101" s="122">
        <v>23</v>
      </c>
      <c r="AK101" s="122">
        <v>26</v>
      </c>
    </row>
    <row r="102" spans="1:37">
      <c r="A102" s="159">
        <v>44680</v>
      </c>
      <c r="B102" s="157"/>
      <c r="C102" s="157"/>
      <c r="D102" s="157"/>
      <c r="E102" s="161"/>
      <c r="F102" s="157"/>
      <c r="G102" s="157"/>
      <c r="H102" s="157"/>
      <c r="I102" s="161"/>
      <c r="J102" s="157"/>
      <c r="K102" s="157"/>
      <c r="L102" s="157"/>
      <c r="M102" s="149"/>
      <c r="N102" s="150">
        <f t="shared" si="20"/>
        <v>0</v>
      </c>
      <c r="O102" s="150">
        <f t="shared" si="20"/>
        <v>0</v>
      </c>
      <c r="P102" s="150">
        <f t="shared" si="20"/>
        <v>0</v>
      </c>
      <c r="Q102" s="149"/>
      <c r="R102" s="150">
        <f t="shared" si="21"/>
        <v>0</v>
      </c>
      <c r="S102" s="150">
        <f t="shared" si="21"/>
        <v>0</v>
      </c>
      <c r="T102" s="150">
        <f t="shared" si="21"/>
        <v>0</v>
      </c>
      <c r="V102" s="150">
        <v>21</v>
      </c>
      <c r="W102" s="150">
        <v>16</v>
      </c>
      <c r="X102" s="150">
        <v>23</v>
      </c>
      <c r="Z102" s="162">
        <v>44691</v>
      </c>
      <c r="AA102" s="171">
        <v>23</v>
      </c>
      <c r="AB102" s="122">
        <v>21</v>
      </c>
      <c r="AC102" s="122">
        <v>24</v>
      </c>
      <c r="AE102" s="171">
        <v>17</v>
      </c>
      <c r="AF102" s="122">
        <v>16</v>
      </c>
      <c r="AG102" s="122">
        <v>19</v>
      </c>
      <c r="AI102" s="171">
        <v>25</v>
      </c>
      <c r="AJ102" s="122">
        <v>23</v>
      </c>
      <c r="AK102" s="122">
        <v>26</v>
      </c>
    </row>
    <row r="103" spans="1:37">
      <c r="A103" s="159">
        <v>44681</v>
      </c>
      <c r="B103" s="157"/>
      <c r="C103" s="157"/>
      <c r="D103" s="157"/>
      <c r="E103" s="161"/>
      <c r="F103" s="157"/>
      <c r="G103" s="157"/>
      <c r="H103" s="157"/>
      <c r="I103" s="161"/>
      <c r="J103" s="157"/>
      <c r="K103" s="157"/>
      <c r="L103" s="157"/>
      <c r="M103" s="149"/>
      <c r="N103" s="150">
        <f t="shared" si="20"/>
        <v>0</v>
      </c>
      <c r="O103" s="150">
        <f t="shared" si="20"/>
        <v>0</v>
      </c>
      <c r="P103" s="150">
        <f t="shared" si="20"/>
        <v>0</v>
      </c>
      <c r="Q103" s="149"/>
      <c r="R103" s="150">
        <f t="shared" si="21"/>
        <v>0</v>
      </c>
      <c r="S103" s="150">
        <f t="shared" si="21"/>
        <v>0</v>
      </c>
      <c r="T103" s="150">
        <f t="shared" si="21"/>
        <v>0</v>
      </c>
      <c r="V103" s="150">
        <v>21</v>
      </c>
      <c r="W103" s="150">
        <v>16</v>
      </c>
      <c r="X103" s="150">
        <v>23</v>
      </c>
      <c r="Z103" s="162">
        <v>44692</v>
      </c>
      <c r="AA103" s="171">
        <v>23</v>
      </c>
      <c r="AB103" s="122">
        <v>21</v>
      </c>
      <c r="AC103" s="122">
        <v>24</v>
      </c>
      <c r="AE103" s="171">
        <v>15</v>
      </c>
      <c r="AF103" s="122">
        <v>16</v>
      </c>
      <c r="AG103" s="122">
        <v>19</v>
      </c>
      <c r="AI103" s="171">
        <v>25</v>
      </c>
      <c r="AJ103" s="122">
        <v>23</v>
      </c>
      <c r="AK103" s="122">
        <v>26</v>
      </c>
    </row>
    <row r="104" spans="1:37">
      <c r="Z104" s="162">
        <v>44693</v>
      </c>
      <c r="AA104" s="171">
        <v>22</v>
      </c>
      <c r="AB104" s="122">
        <v>21</v>
      </c>
      <c r="AC104" s="122">
        <v>24</v>
      </c>
      <c r="AE104" s="171">
        <v>17</v>
      </c>
      <c r="AF104" s="122">
        <v>16</v>
      </c>
      <c r="AG104" s="122">
        <v>19</v>
      </c>
      <c r="AI104" s="171">
        <v>25</v>
      </c>
      <c r="AJ104" s="122">
        <v>23</v>
      </c>
      <c r="AK104" s="122">
        <v>26</v>
      </c>
    </row>
    <row r="105" spans="1:37">
      <c r="Z105" s="162">
        <v>44696</v>
      </c>
      <c r="AA105" s="171">
        <v>22</v>
      </c>
      <c r="AB105" s="122">
        <v>21</v>
      </c>
      <c r="AC105" s="122">
        <v>24</v>
      </c>
      <c r="AE105" s="171">
        <v>17</v>
      </c>
      <c r="AF105" s="122">
        <v>16</v>
      </c>
      <c r="AG105" s="122">
        <v>19</v>
      </c>
      <c r="AI105" s="171">
        <v>25</v>
      </c>
      <c r="AJ105" s="122">
        <v>23</v>
      </c>
      <c r="AK105" s="122">
        <v>26</v>
      </c>
    </row>
    <row r="106" spans="1:37">
      <c r="Z106" s="162">
        <v>44697</v>
      </c>
      <c r="AA106" s="171">
        <v>21</v>
      </c>
      <c r="AB106" s="122">
        <v>21</v>
      </c>
      <c r="AC106" s="122">
        <v>24</v>
      </c>
      <c r="AE106" s="171">
        <v>15</v>
      </c>
      <c r="AF106" s="122">
        <v>16</v>
      </c>
      <c r="AG106" s="122">
        <v>19</v>
      </c>
      <c r="AI106" s="171">
        <v>25</v>
      </c>
      <c r="AJ106" s="122">
        <v>23</v>
      </c>
      <c r="AK106" s="122">
        <v>26</v>
      </c>
    </row>
    <row r="107" spans="1:37">
      <c r="Z107" s="162">
        <v>44698</v>
      </c>
      <c r="AA107" s="171">
        <v>21</v>
      </c>
      <c r="AB107" s="122">
        <v>21</v>
      </c>
      <c r="AC107" s="122">
        <v>24</v>
      </c>
      <c r="AE107" s="171">
        <v>15</v>
      </c>
      <c r="AF107" s="122">
        <v>16</v>
      </c>
      <c r="AG107" s="122">
        <v>19</v>
      </c>
      <c r="AI107" s="171">
        <v>25</v>
      </c>
      <c r="AJ107" s="122">
        <v>23</v>
      </c>
      <c r="AK107" s="122">
        <v>26</v>
      </c>
    </row>
    <row r="108" spans="1:37">
      <c r="Z108" s="162">
        <v>44699</v>
      </c>
      <c r="AA108" s="171">
        <v>21</v>
      </c>
      <c r="AB108" s="122">
        <v>21</v>
      </c>
      <c r="AC108" s="122">
        <v>24</v>
      </c>
      <c r="AE108" s="171">
        <v>15</v>
      </c>
      <c r="AF108" s="122">
        <v>16</v>
      </c>
      <c r="AG108" s="122">
        <v>19</v>
      </c>
      <c r="AI108" s="171">
        <v>25</v>
      </c>
      <c r="AJ108" s="122">
        <v>23</v>
      </c>
      <c r="AK108" s="122">
        <v>26</v>
      </c>
    </row>
    <row r="109" spans="1:37">
      <c r="Z109" s="162">
        <v>44700</v>
      </c>
      <c r="AA109" s="171">
        <v>21</v>
      </c>
      <c r="AB109" s="122">
        <v>21</v>
      </c>
      <c r="AC109" s="122">
        <v>24</v>
      </c>
      <c r="AE109" s="171">
        <v>0</v>
      </c>
      <c r="AF109" s="122">
        <v>16</v>
      </c>
      <c r="AG109" s="122">
        <v>19</v>
      </c>
      <c r="AI109" s="171">
        <v>25</v>
      </c>
      <c r="AJ109" s="122">
        <v>23</v>
      </c>
      <c r="AK109" s="122">
        <v>26</v>
      </c>
    </row>
    <row r="110" spans="1:37">
      <c r="Z110" s="162">
        <v>44703</v>
      </c>
      <c r="AA110" s="171">
        <v>21</v>
      </c>
      <c r="AB110" s="122">
        <v>21</v>
      </c>
      <c r="AC110" s="122">
        <v>24</v>
      </c>
      <c r="AE110" s="171">
        <v>0</v>
      </c>
      <c r="AF110" s="122">
        <v>16</v>
      </c>
      <c r="AG110" s="122">
        <v>19</v>
      </c>
      <c r="AI110" s="171">
        <v>25</v>
      </c>
      <c r="AJ110" s="122">
        <v>23</v>
      </c>
      <c r="AK110" s="122">
        <v>26</v>
      </c>
    </row>
    <row r="111" spans="1:37">
      <c r="Z111" s="162">
        <v>44704</v>
      </c>
      <c r="AA111" s="171">
        <v>21</v>
      </c>
      <c r="AB111" s="122">
        <v>21</v>
      </c>
      <c r="AC111" s="122">
        <v>24</v>
      </c>
      <c r="AE111" s="171">
        <v>0</v>
      </c>
      <c r="AF111" s="122">
        <v>16</v>
      </c>
      <c r="AG111" s="122">
        <v>19</v>
      </c>
      <c r="AI111" s="171">
        <v>25</v>
      </c>
      <c r="AJ111" s="122">
        <v>23</v>
      </c>
      <c r="AK111" s="122">
        <v>26</v>
      </c>
    </row>
    <row r="112" spans="1:37">
      <c r="Z112" s="162">
        <v>44705</v>
      </c>
      <c r="AA112" s="171">
        <v>22</v>
      </c>
      <c r="AB112" s="122">
        <v>21</v>
      </c>
      <c r="AC112" s="122">
        <v>24</v>
      </c>
      <c r="AE112" s="171">
        <v>15</v>
      </c>
      <c r="AF112" s="122">
        <v>16</v>
      </c>
      <c r="AG112" s="122">
        <v>19</v>
      </c>
      <c r="AI112" s="171">
        <v>24</v>
      </c>
      <c r="AJ112" s="122">
        <v>23</v>
      </c>
      <c r="AK112" s="122">
        <v>26</v>
      </c>
    </row>
    <row r="113" spans="26:37">
      <c r="Z113" s="162">
        <v>44706</v>
      </c>
      <c r="AA113" s="171">
        <v>22</v>
      </c>
      <c r="AB113" s="122">
        <v>21</v>
      </c>
      <c r="AC113" s="122">
        <v>24</v>
      </c>
      <c r="AE113" s="171">
        <v>15</v>
      </c>
      <c r="AF113" s="122">
        <v>16</v>
      </c>
      <c r="AG113" s="122">
        <v>19</v>
      </c>
      <c r="AI113" s="171">
        <v>23</v>
      </c>
      <c r="AJ113" s="122">
        <v>23</v>
      </c>
      <c r="AK113" s="122">
        <v>26</v>
      </c>
    </row>
    <row r="114" spans="26:37">
      <c r="Z114" s="162">
        <v>44707</v>
      </c>
      <c r="AA114" s="171">
        <v>22</v>
      </c>
      <c r="AB114" s="122">
        <v>21</v>
      </c>
      <c r="AC114" s="122">
        <v>24</v>
      </c>
      <c r="AE114" s="171">
        <v>15</v>
      </c>
      <c r="AF114" s="122">
        <v>16</v>
      </c>
      <c r="AG114" s="122">
        <v>19</v>
      </c>
      <c r="AI114" s="171">
        <v>25</v>
      </c>
      <c r="AJ114" s="122">
        <v>23</v>
      </c>
      <c r="AK114" s="122">
        <v>26</v>
      </c>
    </row>
    <row r="115" spans="26:37">
      <c r="Z115" s="162">
        <v>44710</v>
      </c>
      <c r="AA115" s="171">
        <v>22</v>
      </c>
      <c r="AB115" s="122">
        <v>21</v>
      </c>
      <c r="AC115" s="122">
        <v>24</v>
      </c>
      <c r="AE115" s="171">
        <v>16</v>
      </c>
      <c r="AF115" s="122">
        <v>16</v>
      </c>
      <c r="AG115" s="122">
        <v>19</v>
      </c>
      <c r="AI115" s="171">
        <v>25</v>
      </c>
      <c r="AJ115" s="122">
        <v>23</v>
      </c>
      <c r="AK115" s="122">
        <v>26</v>
      </c>
    </row>
    <row r="116" spans="26:37">
      <c r="Z116" s="162">
        <v>44711</v>
      </c>
      <c r="AA116" s="171">
        <v>22</v>
      </c>
      <c r="AB116" s="122">
        <v>21</v>
      </c>
      <c r="AC116" s="122">
        <v>24</v>
      </c>
      <c r="AE116" s="171">
        <v>16</v>
      </c>
      <c r="AF116" s="122">
        <v>16</v>
      </c>
      <c r="AG116" s="122">
        <v>19</v>
      </c>
      <c r="AI116" s="171">
        <v>25</v>
      </c>
      <c r="AJ116" s="122">
        <v>23</v>
      </c>
      <c r="AK116" s="122">
        <v>26</v>
      </c>
    </row>
    <row r="117" spans="26:37">
      <c r="Z117" s="162">
        <v>44712</v>
      </c>
      <c r="AA117" s="171">
        <v>22</v>
      </c>
      <c r="AB117" s="122">
        <v>21</v>
      </c>
      <c r="AC117" s="122">
        <v>24</v>
      </c>
      <c r="AE117" s="171">
        <v>16</v>
      </c>
      <c r="AF117" s="122">
        <v>16</v>
      </c>
      <c r="AG117" s="122">
        <v>19</v>
      </c>
      <c r="AI117" s="171">
        <v>25</v>
      </c>
      <c r="AJ117" s="122">
        <v>23</v>
      </c>
      <c r="AK117" s="122">
        <v>26</v>
      </c>
    </row>
    <row r="118" spans="26:37">
      <c r="Z118" s="162">
        <v>44713</v>
      </c>
      <c r="AA118" s="171">
        <v>23</v>
      </c>
      <c r="AB118" s="122">
        <v>21</v>
      </c>
      <c r="AC118" s="122">
        <v>24</v>
      </c>
      <c r="AE118" s="171">
        <v>16</v>
      </c>
      <c r="AF118" s="122">
        <v>16</v>
      </c>
      <c r="AG118" s="122">
        <v>19</v>
      </c>
      <c r="AI118" s="171">
        <v>25</v>
      </c>
      <c r="AJ118" s="122">
        <v>23</v>
      </c>
      <c r="AK118" s="122">
        <v>26</v>
      </c>
    </row>
    <row r="119" spans="26:37">
      <c r="Z119" s="162">
        <v>44714</v>
      </c>
      <c r="AA119" s="171">
        <v>23</v>
      </c>
      <c r="AB119" s="122">
        <v>21</v>
      </c>
      <c r="AC119" s="122">
        <v>24</v>
      </c>
      <c r="AE119" s="171">
        <v>16</v>
      </c>
      <c r="AF119" s="122">
        <v>16</v>
      </c>
      <c r="AG119" s="122">
        <v>19</v>
      </c>
      <c r="AI119" s="171">
        <v>25</v>
      </c>
      <c r="AJ119" s="122">
        <v>23</v>
      </c>
      <c r="AK119" s="122">
        <v>26</v>
      </c>
    </row>
    <row r="120" spans="26:37">
      <c r="Z120" s="162">
        <v>44717</v>
      </c>
      <c r="AA120" s="171">
        <v>23</v>
      </c>
      <c r="AB120" s="122">
        <v>21</v>
      </c>
      <c r="AC120" s="122">
        <v>24</v>
      </c>
      <c r="AE120" s="171">
        <v>16</v>
      </c>
      <c r="AF120" s="122">
        <v>16</v>
      </c>
      <c r="AG120" s="122">
        <v>19</v>
      </c>
      <c r="AI120" s="171">
        <v>25</v>
      </c>
      <c r="AJ120" s="122">
        <v>23</v>
      </c>
      <c r="AK120" s="122">
        <v>26</v>
      </c>
    </row>
    <row r="121" spans="26:37">
      <c r="Z121" s="162">
        <v>44718</v>
      </c>
      <c r="AA121" s="171">
        <v>23</v>
      </c>
      <c r="AB121" s="122">
        <v>21</v>
      </c>
      <c r="AC121" s="122">
        <v>24</v>
      </c>
      <c r="AE121" s="171">
        <v>16</v>
      </c>
      <c r="AF121" s="122">
        <v>16</v>
      </c>
      <c r="AG121" s="122">
        <v>19</v>
      </c>
      <c r="AI121" s="171">
        <v>25</v>
      </c>
      <c r="AJ121" s="122">
        <v>23</v>
      </c>
      <c r="AK121" s="122">
        <v>26</v>
      </c>
    </row>
    <row r="122" spans="26:37">
      <c r="Z122" s="162">
        <v>44719</v>
      </c>
      <c r="AA122" s="171">
        <v>23</v>
      </c>
      <c r="AB122" s="122">
        <v>21</v>
      </c>
      <c r="AC122" s="122">
        <v>24</v>
      </c>
      <c r="AE122" s="171">
        <v>16</v>
      </c>
      <c r="AF122" s="122">
        <v>16</v>
      </c>
      <c r="AG122" s="122">
        <v>19</v>
      </c>
      <c r="AI122" s="171">
        <v>25</v>
      </c>
      <c r="AJ122" s="122">
        <v>23</v>
      </c>
      <c r="AK122" s="122">
        <v>26</v>
      </c>
    </row>
    <row r="123" spans="26:37">
      <c r="Z123" s="162">
        <v>44720</v>
      </c>
      <c r="AA123" s="171">
        <v>23</v>
      </c>
      <c r="AB123" s="122">
        <v>21</v>
      </c>
      <c r="AC123" s="122">
        <v>24</v>
      </c>
      <c r="AE123" s="171">
        <v>11</v>
      </c>
      <c r="AF123" s="122">
        <v>16</v>
      </c>
      <c r="AG123" s="122">
        <v>19</v>
      </c>
      <c r="AI123" s="171">
        <v>25</v>
      </c>
      <c r="AJ123" s="122">
        <v>23</v>
      </c>
      <c r="AK123" s="122">
        <v>26</v>
      </c>
    </row>
    <row r="124" spans="26:37">
      <c r="Z124" s="162">
        <v>44721</v>
      </c>
      <c r="AA124" s="171">
        <v>23</v>
      </c>
      <c r="AB124" s="122">
        <v>21</v>
      </c>
      <c r="AC124" s="122">
        <v>24</v>
      </c>
      <c r="AE124" s="171">
        <v>11</v>
      </c>
      <c r="AF124" s="122">
        <v>16</v>
      </c>
      <c r="AG124" s="122">
        <v>19</v>
      </c>
      <c r="AI124" s="171">
        <v>24</v>
      </c>
      <c r="AJ124" s="122">
        <v>23</v>
      </c>
      <c r="AK124" s="122">
        <v>26</v>
      </c>
    </row>
    <row r="125" spans="26:37">
      <c r="Z125" s="162">
        <v>44722</v>
      </c>
      <c r="AA125" s="171">
        <v>23</v>
      </c>
      <c r="AB125" s="122">
        <v>21</v>
      </c>
      <c r="AC125" s="122">
        <v>24</v>
      </c>
      <c r="AE125" s="171">
        <v>11</v>
      </c>
      <c r="AF125" s="122">
        <v>16</v>
      </c>
      <c r="AG125" s="122">
        <v>19</v>
      </c>
      <c r="AI125" s="171">
        <v>24</v>
      </c>
      <c r="AJ125" s="122">
        <v>23</v>
      </c>
      <c r="AK125" s="122">
        <v>26</v>
      </c>
    </row>
    <row r="126" spans="26:37">
      <c r="Z126" s="162">
        <v>44723</v>
      </c>
      <c r="AA126" s="171">
        <v>23</v>
      </c>
      <c r="AB126" s="122">
        <v>21</v>
      </c>
      <c r="AC126" s="122">
        <v>24</v>
      </c>
      <c r="AE126" s="171">
        <v>11</v>
      </c>
      <c r="AF126" s="122">
        <v>16</v>
      </c>
      <c r="AG126" s="122">
        <v>19</v>
      </c>
      <c r="AI126" s="171">
        <v>24</v>
      </c>
      <c r="AJ126" s="122">
        <v>23</v>
      </c>
      <c r="AK126" s="122">
        <v>26</v>
      </c>
    </row>
    <row r="127" spans="26:37">
      <c r="Z127" s="162">
        <v>44724</v>
      </c>
      <c r="AA127" s="171">
        <v>23</v>
      </c>
      <c r="AB127" s="122">
        <v>21</v>
      </c>
      <c r="AC127" s="122">
        <v>24</v>
      </c>
      <c r="AE127" s="171">
        <v>17</v>
      </c>
      <c r="AF127" s="122">
        <v>16</v>
      </c>
      <c r="AG127" s="122">
        <v>19</v>
      </c>
      <c r="AI127" s="171">
        <v>24</v>
      </c>
      <c r="AJ127" s="122">
        <v>23</v>
      </c>
      <c r="AK127" s="122">
        <v>26</v>
      </c>
    </row>
    <row r="128" spans="26:37">
      <c r="Z128" s="162">
        <v>44725</v>
      </c>
      <c r="AA128" s="171">
        <v>23</v>
      </c>
      <c r="AB128" s="122">
        <v>21</v>
      </c>
      <c r="AC128" s="122">
        <v>24</v>
      </c>
      <c r="AE128" s="171">
        <v>16</v>
      </c>
      <c r="AF128" s="122">
        <v>16</v>
      </c>
      <c r="AG128" s="122">
        <v>19</v>
      </c>
      <c r="AI128" s="171">
        <v>24</v>
      </c>
      <c r="AJ128" s="122">
        <v>23</v>
      </c>
      <c r="AK128" s="122">
        <v>26</v>
      </c>
    </row>
    <row r="129" spans="26:37">
      <c r="Z129" s="162">
        <v>44726</v>
      </c>
      <c r="AA129" s="171">
        <v>23</v>
      </c>
      <c r="AB129" s="122">
        <v>21</v>
      </c>
      <c r="AC129" s="122">
        <v>24</v>
      </c>
      <c r="AE129" s="171">
        <v>16</v>
      </c>
      <c r="AF129" s="122">
        <v>16</v>
      </c>
      <c r="AG129" s="122">
        <v>19</v>
      </c>
      <c r="AI129" s="171">
        <v>23</v>
      </c>
      <c r="AJ129" s="122">
        <v>23</v>
      </c>
      <c r="AK129" s="122">
        <v>26</v>
      </c>
    </row>
    <row r="130" spans="26:37">
      <c r="Z130" s="162">
        <v>44727</v>
      </c>
      <c r="AA130" s="171">
        <v>23</v>
      </c>
      <c r="AB130" s="122">
        <v>21</v>
      </c>
      <c r="AC130" s="122">
        <v>24</v>
      </c>
      <c r="AE130" s="171">
        <v>16</v>
      </c>
      <c r="AF130" s="122">
        <v>16</v>
      </c>
      <c r="AG130" s="122">
        <v>19</v>
      </c>
      <c r="AI130" s="171">
        <v>23</v>
      </c>
      <c r="AJ130" s="122">
        <v>23</v>
      </c>
      <c r="AK130" s="122">
        <v>26</v>
      </c>
    </row>
    <row r="131" spans="26:37">
      <c r="Z131" s="162">
        <v>44728</v>
      </c>
      <c r="AA131" s="171">
        <v>23</v>
      </c>
      <c r="AB131" s="122">
        <v>21</v>
      </c>
      <c r="AC131" s="122">
        <v>24</v>
      </c>
      <c r="AE131" s="171">
        <v>16</v>
      </c>
      <c r="AF131" s="122">
        <v>16</v>
      </c>
      <c r="AG131" s="122">
        <v>19</v>
      </c>
      <c r="AI131" s="171">
        <v>25</v>
      </c>
      <c r="AJ131" s="122">
        <v>23</v>
      </c>
      <c r="AK131" s="122">
        <v>26</v>
      </c>
    </row>
    <row r="132" spans="26:37">
      <c r="Z132" s="162">
        <v>44729</v>
      </c>
      <c r="AA132" s="171">
        <v>23</v>
      </c>
      <c r="AB132" s="122">
        <v>21</v>
      </c>
      <c r="AC132" s="122">
        <v>24</v>
      </c>
      <c r="AE132" s="171">
        <v>16</v>
      </c>
      <c r="AF132" s="122">
        <v>16</v>
      </c>
      <c r="AG132" s="122">
        <v>19</v>
      </c>
      <c r="AI132" s="171">
        <v>25</v>
      </c>
      <c r="AJ132" s="122">
        <v>23</v>
      </c>
      <c r="AK132" s="122">
        <v>26</v>
      </c>
    </row>
    <row r="133" spans="26:37">
      <c r="Z133" s="162">
        <v>44730</v>
      </c>
      <c r="AA133" s="171">
        <v>23</v>
      </c>
      <c r="AB133" s="122">
        <v>21</v>
      </c>
      <c r="AC133" s="122">
        <v>24</v>
      </c>
      <c r="AE133" s="171">
        <v>16</v>
      </c>
      <c r="AF133" s="122">
        <v>16</v>
      </c>
      <c r="AG133" s="122">
        <v>19</v>
      </c>
      <c r="AI133" s="171">
        <v>25</v>
      </c>
      <c r="AJ133" s="122">
        <v>23</v>
      </c>
      <c r="AK133" s="122">
        <v>26</v>
      </c>
    </row>
    <row r="134" spans="26:37">
      <c r="Z134" s="162">
        <v>44731</v>
      </c>
      <c r="AA134" s="171">
        <v>23</v>
      </c>
      <c r="AB134" s="122">
        <v>21</v>
      </c>
      <c r="AC134" s="122">
        <v>24</v>
      </c>
      <c r="AE134" s="171">
        <v>16</v>
      </c>
      <c r="AF134" s="122">
        <v>16</v>
      </c>
      <c r="AG134" s="122">
        <v>19</v>
      </c>
      <c r="AI134" s="171">
        <v>25</v>
      </c>
      <c r="AJ134" s="122">
        <v>23</v>
      </c>
      <c r="AK134" s="122">
        <v>26</v>
      </c>
    </row>
    <row r="135" spans="26:37">
      <c r="Z135" s="162">
        <v>44732</v>
      </c>
      <c r="AA135" s="171">
        <v>22</v>
      </c>
      <c r="AB135" s="122">
        <v>21</v>
      </c>
      <c r="AC135" s="122">
        <v>24</v>
      </c>
      <c r="AE135" s="171">
        <v>16</v>
      </c>
      <c r="AF135" s="122">
        <v>16</v>
      </c>
      <c r="AG135" s="122">
        <v>19</v>
      </c>
      <c r="AI135" s="171">
        <v>25</v>
      </c>
      <c r="AJ135" s="122">
        <v>23</v>
      </c>
      <c r="AK135" s="122">
        <v>26</v>
      </c>
    </row>
    <row r="136" spans="26:37">
      <c r="Z136" s="162">
        <v>44733</v>
      </c>
      <c r="AA136" s="171">
        <v>21</v>
      </c>
      <c r="AB136" s="122">
        <v>21</v>
      </c>
      <c r="AC136" s="122">
        <v>24</v>
      </c>
      <c r="AE136" s="171">
        <v>16</v>
      </c>
      <c r="AF136" s="122">
        <v>16</v>
      </c>
      <c r="AG136" s="122">
        <v>19</v>
      </c>
      <c r="AI136" s="171">
        <v>25</v>
      </c>
      <c r="AJ136" s="122">
        <v>23</v>
      </c>
      <c r="AK136" s="122">
        <v>26</v>
      </c>
    </row>
    <row r="137" spans="26:37">
      <c r="Z137" s="162">
        <v>44734</v>
      </c>
      <c r="AA137" s="171">
        <v>15</v>
      </c>
      <c r="AB137" s="122">
        <v>21</v>
      </c>
      <c r="AC137" s="122">
        <v>24</v>
      </c>
      <c r="AE137" s="171">
        <v>16</v>
      </c>
      <c r="AF137" s="122">
        <v>16</v>
      </c>
      <c r="AG137" s="122">
        <v>19</v>
      </c>
      <c r="AI137" s="171">
        <v>13</v>
      </c>
      <c r="AJ137" s="122">
        <v>23</v>
      </c>
      <c r="AK137" s="122">
        <v>26</v>
      </c>
    </row>
    <row r="138" spans="26:37">
      <c r="Z138" s="162">
        <v>44735</v>
      </c>
      <c r="AA138" s="171">
        <v>19</v>
      </c>
      <c r="AB138" s="122">
        <v>21</v>
      </c>
      <c r="AC138" s="122">
        <v>24</v>
      </c>
      <c r="AE138" s="171">
        <v>16</v>
      </c>
      <c r="AF138" s="122">
        <v>16</v>
      </c>
      <c r="AG138" s="122">
        <v>19</v>
      </c>
      <c r="AI138" s="171">
        <v>21</v>
      </c>
      <c r="AJ138" s="122">
        <v>23</v>
      </c>
      <c r="AK138" s="122">
        <v>26</v>
      </c>
    </row>
    <row r="139" spans="26:37">
      <c r="Z139" s="162">
        <v>44736</v>
      </c>
      <c r="AA139" s="171">
        <v>19</v>
      </c>
      <c r="AB139" s="122">
        <v>21</v>
      </c>
      <c r="AC139" s="122">
        <v>24</v>
      </c>
      <c r="AE139" s="171">
        <v>16</v>
      </c>
      <c r="AF139" s="122">
        <v>16</v>
      </c>
      <c r="AG139" s="122">
        <v>19</v>
      </c>
      <c r="AI139" s="171">
        <v>21</v>
      </c>
      <c r="AJ139" s="122">
        <v>23</v>
      </c>
      <c r="AK139" s="122">
        <v>26</v>
      </c>
    </row>
    <row r="140" spans="26:37">
      <c r="Z140" s="162">
        <v>44737</v>
      </c>
      <c r="AA140" s="171">
        <v>19</v>
      </c>
      <c r="AB140" s="122">
        <v>21</v>
      </c>
      <c r="AC140" s="122">
        <v>24</v>
      </c>
      <c r="AE140" s="171">
        <v>16</v>
      </c>
      <c r="AF140" s="122">
        <v>16</v>
      </c>
      <c r="AG140" s="122">
        <v>19</v>
      </c>
      <c r="AI140" s="171">
        <v>21</v>
      </c>
      <c r="AJ140" s="122">
        <v>23</v>
      </c>
      <c r="AK140" s="122">
        <v>26</v>
      </c>
    </row>
    <row r="141" spans="26:37">
      <c r="Z141" s="162">
        <v>44738</v>
      </c>
      <c r="AA141" s="171">
        <v>21</v>
      </c>
      <c r="AB141" s="122">
        <v>21</v>
      </c>
      <c r="AC141" s="122">
        <v>24</v>
      </c>
      <c r="AE141" s="171">
        <v>16</v>
      </c>
      <c r="AF141" s="122">
        <v>16</v>
      </c>
      <c r="AG141" s="122">
        <v>19</v>
      </c>
      <c r="AI141" s="171">
        <v>25</v>
      </c>
      <c r="AJ141" s="122">
        <v>23</v>
      </c>
      <c r="AK141" s="122">
        <v>26</v>
      </c>
    </row>
    <row r="142" spans="26:37">
      <c r="Z142" s="162">
        <v>44739</v>
      </c>
      <c r="AA142" s="171">
        <v>23</v>
      </c>
      <c r="AB142" s="122">
        <v>21</v>
      </c>
      <c r="AC142" s="122">
        <v>24</v>
      </c>
      <c r="AE142" s="171">
        <v>16</v>
      </c>
      <c r="AF142" s="122">
        <v>16</v>
      </c>
      <c r="AG142" s="122">
        <v>19</v>
      </c>
      <c r="AI142" s="171">
        <v>25</v>
      </c>
      <c r="AJ142" s="122">
        <v>23</v>
      </c>
      <c r="AK142" s="122">
        <v>26</v>
      </c>
    </row>
    <row r="143" spans="26:37">
      <c r="Z143" s="162">
        <v>44740</v>
      </c>
      <c r="AA143" s="171">
        <v>23</v>
      </c>
      <c r="AB143" s="122">
        <v>21</v>
      </c>
      <c r="AC143" s="122">
        <v>24</v>
      </c>
      <c r="AE143" s="171">
        <v>16</v>
      </c>
      <c r="AF143" s="122">
        <v>16</v>
      </c>
      <c r="AG143" s="122">
        <v>19</v>
      </c>
      <c r="AI143" s="171">
        <v>25</v>
      </c>
      <c r="AJ143" s="122">
        <v>23</v>
      </c>
      <c r="AK143" s="122">
        <v>26</v>
      </c>
    </row>
    <row r="144" spans="26:37">
      <c r="Z144" s="162">
        <v>44741</v>
      </c>
      <c r="AA144" s="171">
        <v>24</v>
      </c>
      <c r="AB144" s="122">
        <v>21</v>
      </c>
      <c r="AC144" s="122">
        <v>24</v>
      </c>
      <c r="AE144" s="171">
        <v>16</v>
      </c>
      <c r="AF144" s="122">
        <v>16</v>
      </c>
      <c r="AG144" s="122">
        <v>19</v>
      </c>
      <c r="AI144" s="171">
        <v>25</v>
      </c>
      <c r="AJ144" s="122">
        <v>23</v>
      </c>
      <c r="AK144" s="122">
        <v>26</v>
      </c>
    </row>
    <row r="145" spans="26:37">
      <c r="Z145" s="162">
        <v>44742</v>
      </c>
      <c r="AA145" s="171">
        <v>24</v>
      </c>
      <c r="AB145" s="122">
        <v>21</v>
      </c>
      <c r="AC145" s="122">
        <v>24</v>
      </c>
      <c r="AE145" s="171">
        <v>17</v>
      </c>
      <c r="AF145" s="122">
        <v>16</v>
      </c>
      <c r="AG145" s="122">
        <v>19</v>
      </c>
      <c r="AI145" s="171">
        <v>25</v>
      </c>
      <c r="AJ145" s="122">
        <v>23</v>
      </c>
      <c r="AK145" s="122">
        <v>26</v>
      </c>
    </row>
    <row r="146" spans="26:37">
      <c r="Z146" s="162">
        <v>44743</v>
      </c>
      <c r="AA146" s="171">
        <v>24</v>
      </c>
      <c r="AB146" s="122">
        <v>21</v>
      </c>
      <c r="AC146" s="122">
        <v>24</v>
      </c>
      <c r="AE146" s="171">
        <v>17</v>
      </c>
      <c r="AF146" s="122">
        <v>16</v>
      </c>
      <c r="AG146" s="122">
        <v>19</v>
      </c>
      <c r="AI146" s="171">
        <v>25</v>
      </c>
      <c r="AJ146" s="122">
        <v>23</v>
      </c>
      <c r="AK146" s="122">
        <v>26</v>
      </c>
    </row>
    <row r="147" spans="26:37">
      <c r="Z147" s="162">
        <v>44744</v>
      </c>
      <c r="AA147" s="171">
        <v>24</v>
      </c>
      <c r="AB147" s="122">
        <v>21</v>
      </c>
      <c r="AC147" s="122">
        <v>24</v>
      </c>
      <c r="AE147" s="171">
        <v>17</v>
      </c>
      <c r="AF147" s="122">
        <v>16</v>
      </c>
      <c r="AG147" s="122">
        <v>19</v>
      </c>
      <c r="AI147" s="171">
        <v>25</v>
      </c>
      <c r="AJ147" s="122">
        <v>23</v>
      </c>
      <c r="AK147" s="122">
        <v>26</v>
      </c>
    </row>
    <row r="148" spans="26:37">
      <c r="Z148" s="162">
        <v>44745</v>
      </c>
      <c r="AA148" s="171">
        <v>24</v>
      </c>
      <c r="AB148" s="122">
        <v>21</v>
      </c>
      <c r="AC148" s="122">
        <v>24</v>
      </c>
      <c r="AE148" s="171">
        <v>17</v>
      </c>
      <c r="AF148" s="122">
        <v>16</v>
      </c>
      <c r="AG148" s="122">
        <v>19</v>
      </c>
      <c r="AI148" s="171">
        <v>25</v>
      </c>
      <c r="AJ148" s="122">
        <v>23</v>
      </c>
      <c r="AK148" s="122">
        <v>26</v>
      </c>
    </row>
    <row r="149" spans="26:37">
      <c r="Z149" s="162">
        <v>44746</v>
      </c>
      <c r="AA149" s="171">
        <v>24</v>
      </c>
      <c r="AB149" s="122">
        <v>21</v>
      </c>
      <c r="AC149" s="122">
        <v>24</v>
      </c>
      <c r="AE149" s="171">
        <v>16</v>
      </c>
      <c r="AF149" s="122">
        <v>16</v>
      </c>
      <c r="AG149" s="122">
        <v>19</v>
      </c>
      <c r="AI149" s="171">
        <v>24</v>
      </c>
      <c r="AJ149" s="122">
        <v>23</v>
      </c>
      <c r="AK149" s="122">
        <v>26</v>
      </c>
    </row>
    <row r="150" spans="26:37">
      <c r="Z150" s="162">
        <v>44747</v>
      </c>
      <c r="AA150" s="171">
        <v>24</v>
      </c>
      <c r="AB150" s="122">
        <v>21</v>
      </c>
      <c r="AC150" s="122">
        <v>24</v>
      </c>
      <c r="AE150" s="171">
        <v>16</v>
      </c>
      <c r="AF150" s="122">
        <v>16</v>
      </c>
      <c r="AG150" s="122">
        <v>19</v>
      </c>
      <c r="AI150" s="171">
        <v>24</v>
      </c>
      <c r="AJ150" s="122">
        <v>23</v>
      </c>
      <c r="AK150" s="122">
        <v>26</v>
      </c>
    </row>
    <row r="151" spans="26:37">
      <c r="Z151" s="162">
        <v>44748</v>
      </c>
      <c r="AA151" s="171">
        <v>1</v>
      </c>
      <c r="AB151" s="122">
        <v>21</v>
      </c>
      <c r="AC151" s="122">
        <v>24</v>
      </c>
      <c r="AE151" s="171">
        <v>16</v>
      </c>
      <c r="AF151" s="122">
        <v>16</v>
      </c>
      <c r="AG151" s="122">
        <v>19</v>
      </c>
      <c r="AI151" s="171">
        <v>1</v>
      </c>
      <c r="AJ151" s="122">
        <v>23</v>
      </c>
      <c r="AK151" s="122">
        <v>26</v>
      </c>
    </row>
    <row r="152" spans="26:37">
      <c r="Z152" s="162">
        <v>44749</v>
      </c>
      <c r="AA152" s="171">
        <v>9</v>
      </c>
      <c r="AB152" s="122">
        <v>21</v>
      </c>
      <c r="AC152" s="122">
        <v>24</v>
      </c>
      <c r="AE152" s="171">
        <v>16</v>
      </c>
      <c r="AF152" s="122">
        <v>16</v>
      </c>
      <c r="AG152" s="122">
        <v>19</v>
      </c>
      <c r="AI152" s="171">
        <v>11</v>
      </c>
      <c r="AJ152" s="122">
        <v>23</v>
      </c>
      <c r="AK152" s="122">
        <v>26</v>
      </c>
    </row>
    <row r="153" spans="26:37">
      <c r="Z153" s="162">
        <v>44750</v>
      </c>
      <c r="AA153" s="171">
        <v>9</v>
      </c>
      <c r="AB153" s="122">
        <v>21</v>
      </c>
      <c r="AC153" s="122">
        <v>24</v>
      </c>
      <c r="AE153" s="171">
        <v>16</v>
      </c>
      <c r="AF153" s="122">
        <v>16</v>
      </c>
      <c r="AG153" s="122">
        <v>19</v>
      </c>
      <c r="AI153" s="171">
        <v>11</v>
      </c>
      <c r="AJ153" s="122">
        <v>23</v>
      </c>
      <c r="AK153" s="122">
        <v>26</v>
      </c>
    </row>
    <row r="154" spans="26:37">
      <c r="Z154" s="162">
        <v>44751</v>
      </c>
      <c r="AA154" s="171">
        <v>9</v>
      </c>
      <c r="AB154" s="122">
        <v>21</v>
      </c>
      <c r="AC154" s="122">
        <v>24</v>
      </c>
      <c r="AE154" s="171">
        <v>16</v>
      </c>
      <c r="AF154" s="122">
        <v>16</v>
      </c>
      <c r="AG154" s="122">
        <v>19</v>
      </c>
      <c r="AI154" s="171">
        <v>11</v>
      </c>
      <c r="AJ154" s="122">
        <v>23</v>
      </c>
      <c r="AK154" s="122">
        <v>26</v>
      </c>
    </row>
    <row r="155" spans="26:37">
      <c r="Z155" s="162">
        <v>44752</v>
      </c>
      <c r="AA155" s="171">
        <v>9</v>
      </c>
      <c r="AB155" s="122">
        <v>21</v>
      </c>
      <c r="AC155" s="122">
        <v>24</v>
      </c>
      <c r="AE155" s="171">
        <v>16</v>
      </c>
      <c r="AF155" s="122">
        <v>16</v>
      </c>
      <c r="AG155" s="122">
        <v>19</v>
      </c>
      <c r="AI155" s="171">
        <v>11</v>
      </c>
      <c r="AJ155" s="122">
        <v>23</v>
      </c>
      <c r="AK155" s="122">
        <v>26</v>
      </c>
    </row>
    <row r="156" spans="26:37">
      <c r="Z156" s="162">
        <v>44753</v>
      </c>
      <c r="AA156" s="171">
        <v>9</v>
      </c>
      <c r="AB156" s="122">
        <v>21</v>
      </c>
      <c r="AC156" s="122">
        <v>24</v>
      </c>
      <c r="AE156" s="171">
        <v>16</v>
      </c>
      <c r="AF156" s="122">
        <v>16</v>
      </c>
      <c r="AG156" s="122">
        <v>19</v>
      </c>
      <c r="AI156" s="171">
        <v>11</v>
      </c>
      <c r="AJ156" s="122">
        <v>23</v>
      </c>
      <c r="AK156" s="122">
        <v>26</v>
      </c>
    </row>
    <row r="157" spans="26:37">
      <c r="Z157" s="162">
        <v>44754</v>
      </c>
      <c r="AA157" s="171">
        <v>9</v>
      </c>
      <c r="AB157" s="122">
        <v>21</v>
      </c>
      <c r="AC157" s="122">
        <v>24</v>
      </c>
      <c r="AE157" s="171">
        <v>16</v>
      </c>
      <c r="AF157" s="122">
        <v>16</v>
      </c>
      <c r="AG157" s="122">
        <v>19</v>
      </c>
      <c r="AI157" s="171">
        <v>11</v>
      </c>
      <c r="AJ157" s="122">
        <v>23</v>
      </c>
      <c r="AK157" s="122">
        <v>26</v>
      </c>
    </row>
    <row r="158" spans="26:37">
      <c r="Z158" s="162">
        <v>44755</v>
      </c>
      <c r="AA158" s="171">
        <v>9</v>
      </c>
      <c r="AB158" s="122">
        <v>21</v>
      </c>
      <c r="AC158" s="122">
        <v>24</v>
      </c>
      <c r="AE158" s="171">
        <v>16</v>
      </c>
      <c r="AF158" s="122">
        <v>16</v>
      </c>
      <c r="AG158" s="122">
        <v>19</v>
      </c>
      <c r="AI158" s="171">
        <v>11</v>
      </c>
      <c r="AJ158" s="122">
        <v>23</v>
      </c>
      <c r="AK158" s="122">
        <v>26</v>
      </c>
    </row>
    <row r="159" spans="26:37">
      <c r="Z159" s="162">
        <v>44756</v>
      </c>
      <c r="AA159" s="171">
        <v>9</v>
      </c>
      <c r="AB159" s="122">
        <v>21</v>
      </c>
      <c r="AC159" s="122">
        <v>24</v>
      </c>
      <c r="AE159" s="171">
        <v>16</v>
      </c>
      <c r="AF159" s="122">
        <v>16</v>
      </c>
      <c r="AG159" s="122">
        <v>19</v>
      </c>
      <c r="AI159" s="171">
        <v>11</v>
      </c>
      <c r="AJ159" s="122">
        <v>23</v>
      </c>
      <c r="AK159" s="122">
        <v>26</v>
      </c>
    </row>
    <row r="160" spans="26:37">
      <c r="Z160" s="162">
        <v>44757</v>
      </c>
      <c r="AA160" s="171">
        <v>9</v>
      </c>
      <c r="AB160" s="122">
        <v>21</v>
      </c>
      <c r="AC160" s="122">
        <v>24</v>
      </c>
      <c r="AE160" s="171">
        <v>16</v>
      </c>
      <c r="AF160" s="122">
        <v>16</v>
      </c>
      <c r="AG160" s="122">
        <v>19</v>
      </c>
      <c r="AI160" s="171">
        <v>11</v>
      </c>
      <c r="AJ160" s="122">
        <v>23</v>
      </c>
      <c r="AK160" s="122">
        <v>26</v>
      </c>
    </row>
    <row r="161" spans="26:37">
      <c r="Z161" s="162">
        <v>44758</v>
      </c>
      <c r="AA161" s="171">
        <v>9</v>
      </c>
      <c r="AB161" s="122">
        <v>21</v>
      </c>
      <c r="AC161" s="122">
        <v>24</v>
      </c>
      <c r="AE161" s="171">
        <v>16</v>
      </c>
      <c r="AF161" s="122">
        <v>16</v>
      </c>
      <c r="AG161" s="122">
        <v>19</v>
      </c>
      <c r="AI161" s="171">
        <v>11</v>
      </c>
      <c r="AJ161" s="122">
        <v>23</v>
      </c>
      <c r="AK161" s="122">
        <v>26</v>
      </c>
    </row>
    <row r="162" spans="26:37">
      <c r="Z162" s="162">
        <v>44759</v>
      </c>
      <c r="AA162" s="171">
        <v>10</v>
      </c>
      <c r="AB162" s="122">
        <v>21</v>
      </c>
      <c r="AC162" s="122">
        <v>24</v>
      </c>
      <c r="AE162" s="171">
        <v>13</v>
      </c>
      <c r="AF162" s="122">
        <v>16</v>
      </c>
      <c r="AG162" s="122">
        <v>19</v>
      </c>
      <c r="AI162" s="171">
        <v>11</v>
      </c>
      <c r="AJ162" s="122">
        <v>23</v>
      </c>
      <c r="AK162" s="122">
        <v>26</v>
      </c>
    </row>
    <row r="163" spans="26:37">
      <c r="Z163" s="162">
        <v>44760</v>
      </c>
      <c r="AA163" s="171">
        <v>22</v>
      </c>
      <c r="AB163" s="122">
        <v>21</v>
      </c>
      <c r="AC163" s="122">
        <v>24</v>
      </c>
      <c r="AE163" s="171">
        <v>4</v>
      </c>
      <c r="AF163" s="122">
        <v>16</v>
      </c>
      <c r="AG163" s="122">
        <v>19</v>
      </c>
      <c r="AI163" s="171">
        <v>18</v>
      </c>
      <c r="AJ163" s="122">
        <v>23</v>
      </c>
      <c r="AK163" s="122">
        <v>26</v>
      </c>
    </row>
    <row r="164" spans="26:37">
      <c r="Z164" s="162">
        <v>44761</v>
      </c>
      <c r="AA164" s="171">
        <v>23</v>
      </c>
      <c r="AB164" s="122">
        <v>21</v>
      </c>
      <c r="AC164" s="122">
        <v>24</v>
      </c>
      <c r="AE164" s="171">
        <v>5</v>
      </c>
      <c r="AF164" s="122">
        <v>16</v>
      </c>
      <c r="AG164" s="122">
        <v>19</v>
      </c>
      <c r="AI164" s="171">
        <v>24</v>
      </c>
      <c r="AJ164" s="122">
        <v>23</v>
      </c>
      <c r="AK164" s="122">
        <v>26</v>
      </c>
    </row>
    <row r="165" spans="26:37">
      <c r="Z165" s="162">
        <v>44762</v>
      </c>
      <c r="AA165" s="171">
        <v>23</v>
      </c>
      <c r="AB165" s="122">
        <v>21</v>
      </c>
      <c r="AC165" s="122">
        <v>24</v>
      </c>
      <c r="AE165" s="171">
        <v>7</v>
      </c>
      <c r="AF165" s="122">
        <v>16</v>
      </c>
      <c r="AG165" s="122">
        <v>19</v>
      </c>
      <c r="AI165" s="171">
        <v>24</v>
      </c>
      <c r="AJ165" s="122">
        <v>23</v>
      </c>
      <c r="AK165" s="122">
        <v>26</v>
      </c>
    </row>
    <row r="166" spans="26:37">
      <c r="Z166" s="162">
        <v>44763</v>
      </c>
      <c r="AA166" s="171">
        <v>23</v>
      </c>
      <c r="AB166" s="122">
        <v>21</v>
      </c>
      <c r="AC166" s="122">
        <v>24</v>
      </c>
      <c r="AE166" s="171">
        <v>7</v>
      </c>
      <c r="AF166" s="122">
        <v>16</v>
      </c>
      <c r="AG166" s="122">
        <v>19</v>
      </c>
      <c r="AI166" s="171">
        <v>24</v>
      </c>
      <c r="AJ166" s="122">
        <v>23</v>
      </c>
      <c r="AK166" s="122">
        <v>26</v>
      </c>
    </row>
  </sheetData>
  <mergeCells count="9">
    <mergeCell ref="AD1:AF1"/>
    <mergeCell ref="Z1:AC1"/>
    <mergeCell ref="AH1:AK1"/>
    <mergeCell ref="B1:D1"/>
    <mergeCell ref="F1:H1"/>
    <mergeCell ref="J1:L1"/>
    <mergeCell ref="N1:P1"/>
    <mergeCell ref="R1:T1"/>
    <mergeCell ref="V1:X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79"/>
  <sheetViews>
    <sheetView zoomScale="70" zoomScaleNormal="70" workbookViewId="0">
      <selection activeCell="M65" sqref="M65"/>
    </sheetView>
  </sheetViews>
  <sheetFormatPr defaultRowHeight="14.4"/>
  <cols>
    <col min="1" max="1" width="13.109375" customWidth="1"/>
    <col min="3" max="3" width="9.6640625" customWidth="1"/>
    <col min="4" max="4" width="10.88671875" customWidth="1"/>
    <col min="5" max="5" width="8.33203125" customWidth="1"/>
    <col min="6" max="6" width="9.109375" customWidth="1"/>
    <col min="7" max="7" width="8.5546875" customWidth="1"/>
    <col min="9" max="9" width="8.44140625" customWidth="1"/>
    <col min="10" max="10" width="6.33203125" customWidth="1"/>
    <col min="11" max="11" width="4.88671875" customWidth="1"/>
    <col min="12" max="12" width="5.5546875" customWidth="1"/>
    <col min="13" max="13" width="8" customWidth="1"/>
    <col min="14" max="14" width="5.88671875" customWidth="1"/>
    <col min="15" max="15" width="7.44140625" customWidth="1"/>
    <col min="16" max="17" width="8.6640625" customWidth="1"/>
    <col min="37" max="38" width="11.33203125" customWidth="1"/>
  </cols>
  <sheetData>
    <row r="1" spans="1:38">
      <c r="A1" s="126">
        <v>44731</v>
      </c>
    </row>
    <row r="2" spans="1:38">
      <c r="A2" s="45" t="s">
        <v>1359</v>
      </c>
      <c r="B2" s="46" t="s">
        <v>1369</v>
      </c>
      <c r="I2" s="273" t="s">
        <v>1360</v>
      </c>
      <c r="J2" s="273"/>
      <c r="K2" s="273"/>
      <c r="L2" s="273"/>
      <c r="M2" s="273"/>
      <c r="W2" s="273" t="s">
        <v>1362</v>
      </c>
      <c r="X2" s="273"/>
      <c r="Y2" s="273"/>
      <c r="Z2" s="273"/>
      <c r="AA2" s="273"/>
      <c r="AB2" s="121"/>
      <c r="AC2" s="121"/>
      <c r="AD2" s="121"/>
      <c r="AE2" s="121"/>
      <c r="AF2" s="121"/>
      <c r="AG2" s="121"/>
      <c r="AH2" s="121"/>
      <c r="AJ2" s="272" t="s">
        <v>2527</v>
      </c>
      <c r="AK2" s="272"/>
      <c r="AL2" s="272"/>
    </row>
    <row r="3" spans="1:38" ht="28.95" customHeight="1">
      <c r="A3" s="8" t="s">
        <v>1348</v>
      </c>
      <c r="B3" s="37">
        <v>2</v>
      </c>
      <c r="J3" s="169" t="s">
        <v>1348</v>
      </c>
      <c r="K3" s="169" t="s">
        <v>1349</v>
      </c>
      <c r="L3" s="169" t="s">
        <v>1350</v>
      </c>
      <c r="M3" s="169" t="s">
        <v>1351</v>
      </c>
      <c r="N3" s="169" t="s">
        <v>1352</v>
      </c>
      <c r="O3" s="169" t="s">
        <v>1353</v>
      </c>
      <c r="P3" s="169" t="s">
        <v>1354</v>
      </c>
      <c r="Q3" s="169" t="s">
        <v>1355</v>
      </c>
      <c r="R3" s="169" t="s">
        <v>1356</v>
      </c>
      <c r="S3" s="169" t="s">
        <v>1357</v>
      </c>
      <c r="T3" s="169" t="s">
        <v>1358</v>
      </c>
      <c r="W3" s="121"/>
      <c r="X3" s="169" t="s">
        <v>1348</v>
      </c>
      <c r="Y3" s="169" t="s">
        <v>1349</v>
      </c>
      <c r="Z3" s="169" t="s">
        <v>1350</v>
      </c>
      <c r="AA3" s="169" t="s">
        <v>1351</v>
      </c>
      <c r="AB3" s="169" t="s">
        <v>1352</v>
      </c>
      <c r="AC3" s="169" t="s">
        <v>1353</v>
      </c>
      <c r="AD3" s="169" t="s">
        <v>1354</v>
      </c>
      <c r="AE3" s="169" t="s">
        <v>1355</v>
      </c>
      <c r="AF3" s="169" t="s">
        <v>1356</v>
      </c>
      <c r="AG3" s="169" t="s">
        <v>1357</v>
      </c>
      <c r="AH3" s="169" t="s">
        <v>1358</v>
      </c>
      <c r="AJ3" s="169" t="s">
        <v>4</v>
      </c>
      <c r="AK3" s="169" t="s">
        <v>2528</v>
      </c>
      <c r="AL3" s="169" t="s">
        <v>2529</v>
      </c>
    </row>
    <row r="4" spans="1:38">
      <c r="A4" s="8" t="s">
        <v>1349</v>
      </c>
      <c r="B4" s="37">
        <v>6</v>
      </c>
      <c r="I4" s="41" t="str">
        <f>"May (" &amp; SUM(J4:T4) &amp; ")"</f>
        <v>May (47)</v>
      </c>
      <c r="J4" s="98">
        <v>4</v>
      </c>
      <c r="K4" s="98">
        <v>7</v>
      </c>
      <c r="L4" s="98">
        <v>2</v>
      </c>
      <c r="M4" s="98">
        <v>1</v>
      </c>
      <c r="N4" s="98">
        <v>1</v>
      </c>
      <c r="O4" s="98">
        <v>0</v>
      </c>
      <c r="P4" s="98">
        <v>10</v>
      </c>
      <c r="Q4" s="98">
        <v>0</v>
      </c>
      <c r="R4" s="98">
        <v>20</v>
      </c>
      <c r="S4" s="98">
        <v>0</v>
      </c>
      <c r="T4" s="98">
        <v>2</v>
      </c>
      <c r="W4" s="119" t="str">
        <f>"Sep (" &amp; SUM(X4:AH4) &amp; ")"</f>
        <v>Sep (16)</v>
      </c>
      <c r="X4" s="125">
        <v>0</v>
      </c>
      <c r="Y4" s="125">
        <v>4</v>
      </c>
      <c r="Z4" s="125">
        <v>1</v>
      </c>
      <c r="AA4" s="125">
        <v>1</v>
      </c>
      <c r="AB4" s="125">
        <v>1</v>
      </c>
      <c r="AC4" s="125">
        <v>0</v>
      </c>
      <c r="AD4" s="125">
        <v>2</v>
      </c>
      <c r="AE4" s="125">
        <v>0</v>
      </c>
      <c r="AF4" s="125">
        <v>3</v>
      </c>
      <c r="AG4" s="125">
        <v>4</v>
      </c>
      <c r="AH4" s="125">
        <v>0</v>
      </c>
      <c r="AJ4" s="170">
        <v>401</v>
      </c>
      <c r="AK4" s="121">
        <v>3</v>
      </c>
      <c r="AL4" s="121">
        <v>7</v>
      </c>
    </row>
    <row r="5" spans="1:38">
      <c r="A5" s="8" t="s">
        <v>1350</v>
      </c>
      <c r="B5" s="37">
        <v>0</v>
      </c>
      <c r="I5" s="41" t="str">
        <f>"Jun (" &amp; SUM(J5:T5) &amp; ")"</f>
        <v>Jun (37)</v>
      </c>
      <c r="J5" s="98">
        <v>0</v>
      </c>
      <c r="K5" s="98">
        <v>5</v>
      </c>
      <c r="L5" s="98">
        <v>2</v>
      </c>
      <c r="M5" s="98">
        <v>1</v>
      </c>
      <c r="N5" s="98">
        <v>3</v>
      </c>
      <c r="O5" s="98">
        <v>0</v>
      </c>
      <c r="P5" s="98">
        <v>10</v>
      </c>
      <c r="Q5" s="98">
        <v>0</v>
      </c>
      <c r="R5" s="98">
        <v>16</v>
      </c>
      <c r="S5" s="98">
        <v>0</v>
      </c>
      <c r="T5" s="98">
        <v>0</v>
      </c>
      <c r="W5" s="119" t="str">
        <f>"Oct (" &amp; SUM(X5:AH5) &amp; ")"</f>
        <v>Oct (15)</v>
      </c>
      <c r="X5" s="125">
        <v>0</v>
      </c>
      <c r="Y5" s="125">
        <v>4</v>
      </c>
      <c r="Z5" s="125">
        <v>1</v>
      </c>
      <c r="AA5" s="125">
        <v>1</v>
      </c>
      <c r="AB5" s="125">
        <v>0</v>
      </c>
      <c r="AC5" s="125">
        <v>0</v>
      </c>
      <c r="AD5" s="125">
        <v>2</v>
      </c>
      <c r="AE5" s="125">
        <v>0</v>
      </c>
      <c r="AF5" s="125">
        <v>3</v>
      </c>
      <c r="AG5" s="125">
        <v>4</v>
      </c>
      <c r="AH5" s="125">
        <v>0</v>
      </c>
      <c r="AJ5" s="170">
        <v>402</v>
      </c>
      <c r="AK5" s="121">
        <v>0</v>
      </c>
      <c r="AL5" s="121">
        <v>0</v>
      </c>
    </row>
    <row r="6" spans="1:38">
      <c r="A6" s="8" t="s">
        <v>1351</v>
      </c>
      <c r="B6" s="37">
        <v>0</v>
      </c>
      <c r="I6" s="41" t="str">
        <f>"Jul (" &amp; SUM(J6:T6) &amp; ")"</f>
        <v>Jul (39)</v>
      </c>
      <c r="J6" s="98">
        <v>2</v>
      </c>
      <c r="K6" s="98">
        <v>8</v>
      </c>
      <c r="L6" s="98">
        <v>2</v>
      </c>
      <c r="M6" s="98">
        <v>2</v>
      </c>
      <c r="N6" s="98">
        <v>3</v>
      </c>
      <c r="O6" s="98">
        <v>0</v>
      </c>
      <c r="P6" s="98">
        <v>10</v>
      </c>
      <c r="Q6" s="98">
        <v>0</v>
      </c>
      <c r="R6" s="98">
        <v>12</v>
      </c>
      <c r="S6" s="98">
        <v>0</v>
      </c>
      <c r="T6" s="98">
        <v>0</v>
      </c>
      <c r="W6" s="119" t="str">
        <f>"Nov (" &amp; SUM(X6:AH6) &amp; ")"</f>
        <v>Nov (11)</v>
      </c>
      <c r="X6" s="125">
        <v>0</v>
      </c>
      <c r="Y6" s="125">
        <v>1</v>
      </c>
      <c r="Z6" s="125">
        <v>2</v>
      </c>
      <c r="AA6" s="125">
        <v>1</v>
      </c>
      <c r="AB6" s="125">
        <v>0</v>
      </c>
      <c r="AC6" s="125">
        <v>0</v>
      </c>
      <c r="AD6" s="125">
        <v>2</v>
      </c>
      <c r="AE6" s="125">
        <v>0</v>
      </c>
      <c r="AF6" s="125">
        <v>1</v>
      </c>
      <c r="AG6" s="125">
        <v>4</v>
      </c>
      <c r="AH6" s="125">
        <v>0</v>
      </c>
      <c r="AJ6" s="170">
        <v>403</v>
      </c>
      <c r="AK6" s="121">
        <v>2</v>
      </c>
      <c r="AL6" s="121">
        <v>2</v>
      </c>
    </row>
    <row r="7" spans="1:38">
      <c r="A7" s="8" t="s">
        <v>1352</v>
      </c>
      <c r="B7" s="37">
        <v>2</v>
      </c>
      <c r="I7" s="41" t="str">
        <f>"Aug (" &amp; SUM(J7:T7) &amp; ")"</f>
        <v>Aug (39)</v>
      </c>
      <c r="J7" s="98">
        <v>2</v>
      </c>
      <c r="K7" s="98">
        <v>8</v>
      </c>
      <c r="L7" s="98">
        <v>2</v>
      </c>
      <c r="M7" s="98">
        <v>2</v>
      </c>
      <c r="N7" s="98">
        <v>1</v>
      </c>
      <c r="O7" s="98">
        <v>0</v>
      </c>
      <c r="P7" s="98">
        <v>10</v>
      </c>
      <c r="Q7" s="98">
        <v>0</v>
      </c>
      <c r="R7" s="98">
        <v>14</v>
      </c>
      <c r="S7" s="98">
        <v>0</v>
      </c>
      <c r="T7" s="98">
        <v>0</v>
      </c>
      <c r="W7" s="119" t="str">
        <f>"Dec (" &amp; SUM(X7:AH7) &amp; ")"</f>
        <v>Dec (8)</v>
      </c>
      <c r="X7" s="125">
        <v>0</v>
      </c>
      <c r="Y7" s="125">
        <v>2</v>
      </c>
      <c r="Z7" s="125">
        <v>0</v>
      </c>
      <c r="AA7" s="125">
        <v>0</v>
      </c>
      <c r="AB7" s="125">
        <v>0</v>
      </c>
      <c r="AC7" s="125">
        <v>0</v>
      </c>
      <c r="AD7" s="125">
        <v>2</v>
      </c>
      <c r="AE7" s="125">
        <v>0</v>
      </c>
      <c r="AF7" s="125">
        <v>1</v>
      </c>
      <c r="AG7" s="125">
        <v>3</v>
      </c>
      <c r="AH7" s="125">
        <v>0</v>
      </c>
      <c r="AJ7" s="170">
        <v>404</v>
      </c>
      <c r="AK7" s="121">
        <v>1</v>
      </c>
      <c r="AL7" s="121">
        <v>2</v>
      </c>
    </row>
    <row r="8" spans="1:38">
      <c r="A8" s="8" t="s">
        <v>1353</v>
      </c>
      <c r="B8" s="37">
        <v>1</v>
      </c>
      <c r="I8" s="41" t="str">
        <f>"Sep (" &amp; SUM(J8:T8) &amp; ")"</f>
        <v>Sep (43)</v>
      </c>
      <c r="J8" s="102">
        <v>2</v>
      </c>
      <c r="K8" s="102">
        <v>8</v>
      </c>
      <c r="L8" s="102">
        <v>2</v>
      </c>
      <c r="M8" s="102">
        <v>2</v>
      </c>
      <c r="N8" s="102">
        <v>1</v>
      </c>
      <c r="O8" s="102">
        <v>0</v>
      </c>
      <c r="P8" s="102">
        <v>9</v>
      </c>
      <c r="Q8" s="102">
        <v>0</v>
      </c>
      <c r="R8" s="102">
        <v>14</v>
      </c>
      <c r="S8" s="102">
        <v>5</v>
      </c>
      <c r="T8" s="102">
        <v>0</v>
      </c>
      <c r="W8" s="119" t="str">
        <f>"Jan (" &amp; SUM(X8:AH8) &amp; ")"</f>
        <v>Jan (9)</v>
      </c>
      <c r="X8" s="125">
        <v>0</v>
      </c>
      <c r="Y8" s="125">
        <v>1</v>
      </c>
      <c r="Z8" s="125">
        <v>0</v>
      </c>
      <c r="AA8" s="125">
        <v>0</v>
      </c>
      <c r="AB8" s="125">
        <v>0</v>
      </c>
      <c r="AC8" s="125">
        <v>0</v>
      </c>
      <c r="AD8" s="125">
        <v>2</v>
      </c>
      <c r="AE8" s="125">
        <v>0</v>
      </c>
      <c r="AF8" s="125">
        <v>2</v>
      </c>
      <c r="AG8" s="125">
        <v>4</v>
      </c>
      <c r="AH8" s="125">
        <v>0</v>
      </c>
      <c r="AJ8" s="170">
        <v>405</v>
      </c>
      <c r="AK8" s="121">
        <v>1</v>
      </c>
      <c r="AL8" s="121">
        <v>1</v>
      </c>
    </row>
    <row r="9" spans="1:38">
      <c r="A9" s="8" t="s">
        <v>1354</v>
      </c>
      <c r="B9" s="37">
        <v>18</v>
      </c>
      <c r="I9" s="41" t="str">
        <f>"Oct (" &amp; SUM(J9:T9) &amp; ")"</f>
        <v>Oct (40)</v>
      </c>
      <c r="J9" s="98">
        <v>2</v>
      </c>
      <c r="K9" s="98">
        <v>8</v>
      </c>
      <c r="L9" s="98">
        <v>2</v>
      </c>
      <c r="M9" s="98">
        <v>2</v>
      </c>
      <c r="N9" s="98">
        <v>0</v>
      </c>
      <c r="O9" s="98">
        <v>0</v>
      </c>
      <c r="P9" s="98">
        <v>9</v>
      </c>
      <c r="Q9" s="98">
        <v>0</v>
      </c>
      <c r="R9" s="98">
        <v>13</v>
      </c>
      <c r="S9" s="98">
        <v>4</v>
      </c>
      <c r="T9" s="98">
        <v>0</v>
      </c>
      <c r="W9" s="119" t="str">
        <f>"Feb (" &amp; SUM(X9:AH9) &amp; ")"</f>
        <v>Feb (9)</v>
      </c>
      <c r="X9" s="125">
        <v>0</v>
      </c>
      <c r="Y9" s="125">
        <v>1</v>
      </c>
      <c r="Z9" s="125">
        <v>0</v>
      </c>
      <c r="AA9" s="125">
        <v>0</v>
      </c>
      <c r="AB9" s="125">
        <v>1</v>
      </c>
      <c r="AC9" s="125">
        <v>0</v>
      </c>
      <c r="AD9" s="125">
        <v>1</v>
      </c>
      <c r="AE9" s="125">
        <v>0</v>
      </c>
      <c r="AF9" s="125">
        <v>2</v>
      </c>
      <c r="AG9" s="125">
        <v>4</v>
      </c>
      <c r="AH9" s="125">
        <v>0</v>
      </c>
      <c r="AJ9" s="170">
        <v>406</v>
      </c>
      <c r="AK9" s="121">
        <v>0</v>
      </c>
      <c r="AL9" s="121">
        <v>2</v>
      </c>
    </row>
    <row r="10" spans="1:38">
      <c r="A10" s="8" t="s">
        <v>1355</v>
      </c>
      <c r="B10" s="37">
        <v>0</v>
      </c>
      <c r="I10" s="118" t="str">
        <f>"Nov (" &amp; SUM(J10:T10) &amp; ")"</f>
        <v>Nov (32)</v>
      </c>
      <c r="J10" s="98">
        <v>0</v>
      </c>
      <c r="K10" s="98">
        <v>3</v>
      </c>
      <c r="L10" s="98">
        <v>6</v>
      </c>
      <c r="M10" s="98">
        <v>1</v>
      </c>
      <c r="N10" s="98">
        <v>0</v>
      </c>
      <c r="O10" s="98">
        <v>0</v>
      </c>
      <c r="P10" s="98">
        <v>7</v>
      </c>
      <c r="Q10" s="98">
        <v>0</v>
      </c>
      <c r="R10" s="98">
        <v>10</v>
      </c>
      <c r="S10" s="98">
        <v>5</v>
      </c>
      <c r="T10" s="98">
        <v>0</v>
      </c>
      <c r="W10" s="119" t="str">
        <f>"Mar (" &amp; SUM(X10:AH10) &amp; ")"</f>
        <v>Mar (11)</v>
      </c>
      <c r="X10" s="125">
        <v>0</v>
      </c>
      <c r="Y10" s="125">
        <v>0</v>
      </c>
      <c r="Z10" s="125">
        <v>0</v>
      </c>
      <c r="AA10" s="125">
        <v>1</v>
      </c>
      <c r="AB10" s="125">
        <v>0</v>
      </c>
      <c r="AC10" s="125">
        <v>0</v>
      </c>
      <c r="AD10" s="125">
        <v>1</v>
      </c>
      <c r="AE10" s="125">
        <v>0</v>
      </c>
      <c r="AF10" s="125">
        <v>5</v>
      </c>
      <c r="AG10" s="125">
        <v>4</v>
      </c>
      <c r="AH10" s="125">
        <v>0</v>
      </c>
      <c r="AJ10" s="170">
        <v>407</v>
      </c>
      <c r="AK10" s="121">
        <v>0</v>
      </c>
      <c r="AL10" s="121">
        <v>0</v>
      </c>
    </row>
    <row r="11" spans="1:38">
      <c r="A11" s="8" t="s">
        <v>1356</v>
      </c>
      <c r="B11" s="37">
        <v>54</v>
      </c>
      <c r="I11" s="118" t="str">
        <f>"Dec (" &amp; SUM(J11:T11) &amp; ")"</f>
        <v>Dec (28)</v>
      </c>
      <c r="J11" s="98">
        <v>1</v>
      </c>
      <c r="K11" s="98">
        <v>6</v>
      </c>
      <c r="L11" s="98">
        <v>3</v>
      </c>
      <c r="M11" s="98">
        <v>0</v>
      </c>
      <c r="N11" s="98">
        <v>0</v>
      </c>
      <c r="O11" s="98">
        <v>0</v>
      </c>
      <c r="P11" s="98">
        <v>6</v>
      </c>
      <c r="Q11" s="98">
        <v>0</v>
      </c>
      <c r="R11" s="98">
        <v>8</v>
      </c>
      <c r="S11" s="98">
        <v>4</v>
      </c>
      <c r="T11" s="98">
        <v>0</v>
      </c>
      <c r="W11" s="119" t="str">
        <f>"Apr (" &amp; SUM(X11:AH11) &amp; ")"</f>
        <v>Apr (7)</v>
      </c>
      <c r="X11" s="125">
        <v>0</v>
      </c>
      <c r="Y11" s="125">
        <v>0</v>
      </c>
      <c r="Z11" s="125">
        <v>0</v>
      </c>
      <c r="AA11" s="125">
        <v>0</v>
      </c>
      <c r="AB11" s="125">
        <v>0</v>
      </c>
      <c r="AC11" s="125">
        <v>0</v>
      </c>
      <c r="AD11" s="125">
        <v>1</v>
      </c>
      <c r="AE11" s="125">
        <v>0</v>
      </c>
      <c r="AF11" s="125">
        <v>2</v>
      </c>
      <c r="AG11" s="125">
        <v>4</v>
      </c>
      <c r="AH11" s="125">
        <v>0</v>
      </c>
      <c r="AJ11" s="170">
        <v>408</v>
      </c>
      <c r="AK11" s="121">
        <v>2</v>
      </c>
      <c r="AL11" s="121">
        <v>2</v>
      </c>
    </row>
    <row r="12" spans="1:38" ht="15.6">
      <c r="A12" s="8" t="s">
        <v>1357</v>
      </c>
      <c r="B12" s="37">
        <v>35</v>
      </c>
      <c r="I12" s="119" t="str">
        <f>"Jan (" &amp; SUM(J12:T12) &amp; ")"</f>
        <v>Jan (24)</v>
      </c>
      <c r="J12" s="100">
        <v>0</v>
      </c>
      <c r="K12" s="100">
        <v>4</v>
      </c>
      <c r="L12" s="100">
        <v>0</v>
      </c>
      <c r="M12" s="100">
        <v>1</v>
      </c>
      <c r="N12" s="100">
        <v>0</v>
      </c>
      <c r="O12" s="100">
        <v>0</v>
      </c>
      <c r="P12" s="100">
        <v>8</v>
      </c>
      <c r="Q12" s="100">
        <v>0</v>
      </c>
      <c r="R12" s="100">
        <v>7</v>
      </c>
      <c r="S12" s="100">
        <v>4</v>
      </c>
      <c r="T12" s="100">
        <v>0</v>
      </c>
      <c r="W12" s="119" t="str">
        <f>"May (" &amp; SUM(X12:AH12) &amp; ")"</f>
        <v>May (5)</v>
      </c>
      <c r="X12" s="203">
        <v>0</v>
      </c>
      <c r="Y12" s="203">
        <v>1</v>
      </c>
      <c r="Z12" s="203">
        <v>0</v>
      </c>
      <c r="AA12" s="203">
        <v>0</v>
      </c>
      <c r="AB12" s="203">
        <v>0</v>
      </c>
      <c r="AC12" s="203">
        <v>0</v>
      </c>
      <c r="AD12" s="203">
        <v>0</v>
      </c>
      <c r="AE12" s="203">
        <v>0</v>
      </c>
      <c r="AF12" s="203">
        <v>1</v>
      </c>
      <c r="AG12" s="203">
        <v>3</v>
      </c>
      <c r="AH12" s="203">
        <v>0</v>
      </c>
      <c r="AJ12" s="170">
        <v>409</v>
      </c>
      <c r="AK12" s="121">
        <v>3</v>
      </c>
      <c r="AL12" s="121">
        <v>2</v>
      </c>
    </row>
    <row r="13" spans="1:38">
      <c r="A13" s="8" t="s">
        <v>1358</v>
      </c>
      <c r="B13" s="37">
        <v>5</v>
      </c>
      <c r="I13" s="119" t="str">
        <f>"Feb (" &amp; SUM(J13:T13) &amp; ")"</f>
        <v>Feb (22)</v>
      </c>
      <c r="J13" s="100">
        <v>1</v>
      </c>
      <c r="K13" s="100">
        <v>3</v>
      </c>
      <c r="L13" s="100">
        <v>0</v>
      </c>
      <c r="M13" s="100">
        <v>0</v>
      </c>
      <c r="N13" s="100">
        <v>2</v>
      </c>
      <c r="O13" s="100">
        <v>2</v>
      </c>
      <c r="P13" s="100">
        <v>7</v>
      </c>
      <c r="Q13" s="100">
        <v>0</v>
      </c>
      <c r="R13" s="100">
        <v>6</v>
      </c>
      <c r="S13" s="100">
        <v>1</v>
      </c>
      <c r="T13" s="100">
        <v>0</v>
      </c>
      <c r="AJ13" s="170">
        <v>410</v>
      </c>
      <c r="AK13" s="121">
        <v>1</v>
      </c>
      <c r="AL13" s="121">
        <v>2</v>
      </c>
    </row>
    <row r="14" spans="1:38">
      <c r="A14" s="45" t="s">
        <v>1314</v>
      </c>
      <c r="B14" s="38">
        <v>123</v>
      </c>
      <c r="I14" s="119" t="str">
        <f>"Mar (" &amp; SUM(J14:T14) &amp; ")"</f>
        <v>Mar (29)</v>
      </c>
      <c r="J14" s="100">
        <v>2</v>
      </c>
      <c r="K14" s="100">
        <v>1</v>
      </c>
      <c r="L14" s="100">
        <v>1</v>
      </c>
      <c r="M14" s="100">
        <v>2</v>
      </c>
      <c r="N14" s="100">
        <v>0</v>
      </c>
      <c r="O14" s="100">
        <v>0</v>
      </c>
      <c r="P14" s="100">
        <v>7</v>
      </c>
      <c r="Q14" s="100">
        <v>0</v>
      </c>
      <c r="R14" s="100">
        <v>10</v>
      </c>
      <c r="S14" s="100">
        <v>6</v>
      </c>
      <c r="T14" s="100">
        <v>0</v>
      </c>
      <c r="AJ14" s="170">
        <v>411</v>
      </c>
      <c r="AK14" s="121">
        <v>1</v>
      </c>
      <c r="AL14" s="121">
        <v>1</v>
      </c>
    </row>
    <row r="15" spans="1:38">
      <c r="I15" s="119" t="str">
        <f>"Apr (" &amp; SUM(J15:T15) &amp; ")"</f>
        <v>Apr (27)</v>
      </c>
      <c r="J15" s="100">
        <v>1</v>
      </c>
      <c r="K15" s="100">
        <v>3</v>
      </c>
      <c r="L15" s="100">
        <v>0</v>
      </c>
      <c r="M15" s="100">
        <v>0</v>
      </c>
      <c r="N15" s="100">
        <v>0</v>
      </c>
      <c r="O15" s="100">
        <v>1</v>
      </c>
      <c r="P15" s="100">
        <v>6</v>
      </c>
      <c r="Q15" s="100">
        <v>0</v>
      </c>
      <c r="R15" s="100">
        <v>11</v>
      </c>
      <c r="S15" s="100">
        <v>5</v>
      </c>
      <c r="T15" s="100">
        <v>0</v>
      </c>
      <c r="AJ15" s="170">
        <v>412</v>
      </c>
      <c r="AK15" s="121">
        <v>0</v>
      </c>
      <c r="AL15" s="121">
        <v>1</v>
      </c>
    </row>
    <row r="16" spans="1:38" ht="15.6">
      <c r="I16" s="119" t="str">
        <f>"May (" &amp; SUM(J16:T16) &amp; ")"</f>
        <v>May (25)</v>
      </c>
      <c r="J16" s="203">
        <v>1</v>
      </c>
      <c r="K16" s="203">
        <v>3</v>
      </c>
      <c r="L16" s="203">
        <v>0</v>
      </c>
      <c r="M16" s="203">
        <v>0</v>
      </c>
      <c r="N16" s="203">
        <v>0</v>
      </c>
      <c r="O16" s="203">
        <v>1</v>
      </c>
      <c r="P16" s="203">
        <v>6</v>
      </c>
      <c r="Q16" s="203">
        <v>0</v>
      </c>
      <c r="R16" s="203">
        <v>10</v>
      </c>
      <c r="S16" s="203">
        <v>4</v>
      </c>
      <c r="T16" s="203">
        <v>0</v>
      </c>
      <c r="AJ16" s="170">
        <v>413</v>
      </c>
      <c r="AK16" s="121">
        <v>0</v>
      </c>
      <c r="AL16" s="121">
        <v>3</v>
      </c>
    </row>
    <row r="17" spans="1:38" ht="15.6">
      <c r="A17" s="45" t="s">
        <v>1360</v>
      </c>
      <c r="B17" s="46" t="s">
        <v>1369</v>
      </c>
      <c r="U17" s="204"/>
      <c r="AJ17" s="170">
        <v>414</v>
      </c>
      <c r="AK17" s="121">
        <v>2</v>
      </c>
      <c r="AL17" s="121">
        <v>2</v>
      </c>
    </row>
    <row r="18" spans="1:38">
      <c r="A18" s="8" t="s">
        <v>1348</v>
      </c>
      <c r="B18" s="37">
        <v>1</v>
      </c>
      <c r="AJ18" s="170">
        <v>415</v>
      </c>
      <c r="AK18" s="121">
        <v>0</v>
      </c>
      <c r="AL18" s="121">
        <v>1</v>
      </c>
    </row>
    <row r="19" spans="1:38">
      <c r="A19" s="8" t="s">
        <v>1349</v>
      </c>
      <c r="B19" s="37">
        <v>3</v>
      </c>
      <c r="AJ19" s="170">
        <v>416</v>
      </c>
      <c r="AK19" s="121">
        <v>1</v>
      </c>
      <c r="AL19" s="121">
        <v>2</v>
      </c>
    </row>
    <row r="20" spans="1:38">
      <c r="A20" s="8" t="s">
        <v>1350</v>
      </c>
      <c r="B20" s="37">
        <v>0</v>
      </c>
      <c r="AJ20" s="170">
        <v>417</v>
      </c>
      <c r="AK20" s="121">
        <v>0</v>
      </c>
      <c r="AL20" s="121">
        <v>1</v>
      </c>
    </row>
    <row r="21" spans="1:38">
      <c r="A21" s="8" t="s">
        <v>1351</v>
      </c>
      <c r="B21" s="37">
        <v>0</v>
      </c>
      <c r="AJ21" s="170">
        <v>418</v>
      </c>
      <c r="AK21" s="121">
        <v>0</v>
      </c>
      <c r="AL21" s="121">
        <v>3</v>
      </c>
    </row>
    <row r="22" spans="1:38">
      <c r="A22" s="8" t="s">
        <v>1352</v>
      </c>
      <c r="B22" s="37">
        <v>0</v>
      </c>
      <c r="AJ22" s="170">
        <v>419</v>
      </c>
      <c r="AK22" s="121">
        <v>0</v>
      </c>
      <c r="AL22" s="121">
        <v>0</v>
      </c>
    </row>
    <row r="23" spans="1:38">
      <c r="A23" s="8" t="s">
        <v>1353</v>
      </c>
      <c r="B23" s="37">
        <v>1</v>
      </c>
      <c r="AJ23" s="170">
        <v>420</v>
      </c>
      <c r="AK23" s="121">
        <v>1</v>
      </c>
      <c r="AL23" s="121">
        <v>2</v>
      </c>
    </row>
    <row r="24" spans="1:38">
      <c r="A24" s="8" t="s">
        <v>1354</v>
      </c>
      <c r="B24" s="37">
        <v>6</v>
      </c>
      <c r="AJ24" s="170">
        <v>421</v>
      </c>
      <c r="AK24" s="121">
        <v>3</v>
      </c>
      <c r="AL24" s="121">
        <v>1</v>
      </c>
    </row>
    <row r="25" spans="1:38">
      <c r="A25" s="8" t="s">
        <v>1355</v>
      </c>
      <c r="B25" s="37">
        <v>0</v>
      </c>
      <c r="AJ25" s="170">
        <v>422</v>
      </c>
      <c r="AK25" s="121">
        <v>0</v>
      </c>
      <c r="AL25" s="121">
        <v>2</v>
      </c>
    </row>
    <row r="26" spans="1:38">
      <c r="A26" s="8" t="s">
        <v>1356</v>
      </c>
      <c r="B26" s="37">
        <v>10</v>
      </c>
      <c r="AJ26" s="170">
        <v>423</v>
      </c>
      <c r="AK26" s="121">
        <v>0</v>
      </c>
      <c r="AL26" s="121">
        <v>2</v>
      </c>
    </row>
    <row r="27" spans="1:38">
      <c r="A27" s="8" t="s">
        <v>1357</v>
      </c>
      <c r="B27" s="37">
        <v>4</v>
      </c>
      <c r="AJ27" s="170">
        <v>424</v>
      </c>
      <c r="AK27" s="121">
        <v>2</v>
      </c>
      <c r="AL27" s="121">
        <v>1</v>
      </c>
    </row>
    <row r="28" spans="1:38">
      <c r="A28" s="8" t="s">
        <v>1358</v>
      </c>
      <c r="B28" s="37">
        <v>0</v>
      </c>
      <c r="AJ28" s="170">
        <v>601</v>
      </c>
      <c r="AK28" s="121">
        <v>2</v>
      </c>
      <c r="AL28" s="121">
        <v>1</v>
      </c>
    </row>
    <row r="29" spans="1:38">
      <c r="A29" s="45" t="s">
        <v>1314</v>
      </c>
      <c r="B29" s="38">
        <v>25</v>
      </c>
      <c r="AJ29" s="170">
        <v>602</v>
      </c>
      <c r="AK29" s="121">
        <v>0</v>
      </c>
      <c r="AL29" s="121">
        <v>1</v>
      </c>
    </row>
    <row r="30" spans="1:38">
      <c r="AJ30" s="170">
        <v>603</v>
      </c>
      <c r="AK30" s="121">
        <v>0</v>
      </c>
      <c r="AL30" s="121">
        <v>2</v>
      </c>
    </row>
    <row r="31" spans="1:38">
      <c r="AJ31" s="170">
        <v>604</v>
      </c>
      <c r="AK31" s="121">
        <v>0</v>
      </c>
      <c r="AL31" s="121">
        <v>0</v>
      </c>
    </row>
    <row r="32" spans="1:38">
      <c r="A32" s="45" t="s">
        <v>1362</v>
      </c>
      <c r="B32" s="46" t="s">
        <v>1369</v>
      </c>
      <c r="AJ32" s="170">
        <v>605</v>
      </c>
      <c r="AK32" s="121">
        <v>0</v>
      </c>
      <c r="AL32" s="121">
        <v>1</v>
      </c>
    </row>
    <row r="33" spans="1:38">
      <c r="A33" s="8" t="s">
        <v>1348</v>
      </c>
      <c r="B33" s="37">
        <v>0</v>
      </c>
      <c r="AJ33" s="170">
        <v>606</v>
      </c>
      <c r="AK33" s="121">
        <v>0</v>
      </c>
      <c r="AL33" s="121">
        <v>0</v>
      </c>
    </row>
    <row r="34" spans="1:38">
      <c r="A34" s="8" t="s">
        <v>1349</v>
      </c>
      <c r="B34" s="37">
        <v>1</v>
      </c>
      <c r="AJ34" s="170">
        <v>607</v>
      </c>
      <c r="AK34" s="121">
        <v>2</v>
      </c>
      <c r="AL34" s="121">
        <v>1</v>
      </c>
    </row>
    <row r="35" spans="1:38">
      <c r="A35" s="8" t="s">
        <v>1350</v>
      </c>
      <c r="B35" s="37">
        <v>0</v>
      </c>
      <c r="AJ35" s="170">
        <v>608</v>
      </c>
      <c r="AK35" s="121">
        <v>0</v>
      </c>
      <c r="AL35" s="121">
        <v>0</v>
      </c>
    </row>
    <row r="36" spans="1:38">
      <c r="A36" s="8" t="s">
        <v>1351</v>
      </c>
      <c r="B36" s="37">
        <v>0</v>
      </c>
      <c r="AJ36" s="170">
        <v>609</v>
      </c>
      <c r="AK36" s="121">
        <v>0</v>
      </c>
      <c r="AL36" s="121">
        <v>0</v>
      </c>
    </row>
    <row r="37" spans="1:38">
      <c r="A37" s="8" t="s">
        <v>1352</v>
      </c>
      <c r="B37" s="37">
        <v>0</v>
      </c>
      <c r="AJ37" s="170">
        <v>610</v>
      </c>
      <c r="AK37" s="121">
        <v>0</v>
      </c>
      <c r="AL37" s="121">
        <v>0</v>
      </c>
    </row>
    <row r="38" spans="1:38">
      <c r="A38" s="8" t="s">
        <v>1353</v>
      </c>
      <c r="B38" s="37">
        <v>0</v>
      </c>
      <c r="AJ38" s="170">
        <v>611</v>
      </c>
      <c r="AK38" s="121">
        <v>0</v>
      </c>
      <c r="AL38" s="121">
        <v>1</v>
      </c>
    </row>
    <row r="39" spans="1:38">
      <c r="A39" s="8" t="s">
        <v>1354</v>
      </c>
      <c r="B39" s="37">
        <v>0</v>
      </c>
      <c r="AJ39" s="170">
        <v>612</v>
      </c>
      <c r="AK39" s="121">
        <v>1</v>
      </c>
      <c r="AL39" s="121">
        <v>2</v>
      </c>
    </row>
    <row r="40" spans="1:38">
      <c r="A40" s="8" t="s">
        <v>1355</v>
      </c>
      <c r="B40" s="37">
        <v>0</v>
      </c>
      <c r="AJ40" s="170">
        <v>613</v>
      </c>
      <c r="AK40" s="121">
        <v>1</v>
      </c>
      <c r="AL40" s="121">
        <v>1</v>
      </c>
    </row>
    <row r="41" spans="1:38">
      <c r="A41" s="8" t="s">
        <v>1356</v>
      </c>
      <c r="B41" s="37">
        <v>1</v>
      </c>
      <c r="AJ41" s="170">
        <v>614</v>
      </c>
      <c r="AK41" s="121">
        <v>0</v>
      </c>
      <c r="AL41" s="121">
        <v>0</v>
      </c>
    </row>
    <row r="42" spans="1:38">
      <c r="A42" s="8" t="s">
        <v>1357</v>
      </c>
      <c r="B42" s="37">
        <v>3</v>
      </c>
      <c r="AJ42" s="170">
        <v>615</v>
      </c>
      <c r="AK42" s="121">
        <v>0</v>
      </c>
      <c r="AL42" s="121">
        <v>5</v>
      </c>
    </row>
    <row r="43" spans="1:38">
      <c r="A43" s="8" t="s">
        <v>1358</v>
      </c>
      <c r="B43" s="37">
        <v>0</v>
      </c>
      <c r="AJ43" s="170">
        <v>616</v>
      </c>
      <c r="AK43" s="121">
        <v>0</v>
      </c>
      <c r="AL43" s="121">
        <v>2</v>
      </c>
    </row>
    <row r="44" spans="1:38">
      <c r="A44" s="45" t="s">
        <v>1314</v>
      </c>
      <c r="B44" s="38">
        <v>5</v>
      </c>
      <c r="AJ44" s="170">
        <v>617</v>
      </c>
      <c r="AK44" s="121">
        <v>0</v>
      </c>
      <c r="AL44" s="121">
        <v>0</v>
      </c>
    </row>
    <row r="45" spans="1:38">
      <c r="I45" s="121"/>
      <c r="J45" s="121"/>
      <c r="K45" s="121"/>
      <c r="L45" s="121"/>
      <c r="M45" s="121"/>
      <c r="N45" s="121"/>
      <c r="O45" s="121"/>
      <c r="P45" s="121"/>
      <c r="Q45" s="121"/>
      <c r="R45" s="121"/>
      <c r="S45" s="121"/>
      <c r="T45" s="121"/>
      <c r="AJ45" s="170">
        <v>618</v>
      </c>
      <c r="AK45" s="121">
        <v>2</v>
      </c>
      <c r="AL45" s="121">
        <v>4</v>
      </c>
    </row>
    <row r="46" spans="1:38" s="121" customFormat="1">
      <c r="I46"/>
      <c r="J46"/>
      <c r="K46"/>
      <c r="L46"/>
      <c r="M46"/>
      <c r="N46"/>
      <c r="O46"/>
      <c r="P46"/>
      <c r="Q46"/>
      <c r="R46"/>
      <c r="S46"/>
      <c r="T46"/>
      <c r="AJ46" s="170">
        <v>619</v>
      </c>
      <c r="AK46" s="121">
        <v>0</v>
      </c>
      <c r="AL46" s="121">
        <v>7</v>
      </c>
    </row>
    <row r="47" spans="1:38" ht="41.4">
      <c r="A47" s="40" t="s">
        <v>1383</v>
      </c>
      <c r="B47" s="40" t="s">
        <v>1416</v>
      </c>
      <c r="C47" s="40" t="s">
        <v>1385</v>
      </c>
      <c r="D47" s="40" t="s">
        <v>1386</v>
      </c>
      <c r="E47" s="40" t="s">
        <v>1290</v>
      </c>
      <c r="F47" s="40" t="s">
        <v>2530</v>
      </c>
      <c r="AJ47" s="170">
        <v>620</v>
      </c>
      <c r="AK47" s="121">
        <v>0</v>
      </c>
      <c r="AL47" s="121">
        <v>1</v>
      </c>
    </row>
    <row r="48" spans="1:38">
      <c r="A48" s="19" t="s">
        <v>1401</v>
      </c>
      <c r="B48" s="129">
        <v>1</v>
      </c>
      <c r="C48" s="19" t="s">
        <v>2555</v>
      </c>
      <c r="D48" s="19" t="s">
        <v>1356</v>
      </c>
      <c r="E48" s="207" t="s">
        <v>1912</v>
      </c>
      <c r="G48" s="207"/>
      <c r="H48" s="207"/>
      <c r="I48" s="207"/>
      <c r="AJ48" s="170">
        <v>621</v>
      </c>
      <c r="AK48" s="121">
        <v>0</v>
      </c>
      <c r="AL48" s="121">
        <v>0</v>
      </c>
    </row>
    <row r="49" spans="1:38">
      <c r="A49" s="19" t="s">
        <v>1397</v>
      </c>
      <c r="B49" s="129">
        <v>2</v>
      </c>
      <c r="C49" s="19" t="s">
        <v>1399</v>
      </c>
      <c r="D49" s="19" t="s">
        <v>1349</v>
      </c>
      <c r="E49" s="207" t="s">
        <v>1366</v>
      </c>
      <c r="G49" s="207"/>
      <c r="H49" s="207"/>
      <c r="I49" s="207"/>
      <c r="AJ49" s="170">
        <v>622</v>
      </c>
      <c r="AK49" s="121">
        <v>3</v>
      </c>
      <c r="AL49" s="121">
        <v>1</v>
      </c>
    </row>
    <row r="50" spans="1:38">
      <c r="A50" s="19" t="s">
        <v>1391</v>
      </c>
      <c r="B50" s="129">
        <v>1</v>
      </c>
      <c r="C50" s="19" t="s">
        <v>1392</v>
      </c>
      <c r="D50" s="19" t="s">
        <v>1357</v>
      </c>
      <c r="E50" s="207" t="s">
        <v>1390</v>
      </c>
      <c r="G50" s="207"/>
      <c r="H50" s="207"/>
      <c r="I50" s="207"/>
      <c r="AJ50" s="170">
        <v>623</v>
      </c>
      <c r="AK50" s="121">
        <v>2</v>
      </c>
      <c r="AL50" s="121">
        <v>2</v>
      </c>
    </row>
    <row r="51" spans="1:38">
      <c r="A51" s="19" t="s">
        <v>1401</v>
      </c>
      <c r="B51" s="129">
        <v>5</v>
      </c>
      <c r="C51" s="19" t="s">
        <v>2603</v>
      </c>
      <c r="D51" s="19" t="s">
        <v>1356</v>
      </c>
      <c r="E51" s="207" t="s">
        <v>1925</v>
      </c>
      <c r="G51" s="207"/>
      <c r="H51" s="207"/>
      <c r="I51" s="207"/>
      <c r="AJ51" s="170">
        <v>624</v>
      </c>
      <c r="AK51" s="121">
        <v>2</v>
      </c>
      <c r="AL51" s="121">
        <v>2</v>
      </c>
    </row>
    <row r="52" spans="1:38">
      <c r="A52" s="19" t="s">
        <v>1391</v>
      </c>
      <c r="B52" s="129">
        <v>1</v>
      </c>
      <c r="C52" s="19" t="s">
        <v>2490</v>
      </c>
      <c r="D52" s="19" t="s">
        <v>1356</v>
      </c>
      <c r="E52" s="207" t="s">
        <v>1912</v>
      </c>
      <c r="G52" s="207"/>
      <c r="H52" s="207"/>
      <c r="I52" s="207"/>
      <c r="AJ52" s="170">
        <v>625</v>
      </c>
      <c r="AK52" s="121">
        <v>3</v>
      </c>
      <c r="AL52" s="121">
        <v>6</v>
      </c>
    </row>
    <row r="53" spans="1:38">
      <c r="A53" s="19" t="s">
        <v>1401</v>
      </c>
      <c r="B53" s="129">
        <v>1</v>
      </c>
      <c r="C53" s="19" t="s">
        <v>1406</v>
      </c>
      <c r="D53" s="19" t="s">
        <v>1356</v>
      </c>
      <c r="E53" s="207" t="s">
        <v>1925</v>
      </c>
      <c r="G53" s="207"/>
      <c r="H53" s="207"/>
      <c r="I53" s="207"/>
      <c r="AJ53" s="170">
        <v>626</v>
      </c>
      <c r="AK53" s="121">
        <v>0</v>
      </c>
      <c r="AL53" s="121">
        <v>0</v>
      </c>
    </row>
    <row r="54" spans="1:38">
      <c r="A54" s="19" t="s">
        <v>1397</v>
      </c>
      <c r="B54" s="129">
        <v>34</v>
      </c>
      <c r="C54" s="19" t="s">
        <v>2556</v>
      </c>
      <c r="D54" s="19" t="s">
        <v>1356</v>
      </c>
      <c r="E54" s="207" t="s">
        <v>1390</v>
      </c>
      <c r="G54" s="207"/>
      <c r="H54" s="207"/>
      <c r="I54" s="207"/>
    </row>
    <row r="55" spans="1:38">
      <c r="A55" s="19" t="s">
        <v>1391</v>
      </c>
      <c r="B55" s="129">
        <v>3</v>
      </c>
      <c r="C55" s="19" t="s">
        <v>2604</v>
      </c>
      <c r="D55" s="19" t="s">
        <v>1349</v>
      </c>
      <c r="E55" s="207" t="s">
        <v>1925</v>
      </c>
      <c r="G55" s="207"/>
      <c r="H55" s="207"/>
      <c r="I55" s="207"/>
    </row>
    <row r="56" spans="1:38">
      <c r="A56" s="19" t="s">
        <v>1401</v>
      </c>
      <c r="B56" s="129">
        <v>1</v>
      </c>
      <c r="C56" s="19" t="s">
        <v>1927</v>
      </c>
      <c r="D56" s="19" t="s">
        <v>1356</v>
      </c>
      <c r="E56" s="207" t="s">
        <v>1925</v>
      </c>
      <c r="G56" s="207"/>
      <c r="H56" s="207"/>
      <c r="I56" s="207"/>
    </row>
    <row r="57" spans="1:38">
      <c r="A57" s="19" t="s">
        <v>1397</v>
      </c>
      <c r="B57" s="129">
        <v>2</v>
      </c>
      <c r="C57" s="19" t="s">
        <v>1915</v>
      </c>
      <c r="D57" s="19" t="s">
        <v>1356</v>
      </c>
      <c r="E57" s="207" t="s">
        <v>1366</v>
      </c>
      <c r="G57" s="207"/>
      <c r="H57" s="207"/>
      <c r="I57" s="207"/>
    </row>
    <row r="58" spans="1:38">
      <c r="A58" s="19" t="s">
        <v>1397</v>
      </c>
      <c r="B58" s="129">
        <v>2</v>
      </c>
      <c r="C58" s="19" t="s">
        <v>1916</v>
      </c>
      <c r="D58" s="19" t="s">
        <v>1356</v>
      </c>
      <c r="E58" s="207" t="s">
        <v>1366</v>
      </c>
      <c r="G58" s="207"/>
      <c r="H58" s="207"/>
      <c r="I58" s="207"/>
    </row>
    <row r="59" spans="1:38">
      <c r="A59" s="19" t="s">
        <v>1401</v>
      </c>
      <c r="B59" s="129">
        <v>2</v>
      </c>
      <c r="C59" s="19" t="s">
        <v>1919</v>
      </c>
      <c r="D59" s="19" t="s">
        <v>1356</v>
      </c>
      <c r="E59" s="207" t="s">
        <v>1366</v>
      </c>
      <c r="G59" s="207"/>
      <c r="H59" s="207"/>
      <c r="I59" s="207"/>
    </row>
    <row r="60" spans="1:38">
      <c r="A60" s="19" t="s">
        <v>1401</v>
      </c>
      <c r="B60" s="129">
        <v>1</v>
      </c>
      <c r="C60" s="19" t="s">
        <v>2558</v>
      </c>
      <c r="D60" s="19" t="s">
        <v>1354</v>
      </c>
      <c r="E60" s="207" t="s">
        <v>1366</v>
      </c>
      <c r="G60" s="207"/>
      <c r="H60" s="207"/>
      <c r="I60" s="207"/>
    </row>
    <row r="61" spans="1:38">
      <c r="A61" s="19" t="s">
        <v>1401</v>
      </c>
      <c r="B61" s="129">
        <v>1</v>
      </c>
      <c r="C61" s="19" t="s">
        <v>2559</v>
      </c>
      <c r="D61" s="19" t="s">
        <v>1354</v>
      </c>
      <c r="E61" s="207" t="s">
        <v>1366</v>
      </c>
      <c r="G61" s="207"/>
      <c r="H61" s="207"/>
      <c r="I61" s="207"/>
    </row>
    <row r="62" spans="1:38">
      <c r="A62" s="19" t="s">
        <v>1401</v>
      </c>
      <c r="B62" s="129">
        <v>11</v>
      </c>
      <c r="C62" s="19" t="s">
        <v>1402</v>
      </c>
      <c r="D62" s="19" t="s">
        <v>1354</v>
      </c>
      <c r="E62" s="207" t="s">
        <v>1366</v>
      </c>
      <c r="G62" s="207"/>
      <c r="H62" s="207"/>
      <c r="I62" s="207"/>
    </row>
    <row r="63" spans="1:38">
      <c r="A63" s="19" t="s">
        <v>1401</v>
      </c>
      <c r="B63" s="129">
        <v>1</v>
      </c>
      <c r="C63" s="19" t="s">
        <v>1407</v>
      </c>
      <c r="D63" s="19" t="s">
        <v>1354</v>
      </c>
      <c r="E63" s="207" t="s">
        <v>1366</v>
      </c>
      <c r="G63" s="207"/>
      <c r="H63" s="207"/>
      <c r="I63" s="207"/>
    </row>
    <row r="64" spans="1:38">
      <c r="A64" s="19" t="s">
        <v>1401</v>
      </c>
      <c r="B64" s="129">
        <v>1</v>
      </c>
      <c r="C64" s="19" t="s">
        <v>1405</v>
      </c>
      <c r="D64" s="19" t="s">
        <v>1354</v>
      </c>
      <c r="E64" s="207" t="s">
        <v>1366</v>
      </c>
      <c r="G64" s="207"/>
      <c r="H64" s="207"/>
      <c r="I64" s="207"/>
    </row>
    <row r="65" spans="1:9">
      <c r="A65" s="19" t="s">
        <v>1401</v>
      </c>
      <c r="B65" s="129">
        <v>3</v>
      </c>
      <c r="C65" s="19" t="s">
        <v>1404</v>
      </c>
      <c r="D65" s="19" t="s">
        <v>1354</v>
      </c>
      <c r="E65" s="207" t="s">
        <v>1366</v>
      </c>
      <c r="G65" s="207"/>
      <c r="H65" s="207"/>
      <c r="I65" s="207"/>
    </row>
    <row r="66" spans="1:9">
      <c r="A66" s="19" t="s">
        <v>1391</v>
      </c>
      <c r="B66" s="129">
        <v>17</v>
      </c>
      <c r="C66" s="19" t="s">
        <v>1910</v>
      </c>
      <c r="D66" s="19" t="s">
        <v>1357</v>
      </c>
      <c r="E66" s="207" t="s">
        <v>1390</v>
      </c>
      <c r="G66" s="207"/>
      <c r="H66" s="207"/>
      <c r="I66" s="207"/>
    </row>
    <row r="67" spans="1:9">
      <c r="A67" s="19" t="s">
        <v>1388</v>
      </c>
      <c r="B67" s="129">
        <v>14</v>
      </c>
      <c r="C67" s="19" t="s">
        <v>1908</v>
      </c>
      <c r="D67" s="19" t="s">
        <v>1357</v>
      </c>
      <c r="E67" s="207" t="s">
        <v>1390</v>
      </c>
      <c r="G67" s="207"/>
      <c r="H67" s="207"/>
      <c r="I67" s="207"/>
    </row>
    <row r="68" spans="1:9">
      <c r="A68" s="19" t="s">
        <v>1401</v>
      </c>
      <c r="B68" s="129">
        <v>1</v>
      </c>
      <c r="C68" s="19" t="s">
        <v>1921</v>
      </c>
      <c r="D68" s="19" t="s">
        <v>1353</v>
      </c>
      <c r="E68" s="207" t="s">
        <v>1390</v>
      </c>
      <c r="G68" s="207"/>
      <c r="H68" s="207"/>
      <c r="I68" s="207"/>
    </row>
    <row r="69" spans="1:9">
      <c r="A69" s="19" t="s">
        <v>1401</v>
      </c>
      <c r="B69" s="129">
        <v>1</v>
      </c>
      <c r="C69" s="19" t="s">
        <v>1403</v>
      </c>
      <c r="D69" s="19" t="s">
        <v>1349</v>
      </c>
      <c r="E69" s="207" t="s">
        <v>1925</v>
      </c>
      <c r="G69" s="207"/>
      <c r="H69" s="207"/>
      <c r="I69" s="207"/>
    </row>
    <row r="70" spans="1:9">
      <c r="A70" s="19" t="s">
        <v>1401</v>
      </c>
      <c r="B70" s="129">
        <v>1</v>
      </c>
      <c r="C70" s="19" t="s">
        <v>1926</v>
      </c>
      <c r="D70" s="19" t="s">
        <v>1356</v>
      </c>
      <c r="E70" s="207" t="s">
        <v>1925</v>
      </c>
      <c r="G70" s="207"/>
      <c r="H70" s="207"/>
      <c r="I70" s="207"/>
    </row>
    <row r="71" spans="1:9">
      <c r="A71" s="19" t="s">
        <v>1401</v>
      </c>
      <c r="B71" s="129">
        <v>3</v>
      </c>
      <c r="C71" s="19" t="s">
        <v>2560</v>
      </c>
      <c r="D71" s="19" t="s">
        <v>1357</v>
      </c>
      <c r="E71" s="207" t="s">
        <v>1925</v>
      </c>
      <c r="G71" s="207"/>
      <c r="H71" s="207"/>
      <c r="I71" s="207"/>
    </row>
    <row r="72" spans="1:9">
      <c r="A72" s="19" t="s">
        <v>1401</v>
      </c>
      <c r="B72" s="129">
        <v>1</v>
      </c>
      <c r="C72" s="19" t="s">
        <v>2605</v>
      </c>
      <c r="D72" s="19" t="s">
        <v>1348</v>
      </c>
      <c r="E72" s="207" t="s">
        <v>1922</v>
      </c>
      <c r="G72" s="207"/>
      <c r="H72" s="207"/>
      <c r="I72" s="207"/>
    </row>
    <row r="73" spans="1:9">
      <c r="A73" s="205"/>
      <c r="B73" s="206"/>
      <c r="C73" s="206"/>
      <c r="D73" s="206"/>
      <c r="E73" s="206"/>
      <c r="F73" s="121"/>
      <c r="G73" s="121"/>
      <c r="H73" s="121"/>
    </row>
    <row r="74" spans="1:9">
      <c r="A74" s="205"/>
      <c r="B74" s="206"/>
      <c r="C74" s="206"/>
      <c r="D74" s="206"/>
      <c r="E74" s="206"/>
      <c r="F74" s="121"/>
      <c r="G74" s="121"/>
      <c r="H74" s="121"/>
    </row>
    <row r="75" spans="1:9">
      <c r="A75" s="205"/>
      <c r="B75" s="206"/>
      <c r="C75" s="206"/>
      <c r="D75" s="206"/>
      <c r="E75" s="206"/>
      <c r="F75" s="121"/>
      <c r="G75" s="121"/>
      <c r="H75" s="121"/>
    </row>
    <row r="76" spans="1:9">
      <c r="A76" s="205"/>
      <c r="B76" s="206"/>
      <c r="C76" s="206"/>
      <c r="D76" s="206"/>
      <c r="E76" s="206"/>
      <c r="F76" s="121"/>
      <c r="G76" s="121"/>
      <c r="H76" s="121"/>
    </row>
    <row r="77" spans="1:9">
      <c r="A77" s="205"/>
      <c r="B77" s="206"/>
      <c r="C77" s="206"/>
      <c r="D77" s="206"/>
      <c r="E77" s="206"/>
      <c r="F77" s="121"/>
      <c r="G77" s="121"/>
      <c r="H77" s="121"/>
    </row>
    <row r="78" spans="1:9">
      <c r="A78" s="205"/>
      <c r="B78" s="206"/>
      <c r="C78" s="206"/>
      <c r="D78" s="206"/>
      <c r="E78" s="206"/>
      <c r="F78" s="121"/>
      <c r="G78" s="121"/>
      <c r="H78" s="121"/>
    </row>
    <row r="79" spans="1:9">
      <c r="A79" s="205"/>
      <c r="B79" s="206"/>
      <c r="C79" s="206"/>
      <c r="D79" s="206"/>
      <c r="E79" s="206"/>
      <c r="F79" s="121"/>
      <c r="G79" s="121"/>
      <c r="H79" s="121"/>
    </row>
  </sheetData>
  <mergeCells count="3">
    <mergeCell ref="AJ2:AL2"/>
    <mergeCell ref="I2:M2"/>
    <mergeCell ref="W2:AA2"/>
  </mergeCells>
  <phoneticPr fontId="11" type="noConversion"/>
  <conditionalFormatting sqref="B73:B79">
    <cfRule type="cellIs" dxfId="251" priority="17" operator="equal">
      <formula>"EOL"</formula>
    </cfRule>
    <cfRule type="cellIs" dxfId="250" priority="18" operator="equal">
      <formula>"EOD"</formula>
    </cfRule>
    <cfRule type="cellIs" dxfId="249" priority="19" operator="equal">
      <formula>"DETRAIN"</formula>
    </cfRule>
    <cfRule type="cellIs" dxfId="248" priority="20" operator="equal">
      <formula>"RESCUE"</formula>
    </cfRule>
  </conditionalFormatting>
  <conditionalFormatting sqref="C73:C79">
    <cfRule type="cellIs" dxfId="247" priority="13" operator="equal">
      <formula>"EOL"</formula>
    </cfRule>
    <cfRule type="cellIs" dxfId="246" priority="14" operator="equal">
      <formula>"EOD"</formula>
    </cfRule>
    <cfRule type="cellIs" dxfId="245" priority="15" operator="equal">
      <formula>"DETRAIN"</formula>
    </cfRule>
    <cfRule type="cellIs" dxfId="244" priority="16" operator="equal">
      <formula>"RESCUE"</formula>
    </cfRule>
  </conditionalFormatting>
  <conditionalFormatting sqref="D73:D79">
    <cfRule type="cellIs" dxfId="243" priority="9" operator="equal">
      <formula>"EOL"</formula>
    </cfRule>
    <cfRule type="cellIs" dxfId="242" priority="10" operator="equal">
      <formula>"EOD"</formula>
    </cfRule>
    <cfRule type="cellIs" dxfId="241" priority="11" operator="equal">
      <formula>"DETRAIN"</formula>
    </cfRule>
    <cfRule type="cellIs" dxfId="240" priority="12" operator="equal">
      <formula>"RESCUE"</formula>
    </cfRule>
  </conditionalFormatting>
  <conditionalFormatting sqref="E73:E79">
    <cfRule type="cellIs" dxfId="239" priority="5" operator="equal">
      <formula>"EOL"</formula>
    </cfRule>
    <cfRule type="cellIs" dxfId="238" priority="6" operator="equal">
      <formula>"EOD"</formula>
    </cfRule>
    <cfRule type="cellIs" dxfId="237" priority="7" operator="equal">
      <formula>"DETRAIN"</formula>
    </cfRule>
    <cfRule type="cellIs" dxfId="236" priority="8" operator="equal">
      <formula>"RESCUE"</formula>
    </cfRule>
  </conditionalFormatting>
  <conditionalFormatting sqref="A48:A72 C48:D72">
    <cfRule type="cellIs" dxfId="235" priority="1" operator="equal">
      <formula>"EOL"</formula>
    </cfRule>
    <cfRule type="cellIs" dxfId="234" priority="2" operator="equal">
      <formula>"EOD"</formula>
    </cfRule>
    <cfRule type="cellIs" dxfId="233" priority="3" operator="equal">
      <formula>"DETRAIN"</formula>
    </cfRule>
    <cfRule type="cellIs" dxfId="232" priority="4" operator="equal">
      <formula>"RESCUE"</formula>
    </cfRule>
  </conditionalFormatting>
  <dataValidations count="1">
    <dataValidation type="list" allowBlank="1" showInputMessage="1" showErrorMessage="1" sqref="E48:E72" xr:uid="{CEB27584-B8F9-4416-8572-BBE38DEB0D10}">
      <formula1>"Detected (Major), Under Investigation, Corrective plan on going, Detected (Minor), Corrective plan implemented, Test Evnmt Related"</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972-5E1C-4EFD-87E7-51A2DC5A7B72}">
  <dimension ref="A1:I15"/>
  <sheetViews>
    <sheetView zoomScaleNormal="100" workbookViewId="0">
      <selection activeCell="G11" sqref="G11"/>
    </sheetView>
  </sheetViews>
  <sheetFormatPr defaultColWidth="8.88671875" defaultRowHeight="14.4"/>
  <cols>
    <col min="1" max="1" width="20.88671875" style="121" customWidth="1"/>
    <col min="2" max="2" width="11.5546875" style="121" bestFit="1" customWidth="1"/>
    <col min="3" max="3" width="10.6640625" style="121" customWidth="1"/>
    <col min="4" max="4" width="10.88671875" style="121" customWidth="1"/>
    <col min="5" max="5" width="8" style="121" customWidth="1"/>
    <col min="6" max="6" width="5.88671875" style="121" customWidth="1"/>
    <col min="7" max="7" width="21.109375" style="121" customWidth="1"/>
    <col min="8" max="8" width="15.109375" style="121" customWidth="1"/>
    <col min="9" max="9" width="15.5546875" style="121" customWidth="1"/>
    <col min="10" max="10" width="10.44140625" style="121" customWidth="1"/>
    <col min="11" max="16384" width="8.88671875" style="121"/>
  </cols>
  <sheetData>
    <row r="1" spans="1:9">
      <c r="A1" s="175">
        <v>44739</v>
      </c>
    </row>
    <row r="2" spans="1:9">
      <c r="A2" s="274" t="s">
        <v>2550</v>
      </c>
      <c r="B2" s="274"/>
      <c r="C2" s="274"/>
      <c r="D2" s="274"/>
      <c r="G2" s="274" t="s">
        <v>2551</v>
      </c>
      <c r="H2" s="274"/>
      <c r="I2" s="274"/>
    </row>
    <row r="3" spans="1:9" ht="28.95" customHeight="1">
      <c r="A3" s="176" t="s">
        <v>2552</v>
      </c>
      <c r="B3" s="176" t="s">
        <v>2546</v>
      </c>
      <c r="C3" s="176" t="s">
        <v>2547</v>
      </c>
      <c r="D3" s="176" t="s">
        <v>2548</v>
      </c>
      <c r="G3" s="176" t="s">
        <v>2552</v>
      </c>
      <c r="H3" s="176" t="s">
        <v>2552</v>
      </c>
      <c r="I3" s="176" t="s">
        <v>2547</v>
      </c>
    </row>
    <row r="4" spans="1:9">
      <c r="A4" s="177" t="s">
        <v>2553</v>
      </c>
      <c r="B4" s="222">
        <v>244311.64285714287</v>
      </c>
      <c r="C4" s="222">
        <v>244311.64285714287</v>
      </c>
      <c r="D4" s="222" t="s">
        <v>2549</v>
      </c>
      <c r="G4" s="177" t="s">
        <v>2626</v>
      </c>
      <c r="H4" s="177" t="s">
        <v>2627</v>
      </c>
      <c r="I4" s="224">
        <v>86</v>
      </c>
    </row>
    <row r="5" spans="1:9">
      <c r="A5" s="177" t="s">
        <v>2512</v>
      </c>
      <c r="B5" s="222">
        <v>244311.64285714287</v>
      </c>
      <c r="C5" s="222">
        <v>244311.64285714287</v>
      </c>
      <c r="D5" s="222">
        <v>161513.47200000001</v>
      </c>
      <c r="G5" s="177" t="s">
        <v>2628</v>
      </c>
      <c r="H5" s="177" t="s">
        <v>2512</v>
      </c>
      <c r="I5" s="224">
        <v>42</v>
      </c>
    </row>
    <row r="6" spans="1:9">
      <c r="A6" s="177" t="s">
        <v>2554</v>
      </c>
      <c r="B6" s="222">
        <v>228024.2</v>
      </c>
      <c r="C6" s="222">
        <v>228024.2</v>
      </c>
      <c r="D6" s="222" t="s">
        <v>2549</v>
      </c>
      <c r="G6" s="177" t="s">
        <v>2629</v>
      </c>
      <c r="H6" s="177" t="s">
        <v>2630</v>
      </c>
      <c r="I6" s="224">
        <v>155</v>
      </c>
    </row>
    <row r="7" spans="1:9">
      <c r="A7" s="177" t="s">
        <v>2540</v>
      </c>
      <c r="B7" s="222">
        <v>190020.16666666666</v>
      </c>
      <c r="C7" s="222">
        <v>190020.16666666666</v>
      </c>
      <c r="D7" s="222" t="s">
        <v>2549</v>
      </c>
      <c r="G7" s="177" t="s">
        <v>2629</v>
      </c>
      <c r="H7" s="177" t="s">
        <v>2540</v>
      </c>
      <c r="I7" s="224">
        <v>78</v>
      </c>
    </row>
    <row r="8" spans="1:9">
      <c r="A8" s="177" t="s">
        <v>2541</v>
      </c>
      <c r="B8" s="222">
        <v>570060.5</v>
      </c>
      <c r="C8" s="222">
        <v>570060.5</v>
      </c>
      <c r="D8" s="222" t="s">
        <v>2549</v>
      </c>
      <c r="G8" s="177" t="s">
        <v>2629</v>
      </c>
      <c r="H8" s="177" t="s">
        <v>2542</v>
      </c>
      <c r="I8" s="224">
        <v>11</v>
      </c>
    </row>
    <row r="9" spans="1:9">
      <c r="A9" s="177" t="s">
        <v>2542</v>
      </c>
      <c r="B9" s="222">
        <v>47505.041666666664</v>
      </c>
      <c r="C9" s="222">
        <v>47505.041666666664</v>
      </c>
      <c r="D9" s="222">
        <v>22432.426666666666</v>
      </c>
      <c r="G9" s="177" t="s">
        <v>2629</v>
      </c>
      <c r="H9" s="177" t="s">
        <v>1569</v>
      </c>
      <c r="I9" s="224">
        <v>38</v>
      </c>
    </row>
    <row r="10" spans="1:9">
      <c r="A10" s="177" t="s">
        <v>2543</v>
      </c>
      <c r="B10" s="222">
        <v>570060.5</v>
      </c>
      <c r="C10" s="222">
        <v>570060.5</v>
      </c>
      <c r="D10" s="222">
        <v>269189.12</v>
      </c>
      <c r="G10" s="177" t="s">
        <v>2629</v>
      </c>
      <c r="H10" s="177" t="s">
        <v>2631</v>
      </c>
      <c r="I10" s="224">
        <v>583</v>
      </c>
    </row>
    <row r="11" spans="1:9">
      <c r="A11" s="177" t="s">
        <v>2544</v>
      </c>
      <c r="B11" s="222">
        <v>570060.5</v>
      </c>
      <c r="C11" s="222">
        <v>570060.5</v>
      </c>
      <c r="D11" s="222" t="s">
        <v>2549</v>
      </c>
      <c r="G11" s="177" t="s">
        <v>2738</v>
      </c>
      <c r="H11" s="177" t="s">
        <v>2543</v>
      </c>
      <c r="I11" s="224">
        <v>38</v>
      </c>
    </row>
    <row r="12" spans="1:9">
      <c r="A12" s="177" t="s">
        <v>2545</v>
      </c>
      <c r="B12" s="222">
        <v>570060.5</v>
      </c>
      <c r="C12" s="222">
        <v>570060.5</v>
      </c>
      <c r="D12" s="222" t="s">
        <v>2549</v>
      </c>
      <c r="G12" s="177" t="s">
        <v>2629</v>
      </c>
      <c r="H12" s="177" t="s">
        <v>2632</v>
      </c>
      <c r="I12" s="224">
        <v>16</v>
      </c>
    </row>
    <row r="13" spans="1:9">
      <c r="A13" s="177" t="s">
        <v>1569</v>
      </c>
      <c r="B13" s="222">
        <v>142515.125</v>
      </c>
      <c r="C13" s="222">
        <v>142515.125</v>
      </c>
      <c r="D13" s="222">
        <v>67297.279999999999</v>
      </c>
      <c r="G13" s="177" t="s">
        <v>2629</v>
      </c>
      <c r="H13" s="177" t="s">
        <v>1302</v>
      </c>
      <c r="I13" s="224">
        <v>35</v>
      </c>
    </row>
    <row r="14" spans="1:9">
      <c r="G14" s="177" t="s">
        <v>2634</v>
      </c>
      <c r="H14" s="177" t="s">
        <v>2544</v>
      </c>
      <c r="I14" s="224">
        <v>145</v>
      </c>
    </row>
    <row r="15" spans="1:9">
      <c r="G15" s="177" t="s">
        <v>2629</v>
      </c>
      <c r="H15" s="177" t="s">
        <v>2633</v>
      </c>
      <c r="I15" s="100">
        <v>0.35</v>
      </c>
    </row>
  </sheetData>
  <mergeCells count="2">
    <mergeCell ref="A2:D2"/>
    <mergeCell ref="G2:I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BE470-15CA-4E37-8A59-E88CCEA76CFC}">
  <dimension ref="A1:AE27"/>
  <sheetViews>
    <sheetView zoomScale="70" zoomScaleNormal="70" workbookViewId="0">
      <selection activeCell="P31" sqref="P31"/>
    </sheetView>
  </sheetViews>
  <sheetFormatPr defaultColWidth="8.88671875" defaultRowHeight="14.4"/>
  <cols>
    <col min="1" max="1" width="9.6640625" style="121" customWidth="1"/>
    <col min="2" max="2" width="9.88671875" style="121" customWidth="1"/>
    <col min="3" max="3" width="7.5546875" style="121" customWidth="1"/>
    <col min="4" max="4" width="16.44140625" style="121" customWidth="1"/>
    <col min="5" max="5" width="8.88671875" style="121"/>
    <col min="6" max="6" width="10.109375" style="121" customWidth="1"/>
    <col min="7" max="7" width="8.88671875" style="121"/>
    <col min="8" max="8" width="8.6640625" style="121" customWidth="1"/>
    <col min="9" max="9" width="11.33203125" style="121" customWidth="1"/>
    <col min="10" max="10" width="8.5546875" style="121" customWidth="1"/>
    <col min="11" max="11" width="8.88671875" style="121"/>
    <col min="12" max="12" width="9.6640625" style="121" customWidth="1"/>
    <col min="13" max="13" width="8.88671875" style="121"/>
    <col min="14" max="14" width="10" style="121" customWidth="1"/>
    <col min="15" max="15" width="8.88671875" style="121"/>
    <col min="16" max="16" width="11.5546875" style="121" customWidth="1"/>
    <col min="17" max="17" width="8.88671875" style="121"/>
    <col min="18" max="18" width="11.109375" style="121" customWidth="1"/>
    <col min="19" max="19" width="8.88671875" style="121"/>
    <col min="20" max="20" width="10.109375" style="121" customWidth="1"/>
    <col min="21" max="21" width="8.88671875" style="121"/>
    <col min="22" max="22" width="10.44140625" style="121" customWidth="1"/>
    <col min="23" max="24" width="8.88671875" style="121"/>
    <col min="25" max="25" width="9.6640625" style="121" customWidth="1"/>
    <col min="26" max="26" width="11.44140625" style="121" customWidth="1"/>
    <col min="27" max="27" width="8.88671875" style="121"/>
    <col min="28" max="28" width="17.33203125" style="121" customWidth="1"/>
    <col min="29" max="29" width="7" style="121" customWidth="1"/>
    <col min="30" max="30" width="14.6640625" style="121" customWidth="1"/>
    <col min="31" max="16384" width="8.88671875" style="121"/>
  </cols>
  <sheetData>
    <row r="1" spans="1:31">
      <c r="A1" s="23">
        <v>44749</v>
      </c>
    </row>
    <row r="2" spans="1:31" ht="32.4" customHeight="1">
      <c r="A2" s="141" t="s">
        <v>4</v>
      </c>
      <c r="B2" s="141" t="s">
        <v>1</v>
      </c>
      <c r="C2" s="94" t="s">
        <v>1804</v>
      </c>
      <c r="D2" s="141" t="s">
        <v>5</v>
      </c>
      <c r="E2" s="15" t="s">
        <v>5</v>
      </c>
      <c r="F2" s="275" t="s">
        <v>465</v>
      </c>
      <c r="G2" s="4" t="s">
        <v>6</v>
      </c>
      <c r="H2" s="109"/>
      <c r="I2" s="4" t="s">
        <v>7</v>
      </c>
      <c r="J2" s="109"/>
      <c r="K2" s="4" t="s">
        <v>8</v>
      </c>
      <c r="L2" s="109"/>
      <c r="M2" s="4" t="s">
        <v>9</v>
      </c>
      <c r="N2" s="109"/>
      <c r="O2" s="4" t="s">
        <v>10</v>
      </c>
      <c r="P2" s="109"/>
      <c r="Q2" s="4" t="s">
        <v>11</v>
      </c>
      <c r="R2" s="109"/>
      <c r="S2" s="4" t="s">
        <v>12</v>
      </c>
      <c r="T2" s="109"/>
      <c r="U2" s="4" t="s">
        <v>13</v>
      </c>
      <c r="V2" s="109"/>
      <c r="W2" s="4" t="s">
        <v>14</v>
      </c>
      <c r="X2" s="109"/>
      <c r="Y2" s="4" t="s">
        <v>585</v>
      </c>
      <c r="Z2" s="109"/>
    </row>
    <row r="3" spans="1:31">
      <c r="A3" s="1">
        <v>401</v>
      </c>
      <c r="B3" s="48">
        <f>availability!D3</f>
        <v>22328</v>
      </c>
      <c r="C3" s="48">
        <f>availability!E3</f>
        <v>2423.9666666666667</v>
      </c>
      <c r="D3" s="123" t="str">
        <f>'[9]Line 4&amp;6 config'!B6</f>
        <v>OK for mainline</v>
      </c>
      <c r="E3" s="125" t="str">
        <f>IF(D3="OK for mainline WITH RESTRICTION","POK",IF(D3="OK for mainline","OK",IF(D3="NOK for mainline","NOK")))</f>
        <v>OK</v>
      </c>
      <c r="F3" s="276"/>
      <c r="G3" s="125" t="str">
        <f>'[9]Line 4&amp;6 config'!C6</f>
        <v>3.4.2</v>
      </c>
      <c r="H3" s="152" t="str">
        <f>IF(ISNUMBER(SEARCH(G3,$G$27)),"BASELINE","RESTRICTED")</f>
        <v>BASELINE</v>
      </c>
      <c r="I3" s="125" t="str">
        <f>'[9]Line 4&amp;6 config'!D6</f>
        <v>5.7.3</v>
      </c>
      <c r="J3" s="152" t="str">
        <f>IF(ISNUMBER(SEARCH(I3,$I$27)),"BASELINE","RESTRICTED")</f>
        <v>BASELINE</v>
      </c>
      <c r="K3" s="125">
        <f>'[9]Line 4&amp;6 config'!E6</f>
        <v>400</v>
      </c>
      <c r="L3" s="152" t="str">
        <f>IF(ISNUMBER(SEARCH(K3,$K$27)),"BASELINE","RESTRICTED")</f>
        <v>BASELINE</v>
      </c>
      <c r="M3" s="125">
        <f>'[9]Line 4&amp;6 config'!F6</f>
        <v>220</v>
      </c>
      <c r="N3" s="152" t="str">
        <f>IF(ISNUMBER(SEARCH(M3,$M$27)),"BASELINE","RESTRICTED")</f>
        <v>BASELINE</v>
      </c>
      <c r="O3" s="125" t="str">
        <f>'[9]Line 4&amp;6 config'!G6</f>
        <v>V2.2.3</v>
      </c>
      <c r="P3" s="152" t="str">
        <f>IF(ISNUMBER(SEARCH(O3,$O$27)),"BASELINE","RESTRICTED")</f>
        <v>BASELINE</v>
      </c>
      <c r="Q3" s="125" t="str">
        <f>'[9]Line 4&amp;6 config'!H6</f>
        <v>V1.1.6</v>
      </c>
      <c r="R3" s="152" t="str">
        <f>IF(ISNUMBER(SEARCH(Q3,$Q$27)),"BASELINE","RESTRICTED")</f>
        <v>BASELINE</v>
      </c>
      <c r="S3" s="125">
        <f>'[9]Line 4&amp;6 config'!I6</f>
        <v>1.02</v>
      </c>
      <c r="T3" s="152" t="str">
        <f>IF(ISNUMBER(SEARCH(S3,$S$27)),"BASELINE","RESTRICTED")</f>
        <v>BASELINE</v>
      </c>
      <c r="U3" s="125">
        <f>'[9]Line 4&amp;6 config'!J6</f>
        <v>103</v>
      </c>
      <c r="V3" s="152" t="str">
        <f>IF(ISNUMBER(SEARCH(U3,$U$27)),"BASELINE","RESTRICTED")</f>
        <v>BASELINE</v>
      </c>
      <c r="W3" s="125">
        <f>'[9]Line 4&amp;6 config'!K6</f>
        <v>1.32</v>
      </c>
      <c r="X3" s="152" t="str">
        <f>IF(ISNUMBER(SEARCH(W3,$W$27)),"BASELINE","RESTRICTED")</f>
        <v>BASELINE</v>
      </c>
      <c r="Y3" s="125" t="str">
        <f>'[9]Line 4&amp;6 config'!M6</f>
        <v>2.9.1.7</v>
      </c>
      <c r="Z3" s="152" t="str">
        <f>IF(ISNUMBER(SEARCH(Y3,$Y$27)),"BASELINE","RESTRICTED")</f>
        <v>BASELINE</v>
      </c>
      <c r="AD3" s="5" t="s">
        <v>15</v>
      </c>
      <c r="AE3" s="9">
        <f>COUNTIF(E3:E26,"OK")</f>
        <v>24</v>
      </c>
    </row>
    <row r="4" spans="1:31">
      <c r="A4" s="1">
        <v>402</v>
      </c>
      <c r="B4" s="48">
        <f>availability!D4</f>
        <v>35706</v>
      </c>
      <c r="C4" s="48">
        <f>availability!E4</f>
        <v>3483.8500000000004</v>
      </c>
      <c r="D4" s="123" t="str">
        <f>'[9]Line 4&amp;6 config'!B7</f>
        <v>OK for mainline</v>
      </c>
      <c r="E4" s="125" t="str">
        <f t="shared" ref="E4:E8" si="0">IF(D4="OK for mainline WITH RESTRICTION","POK",IF(D4="OK for mainline","OK",IF(D4="NOK for mainline","NOK")))</f>
        <v>OK</v>
      </c>
      <c r="F4" s="276"/>
      <c r="G4" s="125" t="str">
        <f>'[9]Line 4&amp;6 config'!C7</f>
        <v>3.4.2</v>
      </c>
      <c r="H4" s="152" t="str">
        <f t="shared" ref="H4:H26" si="1">IF(ISNUMBER(SEARCH(G4,$G$27)),"BASELINE","RESTRICTED")</f>
        <v>BASELINE</v>
      </c>
      <c r="I4" s="125" t="str">
        <f>'[9]Line 4&amp;6 config'!D7</f>
        <v>5.7.3</v>
      </c>
      <c r="J4" s="152" t="str">
        <f t="shared" ref="J4:J26" si="2">IF(ISNUMBER(SEARCH(I4,$I$27)),"BASELINE","RESTRICTED")</f>
        <v>BASELINE</v>
      </c>
      <c r="K4" s="125">
        <f>'[9]Line 4&amp;6 config'!E7</f>
        <v>400</v>
      </c>
      <c r="L4" s="152" t="str">
        <f t="shared" ref="L4:L26" si="3">IF(ISNUMBER(SEARCH(K4,$K$27)),"BASELINE","RESTRICTED")</f>
        <v>BASELINE</v>
      </c>
      <c r="M4" s="125">
        <f>'[9]Line 4&amp;6 config'!F7</f>
        <v>220</v>
      </c>
      <c r="N4" s="152" t="str">
        <f t="shared" ref="N4:N26" si="4">IF(ISNUMBER(SEARCH(M4,$M$27)),"BASELINE","RESTRICTED")</f>
        <v>BASELINE</v>
      </c>
      <c r="O4" s="125" t="str">
        <f>'[9]Line 4&amp;6 config'!G7</f>
        <v>V2.2.3</v>
      </c>
      <c r="P4" s="152" t="str">
        <f t="shared" ref="P4:P26" si="5">IF(ISNUMBER(SEARCH(O4,$O$27)),"BASELINE","RESTRICTED")</f>
        <v>BASELINE</v>
      </c>
      <c r="Q4" s="125" t="str">
        <f>'[9]Line 4&amp;6 config'!H7</f>
        <v>V1.1.6</v>
      </c>
      <c r="R4" s="152" t="str">
        <f t="shared" ref="R4:R26" si="6">IF(ISNUMBER(SEARCH(Q4,$Q$27)),"BASELINE","RESTRICTED")</f>
        <v>BASELINE</v>
      </c>
      <c r="S4" s="125">
        <f>'[9]Line 4&amp;6 config'!I7</f>
        <v>1.02</v>
      </c>
      <c r="T4" s="152" t="str">
        <f t="shared" ref="T4:T26" si="7">IF(ISNUMBER(SEARCH(S4,$S$27)),"BASELINE","RESTRICTED")</f>
        <v>BASELINE</v>
      </c>
      <c r="U4" s="125">
        <f>'[9]Line 4&amp;6 config'!J7</f>
        <v>103</v>
      </c>
      <c r="V4" s="152" t="str">
        <f t="shared" ref="V4:V26" si="8">IF(ISNUMBER(SEARCH(U4,$U$27)),"BASELINE","RESTRICTED")</f>
        <v>BASELINE</v>
      </c>
      <c r="W4" s="125">
        <f>'[9]Line 4&amp;6 config'!K7</f>
        <v>1.32</v>
      </c>
      <c r="X4" s="152" t="str">
        <f t="shared" ref="X4:X26" si="9">IF(ISNUMBER(SEARCH(W4,$W$27)),"BASELINE","RESTRICTED")</f>
        <v>BASELINE</v>
      </c>
      <c r="Y4" s="125" t="str">
        <f>'[9]Line 4&amp;6 config'!M7</f>
        <v>2.9.1.7</v>
      </c>
      <c r="Z4" s="152" t="str">
        <f t="shared" ref="Z4:Z26" si="10">IF(ISNUMBER(SEARCH(Y4,$Y$27)),"BASELINE","RESTRICTED")</f>
        <v>BASELINE</v>
      </c>
      <c r="AD4" s="6" t="s">
        <v>16</v>
      </c>
      <c r="AE4" s="9">
        <f>COUNTIF(E3:E26,"POK")</f>
        <v>0</v>
      </c>
    </row>
    <row r="5" spans="1:31">
      <c r="A5" s="1">
        <v>403</v>
      </c>
      <c r="B5" s="48">
        <f>availability!D5</f>
        <v>35291</v>
      </c>
      <c r="C5" s="48">
        <f>availability!E5</f>
        <v>3444.75</v>
      </c>
      <c r="D5" s="123" t="str">
        <f>'[9]Line 4&amp;6 config'!B8</f>
        <v>OK for mainline</v>
      </c>
      <c r="E5" s="125" t="str">
        <f t="shared" si="0"/>
        <v>OK</v>
      </c>
      <c r="F5" s="276"/>
      <c r="G5" s="125" t="str">
        <f>'[9]Line 4&amp;6 config'!C8</f>
        <v>3.4.2</v>
      </c>
      <c r="H5" s="152" t="str">
        <f t="shared" si="1"/>
        <v>BASELINE</v>
      </c>
      <c r="I5" s="125" t="str">
        <f>'[9]Line 4&amp;6 config'!D8</f>
        <v>5.7.3</v>
      </c>
      <c r="J5" s="152" t="str">
        <f t="shared" si="2"/>
        <v>BASELINE</v>
      </c>
      <c r="K5" s="125">
        <f>'[9]Line 4&amp;6 config'!E8</f>
        <v>400</v>
      </c>
      <c r="L5" s="152" t="str">
        <f t="shared" si="3"/>
        <v>BASELINE</v>
      </c>
      <c r="M5" s="125">
        <f>'[9]Line 4&amp;6 config'!F8</f>
        <v>220</v>
      </c>
      <c r="N5" s="152" t="str">
        <f t="shared" si="4"/>
        <v>BASELINE</v>
      </c>
      <c r="O5" s="125" t="str">
        <f>'[9]Line 4&amp;6 config'!G8</f>
        <v>V2.2.3</v>
      </c>
      <c r="P5" s="152" t="str">
        <f t="shared" si="5"/>
        <v>BASELINE</v>
      </c>
      <c r="Q5" s="125" t="str">
        <f>'[9]Line 4&amp;6 config'!H8</f>
        <v>V1.1.6</v>
      </c>
      <c r="R5" s="152" t="str">
        <f t="shared" si="6"/>
        <v>BASELINE</v>
      </c>
      <c r="S5" s="125">
        <f>'[9]Line 4&amp;6 config'!I8</f>
        <v>1.02</v>
      </c>
      <c r="T5" s="152" t="str">
        <f t="shared" si="7"/>
        <v>BASELINE</v>
      </c>
      <c r="U5" s="125">
        <f>'[9]Line 4&amp;6 config'!J8</f>
        <v>103</v>
      </c>
      <c r="V5" s="152" t="str">
        <f t="shared" si="8"/>
        <v>BASELINE</v>
      </c>
      <c r="W5" s="125">
        <f>'[9]Line 4&amp;6 config'!K8</f>
        <v>1.32</v>
      </c>
      <c r="X5" s="152" t="str">
        <f t="shared" si="9"/>
        <v>BASELINE</v>
      </c>
      <c r="Y5" s="125" t="str">
        <f>'[9]Line 4&amp;6 config'!M8</f>
        <v>2.9.1.7</v>
      </c>
      <c r="Z5" s="152" t="str">
        <f t="shared" si="10"/>
        <v>BASELINE</v>
      </c>
      <c r="AD5" s="7" t="s">
        <v>17</v>
      </c>
      <c r="AE5" s="9">
        <f>COUNTIF(E3:E26,"NOK")</f>
        <v>0</v>
      </c>
    </row>
    <row r="6" spans="1:31">
      <c r="A6" s="1">
        <v>404</v>
      </c>
      <c r="B6" s="48">
        <f>availability!D6</f>
        <v>32276.29</v>
      </c>
      <c r="C6" s="48">
        <f>availability!E6</f>
        <v>3203.5666666666666</v>
      </c>
      <c r="D6" s="123" t="str">
        <f>'[9]Line 4&amp;6 config'!B9</f>
        <v>OK for mainline</v>
      </c>
      <c r="E6" s="125" t="str">
        <f t="shared" si="0"/>
        <v>OK</v>
      </c>
      <c r="F6" s="276"/>
      <c r="G6" s="125" t="str">
        <f>'[9]Line 4&amp;6 config'!C9</f>
        <v>3.4.2</v>
      </c>
      <c r="H6" s="152" t="str">
        <f t="shared" si="1"/>
        <v>BASELINE</v>
      </c>
      <c r="I6" s="125" t="str">
        <f>'[9]Line 4&amp;6 config'!D9</f>
        <v>5.7.3</v>
      </c>
      <c r="J6" s="152" t="str">
        <f t="shared" si="2"/>
        <v>BASELINE</v>
      </c>
      <c r="K6" s="125">
        <f>'[9]Line 4&amp;6 config'!E9</f>
        <v>400</v>
      </c>
      <c r="L6" s="152" t="str">
        <f t="shared" si="3"/>
        <v>BASELINE</v>
      </c>
      <c r="M6" s="125">
        <f>'[9]Line 4&amp;6 config'!F9</f>
        <v>220</v>
      </c>
      <c r="N6" s="152" t="str">
        <f t="shared" si="4"/>
        <v>BASELINE</v>
      </c>
      <c r="O6" s="125" t="str">
        <f>'[9]Line 4&amp;6 config'!G9</f>
        <v>V2.2.3</v>
      </c>
      <c r="P6" s="152" t="str">
        <f t="shared" si="5"/>
        <v>BASELINE</v>
      </c>
      <c r="Q6" s="125" t="str">
        <f>'[9]Line 4&amp;6 config'!H9</f>
        <v>V1.1.6</v>
      </c>
      <c r="R6" s="152" t="str">
        <f t="shared" si="6"/>
        <v>BASELINE</v>
      </c>
      <c r="S6" s="125">
        <f>'[9]Line 4&amp;6 config'!I9</f>
        <v>1.02</v>
      </c>
      <c r="T6" s="152" t="str">
        <f t="shared" si="7"/>
        <v>BASELINE</v>
      </c>
      <c r="U6" s="125">
        <f>'[9]Line 4&amp;6 config'!J9</f>
        <v>103</v>
      </c>
      <c r="V6" s="152" t="str">
        <f t="shared" si="8"/>
        <v>BASELINE</v>
      </c>
      <c r="W6" s="125">
        <f>'[9]Line 4&amp;6 config'!K9</f>
        <v>1.32</v>
      </c>
      <c r="X6" s="152" t="str">
        <f t="shared" si="9"/>
        <v>BASELINE</v>
      </c>
      <c r="Y6" s="125" t="str">
        <f>'[9]Line 4&amp;6 config'!M9</f>
        <v>2.9.1.7</v>
      </c>
      <c r="Z6" s="152" t="str">
        <f t="shared" si="10"/>
        <v>BASELINE</v>
      </c>
      <c r="AD6" s="21" t="s">
        <v>586</v>
      </c>
      <c r="AE6" s="20">
        <f>SUM(C3:C26)</f>
        <v>79450.266666666663</v>
      </c>
    </row>
    <row r="7" spans="1:31">
      <c r="A7" s="1">
        <v>405</v>
      </c>
      <c r="B7" s="48">
        <f>availability!D7</f>
        <v>38627</v>
      </c>
      <c r="C7" s="48">
        <f>availability!E7</f>
        <v>3329.6833333333329</v>
      </c>
      <c r="D7" s="123" t="str">
        <f>'[9]Line 4&amp;6 config'!B10</f>
        <v>OK for mainline</v>
      </c>
      <c r="E7" s="125" t="str">
        <f t="shared" si="0"/>
        <v>OK</v>
      </c>
      <c r="F7" s="276"/>
      <c r="G7" s="125" t="str">
        <f>'[9]Line 4&amp;6 config'!C10</f>
        <v>3.4.2</v>
      </c>
      <c r="H7" s="152" t="str">
        <f t="shared" si="1"/>
        <v>BASELINE</v>
      </c>
      <c r="I7" s="125" t="str">
        <f>'[9]Line 4&amp;6 config'!D10</f>
        <v>5.7.3</v>
      </c>
      <c r="J7" s="152" t="str">
        <f t="shared" si="2"/>
        <v>BASELINE</v>
      </c>
      <c r="K7" s="125">
        <f>'[9]Line 4&amp;6 config'!E10</f>
        <v>400</v>
      </c>
      <c r="L7" s="152" t="str">
        <f t="shared" si="3"/>
        <v>BASELINE</v>
      </c>
      <c r="M7" s="125">
        <f>'[9]Line 4&amp;6 config'!F10</f>
        <v>220</v>
      </c>
      <c r="N7" s="152" t="str">
        <f t="shared" si="4"/>
        <v>BASELINE</v>
      </c>
      <c r="O7" s="125" t="str">
        <f>'[9]Line 4&amp;6 config'!G10</f>
        <v>V2.2.3</v>
      </c>
      <c r="P7" s="152" t="str">
        <f t="shared" si="5"/>
        <v>BASELINE</v>
      </c>
      <c r="Q7" s="125" t="str">
        <f>'[9]Line 4&amp;6 config'!H10</f>
        <v>V1.1.6</v>
      </c>
      <c r="R7" s="152" t="str">
        <f t="shared" si="6"/>
        <v>BASELINE</v>
      </c>
      <c r="S7" s="125">
        <f>'[9]Line 4&amp;6 config'!I10</f>
        <v>1.02</v>
      </c>
      <c r="T7" s="152" t="str">
        <f t="shared" si="7"/>
        <v>BASELINE</v>
      </c>
      <c r="U7" s="125">
        <f>'[9]Line 4&amp;6 config'!J10</f>
        <v>103</v>
      </c>
      <c r="V7" s="152" t="str">
        <f t="shared" si="8"/>
        <v>BASELINE</v>
      </c>
      <c r="W7" s="125">
        <f>'[9]Line 4&amp;6 config'!K10</f>
        <v>1.32</v>
      </c>
      <c r="X7" s="152" t="str">
        <f t="shared" si="9"/>
        <v>BASELINE</v>
      </c>
      <c r="Y7" s="125" t="str">
        <f>'[9]Line 4&amp;6 config'!M10</f>
        <v>2.9.1.7</v>
      </c>
      <c r="Z7" s="152" t="str">
        <f t="shared" si="10"/>
        <v>BASELINE</v>
      </c>
      <c r="AD7" s="21" t="s">
        <v>587</v>
      </c>
      <c r="AE7" s="20">
        <f>AE6/24</f>
        <v>3310.4277777777775</v>
      </c>
    </row>
    <row r="8" spans="1:31">
      <c r="A8" s="1">
        <v>406</v>
      </c>
      <c r="B8" s="48">
        <f>availability!D8</f>
        <v>37121</v>
      </c>
      <c r="C8" s="48">
        <f>availability!E8</f>
        <v>3622.05</v>
      </c>
      <c r="D8" s="123" t="str">
        <f>'[9]Line 4&amp;6 config'!B11</f>
        <v>OK for mainline</v>
      </c>
      <c r="E8" s="125" t="str">
        <f t="shared" si="0"/>
        <v>OK</v>
      </c>
      <c r="F8" s="276"/>
      <c r="G8" s="125" t="str">
        <f>'[9]Line 4&amp;6 config'!C11</f>
        <v>3.4.2</v>
      </c>
      <c r="H8" s="152" t="str">
        <f t="shared" si="1"/>
        <v>BASELINE</v>
      </c>
      <c r="I8" s="125" t="str">
        <f>'[9]Line 4&amp;6 config'!D11</f>
        <v>5.7.3</v>
      </c>
      <c r="J8" s="152" t="str">
        <f t="shared" si="2"/>
        <v>BASELINE</v>
      </c>
      <c r="K8" s="125">
        <f>'[9]Line 4&amp;6 config'!E11</f>
        <v>400</v>
      </c>
      <c r="L8" s="152" t="str">
        <f t="shared" si="3"/>
        <v>BASELINE</v>
      </c>
      <c r="M8" s="125">
        <f>'[9]Line 4&amp;6 config'!F11</f>
        <v>220</v>
      </c>
      <c r="N8" s="152" t="str">
        <f t="shared" si="4"/>
        <v>BASELINE</v>
      </c>
      <c r="O8" s="125" t="str">
        <f>'[9]Line 4&amp;6 config'!G11</f>
        <v>V2.2.3</v>
      </c>
      <c r="P8" s="152" t="str">
        <f t="shared" si="5"/>
        <v>BASELINE</v>
      </c>
      <c r="Q8" s="125" t="str">
        <f>'[9]Line 4&amp;6 config'!H11</f>
        <v>V1.1.6</v>
      </c>
      <c r="R8" s="152" t="str">
        <f t="shared" si="6"/>
        <v>BASELINE</v>
      </c>
      <c r="S8" s="125">
        <f>'[9]Line 4&amp;6 config'!I11</f>
        <v>1.02</v>
      </c>
      <c r="T8" s="152" t="str">
        <f t="shared" si="7"/>
        <v>BASELINE</v>
      </c>
      <c r="U8" s="125">
        <f>'[9]Line 4&amp;6 config'!J11</f>
        <v>103</v>
      </c>
      <c r="V8" s="152" t="str">
        <f t="shared" si="8"/>
        <v>BASELINE</v>
      </c>
      <c r="W8" s="125">
        <f>'[9]Line 4&amp;6 config'!K11</f>
        <v>1.32</v>
      </c>
      <c r="X8" s="152" t="str">
        <f t="shared" si="9"/>
        <v>BASELINE</v>
      </c>
      <c r="Y8" s="125" t="str">
        <f>'[9]Line 4&amp;6 config'!M11</f>
        <v>2.9.1.7</v>
      </c>
      <c r="Z8" s="152" t="str">
        <f t="shared" si="10"/>
        <v>BASELINE</v>
      </c>
      <c r="AD8" s="22" t="s">
        <v>18</v>
      </c>
      <c r="AE8" s="20">
        <f>SUM(B3:B26)</f>
        <v>1019970.1100000001</v>
      </c>
    </row>
    <row r="9" spans="1:31">
      <c r="A9" s="1">
        <v>407</v>
      </c>
      <c r="B9" s="48">
        <f>availability!D9</f>
        <v>24204</v>
      </c>
      <c r="C9" s="48">
        <f>availability!E9</f>
        <v>2493.083333333333</v>
      </c>
      <c r="D9" s="123" t="str">
        <f>'[9]Line 4&amp;6 config'!B12</f>
        <v>OK for mainline</v>
      </c>
      <c r="E9" s="125" t="str">
        <f>IF(D9="OK for mainline WITH RESTRICTION","POK",IF(D9="OK for mainline","OK",IF(D9="NOK for mainline","NOK")))</f>
        <v>OK</v>
      </c>
      <c r="F9" s="276"/>
      <c r="G9" s="125" t="str">
        <f>'[9]Line 4&amp;6 config'!C12</f>
        <v>3.4.2</v>
      </c>
      <c r="H9" s="152" t="str">
        <f t="shared" si="1"/>
        <v>BASELINE</v>
      </c>
      <c r="I9" s="125" t="str">
        <f>'[9]Line 4&amp;6 config'!D12</f>
        <v>5.7.3</v>
      </c>
      <c r="J9" s="152" t="str">
        <f t="shared" si="2"/>
        <v>BASELINE</v>
      </c>
      <c r="K9" s="125">
        <f>'[9]Line 4&amp;6 config'!E12</f>
        <v>400</v>
      </c>
      <c r="L9" s="152" t="str">
        <f t="shared" si="3"/>
        <v>BASELINE</v>
      </c>
      <c r="M9" s="125">
        <f>'[9]Line 4&amp;6 config'!F12</f>
        <v>220</v>
      </c>
      <c r="N9" s="152" t="str">
        <f t="shared" si="4"/>
        <v>BASELINE</v>
      </c>
      <c r="O9" s="125" t="str">
        <f>'[9]Line 4&amp;6 config'!G12</f>
        <v>V2.2.3</v>
      </c>
      <c r="P9" s="152" t="str">
        <f t="shared" si="5"/>
        <v>BASELINE</v>
      </c>
      <c r="Q9" s="125" t="str">
        <f>'[9]Line 4&amp;6 config'!H12</f>
        <v>V1.1.6</v>
      </c>
      <c r="R9" s="152" t="str">
        <f t="shared" si="6"/>
        <v>BASELINE</v>
      </c>
      <c r="S9" s="125">
        <f>'[9]Line 4&amp;6 config'!I12</f>
        <v>1.02</v>
      </c>
      <c r="T9" s="152" t="str">
        <f t="shared" si="7"/>
        <v>BASELINE</v>
      </c>
      <c r="U9" s="125">
        <f>'[9]Line 4&amp;6 config'!J12</f>
        <v>103</v>
      </c>
      <c r="V9" s="152" t="str">
        <f t="shared" si="8"/>
        <v>BASELINE</v>
      </c>
      <c r="W9" s="125">
        <f>'[9]Line 4&amp;6 config'!K12</f>
        <v>1.32</v>
      </c>
      <c r="X9" s="152" t="str">
        <f t="shared" si="9"/>
        <v>BASELINE</v>
      </c>
      <c r="Y9" s="125" t="str">
        <f>'[9]Line 4&amp;6 config'!M12</f>
        <v>2.9.1.7</v>
      </c>
      <c r="Z9" s="152" t="str">
        <f t="shared" si="10"/>
        <v>BASELINE</v>
      </c>
      <c r="AD9" s="22" t="s">
        <v>485</v>
      </c>
      <c r="AE9" s="10">
        <f>AE8/24</f>
        <v>42498.754583333335</v>
      </c>
    </row>
    <row r="10" spans="1:31">
      <c r="A10" s="1">
        <v>408</v>
      </c>
      <c r="B10" s="48">
        <f>availability!D10</f>
        <v>30972</v>
      </c>
      <c r="C10" s="48">
        <f>availability!E10</f>
        <v>2997.7500000000005</v>
      </c>
      <c r="D10" s="123" t="str">
        <f>'[9]Line 4&amp;6 config'!B13</f>
        <v>OK for mainline</v>
      </c>
      <c r="E10" s="125" t="str">
        <f t="shared" ref="E10:E26" si="11">IF(D10="OK for mainline WITH RESTRICTION","POK",IF(D10="OK for mainline","OK",IF(D10="NOK for mainline","NOK")))</f>
        <v>OK</v>
      </c>
      <c r="F10" s="276"/>
      <c r="G10" s="125" t="str">
        <f>'[9]Line 4&amp;6 config'!C13</f>
        <v>3.4.2</v>
      </c>
      <c r="H10" s="152" t="str">
        <f t="shared" si="1"/>
        <v>BASELINE</v>
      </c>
      <c r="I10" s="125" t="str">
        <f>'[9]Line 4&amp;6 config'!D13</f>
        <v>5.7.3</v>
      </c>
      <c r="J10" s="152" t="str">
        <f t="shared" si="2"/>
        <v>BASELINE</v>
      </c>
      <c r="K10" s="125">
        <f>'[9]Line 4&amp;6 config'!E13</f>
        <v>400</v>
      </c>
      <c r="L10" s="152" t="str">
        <f t="shared" si="3"/>
        <v>BASELINE</v>
      </c>
      <c r="M10" s="125">
        <f>'[9]Line 4&amp;6 config'!F13</f>
        <v>220</v>
      </c>
      <c r="N10" s="152" t="str">
        <f t="shared" si="4"/>
        <v>BASELINE</v>
      </c>
      <c r="O10" s="125" t="str">
        <f>'[9]Line 4&amp;6 config'!G13</f>
        <v>V2.2.3</v>
      </c>
      <c r="P10" s="152" t="str">
        <f t="shared" si="5"/>
        <v>BASELINE</v>
      </c>
      <c r="Q10" s="125" t="str">
        <f>'[9]Line 4&amp;6 config'!H13</f>
        <v>V1.1.6</v>
      </c>
      <c r="R10" s="152" t="str">
        <f t="shared" si="6"/>
        <v>BASELINE</v>
      </c>
      <c r="S10" s="125">
        <f>'[9]Line 4&amp;6 config'!I13</f>
        <v>1.02</v>
      </c>
      <c r="T10" s="152" t="str">
        <f t="shared" si="7"/>
        <v>BASELINE</v>
      </c>
      <c r="U10" s="125">
        <f>'[9]Line 4&amp;6 config'!J13</f>
        <v>103</v>
      </c>
      <c r="V10" s="152" t="str">
        <f t="shared" si="8"/>
        <v>BASELINE</v>
      </c>
      <c r="W10" s="125">
        <f>'[9]Line 4&amp;6 config'!K13</f>
        <v>1.32</v>
      </c>
      <c r="X10" s="152" t="str">
        <f t="shared" si="9"/>
        <v>BASELINE</v>
      </c>
      <c r="Y10" s="125" t="str">
        <f>'[9]Line 4&amp;6 config'!M13</f>
        <v>2.9.1.7</v>
      </c>
      <c r="Z10" s="152" t="str">
        <f t="shared" si="10"/>
        <v>BASELINE</v>
      </c>
    </row>
    <row r="11" spans="1:31">
      <c r="A11" s="1">
        <v>409</v>
      </c>
      <c r="B11" s="48">
        <f>availability!D11</f>
        <v>37225</v>
      </c>
      <c r="C11" s="48">
        <f>availability!E11</f>
        <v>3183.8666666666668</v>
      </c>
      <c r="D11" s="123" t="str">
        <f>'[9]Line 4&amp;6 config'!B14</f>
        <v>OK for mainline</v>
      </c>
      <c r="E11" s="125" t="str">
        <f t="shared" si="11"/>
        <v>OK</v>
      </c>
      <c r="F11" s="276"/>
      <c r="G11" s="125" t="str">
        <f>'[9]Line 4&amp;6 config'!C14</f>
        <v>3.4.2</v>
      </c>
      <c r="H11" s="152" t="str">
        <f t="shared" si="1"/>
        <v>BASELINE</v>
      </c>
      <c r="I11" s="125" t="str">
        <f>'[9]Line 4&amp;6 config'!D14</f>
        <v>5.7.3</v>
      </c>
      <c r="J11" s="152" t="str">
        <f t="shared" si="2"/>
        <v>BASELINE</v>
      </c>
      <c r="K11" s="125">
        <f>'[9]Line 4&amp;6 config'!E14</f>
        <v>400</v>
      </c>
      <c r="L11" s="152" t="str">
        <f t="shared" si="3"/>
        <v>BASELINE</v>
      </c>
      <c r="M11" s="125">
        <f>'[9]Line 4&amp;6 config'!F14</f>
        <v>220</v>
      </c>
      <c r="N11" s="152" t="str">
        <f t="shared" si="4"/>
        <v>BASELINE</v>
      </c>
      <c r="O11" s="125" t="str">
        <f>'[9]Line 4&amp;6 config'!G14</f>
        <v>V2.2.3</v>
      </c>
      <c r="P11" s="152" t="str">
        <f t="shared" si="5"/>
        <v>BASELINE</v>
      </c>
      <c r="Q11" s="125" t="str">
        <f>'[9]Line 4&amp;6 config'!H14</f>
        <v>V1.1.6</v>
      </c>
      <c r="R11" s="152" t="str">
        <f t="shared" si="6"/>
        <v>BASELINE</v>
      </c>
      <c r="S11" s="125">
        <f>'[9]Line 4&amp;6 config'!I14</f>
        <v>1.02</v>
      </c>
      <c r="T11" s="152" t="str">
        <f t="shared" si="7"/>
        <v>BASELINE</v>
      </c>
      <c r="U11" s="125">
        <f>'[9]Line 4&amp;6 config'!J14</f>
        <v>103</v>
      </c>
      <c r="V11" s="152" t="str">
        <f t="shared" si="8"/>
        <v>BASELINE</v>
      </c>
      <c r="W11" s="125">
        <f>'[9]Line 4&amp;6 config'!K14</f>
        <v>1.32</v>
      </c>
      <c r="X11" s="152" t="str">
        <f t="shared" si="9"/>
        <v>BASELINE</v>
      </c>
      <c r="Y11" s="125" t="str">
        <f>'[9]Line 4&amp;6 config'!M14</f>
        <v>2.9.1.7</v>
      </c>
      <c r="Z11" s="152" t="str">
        <f t="shared" si="10"/>
        <v>BASELINE</v>
      </c>
    </row>
    <row r="12" spans="1:31">
      <c r="A12" s="1">
        <v>410</v>
      </c>
      <c r="B12" s="48">
        <f>availability!D12</f>
        <v>36110</v>
      </c>
      <c r="C12" s="48">
        <f>availability!E12</f>
        <v>3362.8166666666671</v>
      </c>
      <c r="D12" s="123" t="str">
        <f>'[9]Line 4&amp;6 config'!B15</f>
        <v>OK for mainline</v>
      </c>
      <c r="E12" s="125" t="str">
        <f t="shared" si="11"/>
        <v>OK</v>
      </c>
      <c r="F12" s="276"/>
      <c r="G12" s="125" t="str">
        <f>'[9]Line 4&amp;6 config'!C15</f>
        <v>3.4.2</v>
      </c>
      <c r="H12" s="152" t="str">
        <f t="shared" si="1"/>
        <v>BASELINE</v>
      </c>
      <c r="I12" s="125" t="str">
        <f>'[9]Line 4&amp;6 config'!D15</f>
        <v>5.7.3</v>
      </c>
      <c r="J12" s="152" t="str">
        <f t="shared" si="2"/>
        <v>BASELINE</v>
      </c>
      <c r="K12" s="125">
        <f>'[9]Line 4&amp;6 config'!E15</f>
        <v>400</v>
      </c>
      <c r="L12" s="152" t="str">
        <f t="shared" si="3"/>
        <v>BASELINE</v>
      </c>
      <c r="M12" s="125">
        <f>'[9]Line 4&amp;6 config'!F15</f>
        <v>220</v>
      </c>
      <c r="N12" s="152" t="str">
        <f t="shared" si="4"/>
        <v>BASELINE</v>
      </c>
      <c r="O12" s="125" t="str">
        <f>'[9]Line 4&amp;6 config'!G15</f>
        <v>V2.2.3</v>
      </c>
      <c r="P12" s="152" t="str">
        <f t="shared" si="5"/>
        <v>BASELINE</v>
      </c>
      <c r="Q12" s="125" t="str">
        <f>'[9]Line 4&amp;6 config'!H15</f>
        <v>V1.1.6</v>
      </c>
      <c r="R12" s="152" t="str">
        <f t="shared" si="6"/>
        <v>BASELINE</v>
      </c>
      <c r="S12" s="125">
        <f>'[9]Line 4&amp;6 config'!I15</f>
        <v>1.02</v>
      </c>
      <c r="T12" s="152" t="str">
        <f t="shared" si="7"/>
        <v>BASELINE</v>
      </c>
      <c r="U12" s="125">
        <f>'[9]Line 4&amp;6 config'!J15</f>
        <v>103</v>
      </c>
      <c r="V12" s="152" t="str">
        <f t="shared" si="8"/>
        <v>BASELINE</v>
      </c>
      <c r="W12" s="125">
        <f>'[9]Line 4&amp;6 config'!K15</f>
        <v>1.32</v>
      </c>
      <c r="X12" s="152" t="str">
        <f t="shared" si="9"/>
        <v>BASELINE</v>
      </c>
      <c r="Y12" s="125" t="str">
        <f>'[9]Line 4&amp;6 config'!M15</f>
        <v>2.9.1.7</v>
      </c>
      <c r="Z12" s="152" t="str">
        <f t="shared" si="10"/>
        <v>BASELINE</v>
      </c>
    </row>
    <row r="13" spans="1:31">
      <c r="A13" s="1">
        <v>411</v>
      </c>
      <c r="B13" s="48">
        <f>availability!D13</f>
        <v>22583</v>
      </c>
      <c r="C13" s="48">
        <f>availability!E13</f>
        <v>3103.1166666666668</v>
      </c>
      <c r="D13" s="123" t="str">
        <f>'[9]Line 4&amp;6 config'!B16</f>
        <v>OK for mainline</v>
      </c>
      <c r="E13" s="125" t="str">
        <f t="shared" si="11"/>
        <v>OK</v>
      </c>
      <c r="F13" s="276"/>
      <c r="G13" s="125" t="str">
        <f>'[9]Line 4&amp;6 config'!C16</f>
        <v>3.4.2</v>
      </c>
      <c r="H13" s="152" t="str">
        <f t="shared" si="1"/>
        <v>BASELINE</v>
      </c>
      <c r="I13" s="125" t="str">
        <f>'[9]Line 4&amp;6 config'!D16</f>
        <v>5.7.3</v>
      </c>
      <c r="J13" s="152" t="str">
        <f t="shared" si="2"/>
        <v>BASELINE</v>
      </c>
      <c r="K13" s="125">
        <f>'[9]Line 4&amp;6 config'!E16</f>
        <v>400</v>
      </c>
      <c r="L13" s="152" t="str">
        <f t="shared" si="3"/>
        <v>BASELINE</v>
      </c>
      <c r="M13" s="125">
        <f>'[9]Line 4&amp;6 config'!F16</f>
        <v>220</v>
      </c>
      <c r="N13" s="152" t="str">
        <f t="shared" si="4"/>
        <v>BASELINE</v>
      </c>
      <c r="O13" s="125" t="str">
        <f>'[9]Line 4&amp;6 config'!G16</f>
        <v>V2.2.3</v>
      </c>
      <c r="P13" s="152" t="str">
        <f t="shared" si="5"/>
        <v>BASELINE</v>
      </c>
      <c r="Q13" s="125" t="str">
        <f>'[9]Line 4&amp;6 config'!H16</f>
        <v>V1.1.6</v>
      </c>
      <c r="R13" s="152" t="str">
        <f t="shared" si="6"/>
        <v>BASELINE</v>
      </c>
      <c r="S13" s="125">
        <f>'[9]Line 4&amp;6 config'!I16</f>
        <v>1.02</v>
      </c>
      <c r="T13" s="152" t="str">
        <f t="shared" si="7"/>
        <v>BASELINE</v>
      </c>
      <c r="U13" s="125">
        <f>'[9]Line 4&amp;6 config'!J16</f>
        <v>103</v>
      </c>
      <c r="V13" s="152" t="str">
        <f t="shared" si="8"/>
        <v>BASELINE</v>
      </c>
      <c r="W13" s="125">
        <f>'[9]Line 4&amp;6 config'!K16</f>
        <v>1.32</v>
      </c>
      <c r="X13" s="152" t="str">
        <f t="shared" si="9"/>
        <v>BASELINE</v>
      </c>
      <c r="Y13" s="125" t="str">
        <f>'[9]Line 4&amp;6 config'!M16</f>
        <v>2.9.1.7</v>
      </c>
      <c r="Z13" s="152" t="str">
        <f t="shared" si="10"/>
        <v>BASELINE</v>
      </c>
    </row>
    <row r="14" spans="1:31">
      <c r="A14" s="1">
        <v>412</v>
      </c>
      <c r="B14" s="48">
        <f>availability!D14</f>
        <v>233036</v>
      </c>
      <c r="C14" s="48">
        <f>availability!E14</f>
        <v>3169.85</v>
      </c>
      <c r="D14" s="123" t="str">
        <f>'[9]Line 4&amp;6 config'!B17</f>
        <v>OK for mainline</v>
      </c>
      <c r="E14" s="125" t="str">
        <f t="shared" si="11"/>
        <v>OK</v>
      </c>
      <c r="F14" s="276"/>
      <c r="G14" s="125" t="str">
        <f>'[9]Line 4&amp;6 config'!C17</f>
        <v>3.4.2</v>
      </c>
      <c r="H14" s="152" t="str">
        <f t="shared" si="1"/>
        <v>BASELINE</v>
      </c>
      <c r="I14" s="125" t="str">
        <f>'[9]Line 4&amp;6 config'!D17</f>
        <v>5.7.3</v>
      </c>
      <c r="J14" s="152" t="str">
        <f t="shared" si="2"/>
        <v>BASELINE</v>
      </c>
      <c r="K14" s="125">
        <f>'[9]Line 4&amp;6 config'!E17</f>
        <v>400</v>
      </c>
      <c r="L14" s="152" t="str">
        <f t="shared" si="3"/>
        <v>BASELINE</v>
      </c>
      <c r="M14" s="125">
        <f>'[9]Line 4&amp;6 config'!F17</f>
        <v>220</v>
      </c>
      <c r="N14" s="152" t="str">
        <f t="shared" si="4"/>
        <v>BASELINE</v>
      </c>
      <c r="O14" s="125" t="str">
        <f>'[9]Line 4&amp;6 config'!G17</f>
        <v>V2.2.3</v>
      </c>
      <c r="P14" s="152" t="str">
        <f t="shared" si="5"/>
        <v>BASELINE</v>
      </c>
      <c r="Q14" s="125" t="str">
        <f>'[9]Line 4&amp;6 config'!H17</f>
        <v>V1.1.6</v>
      </c>
      <c r="R14" s="152" t="str">
        <f t="shared" si="6"/>
        <v>BASELINE</v>
      </c>
      <c r="S14" s="125">
        <f>'[9]Line 4&amp;6 config'!I17</f>
        <v>1.02</v>
      </c>
      <c r="T14" s="152" t="str">
        <f t="shared" si="7"/>
        <v>BASELINE</v>
      </c>
      <c r="U14" s="125">
        <f>'[9]Line 4&amp;6 config'!J17</f>
        <v>103</v>
      </c>
      <c r="V14" s="152" t="str">
        <f t="shared" si="8"/>
        <v>BASELINE</v>
      </c>
      <c r="W14" s="125">
        <f>'[9]Line 4&amp;6 config'!K17</f>
        <v>1.32</v>
      </c>
      <c r="X14" s="152" t="str">
        <f t="shared" si="9"/>
        <v>BASELINE</v>
      </c>
      <c r="Y14" s="125" t="str">
        <f>'[9]Line 4&amp;6 config'!M17</f>
        <v>2.9.1.7</v>
      </c>
      <c r="Z14" s="152" t="str">
        <f t="shared" si="10"/>
        <v>BASELINE</v>
      </c>
    </row>
    <row r="15" spans="1:31">
      <c r="A15" s="1">
        <v>413</v>
      </c>
      <c r="B15" s="48">
        <f>availability!D15</f>
        <v>40049</v>
      </c>
      <c r="C15" s="48">
        <f>availability!E15</f>
        <v>3657.1</v>
      </c>
      <c r="D15" s="123" t="str">
        <f>'[9]Line 4&amp;6 config'!B18</f>
        <v>OK for mainline</v>
      </c>
      <c r="E15" s="125" t="str">
        <f t="shared" si="11"/>
        <v>OK</v>
      </c>
      <c r="F15" s="276"/>
      <c r="G15" s="125" t="str">
        <f>'[9]Line 4&amp;6 config'!C18</f>
        <v>3.4.2</v>
      </c>
      <c r="H15" s="152" t="str">
        <f t="shared" si="1"/>
        <v>BASELINE</v>
      </c>
      <c r="I15" s="125" t="str">
        <f>'[9]Line 4&amp;6 config'!D18</f>
        <v>5.7.3</v>
      </c>
      <c r="J15" s="152" t="str">
        <f t="shared" si="2"/>
        <v>BASELINE</v>
      </c>
      <c r="K15" s="125">
        <f>'[9]Line 4&amp;6 config'!E18</f>
        <v>400</v>
      </c>
      <c r="L15" s="152" t="str">
        <f t="shared" si="3"/>
        <v>BASELINE</v>
      </c>
      <c r="M15" s="125">
        <f>'[9]Line 4&amp;6 config'!F18</f>
        <v>220</v>
      </c>
      <c r="N15" s="152" t="str">
        <f t="shared" si="4"/>
        <v>BASELINE</v>
      </c>
      <c r="O15" s="125" t="str">
        <f>'[9]Line 4&amp;6 config'!G18</f>
        <v>V2.2.3</v>
      </c>
      <c r="P15" s="152" t="str">
        <f t="shared" si="5"/>
        <v>BASELINE</v>
      </c>
      <c r="Q15" s="125" t="str">
        <f>'[9]Line 4&amp;6 config'!H18</f>
        <v>V1.1.6</v>
      </c>
      <c r="R15" s="152" t="str">
        <f t="shared" si="6"/>
        <v>BASELINE</v>
      </c>
      <c r="S15" s="125">
        <f>'[9]Line 4&amp;6 config'!I18</f>
        <v>1.02</v>
      </c>
      <c r="T15" s="152" t="str">
        <f t="shared" si="7"/>
        <v>BASELINE</v>
      </c>
      <c r="U15" s="125">
        <f>'[9]Line 4&amp;6 config'!J18</f>
        <v>103</v>
      </c>
      <c r="V15" s="152" t="str">
        <f t="shared" si="8"/>
        <v>BASELINE</v>
      </c>
      <c r="W15" s="125">
        <f>'[9]Line 4&amp;6 config'!K18</f>
        <v>1.32</v>
      </c>
      <c r="X15" s="152" t="str">
        <f t="shared" si="9"/>
        <v>BASELINE</v>
      </c>
      <c r="Y15" s="125" t="str">
        <f>'[9]Line 4&amp;6 config'!M18</f>
        <v>2.9.1.7</v>
      </c>
      <c r="Z15" s="152" t="str">
        <f t="shared" si="10"/>
        <v>BASELINE</v>
      </c>
    </row>
    <row r="16" spans="1:31">
      <c r="A16" s="1">
        <v>414</v>
      </c>
      <c r="B16" s="48">
        <f>availability!D16</f>
        <v>32505</v>
      </c>
      <c r="C16" s="48">
        <f>availability!E16</f>
        <v>3275.6333333333332</v>
      </c>
      <c r="D16" s="123" t="str">
        <f>'[9]Line 4&amp;6 config'!B19</f>
        <v>OK for mainline</v>
      </c>
      <c r="E16" s="125" t="str">
        <f t="shared" si="11"/>
        <v>OK</v>
      </c>
      <c r="F16" s="276"/>
      <c r="G16" s="125" t="str">
        <f>'[9]Line 4&amp;6 config'!C19</f>
        <v>3.4.2</v>
      </c>
      <c r="H16" s="152" t="str">
        <f t="shared" si="1"/>
        <v>BASELINE</v>
      </c>
      <c r="I16" s="125" t="str">
        <f>'[9]Line 4&amp;6 config'!D19</f>
        <v>5.7.3</v>
      </c>
      <c r="J16" s="152" t="str">
        <f t="shared" si="2"/>
        <v>BASELINE</v>
      </c>
      <c r="K16" s="125">
        <f>'[9]Line 4&amp;6 config'!E19</f>
        <v>400</v>
      </c>
      <c r="L16" s="152" t="str">
        <f t="shared" si="3"/>
        <v>BASELINE</v>
      </c>
      <c r="M16" s="125">
        <f>'[9]Line 4&amp;6 config'!F19</f>
        <v>220</v>
      </c>
      <c r="N16" s="152" t="str">
        <f t="shared" si="4"/>
        <v>BASELINE</v>
      </c>
      <c r="O16" s="125" t="str">
        <f>'[9]Line 4&amp;6 config'!G19</f>
        <v>V2.2.3</v>
      </c>
      <c r="P16" s="152" t="str">
        <f t="shared" si="5"/>
        <v>BASELINE</v>
      </c>
      <c r="Q16" s="125" t="str">
        <f>'[9]Line 4&amp;6 config'!H19</f>
        <v>V1.1.6</v>
      </c>
      <c r="R16" s="152" t="str">
        <f t="shared" si="6"/>
        <v>BASELINE</v>
      </c>
      <c r="S16" s="125">
        <f>'[9]Line 4&amp;6 config'!I19</f>
        <v>1.02</v>
      </c>
      <c r="T16" s="152" t="str">
        <f t="shared" si="7"/>
        <v>BASELINE</v>
      </c>
      <c r="U16" s="125">
        <f>'[9]Line 4&amp;6 config'!J19</f>
        <v>103</v>
      </c>
      <c r="V16" s="152" t="str">
        <f t="shared" si="8"/>
        <v>BASELINE</v>
      </c>
      <c r="W16" s="125">
        <f>'[9]Line 4&amp;6 config'!K19</f>
        <v>1.32</v>
      </c>
      <c r="X16" s="152" t="str">
        <f t="shared" si="9"/>
        <v>BASELINE</v>
      </c>
      <c r="Y16" s="125" t="str">
        <f>'[9]Line 4&amp;6 config'!M19</f>
        <v>2.9.1.7</v>
      </c>
      <c r="Z16" s="152" t="str">
        <f t="shared" si="10"/>
        <v>BASELINE</v>
      </c>
    </row>
    <row r="17" spans="1:26" ht="17.399999999999999" customHeight="1">
      <c r="A17" s="1">
        <v>415</v>
      </c>
      <c r="B17" s="48">
        <f>availability!D17</f>
        <v>36246</v>
      </c>
      <c r="C17" s="48">
        <f>availability!E17</f>
        <v>3363.8833333333337</v>
      </c>
      <c r="D17" s="123" t="str">
        <f>'[9]Line 4&amp;6 config'!B20</f>
        <v>OK for mainline</v>
      </c>
      <c r="E17" s="125" t="str">
        <f t="shared" si="11"/>
        <v>OK</v>
      </c>
      <c r="F17" s="276"/>
      <c r="G17" s="125" t="str">
        <f>'[9]Line 4&amp;6 config'!C20</f>
        <v>3.4.2</v>
      </c>
      <c r="H17" s="152" t="str">
        <f t="shared" si="1"/>
        <v>BASELINE</v>
      </c>
      <c r="I17" s="125" t="str">
        <f>'[9]Line 4&amp;6 config'!D20</f>
        <v>5.7.3</v>
      </c>
      <c r="J17" s="152" t="str">
        <f t="shared" si="2"/>
        <v>BASELINE</v>
      </c>
      <c r="K17" s="125">
        <f>'[9]Line 4&amp;6 config'!E20</f>
        <v>400</v>
      </c>
      <c r="L17" s="152" t="str">
        <f t="shared" si="3"/>
        <v>BASELINE</v>
      </c>
      <c r="M17" s="125">
        <f>'[9]Line 4&amp;6 config'!F20</f>
        <v>220</v>
      </c>
      <c r="N17" s="152" t="str">
        <f t="shared" si="4"/>
        <v>BASELINE</v>
      </c>
      <c r="O17" s="125" t="str">
        <f>'[9]Line 4&amp;6 config'!G20</f>
        <v>V2.2.3</v>
      </c>
      <c r="P17" s="152" t="str">
        <f t="shared" si="5"/>
        <v>BASELINE</v>
      </c>
      <c r="Q17" s="125" t="str">
        <f>'[9]Line 4&amp;6 config'!H20</f>
        <v>V1.1.6</v>
      </c>
      <c r="R17" s="152" t="str">
        <f t="shared" si="6"/>
        <v>BASELINE</v>
      </c>
      <c r="S17" s="125">
        <f>'[9]Line 4&amp;6 config'!I20</f>
        <v>1.02</v>
      </c>
      <c r="T17" s="152" t="str">
        <f t="shared" si="7"/>
        <v>BASELINE</v>
      </c>
      <c r="U17" s="125">
        <f>'[9]Line 4&amp;6 config'!J20</f>
        <v>103</v>
      </c>
      <c r="V17" s="152" t="str">
        <f t="shared" si="8"/>
        <v>BASELINE</v>
      </c>
      <c r="W17" s="125">
        <f>'[9]Line 4&amp;6 config'!K20</f>
        <v>1.32</v>
      </c>
      <c r="X17" s="152" t="str">
        <f t="shared" si="9"/>
        <v>BASELINE</v>
      </c>
      <c r="Y17" s="125" t="str">
        <f>'[9]Line 4&amp;6 config'!M20</f>
        <v>2.9.1.7</v>
      </c>
      <c r="Z17" s="152" t="str">
        <f t="shared" si="10"/>
        <v>BASELINE</v>
      </c>
    </row>
    <row r="18" spans="1:26">
      <c r="A18" s="1">
        <v>416</v>
      </c>
      <c r="B18" s="48">
        <f>availability!D18</f>
        <v>36369</v>
      </c>
      <c r="C18" s="48">
        <f>availability!E18</f>
        <v>3225.4666666666667</v>
      </c>
      <c r="D18" s="123" t="str">
        <f>'[9]Line 4&amp;6 config'!B21</f>
        <v>OK for mainline</v>
      </c>
      <c r="E18" s="125" t="str">
        <f t="shared" si="11"/>
        <v>OK</v>
      </c>
      <c r="F18" s="276"/>
      <c r="G18" s="125" t="str">
        <f>'[9]Line 4&amp;6 config'!C21</f>
        <v>3.4.2</v>
      </c>
      <c r="H18" s="152" t="str">
        <f t="shared" si="1"/>
        <v>BASELINE</v>
      </c>
      <c r="I18" s="125" t="str">
        <f>'[9]Line 4&amp;6 config'!D21</f>
        <v>5.7.3</v>
      </c>
      <c r="J18" s="152" t="str">
        <f t="shared" si="2"/>
        <v>BASELINE</v>
      </c>
      <c r="K18" s="125">
        <f>'[9]Line 4&amp;6 config'!E21</f>
        <v>400</v>
      </c>
      <c r="L18" s="152" t="str">
        <f t="shared" si="3"/>
        <v>BASELINE</v>
      </c>
      <c r="M18" s="125">
        <f>'[9]Line 4&amp;6 config'!F21</f>
        <v>220</v>
      </c>
      <c r="N18" s="152" t="str">
        <f t="shared" si="4"/>
        <v>BASELINE</v>
      </c>
      <c r="O18" s="125" t="str">
        <f>'[9]Line 4&amp;6 config'!G21</f>
        <v>V2.2.3</v>
      </c>
      <c r="P18" s="152" t="str">
        <f t="shared" si="5"/>
        <v>BASELINE</v>
      </c>
      <c r="Q18" s="125" t="str">
        <f>'[9]Line 4&amp;6 config'!H21</f>
        <v>V1.1.6</v>
      </c>
      <c r="R18" s="152" t="str">
        <f t="shared" si="6"/>
        <v>BASELINE</v>
      </c>
      <c r="S18" s="125">
        <f>'[9]Line 4&amp;6 config'!I21</f>
        <v>1.02</v>
      </c>
      <c r="T18" s="152" t="str">
        <f t="shared" si="7"/>
        <v>BASELINE</v>
      </c>
      <c r="U18" s="125">
        <f>'[9]Line 4&amp;6 config'!J21</f>
        <v>103</v>
      </c>
      <c r="V18" s="152" t="str">
        <f t="shared" si="8"/>
        <v>BASELINE</v>
      </c>
      <c r="W18" s="125">
        <f>'[9]Line 4&amp;6 config'!K21</f>
        <v>1.32</v>
      </c>
      <c r="X18" s="152" t="str">
        <f t="shared" si="9"/>
        <v>BASELINE</v>
      </c>
      <c r="Y18" s="125" t="str">
        <f>'[9]Line 4&amp;6 config'!M21</f>
        <v>2.9.1.7</v>
      </c>
      <c r="Z18" s="152" t="str">
        <f t="shared" si="10"/>
        <v>BASELINE</v>
      </c>
    </row>
    <row r="19" spans="1:26">
      <c r="A19" s="1">
        <v>417</v>
      </c>
      <c r="B19" s="48">
        <f>availability!D19</f>
        <v>37955</v>
      </c>
      <c r="C19" s="48">
        <f>availability!E19</f>
        <v>3567.05</v>
      </c>
      <c r="D19" s="123" t="str">
        <f>'[9]Line 4&amp;6 config'!B22</f>
        <v>OK for mainline</v>
      </c>
      <c r="E19" s="125" t="str">
        <f t="shared" si="11"/>
        <v>OK</v>
      </c>
      <c r="F19" s="276"/>
      <c r="G19" s="125" t="str">
        <f>'[9]Line 4&amp;6 config'!C22</f>
        <v>3.4.2</v>
      </c>
      <c r="H19" s="152" t="str">
        <f t="shared" si="1"/>
        <v>BASELINE</v>
      </c>
      <c r="I19" s="125" t="str">
        <f>'[9]Line 4&amp;6 config'!D22</f>
        <v>5.7.3</v>
      </c>
      <c r="J19" s="152" t="str">
        <f t="shared" si="2"/>
        <v>BASELINE</v>
      </c>
      <c r="K19" s="125">
        <f>'[9]Line 4&amp;6 config'!E22</f>
        <v>400</v>
      </c>
      <c r="L19" s="152" t="str">
        <f t="shared" si="3"/>
        <v>BASELINE</v>
      </c>
      <c r="M19" s="125">
        <f>'[9]Line 4&amp;6 config'!F22</f>
        <v>220</v>
      </c>
      <c r="N19" s="152" t="str">
        <f t="shared" si="4"/>
        <v>BASELINE</v>
      </c>
      <c r="O19" s="125" t="str">
        <f>'[9]Line 4&amp;6 config'!G22</f>
        <v>V2.2.3</v>
      </c>
      <c r="P19" s="152" t="str">
        <f t="shared" si="5"/>
        <v>BASELINE</v>
      </c>
      <c r="Q19" s="125" t="str">
        <f>'[9]Line 4&amp;6 config'!H22</f>
        <v>V1.1.6</v>
      </c>
      <c r="R19" s="152" t="str">
        <f t="shared" si="6"/>
        <v>BASELINE</v>
      </c>
      <c r="S19" s="125">
        <f>'[9]Line 4&amp;6 config'!I22</f>
        <v>1.02</v>
      </c>
      <c r="T19" s="152" t="str">
        <f t="shared" si="7"/>
        <v>BASELINE</v>
      </c>
      <c r="U19" s="125">
        <f>'[9]Line 4&amp;6 config'!J22</f>
        <v>103</v>
      </c>
      <c r="V19" s="152" t="str">
        <f t="shared" si="8"/>
        <v>BASELINE</v>
      </c>
      <c r="W19" s="125">
        <f>'[9]Line 4&amp;6 config'!K22</f>
        <v>1.32</v>
      </c>
      <c r="X19" s="152" t="str">
        <f t="shared" si="9"/>
        <v>BASELINE</v>
      </c>
      <c r="Y19" s="125" t="str">
        <f>'[9]Line 4&amp;6 config'!M22</f>
        <v>2.9.1.7</v>
      </c>
      <c r="Z19" s="152" t="str">
        <f t="shared" si="10"/>
        <v>BASELINE</v>
      </c>
    </row>
    <row r="20" spans="1:26">
      <c r="A20" s="1">
        <v>418</v>
      </c>
      <c r="B20" s="48">
        <f>availability!D20</f>
        <v>38192</v>
      </c>
      <c r="C20" s="48">
        <f>availability!E20</f>
        <v>4011.6833333333334</v>
      </c>
      <c r="D20" s="123" t="str">
        <f>'[9]Line 4&amp;6 config'!B23</f>
        <v>OK for mainline</v>
      </c>
      <c r="E20" s="125" t="str">
        <f t="shared" si="11"/>
        <v>OK</v>
      </c>
      <c r="F20" s="276"/>
      <c r="G20" s="125" t="str">
        <f>'[9]Line 4&amp;6 config'!C23</f>
        <v>3.4.2</v>
      </c>
      <c r="H20" s="152" t="str">
        <f t="shared" si="1"/>
        <v>BASELINE</v>
      </c>
      <c r="I20" s="125" t="str">
        <f>'[9]Line 4&amp;6 config'!D23</f>
        <v>5.7.3</v>
      </c>
      <c r="J20" s="152" t="str">
        <f t="shared" si="2"/>
        <v>BASELINE</v>
      </c>
      <c r="K20" s="125">
        <f>'[9]Line 4&amp;6 config'!E23</f>
        <v>400</v>
      </c>
      <c r="L20" s="152" t="str">
        <f t="shared" si="3"/>
        <v>BASELINE</v>
      </c>
      <c r="M20" s="125">
        <f>'[9]Line 4&amp;6 config'!F23</f>
        <v>220</v>
      </c>
      <c r="N20" s="152" t="str">
        <f t="shared" si="4"/>
        <v>BASELINE</v>
      </c>
      <c r="O20" s="125" t="str">
        <f>'[9]Line 4&amp;6 config'!G23</f>
        <v>V2.2.3</v>
      </c>
      <c r="P20" s="152" t="str">
        <f t="shared" si="5"/>
        <v>BASELINE</v>
      </c>
      <c r="Q20" s="125" t="str">
        <f>'[9]Line 4&amp;6 config'!H23</f>
        <v>V1.1.6</v>
      </c>
      <c r="R20" s="152" t="str">
        <f t="shared" si="6"/>
        <v>BASELINE</v>
      </c>
      <c r="S20" s="125">
        <f>'[9]Line 4&amp;6 config'!I23</f>
        <v>1.02</v>
      </c>
      <c r="T20" s="152" t="str">
        <f t="shared" si="7"/>
        <v>BASELINE</v>
      </c>
      <c r="U20" s="125">
        <f>'[9]Line 4&amp;6 config'!J23</f>
        <v>103</v>
      </c>
      <c r="V20" s="152" t="str">
        <f t="shared" si="8"/>
        <v>BASELINE</v>
      </c>
      <c r="W20" s="125">
        <f>'[9]Line 4&amp;6 config'!K23</f>
        <v>1.32</v>
      </c>
      <c r="X20" s="152" t="str">
        <f t="shared" si="9"/>
        <v>BASELINE</v>
      </c>
      <c r="Y20" s="125" t="str">
        <f>'[9]Line 4&amp;6 config'!M23</f>
        <v>2.9.1.7</v>
      </c>
      <c r="Z20" s="152" t="str">
        <f t="shared" si="10"/>
        <v>BASELINE</v>
      </c>
    </row>
    <row r="21" spans="1:26">
      <c r="A21" s="1">
        <v>419</v>
      </c>
      <c r="B21" s="48">
        <f>availability!D21</f>
        <v>35289.17</v>
      </c>
      <c r="C21" s="48">
        <f>availability!E21</f>
        <v>3524.45</v>
      </c>
      <c r="D21" s="123" t="str">
        <f>'[9]Line 4&amp;6 config'!B24</f>
        <v>OK for mainline</v>
      </c>
      <c r="E21" s="125" t="str">
        <f t="shared" si="11"/>
        <v>OK</v>
      </c>
      <c r="F21" s="276"/>
      <c r="G21" s="125" t="str">
        <f>'[9]Line 4&amp;6 config'!C24</f>
        <v>3.4.2</v>
      </c>
      <c r="H21" s="152" t="str">
        <f t="shared" si="1"/>
        <v>BASELINE</v>
      </c>
      <c r="I21" s="125" t="str">
        <f>'[9]Line 4&amp;6 config'!D24</f>
        <v>5.7.3</v>
      </c>
      <c r="J21" s="152" t="str">
        <f t="shared" si="2"/>
        <v>BASELINE</v>
      </c>
      <c r="K21" s="125">
        <f>'[9]Line 4&amp;6 config'!E24</f>
        <v>400</v>
      </c>
      <c r="L21" s="152" t="str">
        <f t="shared" si="3"/>
        <v>BASELINE</v>
      </c>
      <c r="M21" s="125">
        <f>'[9]Line 4&amp;6 config'!F24</f>
        <v>220</v>
      </c>
      <c r="N21" s="152" t="str">
        <f t="shared" si="4"/>
        <v>BASELINE</v>
      </c>
      <c r="O21" s="125" t="str">
        <f>'[9]Line 4&amp;6 config'!G24</f>
        <v>V2.2.3</v>
      </c>
      <c r="P21" s="152" t="str">
        <f t="shared" si="5"/>
        <v>BASELINE</v>
      </c>
      <c r="Q21" s="125" t="str">
        <f>'[9]Line 4&amp;6 config'!H24</f>
        <v>V1.1.6</v>
      </c>
      <c r="R21" s="152" t="str">
        <f t="shared" si="6"/>
        <v>BASELINE</v>
      </c>
      <c r="S21" s="125">
        <f>'[9]Line 4&amp;6 config'!I24</f>
        <v>1.02</v>
      </c>
      <c r="T21" s="152" t="str">
        <f t="shared" si="7"/>
        <v>BASELINE</v>
      </c>
      <c r="U21" s="125">
        <f>'[9]Line 4&amp;6 config'!J24</f>
        <v>103</v>
      </c>
      <c r="V21" s="152" t="str">
        <f t="shared" si="8"/>
        <v>BASELINE</v>
      </c>
      <c r="W21" s="125">
        <f>'[9]Line 4&amp;6 config'!K24</f>
        <v>1.32</v>
      </c>
      <c r="X21" s="152" t="str">
        <f t="shared" si="9"/>
        <v>BASELINE</v>
      </c>
      <c r="Y21" s="125" t="str">
        <f>'[9]Line 4&amp;6 config'!M24</f>
        <v>2.9.1.7</v>
      </c>
      <c r="Z21" s="152" t="str">
        <f t="shared" si="10"/>
        <v>BASELINE</v>
      </c>
    </row>
    <row r="22" spans="1:26">
      <c r="A22" s="1">
        <v>420</v>
      </c>
      <c r="B22" s="48">
        <f>availability!D22</f>
        <v>38213.65</v>
      </c>
      <c r="C22" s="48">
        <f>availability!E22</f>
        <v>3258.7666666666664</v>
      </c>
      <c r="D22" s="123" t="str">
        <f>'[9]Line 4&amp;6 config'!B25</f>
        <v>OK for mainline</v>
      </c>
      <c r="E22" s="125" t="str">
        <f t="shared" si="11"/>
        <v>OK</v>
      </c>
      <c r="F22" s="276"/>
      <c r="G22" s="125" t="str">
        <f>'[9]Line 4&amp;6 config'!C25</f>
        <v>3.4.2</v>
      </c>
      <c r="H22" s="152" t="str">
        <f t="shared" si="1"/>
        <v>BASELINE</v>
      </c>
      <c r="I22" s="125" t="str">
        <f>'[9]Line 4&amp;6 config'!D25</f>
        <v>5.7.3</v>
      </c>
      <c r="J22" s="152" t="str">
        <f t="shared" si="2"/>
        <v>BASELINE</v>
      </c>
      <c r="K22" s="125">
        <f>'[9]Line 4&amp;6 config'!E25</f>
        <v>400</v>
      </c>
      <c r="L22" s="152" t="str">
        <f t="shared" si="3"/>
        <v>BASELINE</v>
      </c>
      <c r="M22" s="125">
        <f>'[9]Line 4&amp;6 config'!F25</f>
        <v>220</v>
      </c>
      <c r="N22" s="152" t="str">
        <f t="shared" si="4"/>
        <v>BASELINE</v>
      </c>
      <c r="O22" s="125" t="str">
        <f>'[9]Line 4&amp;6 config'!G25</f>
        <v>V2.2.3</v>
      </c>
      <c r="P22" s="152" t="str">
        <f t="shared" si="5"/>
        <v>BASELINE</v>
      </c>
      <c r="Q22" s="125" t="str">
        <f>'[9]Line 4&amp;6 config'!H25</f>
        <v>V1.1.6</v>
      </c>
      <c r="R22" s="152" t="str">
        <f t="shared" si="6"/>
        <v>BASELINE</v>
      </c>
      <c r="S22" s="125">
        <f>'[9]Line 4&amp;6 config'!I25</f>
        <v>1.02</v>
      </c>
      <c r="T22" s="152" t="str">
        <f t="shared" si="7"/>
        <v>BASELINE</v>
      </c>
      <c r="U22" s="125">
        <f>'[9]Line 4&amp;6 config'!J25</f>
        <v>103</v>
      </c>
      <c r="V22" s="152" t="str">
        <f t="shared" si="8"/>
        <v>BASELINE</v>
      </c>
      <c r="W22" s="125">
        <f>'[9]Line 4&amp;6 config'!K25</f>
        <v>1.32</v>
      </c>
      <c r="X22" s="152" t="str">
        <f t="shared" si="9"/>
        <v>BASELINE</v>
      </c>
      <c r="Y22" s="125" t="str">
        <f>'[9]Line 4&amp;6 config'!M25</f>
        <v>2.9.1.7</v>
      </c>
      <c r="Z22" s="152" t="str">
        <f t="shared" si="10"/>
        <v>BASELINE</v>
      </c>
    </row>
    <row r="23" spans="1:26" ht="13.95" customHeight="1">
      <c r="A23" s="1">
        <v>421</v>
      </c>
      <c r="B23" s="48">
        <f>availability!D23</f>
        <v>38743</v>
      </c>
      <c r="C23" s="48">
        <f>availability!E23</f>
        <v>3391.9333333333334</v>
      </c>
      <c r="D23" s="123" t="str">
        <f>'[9]Line 4&amp;6 config'!B26</f>
        <v>OK for mainline</v>
      </c>
      <c r="E23" s="125" t="str">
        <f t="shared" si="11"/>
        <v>OK</v>
      </c>
      <c r="F23" s="276"/>
      <c r="G23" s="125" t="str">
        <f>'[9]Line 4&amp;6 config'!C26</f>
        <v>3.4.2</v>
      </c>
      <c r="H23" s="152" t="str">
        <f t="shared" si="1"/>
        <v>BASELINE</v>
      </c>
      <c r="I23" s="125" t="str">
        <f>'[9]Line 4&amp;6 config'!D26</f>
        <v>5.7.3</v>
      </c>
      <c r="J23" s="152" t="str">
        <f t="shared" si="2"/>
        <v>BASELINE</v>
      </c>
      <c r="K23" s="125">
        <f>'[9]Line 4&amp;6 config'!E26</f>
        <v>400</v>
      </c>
      <c r="L23" s="152" t="str">
        <f t="shared" si="3"/>
        <v>BASELINE</v>
      </c>
      <c r="M23" s="125">
        <f>'[9]Line 4&amp;6 config'!F26</f>
        <v>220</v>
      </c>
      <c r="N23" s="152" t="str">
        <f t="shared" si="4"/>
        <v>BASELINE</v>
      </c>
      <c r="O23" s="125" t="str">
        <f>'[9]Line 4&amp;6 config'!G26</f>
        <v>V2.2.3</v>
      </c>
      <c r="P23" s="152" t="str">
        <f t="shared" si="5"/>
        <v>BASELINE</v>
      </c>
      <c r="Q23" s="125" t="str">
        <f>'[9]Line 4&amp;6 config'!H26</f>
        <v>V1.1.6</v>
      </c>
      <c r="R23" s="152" t="str">
        <f t="shared" si="6"/>
        <v>BASELINE</v>
      </c>
      <c r="S23" s="125">
        <f>'[9]Line 4&amp;6 config'!I26</f>
        <v>1.02</v>
      </c>
      <c r="T23" s="152" t="str">
        <f t="shared" si="7"/>
        <v>BASELINE</v>
      </c>
      <c r="U23" s="125">
        <f>'[9]Line 4&amp;6 config'!J26</f>
        <v>103</v>
      </c>
      <c r="V23" s="152" t="str">
        <f t="shared" si="8"/>
        <v>BASELINE</v>
      </c>
      <c r="W23" s="125">
        <f>'[9]Line 4&amp;6 config'!K26</f>
        <v>1.32</v>
      </c>
      <c r="X23" s="152" t="str">
        <f t="shared" si="9"/>
        <v>BASELINE</v>
      </c>
      <c r="Y23" s="125" t="str">
        <f>'[9]Line 4&amp;6 config'!M26</f>
        <v>2.9.1.7</v>
      </c>
      <c r="Z23" s="152" t="str">
        <f t="shared" si="10"/>
        <v>BASELINE</v>
      </c>
    </row>
    <row r="24" spans="1:26">
      <c r="A24" s="1">
        <v>422</v>
      </c>
      <c r="B24" s="48">
        <f>availability!D24</f>
        <v>38773</v>
      </c>
      <c r="C24" s="48">
        <f>availability!E24</f>
        <v>3767.6333333333332</v>
      </c>
      <c r="D24" s="123" t="str">
        <f>'[9]Line 4&amp;6 config'!B27</f>
        <v>OK for mainline</v>
      </c>
      <c r="E24" s="125" t="str">
        <f t="shared" si="11"/>
        <v>OK</v>
      </c>
      <c r="F24" s="276"/>
      <c r="G24" s="125" t="str">
        <f>'[9]Line 4&amp;6 config'!C27</f>
        <v>3.4.2</v>
      </c>
      <c r="H24" s="152" t="str">
        <f t="shared" si="1"/>
        <v>BASELINE</v>
      </c>
      <c r="I24" s="125" t="str">
        <f>'[9]Line 4&amp;6 config'!D27</f>
        <v>5.7.3</v>
      </c>
      <c r="J24" s="152" t="str">
        <f t="shared" si="2"/>
        <v>BASELINE</v>
      </c>
      <c r="K24" s="125">
        <f>'[9]Line 4&amp;6 config'!E27</f>
        <v>400</v>
      </c>
      <c r="L24" s="152" t="str">
        <f t="shared" si="3"/>
        <v>BASELINE</v>
      </c>
      <c r="M24" s="125">
        <f>'[9]Line 4&amp;6 config'!F27</f>
        <v>220</v>
      </c>
      <c r="N24" s="152" t="str">
        <f t="shared" si="4"/>
        <v>BASELINE</v>
      </c>
      <c r="O24" s="125" t="str">
        <f>'[9]Line 4&amp;6 config'!G27</f>
        <v>V2.2.3</v>
      </c>
      <c r="P24" s="152" t="str">
        <f t="shared" si="5"/>
        <v>BASELINE</v>
      </c>
      <c r="Q24" s="125" t="str">
        <f>'[9]Line 4&amp;6 config'!H27</f>
        <v>V1.1.6</v>
      </c>
      <c r="R24" s="152" t="str">
        <f t="shared" si="6"/>
        <v>BASELINE</v>
      </c>
      <c r="S24" s="125">
        <f>'[9]Line 4&amp;6 config'!I27</f>
        <v>1.02</v>
      </c>
      <c r="T24" s="152" t="str">
        <f t="shared" si="7"/>
        <v>BASELINE</v>
      </c>
      <c r="U24" s="125">
        <f>'[9]Line 4&amp;6 config'!J27</f>
        <v>103</v>
      </c>
      <c r="V24" s="152" t="str">
        <f t="shared" si="8"/>
        <v>BASELINE</v>
      </c>
      <c r="W24" s="125">
        <f>'[9]Line 4&amp;6 config'!K27</f>
        <v>1.32</v>
      </c>
      <c r="X24" s="152" t="str">
        <f t="shared" si="9"/>
        <v>BASELINE</v>
      </c>
      <c r="Y24" s="125" t="str">
        <f>'[9]Line 4&amp;6 config'!M27</f>
        <v>2.9.1.7</v>
      </c>
      <c r="Z24" s="152" t="str">
        <f t="shared" si="10"/>
        <v>BASELINE</v>
      </c>
    </row>
    <row r="25" spans="1:26">
      <c r="A25" s="1">
        <v>423</v>
      </c>
      <c r="B25" s="48">
        <f>availability!D25</f>
        <v>36605</v>
      </c>
      <c r="C25" s="48">
        <f>availability!E25</f>
        <v>3458.85</v>
      </c>
      <c r="D25" s="123" t="str">
        <f>'[9]Line 4&amp;6 config'!B28</f>
        <v>OK for mainline</v>
      </c>
      <c r="E25" s="125" t="str">
        <f t="shared" si="11"/>
        <v>OK</v>
      </c>
      <c r="F25" s="276"/>
      <c r="G25" s="125" t="str">
        <f>'[9]Line 4&amp;6 config'!C28</f>
        <v>3.4.2</v>
      </c>
      <c r="H25" s="152" t="str">
        <f t="shared" si="1"/>
        <v>BASELINE</v>
      </c>
      <c r="I25" s="125" t="str">
        <f>'[9]Line 4&amp;6 config'!D28</f>
        <v>5.7.3</v>
      </c>
      <c r="J25" s="152" t="str">
        <f t="shared" si="2"/>
        <v>BASELINE</v>
      </c>
      <c r="K25" s="125">
        <f>'[9]Line 4&amp;6 config'!E28</f>
        <v>400</v>
      </c>
      <c r="L25" s="152" t="str">
        <f t="shared" si="3"/>
        <v>BASELINE</v>
      </c>
      <c r="M25" s="125">
        <f>'[9]Line 4&amp;6 config'!F28</f>
        <v>220</v>
      </c>
      <c r="N25" s="152" t="str">
        <f t="shared" si="4"/>
        <v>BASELINE</v>
      </c>
      <c r="O25" s="125" t="str">
        <f>'[9]Line 4&amp;6 config'!G28</f>
        <v>V2.2.3</v>
      </c>
      <c r="P25" s="152" t="str">
        <f t="shared" si="5"/>
        <v>BASELINE</v>
      </c>
      <c r="Q25" s="125" t="str">
        <f>'[9]Line 4&amp;6 config'!H28</f>
        <v>V1.1.6</v>
      </c>
      <c r="R25" s="152" t="str">
        <f t="shared" si="6"/>
        <v>BASELINE</v>
      </c>
      <c r="S25" s="125">
        <f>'[9]Line 4&amp;6 config'!I28</f>
        <v>1.02</v>
      </c>
      <c r="T25" s="152" t="str">
        <f t="shared" si="7"/>
        <v>BASELINE</v>
      </c>
      <c r="U25" s="125">
        <f>'[9]Line 4&amp;6 config'!J28</f>
        <v>103</v>
      </c>
      <c r="V25" s="152" t="str">
        <f t="shared" si="8"/>
        <v>BASELINE</v>
      </c>
      <c r="W25" s="125">
        <f>'[9]Line 4&amp;6 config'!K28</f>
        <v>1.32</v>
      </c>
      <c r="X25" s="152" t="str">
        <f t="shared" si="9"/>
        <v>BASELINE</v>
      </c>
      <c r="Y25" s="125" t="str">
        <f>'[9]Line 4&amp;6 config'!M28</f>
        <v>2.9.1.7</v>
      </c>
      <c r="Z25" s="152" t="str">
        <f t="shared" si="10"/>
        <v>BASELINE</v>
      </c>
    </row>
    <row r="26" spans="1:26">
      <c r="A26" s="1">
        <v>424</v>
      </c>
      <c r="B26" s="48">
        <f>availability!D26</f>
        <v>25551</v>
      </c>
      <c r="C26" s="48">
        <f>availability!E26</f>
        <v>3129.4666666666667</v>
      </c>
      <c r="D26" s="123" t="str">
        <f>'[9]Line 4&amp;6 config'!B29</f>
        <v>OK for mainline</v>
      </c>
      <c r="E26" s="125" t="str">
        <f t="shared" si="11"/>
        <v>OK</v>
      </c>
      <c r="F26" s="277"/>
      <c r="G26" s="125" t="str">
        <f>'[9]Line 4&amp;6 config'!C29</f>
        <v>3.4.2</v>
      </c>
      <c r="H26" s="152" t="str">
        <f t="shared" si="1"/>
        <v>BASELINE</v>
      </c>
      <c r="I26" s="125" t="str">
        <f>'[9]Line 4&amp;6 config'!D29</f>
        <v>5.7.3</v>
      </c>
      <c r="J26" s="152" t="str">
        <f t="shared" si="2"/>
        <v>BASELINE</v>
      </c>
      <c r="K26" s="125">
        <f>'[9]Line 4&amp;6 config'!E29</f>
        <v>400</v>
      </c>
      <c r="L26" s="152" t="str">
        <f t="shared" si="3"/>
        <v>BASELINE</v>
      </c>
      <c r="M26" s="125">
        <f>'[9]Line 4&amp;6 config'!F29</f>
        <v>220</v>
      </c>
      <c r="N26" s="152" t="str">
        <f t="shared" si="4"/>
        <v>BASELINE</v>
      </c>
      <c r="O26" s="125" t="str">
        <f>'[9]Line 4&amp;6 config'!G29</f>
        <v>V2.2.3</v>
      </c>
      <c r="P26" s="152" t="str">
        <f t="shared" si="5"/>
        <v>BASELINE</v>
      </c>
      <c r="Q26" s="125" t="str">
        <f>'[9]Line 4&amp;6 config'!H29</f>
        <v>V1.1.6</v>
      </c>
      <c r="R26" s="152" t="str">
        <f t="shared" si="6"/>
        <v>BASELINE</v>
      </c>
      <c r="S26" s="125">
        <f>'[9]Line 4&amp;6 config'!I29</f>
        <v>1.02</v>
      </c>
      <c r="T26" s="152" t="str">
        <f t="shared" si="7"/>
        <v>BASELINE</v>
      </c>
      <c r="U26" s="125">
        <f>'[9]Line 4&amp;6 config'!J29</f>
        <v>103</v>
      </c>
      <c r="V26" s="152" t="str">
        <f t="shared" si="8"/>
        <v>BASELINE</v>
      </c>
      <c r="W26" s="125">
        <f>'[9]Line 4&amp;6 config'!K29</f>
        <v>1.32</v>
      </c>
      <c r="X26" s="152" t="str">
        <f t="shared" si="9"/>
        <v>BASELINE</v>
      </c>
      <c r="Y26" s="125" t="str">
        <f>'[9]Line 4&amp;6 config'!M29</f>
        <v>2.9.1.7</v>
      </c>
      <c r="Z26" s="152" t="str">
        <f t="shared" si="10"/>
        <v>BASELINE</v>
      </c>
    </row>
    <row r="27" spans="1:26" s="208" customFormat="1">
      <c r="F27" s="209" t="s">
        <v>464</v>
      </c>
      <c r="G27" s="202" t="str">
        <f>'[9]Line 4&amp;6 config'!C3</f>
        <v>3.4.2</v>
      </c>
      <c r="H27" s="109"/>
      <c r="I27" s="202" t="str">
        <f>'[9]Line 4&amp;6 config'!D3</f>
        <v>STR
5.7.3</v>
      </c>
      <c r="J27" s="109"/>
      <c r="K27" s="202">
        <f>'[9]Line 4&amp;6 config'!E3</f>
        <v>400</v>
      </c>
      <c r="L27" s="109"/>
      <c r="M27" s="202" t="str">
        <f>'[9]Line 4&amp;6 config'!F3</f>
        <v>STR220</v>
      </c>
      <c r="N27" s="109"/>
      <c r="O27" s="202" t="str">
        <f>'[9]Line 4&amp;6 config'!G3</f>
        <v>V2.2.3</v>
      </c>
      <c r="P27" s="109"/>
      <c r="Q27" s="202" t="str">
        <f>'[9]Line 4&amp;6 config'!H3</f>
        <v>V1.1.6</v>
      </c>
      <c r="R27" s="109"/>
      <c r="S27" s="202" t="str">
        <f>'[9]Line 4&amp;6 config'!I3</f>
        <v>V1.02</v>
      </c>
      <c r="T27" s="109"/>
      <c r="U27" s="202" t="str">
        <f>'[9]Line 4&amp;6 config'!J3</f>
        <v>V0103</v>
      </c>
      <c r="V27" s="109"/>
      <c r="W27" s="202" t="str">
        <f>'[9]Line 4&amp;6 config'!K3</f>
        <v>V1.32</v>
      </c>
      <c r="X27" s="109"/>
      <c r="Y27" s="202" t="str">
        <f>'[9]Line 4&amp;6 config'!$M$3</f>
        <v>2.9.1.7</v>
      </c>
      <c r="Z27" s="109"/>
    </row>
  </sheetData>
  <mergeCells count="1">
    <mergeCell ref="F2:F26"/>
  </mergeCells>
  <conditionalFormatting sqref="W3:W26 U3:U26 S3:S26 Q3:Q26 O3:O26 M3:M26 K3:K26 I3:I26 G3:G26">
    <cfRule type="cellIs" dxfId="231" priority="121" operator="equal">
      <formula>"UPDATE"</formula>
    </cfRule>
    <cfRule type="cellIs" dxfId="230" priority="122" operator="equal">
      <formula>"TEST"</formula>
    </cfRule>
    <cfRule type="cellIs" dxfId="229" priority="123" operator="equal">
      <formula>"OK"</formula>
    </cfRule>
    <cfRule type="cellIs" dxfId="228" priority="124" operator="equal">
      <formula>"RESTRICT"</formula>
    </cfRule>
    <cfRule type="cellIs" dxfId="227" priority="125" operator="equal">
      <formula>"NOK"</formula>
    </cfRule>
  </conditionalFormatting>
  <conditionalFormatting sqref="Y3:Y26">
    <cfRule type="cellIs" dxfId="226" priority="111" operator="equal">
      <formula>"UPDATE"</formula>
    </cfRule>
    <cfRule type="cellIs" dxfId="225" priority="112" operator="equal">
      <formula>"TEST"</formula>
    </cfRule>
    <cfRule type="cellIs" dxfId="224" priority="113" operator="equal">
      <formula>"OK"</formula>
    </cfRule>
    <cfRule type="cellIs" dxfId="223" priority="114" operator="equal">
      <formula>"RESTRICT"</formula>
    </cfRule>
    <cfRule type="cellIs" dxfId="222" priority="115" operator="equal">
      <formula>"NOK"</formula>
    </cfRule>
  </conditionalFormatting>
  <conditionalFormatting sqref="Z3:Z26">
    <cfRule type="cellIs" dxfId="221" priority="56" operator="equal">
      <formula>"UPDATE"</formula>
    </cfRule>
    <cfRule type="cellIs" dxfId="220" priority="57" operator="equal">
      <formula>"TEST"</formula>
    </cfRule>
    <cfRule type="cellIs" dxfId="219" priority="58" operator="equal">
      <formula>"OK"</formula>
    </cfRule>
    <cfRule type="cellIs" dxfId="218" priority="59" operator="equal">
      <formula>"RESTRICTED"</formula>
    </cfRule>
    <cfRule type="cellIs" dxfId="217" priority="60" operator="equal">
      <formula>"NOK"</formula>
    </cfRule>
  </conditionalFormatting>
  <conditionalFormatting sqref="X3:X26">
    <cfRule type="cellIs" dxfId="216" priority="51" operator="equal">
      <formula>"UPDATE"</formula>
    </cfRule>
    <cfRule type="cellIs" dxfId="215" priority="52" operator="equal">
      <formula>"TEST"</formula>
    </cfRule>
    <cfRule type="cellIs" dxfId="214" priority="53" operator="equal">
      <formula>"OK"</formula>
    </cfRule>
    <cfRule type="cellIs" dxfId="213" priority="54" operator="equal">
      <formula>"RESTRICTED"</formula>
    </cfRule>
    <cfRule type="cellIs" dxfId="212" priority="55" operator="equal">
      <formula>"NOK"</formula>
    </cfRule>
  </conditionalFormatting>
  <conditionalFormatting sqref="V3:V26">
    <cfRule type="cellIs" dxfId="211" priority="46" operator="equal">
      <formula>"UPDATE"</formula>
    </cfRule>
    <cfRule type="cellIs" dxfId="210" priority="47" operator="equal">
      <formula>"TEST"</formula>
    </cfRule>
    <cfRule type="cellIs" dxfId="209" priority="48" operator="equal">
      <formula>"OK"</formula>
    </cfRule>
    <cfRule type="cellIs" dxfId="208" priority="49" operator="equal">
      <formula>"RESTRICTED"</formula>
    </cfRule>
    <cfRule type="cellIs" dxfId="207" priority="50" operator="equal">
      <formula>"NOK"</formula>
    </cfRule>
  </conditionalFormatting>
  <conditionalFormatting sqref="T3:T26">
    <cfRule type="cellIs" dxfId="206" priority="41" operator="equal">
      <formula>"UPDATE"</formula>
    </cfRule>
    <cfRule type="cellIs" dxfId="205" priority="42" operator="equal">
      <formula>"TEST"</formula>
    </cfRule>
    <cfRule type="cellIs" dxfId="204" priority="43" operator="equal">
      <formula>"OK"</formula>
    </cfRule>
    <cfRule type="cellIs" dxfId="203" priority="44" operator="equal">
      <formula>"RESTRICTED"</formula>
    </cfRule>
    <cfRule type="cellIs" dxfId="202" priority="45" operator="equal">
      <formula>"NOK"</formula>
    </cfRule>
  </conditionalFormatting>
  <conditionalFormatting sqref="R3:R26">
    <cfRule type="cellIs" dxfId="201" priority="36" operator="equal">
      <formula>"UPDATE"</formula>
    </cfRule>
    <cfRule type="cellIs" dxfId="200" priority="37" operator="equal">
      <formula>"TEST"</formula>
    </cfRule>
    <cfRule type="cellIs" dxfId="199" priority="38" operator="equal">
      <formula>"OK"</formula>
    </cfRule>
    <cfRule type="cellIs" dxfId="198" priority="39" operator="equal">
      <formula>"RESTRICTED"</formula>
    </cfRule>
    <cfRule type="cellIs" dxfId="197" priority="40" operator="equal">
      <formula>"NOK"</formula>
    </cfRule>
  </conditionalFormatting>
  <conditionalFormatting sqref="P3:P26">
    <cfRule type="cellIs" dxfId="196" priority="31" operator="equal">
      <formula>"UPDATE"</formula>
    </cfRule>
    <cfRule type="cellIs" dxfId="195" priority="32" operator="equal">
      <formula>"TEST"</formula>
    </cfRule>
    <cfRule type="cellIs" dxfId="194" priority="33" operator="equal">
      <formula>"OK"</formula>
    </cfRule>
    <cfRule type="cellIs" dxfId="193" priority="34" operator="equal">
      <formula>"RESTRICTED"</formula>
    </cfRule>
    <cfRule type="cellIs" dxfId="192" priority="35" operator="equal">
      <formula>"NOK"</formula>
    </cfRule>
  </conditionalFormatting>
  <conditionalFormatting sqref="N3:N26">
    <cfRule type="cellIs" dxfId="191" priority="26" operator="equal">
      <formula>"UPDATE"</formula>
    </cfRule>
    <cfRule type="cellIs" dxfId="190" priority="27" operator="equal">
      <formula>"TEST"</formula>
    </cfRule>
    <cfRule type="cellIs" dxfId="189" priority="28" operator="equal">
      <formula>"OK"</formula>
    </cfRule>
    <cfRule type="cellIs" dxfId="188" priority="29" operator="equal">
      <formula>"RESTRICTED"</formula>
    </cfRule>
    <cfRule type="cellIs" dxfId="187" priority="30" operator="equal">
      <formula>"NOK"</formula>
    </cfRule>
  </conditionalFormatting>
  <conditionalFormatting sqref="L3:L26">
    <cfRule type="cellIs" dxfId="186" priority="21" operator="equal">
      <formula>"UPDATE"</formula>
    </cfRule>
    <cfRule type="cellIs" dxfId="185" priority="22" operator="equal">
      <formula>"TEST"</formula>
    </cfRule>
    <cfRule type="cellIs" dxfId="184" priority="23" operator="equal">
      <formula>"OK"</formula>
    </cfRule>
    <cfRule type="cellIs" dxfId="183" priority="24" operator="equal">
      <formula>"RESTRICTED"</formula>
    </cfRule>
    <cfRule type="cellIs" dxfId="182" priority="25" operator="equal">
      <formula>"NOK"</formula>
    </cfRule>
  </conditionalFormatting>
  <conditionalFormatting sqref="J3:J26">
    <cfRule type="cellIs" dxfId="181" priority="16" operator="equal">
      <formula>"UPDATE"</formula>
    </cfRule>
    <cfRule type="cellIs" dxfId="180" priority="17" operator="equal">
      <formula>"TEST"</formula>
    </cfRule>
    <cfRule type="cellIs" dxfId="179" priority="18" operator="equal">
      <formula>"OK"</formula>
    </cfRule>
    <cfRule type="cellIs" dxfId="178" priority="19" operator="equal">
      <formula>"RESTRICTED"</formula>
    </cfRule>
    <cfRule type="cellIs" dxfId="177" priority="20" operator="equal">
      <formula>"NOK"</formula>
    </cfRule>
  </conditionalFormatting>
  <conditionalFormatting sqref="H3:H26">
    <cfRule type="cellIs" dxfId="176" priority="11" operator="equal">
      <formula>"UPDATE"</formula>
    </cfRule>
    <cfRule type="cellIs" dxfId="175" priority="12" operator="equal">
      <formula>"TEST"</formula>
    </cfRule>
    <cfRule type="cellIs" dxfId="174" priority="13" operator="equal">
      <formula>"OK"</formula>
    </cfRule>
    <cfRule type="cellIs" dxfId="173" priority="14" operator="equal">
      <formula>"RESTRICTED"</formula>
    </cfRule>
    <cfRule type="cellIs" dxfId="172" priority="15" operator="equal">
      <formula>"NOK"</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23"/>
  <sheetViews>
    <sheetView zoomScale="70" zoomScaleNormal="70" workbookViewId="0">
      <selection activeCell="Q28" sqref="Q28"/>
    </sheetView>
  </sheetViews>
  <sheetFormatPr defaultRowHeight="14.4"/>
  <cols>
    <col min="1" max="1" width="9.6640625" customWidth="1"/>
    <col min="2" max="2" width="9.88671875" customWidth="1"/>
    <col min="3" max="3" width="6.5546875" customWidth="1"/>
    <col min="4" max="4" width="29" bestFit="1" customWidth="1"/>
    <col min="6" max="6" width="9.33203125" customWidth="1"/>
    <col min="8" max="8" width="10" style="91" customWidth="1"/>
    <col min="10" max="10" width="10.109375" style="91" customWidth="1"/>
    <col min="12" max="12" width="12.44140625" style="91" customWidth="1"/>
    <col min="14" max="14" width="8.88671875" style="91"/>
    <col min="16" max="16" width="11.33203125" style="91" customWidth="1"/>
    <col min="18" max="18" width="11.5546875" style="91" customWidth="1"/>
    <col min="20" max="20" width="8.88671875" style="91"/>
    <col min="22" max="22" width="8.88671875" style="91"/>
    <col min="24" max="24" width="8.88671875" style="91"/>
    <col min="25" max="25" width="11.109375" customWidth="1"/>
    <col min="26" max="26" width="9.88671875" style="91" customWidth="1"/>
    <col min="28" max="28" width="14.5546875" customWidth="1"/>
    <col min="29" max="29" width="14" customWidth="1"/>
  </cols>
  <sheetData>
    <row r="1" spans="1:31">
      <c r="A1" s="23">
        <v>44749</v>
      </c>
    </row>
    <row r="2" spans="1:31" ht="32.4" customHeight="1">
      <c r="A2" s="2" t="s">
        <v>4</v>
      </c>
      <c r="B2" s="2" t="s">
        <v>1</v>
      </c>
      <c r="C2" s="115" t="s">
        <v>1804</v>
      </c>
      <c r="D2" s="2" t="s">
        <v>5</v>
      </c>
      <c r="E2" s="15" t="s">
        <v>5</v>
      </c>
      <c r="F2" s="278" t="s">
        <v>465</v>
      </c>
      <c r="G2" s="4" t="s">
        <v>6</v>
      </c>
      <c r="H2" s="109"/>
      <c r="I2" s="4" t="s">
        <v>7</v>
      </c>
      <c r="J2" s="109"/>
      <c r="K2" s="4" t="s">
        <v>8</v>
      </c>
      <c r="L2" s="109"/>
      <c r="M2" s="4" t="s">
        <v>9</v>
      </c>
      <c r="N2" s="109"/>
      <c r="O2" s="4" t="s">
        <v>10</v>
      </c>
      <c r="P2" s="109"/>
      <c r="Q2" s="4" t="s">
        <v>11</v>
      </c>
      <c r="R2" s="109"/>
      <c r="S2" s="4" t="s">
        <v>12</v>
      </c>
      <c r="T2" s="109"/>
      <c r="U2" s="4" t="s">
        <v>13</v>
      </c>
      <c r="V2" s="109"/>
      <c r="W2" s="4" t="s">
        <v>14</v>
      </c>
      <c r="X2" s="109"/>
      <c r="Y2" s="4" t="s">
        <v>585</v>
      </c>
      <c r="Z2" s="109"/>
    </row>
    <row r="3" spans="1:31" ht="15.6" customHeight="1">
      <c r="A3" s="25">
        <v>501</v>
      </c>
      <c r="B3" s="49">
        <f>availability!D27</f>
        <v>2246</v>
      </c>
      <c r="C3" s="49">
        <f>availability!E27</f>
        <v>399.81666666666672</v>
      </c>
      <c r="D3" s="8" t="str">
        <f>'[10]Line 456 config'!B6</f>
        <v>OK for mainline</v>
      </c>
      <c r="E3" s="13" t="str">
        <f>IF(D3="OK for mainline WITH RESTRICTION","POK",IF(D3="OK for mainline","OK",IF(D3="NOK for mainline","NOK")))</f>
        <v>OK</v>
      </c>
      <c r="F3" s="278"/>
      <c r="G3" s="95" t="str">
        <f>'[10]Line 456 config'!C6</f>
        <v>3.4.2</v>
      </c>
      <c r="H3" s="152" t="str">
        <f>IF(ISNUMBER(SEARCH(G3,$G$22)),"BASELINE","UPDATE")</f>
        <v>BASELINE</v>
      </c>
      <c r="I3" s="95" t="str">
        <f>'[10]Line 456 config'!D6</f>
        <v>5.7.3</v>
      </c>
      <c r="J3" s="152" t="str">
        <f>IF(ISNUMBER(SEARCH(I3,$I$22)),"BASELINE","UPDATE")</f>
        <v>BASELINE</v>
      </c>
      <c r="K3" s="95">
        <f>'[10]Line 456 config'!E6</f>
        <v>400</v>
      </c>
      <c r="L3" s="152" t="str">
        <f>IF(ISNUMBER(SEARCH(K3,$K$22)),"BASELINE","UPDATE")</f>
        <v>BASELINE</v>
      </c>
      <c r="M3" s="95">
        <f>'[10]Line 456 config'!F6</f>
        <v>220</v>
      </c>
      <c r="N3" s="152" t="str">
        <f>IF(ISNUMBER(SEARCH(M3,$M$22)),"BASELINE","UPDATE")</f>
        <v>BASELINE</v>
      </c>
      <c r="O3" s="95" t="str">
        <f>'[10]Line 456 config'!G6</f>
        <v>V2.2.3</v>
      </c>
      <c r="P3" s="152" t="str">
        <f>IF(ISNUMBER(SEARCH(O3,$O$22)),"BASELINE","RESTRICTED")</f>
        <v>BASELINE</v>
      </c>
      <c r="Q3" s="95" t="str">
        <f>'[10]Line 456 config'!H6</f>
        <v>V1.1.5</v>
      </c>
      <c r="R3" s="152" t="str">
        <f>IF(ISNUMBER(SEARCH(Q3,$Q$22)),"BASELINE","RESTRICTED")</f>
        <v>BASELINE</v>
      </c>
      <c r="S3" s="95">
        <f>'[10]Line 456 config'!I6</f>
        <v>1.01</v>
      </c>
      <c r="T3" s="152" t="str">
        <f>IF(ISNUMBER(SEARCH(S3,$S$22)),"BASELINE","RESTRICTED")</f>
        <v>BASELINE</v>
      </c>
      <c r="U3" s="95">
        <f>'[10]Line 456 config'!J6</f>
        <v>103</v>
      </c>
      <c r="V3" s="152" t="str">
        <f>IF(ISNUMBER(SEARCH(U3,$U$22)),"BASELINE","RESTRICTED")</f>
        <v>BASELINE</v>
      </c>
      <c r="W3" s="95">
        <f>'[10]Line 456 config'!K6</f>
        <v>1.32</v>
      </c>
      <c r="X3" s="152" t="str">
        <f>IF(ISNUMBER(SEARCH(W3,$W$22)),"BASELINE","RESTRICTED")</f>
        <v>BASELINE</v>
      </c>
      <c r="Y3" s="95" t="str">
        <f>'[10]Line 456 config'!M6</f>
        <v>3.7.0.3.1</v>
      </c>
      <c r="Z3" s="152" t="str">
        <f>IF(ISNUMBER(SEARCH(Y3,$Y$22)),"BASELINE","RESTRICTED")</f>
        <v>BASELINE</v>
      </c>
      <c r="AD3" s="5" t="s">
        <v>15</v>
      </c>
      <c r="AE3" s="9">
        <f>COUNTIF(E3:E21,"OK")</f>
        <v>19</v>
      </c>
    </row>
    <row r="4" spans="1:31">
      <c r="A4" s="25">
        <v>502</v>
      </c>
      <c r="B4" s="49">
        <f>availability!D28</f>
        <v>6323</v>
      </c>
      <c r="C4" s="49">
        <f>availability!E28</f>
        <v>518.1</v>
      </c>
      <c r="D4" s="8" t="str">
        <f>'[10]Line 456 config'!B7</f>
        <v>OK for mainline</v>
      </c>
      <c r="E4" s="125" t="str">
        <f t="shared" ref="E4:E21" si="0">IF(D4="OK for mainline WITH RESTRICTION","POK",IF(D4="OK for mainline","OK",IF(D4="NOK for mainline","NOK")))</f>
        <v>OK</v>
      </c>
      <c r="F4" s="278"/>
      <c r="G4" s="95" t="str">
        <f>'[10]Line 456 config'!C7</f>
        <v>3.4.2</v>
      </c>
      <c r="H4" s="152" t="str">
        <f t="shared" ref="H4:H21" si="1">IF(ISNUMBER(SEARCH(G4,$G$22)),"BASELINE","UPDATE")</f>
        <v>BASELINE</v>
      </c>
      <c r="I4" s="95" t="str">
        <f>'[10]Line 456 config'!D7</f>
        <v>5.7.3</v>
      </c>
      <c r="J4" s="152" t="str">
        <f t="shared" ref="J4:J21" si="2">IF(ISNUMBER(SEARCH(I4,$I$22)),"BASELINE","UPDATE")</f>
        <v>BASELINE</v>
      </c>
      <c r="K4" s="95">
        <f>'[10]Line 456 config'!E7</f>
        <v>400</v>
      </c>
      <c r="L4" s="152" t="str">
        <f t="shared" ref="L4:L21" si="3">IF(ISNUMBER(SEARCH(K4,$K$22)),"BASELINE","UPDATE")</f>
        <v>BASELINE</v>
      </c>
      <c r="M4" s="95">
        <f>'[10]Line 456 config'!F7</f>
        <v>220</v>
      </c>
      <c r="N4" s="152" t="str">
        <f t="shared" ref="N4:N21" si="4">IF(ISNUMBER(SEARCH(M4,$M$22)),"BASELINE","UPDATE")</f>
        <v>BASELINE</v>
      </c>
      <c r="O4" s="95" t="str">
        <f>'[10]Line 456 config'!G7</f>
        <v>V2.2.3</v>
      </c>
      <c r="P4" s="152" t="str">
        <f t="shared" ref="P4:P21" si="5">IF(ISNUMBER(SEARCH(O4,$O$22)),"BASELINE","RESTRICTED")</f>
        <v>BASELINE</v>
      </c>
      <c r="Q4" s="95" t="str">
        <f>'[10]Line 456 config'!H7</f>
        <v>V1.1.5</v>
      </c>
      <c r="R4" s="152" t="str">
        <f t="shared" ref="R4:R21" si="6">IF(ISNUMBER(SEARCH(Q4,$Q$22)),"BASELINE","RESTRICTED")</f>
        <v>BASELINE</v>
      </c>
      <c r="S4" s="95">
        <f>'[10]Line 456 config'!I7</f>
        <v>1.01</v>
      </c>
      <c r="T4" s="152" t="str">
        <f t="shared" ref="T4:T21" si="7">IF(ISNUMBER(SEARCH(S4,$S$22)),"BASELINE","RESTRICTED")</f>
        <v>BASELINE</v>
      </c>
      <c r="U4" s="95">
        <f>'[10]Line 456 config'!J7</f>
        <v>103</v>
      </c>
      <c r="V4" s="152" t="str">
        <f t="shared" ref="V4:V21" si="8">IF(ISNUMBER(SEARCH(U4,$U$22)),"BASELINE","RESTRICTED")</f>
        <v>BASELINE</v>
      </c>
      <c r="W4" s="95">
        <f>'[10]Line 456 config'!K7</f>
        <v>1.32</v>
      </c>
      <c r="X4" s="152" t="str">
        <f t="shared" ref="X4:X21" si="9">IF(ISNUMBER(SEARCH(W4,$W$22)),"BASELINE","RESTRICTED")</f>
        <v>BASELINE</v>
      </c>
      <c r="Y4" s="95" t="str">
        <f>'[10]Line 456 config'!M7</f>
        <v>3.7.0.3.1</v>
      </c>
      <c r="Z4" s="152" t="str">
        <f t="shared" ref="Z4:Z21" si="10">IF(ISNUMBER(SEARCH(Y4,$Y$22)),"BASELINE","RESTRICTED")</f>
        <v>BASELINE</v>
      </c>
      <c r="AD4" s="6" t="s">
        <v>16</v>
      </c>
      <c r="AE4" s="9">
        <f>COUNTIF(E3:E21,"POK")</f>
        <v>0</v>
      </c>
    </row>
    <row r="5" spans="1:31">
      <c r="A5" s="25">
        <v>503</v>
      </c>
      <c r="B5" s="49">
        <f>availability!D29</f>
        <v>5455</v>
      </c>
      <c r="C5" s="49">
        <f>availability!E29</f>
        <v>468.35</v>
      </c>
      <c r="D5" s="8" t="str">
        <f>'[10]Line 456 config'!B8</f>
        <v>OK for mainline</v>
      </c>
      <c r="E5" s="125" t="str">
        <f t="shared" si="0"/>
        <v>OK</v>
      </c>
      <c r="F5" s="278"/>
      <c r="G5" s="95" t="str">
        <f>'[10]Line 456 config'!C8</f>
        <v>3.4.2</v>
      </c>
      <c r="H5" s="152" t="str">
        <f t="shared" si="1"/>
        <v>BASELINE</v>
      </c>
      <c r="I5" s="95" t="str">
        <f>'[10]Line 456 config'!D8</f>
        <v>5.7.3</v>
      </c>
      <c r="J5" s="152" t="str">
        <f t="shared" si="2"/>
        <v>BASELINE</v>
      </c>
      <c r="K5" s="95">
        <f>'[10]Line 456 config'!E8</f>
        <v>400</v>
      </c>
      <c r="L5" s="152" t="str">
        <f t="shared" si="3"/>
        <v>BASELINE</v>
      </c>
      <c r="M5" s="95">
        <f>'[10]Line 456 config'!F8</f>
        <v>220</v>
      </c>
      <c r="N5" s="152" t="str">
        <f t="shared" si="4"/>
        <v>BASELINE</v>
      </c>
      <c r="O5" s="95" t="str">
        <f>'[10]Line 456 config'!G8</f>
        <v>V2.2.3</v>
      </c>
      <c r="P5" s="152" t="str">
        <f t="shared" si="5"/>
        <v>BASELINE</v>
      </c>
      <c r="Q5" s="95" t="str">
        <f>'[10]Line 456 config'!H8</f>
        <v>V1.1.5</v>
      </c>
      <c r="R5" s="152" t="str">
        <f t="shared" si="6"/>
        <v>BASELINE</v>
      </c>
      <c r="S5" s="95">
        <f>'[10]Line 456 config'!I8</f>
        <v>1.01</v>
      </c>
      <c r="T5" s="152" t="str">
        <f t="shared" si="7"/>
        <v>BASELINE</v>
      </c>
      <c r="U5" s="95">
        <f>'[10]Line 456 config'!J8</f>
        <v>103</v>
      </c>
      <c r="V5" s="152" t="str">
        <f t="shared" si="8"/>
        <v>BASELINE</v>
      </c>
      <c r="W5" s="95">
        <f>'[10]Line 456 config'!K8</f>
        <v>1.32</v>
      </c>
      <c r="X5" s="152" t="str">
        <f t="shared" si="9"/>
        <v>BASELINE</v>
      </c>
      <c r="Y5" s="95" t="str">
        <f>'[10]Line 456 config'!M8</f>
        <v>3.7.0.3.1</v>
      </c>
      <c r="Z5" s="152" t="str">
        <f t="shared" si="10"/>
        <v>BASELINE</v>
      </c>
      <c r="AD5" s="7" t="s">
        <v>17</v>
      </c>
      <c r="AE5" s="9">
        <f>COUNTIF(E3:E21,"NOK")</f>
        <v>0</v>
      </c>
    </row>
    <row r="6" spans="1:31">
      <c r="A6" s="25">
        <v>504</v>
      </c>
      <c r="B6" s="49">
        <f>availability!D30</f>
        <v>2455</v>
      </c>
      <c r="C6" s="49">
        <f>availability!E30</f>
        <v>353.06666666666661</v>
      </c>
      <c r="D6" s="8" t="str">
        <f>'[10]Line 456 config'!B9</f>
        <v>OK for mainline</v>
      </c>
      <c r="E6" s="125" t="str">
        <f t="shared" si="0"/>
        <v>OK</v>
      </c>
      <c r="F6" s="278"/>
      <c r="G6" s="95" t="str">
        <f>'[10]Line 456 config'!C9</f>
        <v>3.4.2</v>
      </c>
      <c r="H6" s="152" t="str">
        <f t="shared" si="1"/>
        <v>BASELINE</v>
      </c>
      <c r="I6" s="95" t="str">
        <f>'[10]Line 456 config'!D9</f>
        <v>5.7.3</v>
      </c>
      <c r="J6" s="152" t="str">
        <f t="shared" si="2"/>
        <v>BASELINE</v>
      </c>
      <c r="K6" s="95">
        <f>'[10]Line 456 config'!E9</f>
        <v>400</v>
      </c>
      <c r="L6" s="152" t="str">
        <f t="shared" si="3"/>
        <v>BASELINE</v>
      </c>
      <c r="M6" s="95">
        <f>'[10]Line 456 config'!F9</f>
        <v>220</v>
      </c>
      <c r="N6" s="152" t="str">
        <f t="shared" si="4"/>
        <v>BASELINE</v>
      </c>
      <c r="O6" s="95" t="str">
        <f>'[10]Line 456 config'!G9</f>
        <v>V2.2.3</v>
      </c>
      <c r="P6" s="152" t="str">
        <f t="shared" si="5"/>
        <v>BASELINE</v>
      </c>
      <c r="Q6" s="95" t="str">
        <f>'[10]Line 456 config'!H9</f>
        <v>V1.1.5</v>
      </c>
      <c r="R6" s="152" t="str">
        <f t="shared" si="6"/>
        <v>BASELINE</v>
      </c>
      <c r="S6" s="95">
        <f>'[10]Line 456 config'!I9</f>
        <v>1.01</v>
      </c>
      <c r="T6" s="152" t="str">
        <f t="shared" si="7"/>
        <v>BASELINE</v>
      </c>
      <c r="U6" s="95">
        <f>'[10]Line 456 config'!J9</f>
        <v>103</v>
      </c>
      <c r="V6" s="152" t="str">
        <f t="shared" si="8"/>
        <v>BASELINE</v>
      </c>
      <c r="W6" s="95">
        <f>'[10]Line 456 config'!K9</f>
        <v>1.32</v>
      </c>
      <c r="X6" s="152" t="str">
        <f t="shared" si="9"/>
        <v>BASELINE</v>
      </c>
      <c r="Y6" s="95" t="str">
        <f>'[10]Line 456 config'!M9</f>
        <v>3.7.0.3.1</v>
      </c>
      <c r="Z6" s="152" t="str">
        <f t="shared" si="10"/>
        <v>BASELINE</v>
      </c>
      <c r="AD6" s="21" t="s">
        <v>586</v>
      </c>
      <c r="AE6" s="20">
        <f>SUM(C3:C21)</f>
        <v>9389.9333333333343</v>
      </c>
    </row>
    <row r="7" spans="1:31">
      <c r="A7" s="25">
        <v>505</v>
      </c>
      <c r="B7" s="49">
        <f>availability!D31</f>
        <v>4470</v>
      </c>
      <c r="C7" s="49">
        <f>availability!E31</f>
        <v>446.46666666666664</v>
      </c>
      <c r="D7" s="8" t="str">
        <f>'[10]Line 456 config'!B10</f>
        <v>OK for mainline</v>
      </c>
      <c r="E7" s="125" t="str">
        <f t="shared" si="0"/>
        <v>OK</v>
      </c>
      <c r="F7" s="278"/>
      <c r="G7" s="95" t="str">
        <f>'[10]Line 456 config'!C10</f>
        <v>3.4.2</v>
      </c>
      <c r="H7" s="152" t="str">
        <f t="shared" si="1"/>
        <v>BASELINE</v>
      </c>
      <c r="I7" s="95" t="str">
        <f>'[10]Line 456 config'!D10</f>
        <v>5.7.3</v>
      </c>
      <c r="J7" s="152" t="str">
        <f t="shared" si="2"/>
        <v>BASELINE</v>
      </c>
      <c r="K7" s="95">
        <f>'[10]Line 456 config'!E10</f>
        <v>400</v>
      </c>
      <c r="L7" s="152" t="str">
        <f t="shared" si="3"/>
        <v>BASELINE</v>
      </c>
      <c r="M7" s="95">
        <f>'[10]Line 456 config'!F10</f>
        <v>220</v>
      </c>
      <c r="N7" s="152" t="str">
        <f t="shared" si="4"/>
        <v>BASELINE</v>
      </c>
      <c r="O7" s="95" t="str">
        <f>'[10]Line 456 config'!G10</f>
        <v>V2.2.3</v>
      </c>
      <c r="P7" s="152" t="str">
        <f t="shared" si="5"/>
        <v>BASELINE</v>
      </c>
      <c r="Q7" s="95" t="str">
        <f>'[10]Line 456 config'!H10</f>
        <v>V1.1.5</v>
      </c>
      <c r="R7" s="152" t="str">
        <f t="shared" si="6"/>
        <v>BASELINE</v>
      </c>
      <c r="S7" s="95">
        <f>'[10]Line 456 config'!I10</f>
        <v>1.01</v>
      </c>
      <c r="T7" s="152" t="str">
        <f t="shared" si="7"/>
        <v>BASELINE</v>
      </c>
      <c r="U7" s="95">
        <f>'[10]Line 456 config'!J10</f>
        <v>103</v>
      </c>
      <c r="V7" s="152" t="str">
        <f t="shared" si="8"/>
        <v>BASELINE</v>
      </c>
      <c r="W7" s="95">
        <f>'[10]Line 456 config'!K10</f>
        <v>1.32</v>
      </c>
      <c r="X7" s="152" t="str">
        <f t="shared" si="9"/>
        <v>BASELINE</v>
      </c>
      <c r="Y7" s="95" t="str">
        <f>'[10]Line 456 config'!M10</f>
        <v>3.7.0.3.1</v>
      </c>
      <c r="Z7" s="152" t="str">
        <f t="shared" si="10"/>
        <v>BASELINE</v>
      </c>
      <c r="AD7" s="21" t="s">
        <v>587</v>
      </c>
      <c r="AE7" s="20">
        <f>AE6/19</f>
        <v>494.20701754385971</v>
      </c>
    </row>
    <row r="8" spans="1:31">
      <c r="A8" s="25">
        <v>506</v>
      </c>
      <c r="B8" s="49">
        <f>availability!D32</f>
        <v>1508</v>
      </c>
      <c r="C8" s="49">
        <f>availability!E32</f>
        <v>471.0333333333333</v>
      </c>
      <c r="D8" s="8" t="str">
        <f>'[10]Line 456 config'!B11</f>
        <v>OK for mainline</v>
      </c>
      <c r="E8" s="125" t="str">
        <f t="shared" si="0"/>
        <v>OK</v>
      </c>
      <c r="F8" s="278"/>
      <c r="G8" s="95" t="str">
        <f>'[10]Line 456 config'!C11</f>
        <v>3.4.2</v>
      </c>
      <c r="H8" s="152" t="str">
        <f t="shared" si="1"/>
        <v>BASELINE</v>
      </c>
      <c r="I8" s="95" t="str">
        <f>'[10]Line 456 config'!D11</f>
        <v>5.7.3</v>
      </c>
      <c r="J8" s="152" t="str">
        <f t="shared" si="2"/>
        <v>BASELINE</v>
      </c>
      <c r="K8" s="95">
        <f>'[10]Line 456 config'!E11</f>
        <v>400</v>
      </c>
      <c r="L8" s="152" t="str">
        <f t="shared" si="3"/>
        <v>BASELINE</v>
      </c>
      <c r="M8" s="95">
        <f>'[10]Line 456 config'!F11</f>
        <v>220</v>
      </c>
      <c r="N8" s="152" t="str">
        <f t="shared" si="4"/>
        <v>BASELINE</v>
      </c>
      <c r="O8" s="95" t="str">
        <f>'[10]Line 456 config'!G11</f>
        <v>V2.2.3</v>
      </c>
      <c r="P8" s="152" t="str">
        <f t="shared" si="5"/>
        <v>BASELINE</v>
      </c>
      <c r="Q8" s="95" t="str">
        <f>'[10]Line 456 config'!H11</f>
        <v>V1.1.5</v>
      </c>
      <c r="R8" s="152" t="str">
        <f t="shared" si="6"/>
        <v>BASELINE</v>
      </c>
      <c r="S8" s="95">
        <f>'[10]Line 456 config'!I11</f>
        <v>1.01</v>
      </c>
      <c r="T8" s="152" t="str">
        <f t="shared" si="7"/>
        <v>BASELINE</v>
      </c>
      <c r="U8" s="95">
        <f>'[10]Line 456 config'!J11</f>
        <v>103</v>
      </c>
      <c r="V8" s="152" t="str">
        <f t="shared" si="8"/>
        <v>BASELINE</v>
      </c>
      <c r="W8" s="95">
        <f>'[10]Line 456 config'!K11</f>
        <v>1.32</v>
      </c>
      <c r="X8" s="152" t="str">
        <f t="shared" si="9"/>
        <v>BASELINE</v>
      </c>
      <c r="Y8" s="95" t="str">
        <f>'[10]Line 456 config'!M11</f>
        <v>3.7.0.3.1</v>
      </c>
      <c r="Z8" s="152" t="str">
        <f t="shared" si="10"/>
        <v>BASELINE</v>
      </c>
      <c r="AD8" s="22" t="s">
        <v>18</v>
      </c>
      <c r="AE8" s="10">
        <f>SUM(B3:B21)</f>
        <v>58384</v>
      </c>
    </row>
    <row r="9" spans="1:31">
      <c r="A9" s="25">
        <v>507</v>
      </c>
      <c r="B9" s="49">
        <f>availability!D33</f>
        <v>1774</v>
      </c>
      <c r="C9" s="49">
        <f>availability!E33</f>
        <v>237.78333333333333</v>
      </c>
      <c r="D9" s="8" t="str">
        <f>'[10]Line 456 config'!B12</f>
        <v>OK for mainline</v>
      </c>
      <c r="E9" s="125" t="str">
        <f t="shared" si="0"/>
        <v>OK</v>
      </c>
      <c r="F9" s="278"/>
      <c r="G9" s="95" t="str">
        <f>'[10]Line 456 config'!C12</f>
        <v>3.4.2</v>
      </c>
      <c r="H9" s="152" t="str">
        <f t="shared" si="1"/>
        <v>BASELINE</v>
      </c>
      <c r="I9" s="95" t="str">
        <f>'[10]Line 456 config'!D12</f>
        <v>5.7.3</v>
      </c>
      <c r="J9" s="152" t="str">
        <f t="shared" si="2"/>
        <v>BASELINE</v>
      </c>
      <c r="K9" s="95">
        <f>'[10]Line 456 config'!E12</f>
        <v>400</v>
      </c>
      <c r="L9" s="152" t="str">
        <f t="shared" si="3"/>
        <v>BASELINE</v>
      </c>
      <c r="M9" s="95">
        <f>'[10]Line 456 config'!F12</f>
        <v>220</v>
      </c>
      <c r="N9" s="152" t="str">
        <f t="shared" si="4"/>
        <v>BASELINE</v>
      </c>
      <c r="O9" s="95" t="str">
        <f>'[10]Line 456 config'!G12</f>
        <v>V2.2.3</v>
      </c>
      <c r="P9" s="152" t="str">
        <f t="shared" si="5"/>
        <v>BASELINE</v>
      </c>
      <c r="Q9" s="95" t="str">
        <f>'[10]Line 456 config'!H12</f>
        <v>V1.1.5</v>
      </c>
      <c r="R9" s="152" t="str">
        <f t="shared" si="6"/>
        <v>BASELINE</v>
      </c>
      <c r="S9" s="95">
        <f>'[10]Line 456 config'!I12</f>
        <v>1.01</v>
      </c>
      <c r="T9" s="152" t="str">
        <f t="shared" si="7"/>
        <v>BASELINE</v>
      </c>
      <c r="U9" s="95">
        <f>'[10]Line 456 config'!J12</f>
        <v>103</v>
      </c>
      <c r="V9" s="152" t="str">
        <f t="shared" si="8"/>
        <v>BASELINE</v>
      </c>
      <c r="W9" s="95">
        <f>'[10]Line 456 config'!K12</f>
        <v>1.32</v>
      </c>
      <c r="X9" s="152" t="str">
        <f t="shared" si="9"/>
        <v>BASELINE</v>
      </c>
      <c r="Y9" s="95" t="str">
        <f>'[10]Line 456 config'!M12</f>
        <v>3.7.0.3.1</v>
      </c>
      <c r="Z9" s="152" t="str">
        <f t="shared" si="10"/>
        <v>BASELINE</v>
      </c>
      <c r="AD9" s="22" t="s">
        <v>485</v>
      </c>
      <c r="AE9" s="20">
        <f>AE8/19</f>
        <v>3072.8421052631579</v>
      </c>
    </row>
    <row r="10" spans="1:31">
      <c r="A10" s="25">
        <v>508</v>
      </c>
      <c r="B10" s="49">
        <f>availability!D34</f>
        <v>2179</v>
      </c>
      <c r="C10" s="49">
        <f>availability!E34</f>
        <v>637.75000000000011</v>
      </c>
      <c r="D10" s="8" t="str">
        <f>'[10]Line 456 config'!B13</f>
        <v>OK for mainline</v>
      </c>
      <c r="E10" s="125" t="str">
        <f t="shared" si="0"/>
        <v>OK</v>
      </c>
      <c r="F10" s="278"/>
      <c r="G10" s="95" t="str">
        <f>'[10]Line 456 config'!C13</f>
        <v>3.4.2</v>
      </c>
      <c r="H10" s="152" t="str">
        <f t="shared" si="1"/>
        <v>BASELINE</v>
      </c>
      <c r="I10" s="95" t="str">
        <f>'[10]Line 456 config'!D13</f>
        <v>5.7.3</v>
      </c>
      <c r="J10" s="152" t="str">
        <f t="shared" si="2"/>
        <v>BASELINE</v>
      </c>
      <c r="K10" s="95">
        <f>'[10]Line 456 config'!E13</f>
        <v>400</v>
      </c>
      <c r="L10" s="152" t="str">
        <f t="shared" si="3"/>
        <v>BASELINE</v>
      </c>
      <c r="M10" s="95">
        <f>'[10]Line 456 config'!F13</f>
        <v>220</v>
      </c>
      <c r="N10" s="152" t="str">
        <f t="shared" si="4"/>
        <v>BASELINE</v>
      </c>
      <c r="O10" s="95" t="str">
        <f>'[10]Line 456 config'!G13</f>
        <v>V2.2.3</v>
      </c>
      <c r="P10" s="152" t="str">
        <f t="shared" si="5"/>
        <v>BASELINE</v>
      </c>
      <c r="Q10" s="95" t="str">
        <f>'[10]Line 456 config'!H13</f>
        <v>V1.1.5</v>
      </c>
      <c r="R10" s="152" t="str">
        <f t="shared" si="6"/>
        <v>BASELINE</v>
      </c>
      <c r="S10" s="95">
        <f>'[10]Line 456 config'!I13</f>
        <v>1.01</v>
      </c>
      <c r="T10" s="152" t="str">
        <f t="shared" si="7"/>
        <v>BASELINE</v>
      </c>
      <c r="U10" s="95">
        <f>'[10]Line 456 config'!J13</f>
        <v>103</v>
      </c>
      <c r="V10" s="152" t="str">
        <f t="shared" si="8"/>
        <v>BASELINE</v>
      </c>
      <c r="W10" s="95">
        <f>'[10]Line 456 config'!K13</f>
        <v>1.32</v>
      </c>
      <c r="X10" s="152" t="str">
        <f t="shared" si="9"/>
        <v>BASELINE</v>
      </c>
      <c r="Y10" s="95" t="str">
        <f>'[10]Line 456 config'!M13</f>
        <v>3.7.0.3.1</v>
      </c>
      <c r="Z10" s="152" t="str">
        <f t="shared" si="10"/>
        <v>BASELINE</v>
      </c>
    </row>
    <row r="11" spans="1:31">
      <c r="A11" s="25">
        <v>509</v>
      </c>
      <c r="B11" s="49">
        <f>availability!D35</f>
        <v>1071</v>
      </c>
      <c r="C11" s="49">
        <f>availability!E35</f>
        <v>561.0333333333333</v>
      </c>
      <c r="D11" s="8" t="str">
        <f>'[10]Line 456 config'!B14</f>
        <v>OK for mainline</v>
      </c>
      <c r="E11" s="125" t="str">
        <f t="shared" si="0"/>
        <v>OK</v>
      </c>
      <c r="F11" s="278"/>
      <c r="G11" s="95" t="str">
        <f>'[10]Line 456 config'!C14</f>
        <v>3.4.2</v>
      </c>
      <c r="H11" s="152" t="str">
        <f t="shared" si="1"/>
        <v>BASELINE</v>
      </c>
      <c r="I11" s="95" t="str">
        <f>'[10]Line 456 config'!D14</f>
        <v>5.7.3</v>
      </c>
      <c r="J11" s="152" t="str">
        <f t="shared" si="2"/>
        <v>BASELINE</v>
      </c>
      <c r="K11" s="95">
        <f>'[10]Line 456 config'!E14</f>
        <v>400</v>
      </c>
      <c r="L11" s="152" t="str">
        <f t="shared" si="3"/>
        <v>BASELINE</v>
      </c>
      <c r="M11" s="95">
        <f>'[10]Line 456 config'!F14</f>
        <v>220</v>
      </c>
      <c r="N11" s="152" t="str">
        <f t="shared" si="4"/>
        <v>BASELINE</v>
      </c>
      <c r="O11" s="95" t="str">
        <f>'[10]Line 456 config'!G14</f>
        <v>V2.2.3</v>
      </c>
      <c r="P11" s="152" t="str">
        <f t="shared" si="5"/>
        <v>BASELINE</v>
      </c>
      <c r="Q11" s="95" t="str">
        <f>'[10]Line 456 config'!H14</f>
        <v>V1.1.5</v>
      </c>
      <c r="R11" s="152" t="str">
        <f t="shared" si="6"/>
        <v>BASELINE</v>
      </c>
      <c r="S11" s="95">
        <f>'[10]Line 456 config'!I14</f>
        <v>1.01</v>
      </c>
      <c r="T11" s="152" t="str">
        <f t="shared" si="7"/>
        <v>BASELINE</v>
      </c>
      <c r="U11" s="95">
        <f>'[10]Line 456 config'!J14</f>
        <v>103</v>
      </c>
      <c r="V11" s="152" t="str">
        <f t="shared" si="8"/>
        <v>BASELINE</v>
      </c>
      <c r="W11" s="95">
        <f>'[10]Line 456 config'!K14</f>
        <v>1.32</v>
      </c>
      <c r="X11" s="152" t="str">
        <f t="shared" si="9"/>
        <v>BASELINE</v>
      </c>
      <c r="Y11" s="95" t="str">
        <f>'[10]Line 456 config'!M14</f>
        <v>3.7.0.3.1</v>
      </c>
      <c r="Z11" s="152" t="str">
        <f t="shared" si="10"/>
        <v>BASELINE</v>
      </c>
    </row>
    <row r="12" spans="1:31">
      <c r="A12" s="25">
        <v>510</v>
      </c>
      <c r="B12" s="49">
        <f>availability!D36</f>
        <v>3622</v>
      </c>
      <c r="C12" s="49">
        <f>availability!E36</f>
        <v>424.01666666666671</v>
      </c>
      <c r="D12" s="8" t="str">
        <f>'[10]Line 456 config'!B15</f>
        <v>OK for mainline</v>
      </c>
      <c r="E12" s="125" t="str">
        <f t="shared" si="0"/>
        <v>OK</v>
      </c>
      <c r="F12" s="278"/>
      <c r="G12" s="95" t="str">
        <f>'[10]Line 456 config'!C15</f>
        <v>3.4.2</v>
      </c>
      <c r="H12" s="152" t="str">
        <f t="shared" si="1"/>
        <v>BASELINE</v>
      </c>
      <c r="I12" s="95" t="str">
        <f>'[10]Line 456 config'!D15</f>
        <v>5.7.3</v>
      </c>
      <c r="J12" s="152" t="str">
        <f t="shared" si="2"/>
        <v>BASELINE</v>
      </c>
      <c r="K12" s="95">
        <f>'[10]Line 456 config'!E15</f>
        <v>400</v>
      </c>
      <c r="L12" s="152" t="str">
        <f t="shared" si="3"/>
        <v>BASELINE</v>
      </c>
      <c r="M12" s="95">
        <f>'[10]Line 456 config'!F15</f>
        <v>220</v>
      </c>
      <c r="N12" s="152" t="str">
        <f t="shared" si="4"/>
        <v>BASELINE</v>
      </c>
      <c r="O12" s="95" t="str">
        <f>'[10]Line 456 config'!G15</f>
        <v>V2.2.3</v>
      </c>
      <c r="P12" s="152" t="str">
        <f t="shared" si="5"/>
        <v>BASELINE</v>
      </c>
      <c r="Q12" s="95" t="str">
        <f>'[10]Line 456 config'!H15</f>
        <v>V1.1.5</v>
      </c>
      <c r="R12" s="152" t="str">
        <f t="shared" si="6"/>
        <v>BASELINE</v>
      </c>
      <c r="S12" s="95">
        <f>'[10]Line 456 config'!I15</f>
        <v>1.01</v>
      </c>
      <c r="T12" s="152" t="str">
        <f t="shared" si="7"/>
        <v>BASELINE</v>
      </c>
      <c r="U12" s="95">
        <f>'[10]Line 456 config'!J15</f>
        <v>103</v>
      </c>
      <c r="V12" s="152" t="str">
        <f t="shared" si="8"/>
        <v>BASELINE</v>
      </c>
      <c r="W12" s="95">
        <f>'[10]Line 456 config'!K15</f>
        <v>1.32</v>
      </c>
      <c r="X12" s="152" t="str">
        <f t="shared" si="9"/>
        <v>BASELINE</v>
      </c>
      <c r="Y12" s="95" t="str">
        <f>'[10]Line 456 config'!M15</f>
        <v>3.7.0.3.1</v>
      </c>
      <c r="Z12" s="152" t="str">
        <f t="shared" si="10"/>
        <v>BASELINE</v>
      </c>
    </row>
    <row r="13" spans="1:31">
      <c r="A13" s="25">
        <v>511</v>
      </c>
      <c r="B13" s="49">
        <f>availability!D37</f>
        <v>1321</v>
      </c>
      <c r="C13" s="49">
        <f>availability!E37</f>
        <v>507.93333333333334</v>
      </c>
      <c r="D13" s="8" t="str">
        <f>'[10]Line 456 config'!B16</f>
        <v>OK for mainline</v>
      </c>
      <c r="E13" s="125" t="str">
        <f t="shared" si="0"/>
        <v>OK</v>
      </c>
      <c r="F13" s="278"/>
      <c r="G13" s="95" t="str">
        <f>'[10]Line 456 config'!C16</f>
        <v>3.4.2</v>
      </c>
      <c r="H13" s="152" t="str">
        <f t="shared" si="1"/>
        <v>BASELINE</v>
      </c>
      <c r="I13" s="95" t="str">
        <f>'[10]Line 456 config'!D16</f>
        <v>5.7.3</v>
      </c>
      <c r="J13" s="152" t="str">
        <f t="shared" si="2"/>
        <v>BASELINE</v>
      </c>
      <c r="K13" s="95">
        <f>'[10]Line 456 config'!E16</f>
        <v>400</v>
      </c>
      <c r="L13" s="152" t="str">
        <f t="shared" si="3"/>
        <v>BASELINE</v>
      </c>
      <c r="M13" s="95">
        <f>'[10]Line 456 config'!F16</f>
        <v>220</v>
      </c>
      <c r="N13" s="152" t="str">
        <f t="shared" si="4"/>
        <v>BASELINE</v>
      </c>
      <c r="O13" s="95" t="str">
        <f>'[10]Line 456 config'!G16</f>
        <v>V2.2.3</v>
      </c>
      <c r="P13" s="152" t="str">
        <f t="shared" si="5"/>
        <v>BASELINE</v>
      </c>
      <c r="Q13" s="95" t="str">
        <f>'[10]Line 456 config'!H16</f>
        <v>V1.1.5</v>
      </c>
      <c r="R13" s="152" t="str">
        <f t="shared" si="6"/>
        <v>BASELINE</v>
      </c>
      <c r="S13" s="95">
        <f>'[10]Line 456 config'!I16</f>
        <v>1.01</v>
      </c>
      <c r="T13" s="152" t="str">
        <f t="shared" si="7"/>
        <v>BASELINE</v>
      </c>
      <c r="U13" s="95">
        <f>'[10]Line 456 config'!J16</f>
        <v>103</v>
      </c>
      <c r="V13" s="152" t="str">
        <f t="shared" si="8"/>
        <v>BASELINE</v>
      </c>
      <c r="W13" s="95">
        <f>'[10]Line 456 config'!K16</f>
        <v>1.32</v>
      </c>
      <c r="X13" s="152" t="str">
        <f t="shared" si="9"/>
        <v>BASELINE</v>
      </c>
      <c r="Y13" s="95" t="str">
        <f>'[10]Line 456 config'!M16</f>
        <v>3.7.0.3.1</v>
      </c>
      <c r="Z13" s="152" t="str">
        <f t="shared" si="10"/>
        <v>BASELINE</v>
      </c>
    </row>
    <row r="14" spans="1:31">
      <c r="A14" s="25">
        <v>512</v>
      </c>
      <c r="B14" s="49">
        <f>availability!D38</f>
        <v>4286</v>
      </c>
      <c r="C14" s="49">
        <f>availability!E38</f>
        <v>646.05000000000007</v>
      </c>
      <c r="D14" s="8" t="str">
        <f>'[10]Line 456 config'!B17</f>
        <v>OK for mainline</v>
      </c>
      <c r="E14" s="125" t="str">
        <f t="shared" si="0"/>
        <v>OK</v>
      </c>
      <c r="F14" s="278"/>
      <c r="G14" s="95" t="str">
        <f>'[10]Line 456 config'!C17</f>
        <v>3.4.2</v>
      </c>
      <c r="H14" s="152" t="str">
        <f t="shared" si="1"/>
        <v>BASELINE</v>
      </c>
      <c r="I14" s="95" t="str">
        <f>'[10]Line 456 config'!D17</f>
        <v>5.7.3</v>
      </c>
      <c r="J14" s="152" t="str">
        <f t="shared" si="2"/>
        <v>BASELINE</v>
      </c>
      <c r="K14" s="95">
        <f>'[10]Line 456 config'!E17</f>
        <v>400</v>
      </c>
      <c r="L14" s="152" t="str">
        <f t="shared" si="3"/>
        <v>BASELINE</v>
      </c>
      <c r="M14" s="95">
        <f>'[10]Line 456 config'!F17</f>
        <v>220</v>
      </c>
      <c r="N14" s="152" t="str">
        <f t="shared" si="4"/>
        <v>BASELINE</v>
      </c>
      <c r="O14" s="95" t="str">
        <f>'[10]Line 456 config'!G17</f>
        <v>V2.2.3</v>
      </c>
      <c r="P14" s="152" t="str">
        <f t="shared" si="5"/>
        <v>BASELINE</v>
      </c>
      <c r="Q14" s="95" t="str">
        <f>'[10]Line 456 config'!H17</f>
        <v>V1.1.5</v>
      </c>
      <c r="R14" s="152" t="str">
        <f t="shared" si="6"/>
        <v>BASELINE</v>
      </c>
      <c r="S14" s="95">
        <f>'[10]Line 456 config'!I17</f>
        <v>1.01</v>
      </c>
      <c r="T14" s="152" t="str">
        <f t="shared" si="7"/>
        <v>BASELINE</v>
      </c>
      <c r="U14" s="95">
        <f>'[10]Line 456 config'!J17</f>
        <v>103</v>
      </c>
      <c r="V14" s="152" t="str">
        <f t="shared" si="8"/>
        <v>BASELINE</v>
      </c>
      <c r="W14" s="95">
        <f>'[10]Line 456 config'!K17</f>
        <v>1.32</v>
      </c>
      <c r="X14" s="152" t="str">
        <f t="shared" si="9"/>
        <v>BASELINE</v>
      </c>
      <c r="Y14" s="95" t="str">
        <f>'[10]Line 456 config'!M17</f>
        <v>3.7.0.3.1</v>
      </c>
      <c r="Z14" s="152" t="str">
        <f t="shared" si="10"/>
        <v>BASELINE</v>
      </c>
    </row>
    <row r="15" spans="1:31">
      <c r="A15" s="25">
        <v>513</v>
      </c>
      <c r="B15" s="49">
        <f>availability!D39</f>
        <v>5110</v>
      </c>
      <c r="C15" s="49">
        <f>availability!E39</f>
        <v>967.98333333333335</v>
      </c>
      <c r="D15" s="8" t="str">
        <f>'[10]Line 456 config'!B18</f>
        <v>OK for mainline</v>
      </c>
      <c r="E15" s="125" t="str">
        <f t="shared" si="0"/>
        <v>OK</v>
      </c>
      <c r="F15" s="278"/>
      <c r="G15" s="95" t="str">
        <f>'[10]Line 456 config'!C18</f>
        <v>3.4.2</v>
      </c>
      <c r="H15" s="152" t="str">
        <f t="shared" si="1"/>
        <v>BASELINE</v>
      </c>
      <c r="I15" s="95" t="str">
        <f>'[10]Line 456 config'!D18</f>
        <v>5.7.3</v>
      </c>
      <c r="J15" s="152" t="str">
        <f t="shared" si="2"/>
        <v>BASELINE</v>
      </c>
      <c r="K15" s="95">
        <f>'[10]Line 456 config'!E18</f>
        <v>400</v>
      </c>
      <c r="L15" s="152" t="str">
        <f t="shared" si="3"/>
        <v>BASELINE</v>
      </c>
      <c r="M15" s="95">
        <f>'[10]Line 456 config'!F18</f>
        <v>220</v>
      </c>
      <c r="N15" s="152" t="str">
        <f t="shared" si="4"/>
        <v>BASELINE</v>
      </c>
      <c r="O15" s="95" t="str">
        <f>'[10]Line 456 config'!G18</f>
        <v>V2.2.3</v>
      </c>
      <c r="P15" s="152" t="str">
        <f t="shared" si="5"/>
        <v>BASELINE</v>
      </c>
      <c r="Q15" s="95" t="str">
        <f>'[10]Line 456 config'!H18</f>
        <v>V1.1.5</v>
      </c>
      <c r="R15" s="152" t="str">
        <f t="shared" si="6"/>
        <v>BASELINE</v>
      </c>
      <c r="S15" s="95">
        <f>'[10]Line 456 config'!I18</f>
        <v>1.01</v>
      </c>
      <c r="T15" s="152" t="str">
        <f t="shared" si="7"/>
        <v>BASELINE</v>
      </c>
      <c r="U15" s="95">
        <f>'[10]Line 456 config'!J18</f>
        <v>103</v>
      </c>
      <c r="V15" s="152" t="str">
        <f t="shared" si="8"/>
        <v>BASELINE</v>
      </c>
      <c r="W15" s="95">
        <f>'[10]Line 456 config'!K18</f>
        <v>1.32</v>
      </c>
      <c r="X15" s="152" t="str">
        <f t="shared" si="9"/>
        <v>BASELINE</v>
      </c>
      <c r="Y15" s="95" t="str">
        <f>'[10]Line 456 config'!M18</f>
        <v>3.7.0.3.1</v>
      </c>
      <c r="Z15" s="152" t="str">
        <f t="shared" si="10"/>
        <v>BASELINE</v>
      </c>
    </row>
    <row r="16" spans="1:31">
      <c r="A16" s="25">
        <v>514</v>
      </c>
      <c r="B16" s="49">
        <f>availability!D40</f>
        <v>3223</v>
      </c>
      <c r="C16" s="49">
        <f>availability!E40</f>
        <v>387.0333333333333</v>
      </c>
      <c r="D16" s="8" t="str">
        <f>'[10]Line 456 config'!B19</f>
        <v>OK for mainline</v>
      </c>
      <c r="E16" s="125" t="str">
        <f t="shared" si="0"/>
        <v>OK</v>
      </c>
      <c r="F16" s="278"/>
      <c r="G16" s="95" t="str">
        <f>'[10]Line 456 config'!C19</f>
        <v>3.4.2</v>
      </c>
      <c r="H16" s="152" t="str">
        <f t="shared" si="1"/>
        <v>BASELINE</v>
      </c>
      <c r="I16" s="95" t="str">
        <f>'[10]Line 456 config'!D19</f>
        <v>5.7.3</v>
      </c>
      <c r="J16" s="152" t="str">
        <f t="shared" si="2"/>
        <v>BASELINE</v>
      </c>
      <c r="K16" s="95">
        <f>'[10]Line 456 config'!E19</f>
        <v>400</v>
      </c>
      <c r="L16" s="152" t="str">
        <f t="shared" si="3"/>
        <v>BASELINE</v>
      </c>
      <c r="M16" s="95">
        <f>'[10]Line 456 config'!F19</f>
        <v>220</v>
      </c>
      <c r="N16" s="152" t="str">
        <f t="shared" si="4"/>
        <v>BASELINE</v>
      </c>
      <c r="O16" s="95" t="str">
        <f>'[10]Line 456 config'!G19</f>
        <v>V2.2.3</v>
      </c>
      <c r="P16" s="152" t="str">
        <f t="shared" si="5"/>
        <v>BASELINE</v>
      </c>
      <c r="Q16" s="95" t="str">
        <f>'[10]Line 456 config'!H19</f>
        <v>V1.1.5</v>
      </c>
      <c r="R16" s="152" t="str">
        <f t="shared" si="6"/>
        <v>BASELINE</v>
      </c>
      <c r="S16" s="95">
        <f>'[10]Line 456 config'!I19</f>
        <v>1.01</v>
      </c>
      <c r="T16" s="152" t="str">
        <f t="shared" si="7"/>
        <v>BASELINE</v>
      </c>
      <c r="U16" s="95">
        <f>'[10]Line 456 config'!J19</f>
        <v>103</v>
      </c>
      <c r="V16" s="152" t="str">
        <f t="shared" si="8"/>
        <v>BASELINE</v>
      </c>
      <c r="W16" s="95">
        <f>'[10]Line 456 config'!K19</f>
        <v>1.32</v>
      </c>
      <c r="X16" s="152" t="str">
        <f t="shared" si="9"/>
        <v>BASELINE</v>
      </c>
      <c r="Y16" s="95" t="str">
        <f>'[10]Line 456 config'!M19</f>
        <v>3.7.0.3.1</v>
      </c>
      <c r="Z16" s="152" t="str">
        <f t="shared" si="10"/>
        <v>BASELINE</v>
      </c>
    </row>
    <row r="17" spans="1:26" ht="17.399999999999999" customHeight="1">
      <c r="A17" s="25">
        <v>515</v>
      </c>
      <c r="B17" s="49">
        <f>availability!D41</f>
        <v>3413</v>
      </c>
      <c r="C17" s="49">
        <f>availability!E41</f>
        <v>435.83333333333331</v>
      </c>
      <c r="D17" s="8" t="str">
        <f>'[10]Line 456 config'!B20</f>
        <v>OK for mainline</v>
      </c>
      <c r="E17" s="125" t="str">
        <f t="shared" si="0"/>
        <v>OK</v>
      </c>
      <c r="F17" s="278"/>
      <c r="G17" s="95" t="str">
        <f>'[10]Line 456 config'!C20</f>
        <v>3.4.2</v>
      </c>
      <c r="H17" s="152" t="str">
        <f t="shared" si="1"/>
        <v>BASELINE</v>
      </c>
      <c r="I17" s="95" t="str">
        <f>'[10]Line 456 config'!D20</f>
        <v>5.7.3</v>
      </c>
      <c r="J17" s="152" t="str">
        <f t="shared" si="2"/>
        <v>BASELINE</v>
      </c>
      <c r="K17" s="95">
        <f>'[10]Line 456 config'!E20</f>
        <v>400</v>
      </c>
      <c r="L17" s="152" t="str">
        <f t="shared" si="3"/>
        <v>BASELINE</v>
      </c>
      <c r="M17" s="95">
        <f>'[10]Line 456 config'!F20</f>
        <v>220</v>
      </c>
      <c r="N17" s="152" t="str">
        <f t="shared" si="4"/>
        <v>BASELINE</v>
      </c>
      <c r="O17" s="95" t="str">
        <f>'[10]Line 456 config'!G20</f>
        <v>V2.2.3</v>
      </c>
      <c r="P17" s="152" t="str">
        <f t="shared" si="5"/>
        <v>BASELINE</v>
      </c>
      <c r="Q17" s="95" t="str">
        <f>'[10]Line 456 config'!H20</f>
        <v>V1.1.5</v>
      </c>
      <c r="R17" s="152" t="str">
        <f t="shared" si="6"/>
        <v>BASELINE</v>
      </c>
      <c r="S17" s="95">
        <f>'[10]Line 456 config'!I20</f>
        <v>1.01</v>
      </c>
      <c r="T17" s="152" t="str">
        <f t="shared" si="7"/>
        <v>BASELINE</v>
      </c>
      <c r="U17" s="95">
        <f>'[10]Line 456 config'!J20</f>
        <v>103</v>
      </c>
      <c r="V17" s="152" t="str">
        <f t="shared" si="8"/>
        <v>BASELINE</v>
      </c>
      <c r="W17" s="95">
        <f>'[10]Line 456 config'!K20</f>
        <v>1.32</v>
      </c>
      <c r="X17" s="152" t="str">
        <f t="shared" si="9"/>
        <v>BASELINE</v>
      </c>
      <c r="Y17" s="95" t="str">
        <f>'[10]Line 456 config'!M20</f>
        <v>3.7.0.3.1</v>
      </c>
      <c r="Z17" s="152" t="str">
        <f t="shared" si="10"/>
        <v>BASELINE</v>
      </c>
    </row>
    <row r="18" spans="1:26">
      <c r="A18" s="25">
        <v>516</v>
      </c>
      <c r="B18" s="49">
        <f>availability!D42</f>
        <v>2587</v>
      </c>
      <c r="C18" s="49">
        <f>availability!E42</f>
        <v>526.81666666666661</v>
      </c>
      <c r="D18" s="8" t="str">
        <f>'[10]Line 456 config'!B21</f>
        <v>OK for mainline</v>
      </c>
      <c r="E18" s="125" t="str">
        <f t="shared" si="0"/>
        <v>OK</v>
      </c>
      <c r="F18" s="278"/>
      <c r="G18" s="95" t="str">
        <f>'[10]Line 456 config'!C21</f>
        <v>3.4.2</v>
      </c>
      <c r="H18" s="152" t="str">
        <f t="shared" si="1"/>
        <v>BASELINE</v>
      </c>
      <c r="I18" s="95" t="str">
        <f>'[10]Line 456 config'!D21</f>
        <v>5.7.3</v>
      </c>
      <c r="J18" s="152" t="str">
        <f t="shared" si="2"/>
        <v>BASELINE</v>
      </c>
      <c r="K18" s="95">
        <f>'[10]Line 456 config'!E21</f>
        <v>400</v>
      </c>
      <c r="L18" s="152" t="str">
        <f t="shared" si="3"/>
        <v>BASELINE</v>
      </c>
      <c r="M18" s="95">
        <f>'[10]Line 456 config'!F21</f>
        <v>220</v>
      </c>
      <c r="N18" s="152" t="str">
        <f t="shared" si="4"/>
        <v>BASELINE</v>
      </c>
      <c r="O18" s="95" t="str">
        <f>'[10]Line 456 config'!G21</f>
        <v>V2.2.3</v>
      </c>
      <c r="P18" s="152" t="str">
        <f t="shared" si="5"/>
        <v>BASELINE</v>
      </c>
      <c r="Q18" s="95" t="str">
        <f>'[10]Line 456 config'!H21</f>
        <v>V1.1.5</v>
      </c>
      <c r="R18" s="152" t="str">
        <f t="shared" si="6"/>
        <v>BASELINE</v>
      </c>
      <c r="S18" s="95">
        <f>'[10]Line 456 config'!I21</f>
        <v>1.01</v>
      </c>
      <c r="T18" s="152" t="str">
        <f t="shared" si="7"/>
        <v>BASELINE</v>
      </c>
      <c r="U18" s="95">
        <f>'[10]Line 456 config'!J21</f>
        <v>103</v>
      </c>
      <c r="V18" s="152" t="str">
        <f t="shared" si="8"/>
        <v>BASELINE</v>
      </c>
      <c r="W18" s="95">
        <f>'[10]Line 456 config'!K21</f>
        <v>1.32</v>
      </c>
      <c r="X18" s="152" t="str">
        <f t="shared" si="9"/>
        <v>BASELINE</v>
      </c>
      <c r="Y18" s="95" t="str">
        <f>'[10]Line 456 config'!M21</f>
        <v>3.7.0.3.1</v>
      </c>
      <c r="Z18" s="152" t="str">
        <f t="shared" si="10"/>
        <v>BASELINE</v>
      </c>
    </row>
    <row r="19" spans="1:26">
      <c r="A19" s="25">
        <v>517</v>
      </c>
      <c r="B19" s="49">
        <f>availability!D43</f>
        <v>5173</v>
      </c>
      <c r="C19" s="49">
        <f>availability!E43</f>
        <v>766.48333333333335</v>
      </c>
      <c r="D19" s="8" t="str">
        <f>'[10]Line 456 config'!B22</f>
        <v>OK for mainline</v>
      </c>
      <c r="E19" s="125" t="str">
        <f t="shared" si="0"/>
        <v>OK</v>
      </c>
      <c r="F19" s="278"/>
      <c r="G19" s="95" t="str">
        <f>'[10]Line 456 config'!C22</f>
        <v>3.4.2</v>
      </c>
      <c r="H19" s="152" t="str">
        <f t="shared" si="1"/>
        <v>BASELINE</v>
      </c>
      <c r="I19" s="95" t="str">
        <f>'[10]Line 456 config'!D22</f>
        <v>5.7.3</v>
      </c>
      <c r="J19" s="152" t="str">
        <f t="shared" si="2"/>
        <v>BASELINE</v>
      </c>
      <c r="K19" s="95">
        <f>'[10]Line 456 config'!E22</f>
        <v>400</v>
      </c>
      <c r="L19" s="152" t="str">
        <f t="shared" si="3"/>
        <v>BASELINE</v>
      </c>
      <c r="M19" s="95">
        <f>'[10]Line 456 config'!F22</f>
        <v>220</v>
      </c>
      <c r="N19" s="152" t="str">
        <f t="shared" si="4"/>
        <v>BASELINE</v>
      </c>
      <c r="O19" s="95" t="str">
        <f>'[10]Line 456 config'!G22</f>
        <v>V2.2.3</v>
      </c>
      <c r="P19" s="152" t="str">
        <f t="shared" si="5"/>
        <v>BASELINE</v>
      </c>
      <c r="Q19" s="95" t="str">
        <f>'[10]Line 456 config'!H22</f>
        <v>V1.1.5</v>
      </c>
      <c r="R19" s="152" t="str">
        <f t="shared" si="6"/>
        <v>BASELINE</v>
      </c>
      <c r="S19" s="95">
        <f>'[10]Line 456 config'!I22</f>
        <v>1.01</v>
      </c>
      <c r="T19" s="152" t="str">
        <f t="shared" si="7"/>
        <v>BASELINE</v>
      </c>
      <c r="U19" s="95">
        <f>'[10]Line 456 config'!J22</f>
        <v>103</v>
      </c>
      <c r="V19" s="152" t="str">
        <f t="shared" si="8"/>
        <v>BASELINE</v>
      </c>
      <c r="W19" s="95">
        <f>'[10]Line 456 config'!K22</f>
        <v>1.32</v>
      </c>
      <c r="X19" s="152" t="str">
        <f t="shared" si="9"/>
        <v>BASELINE</v>
      </c>
      <c r="Y19" s="95" t="str">
        <f>'[10]Line 456 config'!M22</f>
        <v>3.7.0.3.1</v>
      </c>
      <c r="Z19" s="152" t="str">
        <f t="shared" si="10"/>
        <v>BASELINE</v>
      </c>
    </row>
    <row r="20" spans="1:26">
      <c r="A20" s="25">
        <v>518</v>
      </c>
      <c r="B20" s="49">
        <f>availability!D44</f>
        <v>765</v>
      </c>
      <c r="C20" s="49">
        <f>availability!E44</f>
        <v>260.83333333333337</v>
      </c>
      <c r="D20" s="8" t="str">
        <f>'[10]Line 456 config'!B23</f>
        <v>OK for mainline</v>
      </c>
      <c r="E20" s="125" t="str">
        <f t="shared" si="0"/>
        <v>OK</v>
      </c>
      <c r="F20" s="278"/>
      <c r="G20" s="95" t="str">
        <f>'[10]Line 456 config'!C23</f>
        <v>3.4.2</v>
      </c>
      <c r="H20" s="152" t="str">
        <f t="shared" si="1"/>
        <v>BASELINE</v>
      </c>
      <c r="I20" s="95" t="str">
        <f>'[10]Line 456 config'!D23</f>
        <v>5.7.3</v>
      </c>
      <c r="J20" s="152" t="str">
        <f t="shared" si="2"/>
        <v>BASELINE</v>
      </c>
      <c r="K20" s="95">
        <f>'[10]Line 456 config'!E23</f>
        <v>400</v>
      </c>
      <c r="L20" s="152" t="str">
        <f t="shared" si="3"/>
        <v>BASELINE</v>
      </c>
      <c r="M20" s="95">
        <f>'[10]Line 456 config'!F23</f>
        <v>220</v>
      </c>
      <c r="N20" s="152" t="str">
        <f t="shared" si="4"/>
        <v>BASELINE</v>
      </c>
      <c r="O20" s="95" t="str">
        <f>'[10]Line 456 config'!G23</f>
        <v>V2.2.3</v>
      </c>
      <c r="P20" s="152" t="str">
        <f t="shared" si="5"/>
        <v>BASELINE</v>
      </c>
      <c r="Q20" s="95" t="str">
        <f>'[10]Line 456 config'!H23</f>
        <v>V1.1.5</v>
      </c>
      <c r="R20" s="152" t="str">
        <f t="shared" si="6"/>
        <v>BASELINE</v>
      </c>
      <c r="S20" s="95">
        <f>'[10]Line 456 config'!I23</f>
        <v>1.01</v>
      </c>
      <c r="T20" s="152" t="str">
        <f t="shared" si="7"/>
        <v>BASELINE</v>
      </c>
      <c r="U20" s="95">
        <f>'[10]Line 456 config'!J23</f>
        <v>103</v>
      </c>
      <c r="V20" s="152" t="str">
        <f t="shared" si="8"/>
        <v>BASELINE</v>
      </c>
      <c r="W20" s="95">
        <f>'[10]Line 456 config'!K23</f>
        <v>1.32</v>
      </c>
      <c r="X20" s="152" t="str">
        <f t="shared" si="9"/>
        <v>BASELINE</v>
      </c>
      <c r="Y20" s="95" t="str">
        <f>'[10]Line 456 config'!M23</f>
        <v>3.7.0.3.1</v>
      </c>
      <c r="Z20" s="152" t="str">
        <f t="shared" si="10"/>
        <v>BASELINE</v>
      </c>
    </row>
    <row r="21" spans="1:26">
      <c r="A21" s="25">
        <v>519</v>
      </c>
      <c r="B21" s="49">
        <f>availability!D45</f>
        <v>1403</v>
      </c>
      <c r="C21" s="49">
        <f>availability!E45</f>
        <v>373.55</v>
      </c>
      <c r="D21" s="8" t="str">
        <f>'[10]Line 456 config'!B24</f>
        <v>OK for mainline</v>
      </c>
      <c r="E21" s="125" t="str">
        <f t="shared" si="0"/>
        <v>OK</v>
      </c>
      <c r="F21" s="278"/>
      <c r="G21" s="95" t="str">
        <f>'[10]Line 456 config'!C24</f>
        <v>3.4.2</v>
      </c>
      <c r="H21" s="152" t="str">
        <f t="shared" si="1"/>
        <v>BASELINE</v>
      </c>
      <c r="I21" s="95" t="str">
        <f>'[10]Line 456 config'!D24</f>
        <v>5.7.3</v>
      </c>
      <c r="J21" s="152" t="str">
        <f t="shared" si="2"/>
        <v>BASELINE</v>
      </c>
      <c r="K21" s="95">
        <f>'[10]Line 456 config'!E24</f>
        <v>400</v>
      </c>
      <c r="L21" s="152" t="str">
        <f t="shared" si="3"/>
        <v>BASELINE</v>
      </c>
      <c r="M21" s="95">
        <f>'[10]Line 456 config'!F24</f>
        <v>220</v>
      </c>
      <c r="N21" s="152" t="str">
        <f t="shared" si="4"/>
        <v>BASELINE</v>
      </c>
      <c r="O21" s="95" t="str">
        <f>'[10]Line 456 config'!G24</f>
        <v>V2.2.3</v>
      </c>
      <c r="P21" s="152" t="str">
        <f t="shared" si="5"/>
        <v>BASELINE</v>
      </c>
      <c r="Q21" s="95" t="str">
        <f>'[10]Line 456 config'!H24</f>
        <v>V1.1.5</v>
      </c>
      <c r="R21" s="152" t="str">
        <f t="shared" si="6"/>
        <v>BASELINE</v>
      </c>
      <c r="S21" s="95">
        <f>'[10]Line 456 config'!I24</f>
        <v>1.01</v>
      </c>
      <c r="T21" s="152" t="str">
        <f t="shared" si="7"/>
        <v>BASELINE</v>
      </c>
      <c r="U21" s="95">
        <f>'[10]Line 456 config'!J24</f>
        <v>103</v>
      </c>
      <c r="V21" s="152" t="str">
        <f t="shared" si="8"/>
        <v>BASELINE</v>
      </c>
      <c r="W21" s="95">
        <f>'[10]Line 456 config'!K24</f>
        <v>1.32</v>
      </c>
      <c r="X21" s="152" t="str">
        <f t="shared" si="9"/>
        <v>BASELINE</v>
      </c>
      <c r="Y21" s="95" t="str">
        <f>'[10]Line 456 config'!M24</f>
        <v>3.7.0.3.1</v>
      </c>
      <c r="Z21" s="152" t="str">
        <f t="shared" si="10"/>
        <v>BASELINE</v>
      </c>
    </row>
    <row r="22" spans="1:26">
      <c r="F22" s="17" t="s">
        <v>464</v>
      </c>
      <c r="G22" s="117" t="str">
        <f>'[10]Line 456 config'!$C$3</f>
        <v>3.4.2</v>
      </c>
      <c r="H22" s="16"/>
      <c r="I22" s="117" t="str">
        <f>'[10]Line 456 config'!$D$3</f>
        <v>STR
5.7.3</v>
      </c>
      <c r="J22" s="16"/>
      <c r="K22" s="117">
        <f>'[10]Line 456 config'!$E$3</f>
        <v>400</v>
      </c>
      <c r="L22" s="16"/>
      <c r="M22" s="117" t="str">
        <f>'[10]Line 456 config'!$F$3</f>
        <v>STR220</v>
      </c>
      <c r="N22" s="16"/>
      <c r="O22" s="117" t="str">
        <f>'[10]Line 456 config'!$G$3</f>
        <v>V2.2.3</v>
      </c>
      <c r="P22" s="16"/>
      <c r="Q22" s="117" t="str">
        <f>'[10]Line 456 config'!$H$3</f>
        <v>V1.1.5</v>
      </c>
      <c r="R22" s="16"/>
      <c r="S22" s="117" t="str">
        <f>'[10]Line 456 config'!$I$3</f>
        <v>V1.01</v>
      </c>
      <c r="T22" s="16"/>
      <c r="U22" s="117" t="str">
        <f>'[10]Line 456 config'!$J$3</f>
        <v>V0103</v>
      </c>
      <c r="V22" s="16"/>
      <c r="W22" s="117" t="str">
        <f>'[10]Line 456 config'!$K$3</f>
        <v>V1.32</v>
      </c>
      <c r="X22" s="16"/>
      <c r="Y22" s="117" t="str">
        <f>'[10]Line 456 config'!$M$3</f>
        <v>3.7.0.3.1</v>
      </c>
      <c r="Z22" s="16"/>
    </row>
    <row r="23" spans="1:26" ht="13.95" customHeight="1"/>
  </sheetData>
  <mergeCells count="1">
    <mergeCell ref="F2:F21"/>
  </mergeCells>
  <conditionalFormatting sqref="G3:G21 W3:W21 U3:U21 S3:S21 Q3:Q21 O3:O21 M3:M21 K3:K21 I3:I21">
    <cfRule type="cellIs" dxfId="171" priority="91" operator="equal">
      <formula>"UPDATE"</formula>
    </cfRule>
    <cfRule type="cellIs" dxfId="170" priority="92" operator="equal">
      <formula>"TEST"</formula>
    </cfRule>
    <cfRule type="cellIs" dxfId="169" priority="93" operator="equal">
      <formula>"OK"</formula>
    </cfRule>
    <cfRule type="cellIs" dxfId="168" priority="94" operator="equal">
      <formula>"RESTRICT"</formula>
    </cfRule>
    <cfRule type="cellIs" dxfId="167" priority="95" operator="equal">
      <formula>"NOK"</formula>
    </cfRule>
  </conditionalFormatting>
  <conditionalFormatting sqref="Y3:Y21">
    <cfRule type="cellIs" dxfId="166" priority="81" operator="equal">
      <formula>"UPDATE"</formula>
    </cfRule>
    <cfRule type="cellIs" dxfId="165" priority="82" operator="equal">
      <formula>"TEST"</formula>
    </cfRule>
    <cfRule type="cellIs" dxfId="164" priority="83" operator="equal">
      <formula>"OK"</formula>
    </cfRule>
    <cfRule type="cellIs" dxfId="163" priority="84" operator="equal">
      <formula>"RESTRICT"</formula>
    </cfRule>
    <cfRule type="cellIs" dxfId="162" priority="85" operator="equal">
      <formula>"NOK"</formula>
    </cfRule>
  </conditionalFormatting>
  <conditionalFormatting sqref="Z3:Z21">
    <cfRule type="cellIs" dxfId="161" priority="56" operator="equal">
      <formula>"UPDATE"</formula>
    </cfRule>
    <cfRule type="cellIs" dxfId="160" priority="57" operator="equal">
      <formula>"TEST"</formula>
    </cfRule>
    <cfRule type="cellIs" dxfId="159" priority="58" operator="equal">
      <formula>"OK"</formula>
    </cfRule>
    <cfRule type="cellIs" dxfId="158" priority="59" operator="equal">
      <formula>"RESTRICTED"</formula>
    </cfRule>
    <cfRule type="cellIs" dxfId="157" priority="60" operator="equal">
      <formula>"NOK"</formula>
    </cfRule>
  </conditionalFormatting>
  <conditionalFormatting sqref="X3:X21">
    <cfRule type="cellIs" dxfId="156" priority="51" operator="equal">
      <formula>"UPDATE"</formula>
    </cfRule>
    <cfRule type="cellIs" dxfId="155" priority="52" operator="equal">
      <formula>"TEST"</formula>
    </cfRule>
    <cfRule type="cellIs" dxfId="154" priority="53" operator="equal">
      <formula>"OK"</formula>
    </cfRule>
    <cfRule type="cellIs" dxfId="153" priority="54" operator="equal">
      <formula>"RESTRICTED"</formula>
    </cfRule>
    <cfRule type="cellIs" dxfId="152" priority="55" operator="equal">
      <formula>"NOK"</formula>
    </cfRule>
  </conditionalFormatting>
  <conditionalFormatting sqref="V3:V21">
    <cfRule type="cellIs" dxfId="151" priority="46" operator="equal">
      <formula>"UPDATE"</formula>
    </cfRule>
    <cfRule type="cellIs" dxfId="150" priority="47" operator="equal">
      <formula>"TEST"</formula>
    </cfRule>
    <cfRule type="cellIs" dxfId="149" priority="48" operator="equal">
      <formula>"OK"</formula>
    </cfRule>
    <cfRule type="cellIs" dxfId="148" priority="49" operator="equal">
      <formula>"RESTRICTED"</formula>
    </cfRule>
    <cfRule type="cellIs" dxfId="147" priority="50" operator="equal">
      <formula>"NOK"</formula>
    </cfRule>
  </conditionalFormatting>
  <conditionalFormatting sqref="T3:T21">
    <cfRule type="cellIs" dxfId="146" priority="41" operator="equal">
      <formula>"UPDATE"</formula>
    </cfRule>
    <cfRule type="cellIs" dxfId="145" priority="42" operator="equal">
      <formula>"TEST"</formula>
    </cfRule>
    <cfRule type="cellIs" dxfId="144" priority="43" operator="equal">
      <formula>"OK"</formula>
    </cfRule>
    <cfRule type="cellIs" dxfId="143" priority="44" operator="equal">
      <formula>"RESTRICTED"</formula>
    </cfRule>
    <cfRule type="cellIs" dxfId="142" priority="45" operator="equal">
      <formula>"NOK"</formula>
    </cfRule>
  </conditionalFormatting>
  <conditionalFormatting sqref="R3:R21">
    <cfRule type="cellIs" dxfId="141" priority="36" operator="equal">
      <formula>"UPDATE"</formula>
    </cfRule>
    <cfRule type="cellIs" dxfId="140" priority="37" operator="equal">
      <formula>"TEST"</formula>
    </cfRule>
    <cfRule type="cellIs" dxfId="139" priority="38" operator="equal">
      <formula>"OK"</formula>
    </cfRule>
    <cfRule type="cellIs" dxfId="138" priority="39" operator="equal">
      <formula>"RESTRICTED"</formula>
    </cfRule>
    <cfRule type="cellIs" dxfId="137" priority="40" operator="equal">
      <formula>"NOK"</formula>
    </cfRule>
  </conditionalFormatting>
  <conditionalFormatting sqref="P3:P21">
    <cfRule type="cellIs" dxfId="136" priority="31" operator="equal">
      <formula>"UPDATE"</formula>
    </cfRule>
    <cfRule type="cellIs" dxfId="135" priority="32" operator="equal">
      <formula>"TEST"</formula>
    </cfRule>
    <cfRule type="cellIs" dxfId="134" priority="33" operator="equal">
      <formula>"OK"</formula>
    </cfRule>
    <cfRule type="cellIs" dxfId="133" priority="34" operator="equal">
      <formula>"RESTRICTED"</formula>
    </cfRule>
    <cfRule type="cellIs" dxfId="132" priority="35" operator="equal">
      <formula>"NOK"</formula>
    </cfRule>
  </conditionalFormatting>
  <conditionalFormatting sqref="N3:N21">
    <cfRule type="cellIs" dxfId="131" priority="26" operator="equal">
      <formula>"UPDATE"</formula>
    </cfRule>
    <cfRule type="cellIs" dxfId="130" priority="27" operator="equal">
      <formula>"TEST"</formula>
    </cfRule>
    <cfRule type="cellIs" dxfId="129" priority="28" operator="equal">
      <formula>"OK"</formula>
    </cfRule>
    <cfRule type="cellIs" dxfId="128" priority="29" operator="equal">
      <formula>"RESTRICTED"</formula>
    </cfRule>
    <cfRule type="cellIs" dxfId="127" priority="30" operator="equal">
      <formula>"NOK"</formula>
    </cfRule>
  </conditionalFormatting>
  <conditionalFormatting sqref="L3:L21">
    <cfRule type="cellIs" dxfId="126" priority="21" operator="equal">
      <formula>"UPDATE"</formula>
    </cfRule>
    <cfRule type="cellIs" dxfId="125" priority="22" operator="equal">
      <formula>"TEST"</formula>
    </cfRule>
    <cfRule type="cellIs" dxfId="124" priority="23" operator="equal">
      <formula>"OK"</formula>
    </cfRule>
    <cfRule type="cellIs" dxfId="123" priority="24" operator="equal">
      <formula>"RESTRICTED"</formula>
    </cfRule>
    <cfRule type="cellIs" dxfId="122" priority="25" operator="equal">
      <formula>"NOK"</formula>
    </cfRule>
  </conditionalFormatting>
  <conditionalFormatting sqref="J3:J21">
    <cfRule type="cellIs" dxfId="121" priority="16" operator="equal">
      <formula>"UPDATE"</formula>
    </cfRule>
    <cfRule type="cellIs" dxfId="120" priority="17" operator="equal">
      <formula>"TEST"</formula>
    </cfRule>
    <cfRule type="cellIs" dxfId="119" priority="18" operator="equal">
      <formula>"OK"</formula>
    </cfRule>
    <cfRule type="cellIs" dxfId="118" priority="19" operator="equal">
      <formula>"RESTRICTED"</formula>
    </cfRule>
    <cfRule type="cellIs" dxfId="117" priority="20" operator="equal">
      <formula>"NOK"</formula>
    </cfRule>
  </conditionalFormatting>
  <conditionalFormatting sqref="H3:H21">
    <cfRule type="cellIs" dxfId="116" priority="11" operator="equal">
      <formula>"UPDATE"</formula>
    </cfRule>
    <cfRule type="cellIs" dxfId="115" priority="12" operator="equal">
      <formula>"TEST"</formula>
    </cfRule>
    <cfRule type="cellIs" dxfId="114" priority="13" operator="equal">
      <formula>"OK"</formula>
    </cfRule>
    <cfRule type="cellIs" dxfId="113" priority="14" operator="equal">
      <formula>"RESTRICTED"</formula>
    </cfRule>
    <cfRule type="cellIs" dxfId="112" priority="15" operator="equal">
      <formula>"NOK"</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F094D-22E1-4567-BBC9-1D6A2F2AC7E4}">
  <dimension ref="A1:AE29"/>
  <sheetViews>
    <sheetView zoomScale="70" zoomScaleNormal="70" workbookViewId="0"/>
  </sheetViews>
  <sheetFormatPr defaultColWidth="8.88671875" defaultRowHeight="14.4"/>
  <cols>
    <col min="1" max="1" width="11" style="121" customWidth="1"/>
    <col min="2" max="2" width="9.88671875" style="121" customWidth="1"/>
    <col min="3" max="3" width="8.33203125" style="121" customWidth="1"/>
    <col min="4" max="4" width="18.5546875" style="121" customWidth="1"/>
    <col min="5" max="5" width="8.88671875" style="121"/>
    <col min="6" max="6" width="9.33203125" style="121" customWidth="1"/>
    <col min="7" max="15" width="8.88671875" style="121"/>
    <col min="16" max="16" width="12" style="121" customWidth="1"/>
    <col min="17" max="17" width="8.88671875" style="121"/>
    <col min="18" max="18" width="11.88671875" style="121" customWidth="1"/>
    <col min="19" max="24" width="8.88671875" style="121"/>
    <col min="25" max="25" width="11.109375" style="121" customWidth="1"/>
    <col min="26" max="26" width="13" style="121" customWidth="1"/>
    <col min="27" max="27" width="6.88671875" style="121" customWidth="1"/>
    <col min="28" max="28" width="16.6640625" style="121" customWidth="1"/>
    <col min="29" max="29" width="10.88671875" style="121" customWidth="1"/>
    <col min="30" max="30" width="15.88671875" style="121" customWidth="1"/>
    <col min="31" max="31" width="12.5546875" style="121" customWidth="1"/>
    <col min="32" max="16384" width="8.88671875" style="121"/>
  </cols>
  <sheetData>
    <row r="1" spans="1:31">
      <c r="A1" s="23">
        <f>configl4!$A$1</f>
        <v>44749</v>
      </c>
    </row>
    <row r="2" spans="1:31" ht="32.4" customHeight="1">
      <c r="A2" s="141" t="s">
        <v>4</v>
      </c>
      <c r="B2" s="141" t="s">
        <v>1</v>
      </c>
      <c r="C2" s="140" t="s">
        <v>1804</v>
      </c>
      <c r="D2" s="141" t="s">
        <v>5</v>
      </c>
      <c r="E2" s="15" t="s">
        <v>5</v>
      </c>
      <c r="F2" s="278" t="s">
        <v>465</v>
      </c>
      <c r="G2" s="4" t="s">
        <v>6</v>
      </c>
      <c r="H2" s="109"/>
      <c r="I2" s="4" t="s">
        <v>7</v>
      </c>
      <c r="J2" s="109"/>
      <c r="K2" s="4" t="s">
        <v>8</v>
      </c>
      <c r="L2" s="109"/>
      <c r="M2" s="4" t="s">
        <v>9</v>
      </c>
      <c r="N2" s="109"/>
      <c r="O2" s="4" t="s">
        <v>10</v>
      </c>
      <c r="P2" s="109"/>
      <c r="Q2" s="4" t="s">
        <v>11</v>
      </c>
      <c r="R2" s="109"/>
      <c r="S2" s="4" t="s">
        <v>12</v>
      </c>
      <c r="T2" s="109"/>
      <c r="U2" s="4" t="s">
        <v>13</v>
      </c>
      <c r="V2" s="109"/>
      <c r="W2" s="4" t="s">
        <v>14</v>
      </c>
      <c r="X2" s="109"/>
      <c r="Y2" s="4" t="s">
        <v>585</v>
      </c>
      <c r="Z2" s="109"/>
    </row>
    <row r="3" spans="1:31">
      <c r="A3" s="11">
        <v>601</v>
      </c>
      <c r="B3" s="49">
        <f>availability!D46</f>
        <v>19240</v>
      </c>
      <c r="C3" s="49">
        <f>availability!E46</f>
        <v>2484.8166666666666</v>
      </c>
      <c r="D3" s="123" t="str">
        <f>'[9]Line 4&amp;6 config'!B30</f>
        <v>OK for mainline</v>
      </c>
      <c r="E3" s="125" t="str">
        <f>IF(D3="OK for mainline WITH RESTRICTION","POK",IF(D3="OK for mainline","OK",IF(D3="NOK for mainline","NOK")))</f>
        <v>OK</v>
      </c>
      <c r="F3" s="278"/>
      <c r="G3" s="125" t="str">
        <f>'[9]Line 4&amp;6 config'!C30</f>
        <v>3.4.2</v>
      </c>
      <c r="H3" s="152" t="str">
        <f>IF(ISNUMBER(SEARCH(G3,$G$29)),"BASELINE","RESTRICTED")</f>
        <v>BASELINE</v>
      </c>
      <c r="I3" s="125" t="str">
        <f>'[9]Line 4&amp;6 config'!D30</f>
        <v>5.7.3</v>
      </c>
      <c r="J3" s="152" t="str">
        <f>IF(ISNUMBER(SEARCH(I3,$I$29)),"BASELINE","RESTRICTED")</f>
        <v>BASELINE</v>
      </c>
      <c r="K3" s="125">
        <f>'[9]Line 4&amp;6 config'!E30</f>
        <v>400</v>
      </c>
      <c r="L3" s="152" t="str">
        <f>IF(ISNUMBER(SEARCH(K3,$K$29)),"BASELINE","RESTRICTED")</f>
        <v>BASELINE</v>
      </c>
      <c r="M3" s="125">
        <f>'[9]Line 4&amp;6 config'!F30</f>
        <v>220</v>
      </c>
      <c r="N3" s="152" t="str">
        <f>IF(ISNUMBER(SEARCH(M3,$M$29)),"BASELINE","RESTRICTED")</f>
        <v>BASELINE</v>
      </c>
      <c r="O3" s="125" t="str">
        <f>'[9]Line 4&amp;6 config'!G30</f>
        <v>V2.2.3</v>
      </c>
      <c r="P3" s="152" t="str">
        <f>IF(ISNUMBER(SEARCH(O3,$O$29)),"BASELINE","RESTRICTED")</f>
        <v>BASELINE</v>
      </c>
      <c r="Q3" s="125" t="str">
        <f>'[9]Line 4&amp;6 config'!H30</f>
        <v>V1.1.6</v>
      </c>
      <c r="R3" s="152" t="str">
        <f>IF(ISNUMBER(SEARCH(Q3,$Q$29)),"BASELINE","RESTRICTED")</f>
        <v>BASELINE</v>
      </c>
      <c r="S3" s="125">
        <f>'[9]Line 4&amp;6 config'!I30</f>
        <v>1.02</v>
      </c>
      <c r="T3" s="152" t="str">
        <f>IF(ISNUMBER(SEARCH(S3,$S$29)),"BASELINE","RESTRICTED")</f>
        <v>BASELINE</v>
      </c>
      <c r="U3" s="125">
        <f>'[9]Line 4&amp;6 config'!J30</f>
        <v>103</v>
      </c>
      <c r="V3" s="152" t="str">
        <f>IF(ISNUMBER(SEARCH(U3,$U$29)),"BASELINE","RESTRICTED")</f>
        <v>BASELINE</v>
      </c>
      <c r="W3" s="125">
        <f>'[9]Line 4&amp;6 config'!K30</f>
        <v>1.32</v>
      </c>
      <c r="X3" s="152" t="str">
        <f>IF(ISNUMBER(SEARCH(W3,$W$29)),"BASELINE","RESTRICTED")</f>
        <v>BASELINE</v>
      </c>
      <c r="Y3" s="125" t="str">
        <f>'[9]Line 4&amp;6 config'!M30</f>
        <v>2.9.1.7</v>
      </c>
      <c r="Z3" s="152" t="str">
        <f>IF(ISNUMBER(SEARCH(Y3,$Y$29)),"BASELINE","RESTRICTED")</f>
        <v>BASELINE</v>
      </c>
      <c r="AD3" s="5" t="s">
        <v>15</v>
      </c>
      <c r="AE3" s="9">
        <f>COUNTIF(E3:E28,"OK")</f>
        <v>25</v>
      </c>
    </row>
    <row r="4" spans="1:31">
      <c r="A4" s="11">
        <v>602</v>
      </c>
      <c r="B4" s="49">
        <f>availability!D47</f>
        <v>10064</v>
      </c>
      <c r="C4" s="49">
        <f>availability!E47</f>
        <v>1912.4333333333334</v>
      </c>
      <c r="D4" s="123" t="str">
        <f>'[9]Line 4&amp;6 config'!B31</f>
        <v>OK for mainline</v>
      </c>
      <c r="E4" s="125" t="str">
        <f t="shared" ref="E4:E28" si="0">IF(D4="OK for mainline WITH RESTRICTION","POK",IF(D4="OK for mainline","OK",IF(D4="NOK for mainline","NOK")))</f>
        <v>OK</v>
      </c>
      <c r="F4" s="278"/>
      <c r="G4" s="125" t="str">
        <f>'[9]Line 4&amp;6 config'!C31</f>
        <v>3.4.2</v>
      </c>
      <c r="H4" s="152" t="str">
        <f t="shared" ref="H4:H28" si="1">IF(ISNUMBER(SEARCH(G4,$G$29)),"BASELINE","RESTRICTED")</f>
        <v>BASELINE</v>
      </c>
      <c r="I4" s="125" t="str">
        <f>'[9]Line 4&amp;6 config'!D31</f>
        <v>5.7.3</v>
      </c>
      <c r="J4" s="152" t="str">
        <f t="shared" ref="J4:J28" si="2">IF(ISNUMBER(SEARCH(I4,$I$29)),"BASELINE","RESTRICTED")</f>
        <v>BASELINE</v>
      </c>
      <c r="K4" s="125">
        <f>'[9]Line 4&amp;6 config'!E31</f>
        <v>400</v>
      </c>
      <c r="L4" s="152" t="str">
        <f t="shared" ref="L4:L28" si="3">IF(ISNUMBER(SEARCH(K4,$K$29)),"BASELINE","RESTRICTED")</f>
        <v>BASELINE</v>
      </c>
      <c r="M4" s="125">
        <f>'[9]Line 4&amp;6 config'!F31</f>
        <v>220</v>
      </c>
      <c r="N4" s="152" t="str">
        <f t="shared" ref="N4:N28" si="4">IF(ISNUMBER(SEARCH(M4,$M$29)),"BASELINE","RESTRICTED")</f>
        <v>BASELINE</v>
      </c>
      <c r="O4" s="125" t="str">
        <f>'[9]Line 4&amp;6 config'!G31</f>
        <v>V2.2.3</v>
      </c>
      <c r="P4" s="152" t="str">
        <f t="shared" ref="P4:P28" si="5">IF(ISNUMBER(SEARCH(O4,$O$29)),"BASELINE","RESTRICTED")</f>
        <v>BASELINE</v>
      </c>
      <c r="Q4" s="125" t="str">
        <f>'[9]Line 4&amp;6 config'!H31</f>
        <v>V1.1.6</v>
      </c>
      <c r="R4" s="152" t="str">
        <f t="shared" ref="R4:R28" si="6">IF(ISNUMBER(SEARCH(Q4,$Q$29)),"BASELINE","RESTRICTED")</f>
        <v>BASELINE</v>
      </c>
      <c r="S4" s="125">
        <f>'[9]Line 4&amp;6 config'!I31</f>
        <v>1.02</v>
      </c>
      <c r="T4" s="152" t="str">
        <f t="shared" ref="T4:T28" si="7">IF(ISNUMBER(SEARCH(S4,$S$29)),"BASELINE","RESTRICTED")</f>
        <v>BASELINE</v>
      </c>
      <c r="U4" s="125">
        <f>'[9]Line 4&amp;6 config'!J31</f>
        <v>103</v>
      </c>
      <c r="V4" s="152" t="str">
        <f t="shared" ref="V4:V28" si="8">IF(ISNUMBER(SEARCH(U4,$U$29)),"BASELINE","RESTRICTED")</f>
        <v>BASELINE</v>
      </c>
      <c r="W4" s="125">
        <f>'[9]Line 4&amp;6 config'!K31</f>
        <v>1.32</v>
      </c>
      <c r="X4" s="152" t="str">
        <f t="shared" ref="X4:X28" si="9">IF(ISNUMBER(SEARCH(W4,$W$29)),"BASELINE","RESTRICTED")</f>
        <v>BASELINE</v>
      </c>
      <c r="Y4" s="125" t="str">
        <f>'[9]Line 4&amp;6 config'!M31</f>
        <v>2.9.1.7</v>
      </c>
      <c r="Z4" s="152" t="str">
        <f t="shared" ref="Z4:Z5" si="10">IF(ISNUMBER(SEARCH(Y4,$Y$29)),"BASELINE","RESTRICTED")</f>
        <v>BASELINE</v>
      </c>
      <c r="AD4" s="6" t="s">
        <v>16</v>
      </c>
      <c r="AE4" s="9">
        <f>COUNTIF(E3:E28,"POK")</f>
        <v>0</v>
      </c>
    </row>
    <row r="5" spans="1:31">
      <c r="A5" s="11">
        <v>603</v>
      </c>
      <c r="B5" s="49">
        <f>availability!D48</f>
        <v>30280</v>
      </c>
      <c r="C5" s="49">
        <f>availability!E48</f>
        <v>2755.4166666666665</v>
      </c>
      <c r="D5" s="123" t="str">
        <f>'[9]Line 4&amp;6 config'!B32</f>
        <v>OK for mainline</v>
      </c>
      <c r="E5" s="125" t="str">
        <f t="shared" si="0"/>
        <v>OK</v>
      </c>
      <c r="F5" s="278"/>
      <c r="G5" s="125" t="str">
        <f>'[9]Line 4&amp;6 config'!C32</f>
        <v>3.4.2</v>
      </c>
      <c r="H5" s="152" t="str">
        <f t="shared" si="1"/>
        <v>BASELINE</v>
      </c>
      <c r="I5" s="125" t="str">
        <f>'[9]Line 4&amp;6 config'!D32</f>
        <v>5.7.3</v>
      </c>
      <c r="J5" s="152" t="str">
        <f t="shared" si="2"/>
        <v>BASELINE</v>
      </c>
      <c r="K5" s="125">
        <f>'[9]Line 4&amp;6 config'!E32</f>
        <v>400</v>
      </c>
      <c r="L5" s="152" t="str">
        <f t="shared" si="3"/>
        <v>BASELINE</v>
      </c>
      <c r="M5" s="125">
        <f>'[9]Line 4&amp;6 config'!F32</f>
        <v>220</v>
      </c>
      <c r="N5" s="152" t="str">
        <f t="shared" si="4"/>
        <v>BASELINE</v>
      </c>
      <c r="O5" s="125" t="str">
        <f>'[9]Line 4&amp;6 config'!G32</f>
        <v>V2.2.3</v>
      </c>
      <c r="P5" s="152" t="str">
        <f t="shared" si="5"/>
        <v>BASELINE</v>
      </c>
      <c r="Q5" s="125" t="str">
        <f>'[9]Line 4&amp;6 config'!H32</f>
        <v>V1.1.6</v>
      </c>
      <c r="R5" s="152" t="str">
        <f t="shared" si="6"/>
        <v>BASELINE</v>
      </c>
      <c r="S5" s="125">
        <f>'[9]Line 4&amp;6 config'!I32</f>
        <v>1.02</v>
      </c>
      <c r="T5" s="152" t="str">
        <f t="shared" si="7"/>
        <v>BASELINE</v>
      </c>
      <c r="U5" s="125">
        <f>'[9]Line 4&amp;6 config'!J32</f>
        <v>103</v>
      </c>
      <c r="V5" s="152" t="str">
        <f t="shared" si="8"/>
        <v>BASELINE</v>
      </c>
      <c r="W5" s="125">
        <f>'[9]Line 4&amp;6 config'!K32</f>
        <v>1.32</v>
      </c>
      <c r="X5" s="152" t="str">
        <f t="shared" si="9"/>
        <v>BASELINE</v>
      </c>
      <c r="Y5" s="125" t="str">
        <f>'[9]Line 4&amp;6 config'!M32</f>
        <v>2.9.1.7</v>
      </c>
      <c r="Z5" s="152" t="str">
        <f t="shared" si="10"/>
        <v>BASELINE</v>
      </c>
      <c r="AD5" s="7" t="s">
        <v>17</v>
      </c>
      <c r="AE5" s="9">
        <f>COUNTIF(E3:E26,"NOK")</f>
        <v>1</v>
      </c>
    </row>
    <row r="6" spans="1:31">
      <c r="A6" s="11">
        <v>604</v>
      </c>
      <c r="B6" s="49">
        <f>availability!D49</f>
        <v>6305</v>
      </c>
      <c r="C6" s="49">
        <f>availability!E49</f>
        <v>1167.75</v>
      </c>
      <c r="D6" s="123" t="str">
        <f>'[9]Line 4&amp;6 config'!B33</f>
        <v>OK for mainline</v>
      </c>
      <c r="E6" s="125" t="str">
        <f t="shared" si="0"/>
        <v>OK</v>
      </c>
      <c r="F6" s="278"/>
      <c r="G6" s="125" t="str">
        <f>'[9]Line 4&amp;6 config'!C33</f>
        <v>3.4.2</v>
      </c>
      <c r="H6" s="152" t="str">
        <f t="shared" si="1"/>
        <v>BASELINE</v>
      </c>
      <c r="I6" s="125" t="str">
        <f>'[9]Line 4&amp;6 config'!D33</f>
        <v>5.7.3</v>
      </c>
      <c r="J6" s="152" t="str">
        <f t="shared" si="2"/>
        <v>BASELINE</v>
      </c>
      <c r="K6" s="125">
        <f>'[9]Line 4&amp;6 config'!E33</f>
        <v>400</v>
      </c>
      <c r="L6" s="152" t="str">
        <f t="shared" si="3"/>
        <v>BASELINE</v>
      </c>
      <c r="M6" s="125">
        <f>'[9]Line 4&amp;6 config'!F33</f>
        <v>220</v>
      </c>
      <c r="N6" s="152" t="str">
        <f t="shared" si="4"/>
        <v>BASELINE</v>
      </c>
      <c r="O6" s="125" t="str">
        <f>'[9]Line 4&amp;6 config'!G33</f>
        <v>V2.2.3</v>
      </c>
      <c r="P6" s="152" t="str">
        <f t="shared" si="5"/>
        <v>BASELINE</v>
      </c>
      <c r="Q6" s="125" t="str">
        <f>'[9]Line 4&amp;6 config'!H33</f>
        <v>V1.1.6</v>
      </c>
      <c r="R6" s="152" t="str">
        <f t="shared" si="6"/>
        <v>BASELINE</v>
      </c>
      <c r="S6" s="125">
        <f>'[9]Line 4&amp;6 config'!I33</f>
        <v>1.02</v>
      </c>
      <c r="T6" s="152" t="str">
        <f t="shared" si="7"/>
        <v>BASELINE</v>
      </c>
      <c r="U6" s="125">
        <f>'[9]Line 4&amp;6 config'!J33</f>
        <v>103</v>
      </c>
      <c r="V6" s="152" t="str">
        <f t="shared" si="8"/>
        <v>BASELINE</v>
      </c>
      <c r="W6" s="125">
        <f>'[9]Line 4&amp;6 config'!K33</f>
        <v>1.32</v>
      </c>
      <c r="X6" s="152" t="str">
        <f t="shared" si="9"/>
        <v>BASELINE</v>
      </c>
      <c r="Y6" s="125" t="str">
        <f>'[9]Line 4&amp;6 config'!M33</f>
        <v>2.9.1.7</v>
      </c>
      <c r="Z6" s="152" t="str">
        <f t="shared" ref="Z6:Z28" si="11">IF(ISNUMBER(SEARCH(Y6,$Y$29)),"BASELINE","RESTRICTED")</f>
        <v>BASELINE</v>
      </c>
      <c r="AD6" s="21" t="s">
        <v>586</v>
      </c>
      <c r="AE6" s="20">
        <f>SUM(C3:C28)</f>
        <v>68887.331111111111</v>
      </c>
    </row>
    <row r="7" spans="1:31">
      <c r="A7" s="11">
        <v>605</v>
      </c>
      <c r="B7" s="49">
        <f>availability!D50</f>
        <v>23039</v>
      </c>
      <c r="C7" s="49">
        <f>availability!E50</f>
        <v>2672.35</v>
      </c>
      <c r="D7" s="123" t="str">
        <f>'[9]Line 4&amp;6 config'!B34</f>
        <v>OK for mainline</v>
      </c>
      <c r="E7" s="125" t="str">
        <f t="shared" si="0"/>
        <v>OK</v>
      </c>
      <c r="F7" s="278"/>
      <c r="G7" s="125" t="str">
        <f>'[9]Line 4&amp;6 config'!C34</f>
        <v>3.4.2</v>
      </c>
      <c r="H7" s="152" t="str">
        <f t="shared" si="1"/>
        <v>BASELINE</v>
      </c>
      <c r="I7" s="125" t="str">
        <f>'[9]Line 4&amp;6 config'!D34</f>
        <v>5.7.3</v>
      </c>
      <c r="J7" s="152" t="str">
        <f t="shared" si="2"/>
        <v>BASELINE</v>
      </c>
      <c r="K7" s="125">
        <f>'[9]Line 4&amp;6 config'!E34</f>
        <v>400</v>
      </c>
      <c r="L7" s="152" t="str">
        <f t="shared" si="3"/>
        <v>BASELINE</v>
      </c>
      <c r="M7" s="125">
        <f>'[9]Line 4&amp;6 config'!F34</f>
        <v>220</v>
      </c>
      <c r="N7" s="152" t="str">
        <f t="shared" si="4"/>
        <v>BASELINE</v>
      </c>
      <c r="O7" s="125" t="str">
        <f>'[9]Line 4&amp;6 config'!G34</f>
        <v>V2.2.3</v>
      </c>
      <c r="P7" s="152" t="str">
        <f t="shared" si="5"/>
        <v>BASELINE</v>
      </c>
      <c r="Q7" s="125" t="str">
        <f>'[9]Line 4&amp;6 config'!H34</f>
        <v>V1.1.6</v>
      </c>
      <c r="R7" s="152" t="str">
        <f t="shared" si="6"/>
        <v>BASELINE</v>
      </c>
      <c r="S7" s="125">
        <f>'[9]Line 4&amp;6 config'!I34</f>
        <v>1.02</v>
      </c>
      <c r="T7" s="152" t="str">
        <f t="shared" si="7"/>
        <v>BASELINE</v>
      </c>
      <c r="U7" s="125">
        <f>'[9]Line 4&amp;6 config'!J34</f>
        <v>103</v>
      </c>
      <c r="V7" s="152" t="str">
        <f t="shared" si="8"/>
        <v>BASELINE</v>
      </c>
      <c r="W7" s="125">
        <f>'[9]Line 4&amp;6 config'!K34</f>
        <v>1.32</v>
      </c>
      <c r="X7" s="152" t="str">
        <f t="shared" si="9"/>
        <v>BASELINE</v>
      </c>
      <c r="Y7" s="125" t="str">
        <f>'[9]Line 4&amp;6 config'!M34</f>
        <v>2.9.1.7</v>
      </c>
      <c r="Z7" s="152" t="str">
        <f t="shared" si="11"/>
        <v>BASELINE</v>
      </c>
      <c r="AD7" s="21" t="s">
        <v>587</v>
      </c>
      <c r="AE7" s="20">
        <f>AE6/26</f>
        <v>2649.5127350427351</v>
      </c>
    </row>
    <row r="8" spans="1:31">
      <c r="A8" s="11">
        <v>606</v>
      </c>
      <c r="B8" s="49">
        <f>availability!D51</f>
        <v>7962</v>
      </c>
      <c r="C8" s="49">
        <f>availability!E51</f>
        <v>1235.5833333333333</v>
      </c>
      <c r="D8" s="123" t="str">
        <f>'[9]Line 4&amp;6 config'!B35</f>
        <v>OK for mainline</v>
      </c>
      <c r="E8" s="125" t="str">
        <f t="shared" si="0"/>
        <v>OK</v>
      </c>
      <c r="F8" s="278"/>
      <c r="G8" s="125" t="str">
        <f>'[9]Line 4&amp;6 config'!C35</f>
        <v>3.4.2</v>
      </c>
      <c r="H8" s="152" t="str">
        <f t="shared" si="1"/>
        <v>BASELINE</v>
      </c>
      <c r="I8" s="125" t="str">
        <f>'[9]Line 4&amp;6 config'!D35</f>
        <v>5.7.3</v>
      </c>
      <c r="J8" s="152" t="str">
        <f t="shared" si="2"/>
        <v>BASELINE</v>
      </c>
      <c r="K8" s="125">
        <f>'[9]Line 4&amp;6 config'!E35</f>
        <v>400</v>
      </c>
      <c r="L8" s="152" t="str">
        <f t="shared" si="3"/>
        <v>BASELINE</v>
      </c>
      <c r="M8" s="125">
        <f>'[9]Line 4&amp;6 config'!F35</f>
        <v>220</v>
      </c>
      <c r="N8" s="152" t="str">
        <f t="shared" si="4"/>
        <v>BASELINE</v>
      </c>
      <c r="O8" s="125" t="str">
        <f>'[9]Line 4&amp;6 config'!G35</f>
        <v>V2.2.3</v>
      </c>
      <c r="P8" s="152" t="str">
        <f t="shared" si="5"/>
        <v>BASELINE</v>
      </c>
      <c r="Q8" s="125" t="str">
        <f>'[9]Line 4&amp;6 config'!H35</f>
        <v>V1.1.6</v>
      </c>
      <c r="R8" s="152" t="str">
        <f t="shared" si="6"/>
        <v>BASELINE</v>
      </c>
      <c r="S8" s="125">
        <f>'[9]Line 4&amp;6 config'!I35</f>
        <v>1.02</v>
      </c>
      <c r="T8" s="152" t="str">
        <f t="shared" si="7"/>
        <v>BASELINE</v>
      </c>
      <c r="U8" s="125">
        <f>'[9]Line 4&amp;6 config'!J35</f>
        <v>103</v>
      </c>
      <c r="V8" s="152" t="str">
        <f t="shared" si="8"/>
        <v>BASELINE</v>
      </c>
      <c r="W8" s="125">
        <f>'[9]Line 4&amp;6 config'!K35</f>
        <v>1.32</v>
      </c>
      <c r="X8" s="152" t="str">
        <f t="shared" si="9"/>
        <v>BASELINE</v>
      </c>
      <c r="Y8" s="125" t="str">
        <f>'[9]Line 4&amp;6 config'!M35</f>
        <v>2.9.1.7</v>
      </c>
      <c r="Z8" s="152" t="str">
        <f t="shared" si="11"/>
        <v>BASELINE</v>
      </c>
      <c r="AD8" s="22" t="s">
        <v>18</v>
      </c>
      <c r="AE8" s="10">
        <f>SUM(B3:B28)</f>
        <v>603808</v>
      </c>
    </row>
    <row r="9" spans="1:31">
      <c r="A9" s="11">
        <v>607</v>
      </c>
      <c r="B9" s="49">
        <f>availability!D52</f>
        <v>25718</v>
      </c>
      <c r="C9" s="49">
        <f>availability!E52</f>
        <v>2736.85</v>
      </c>
      <c r="D9" s="123" t="str">
        <f>'[9]Line 4&amp;6 config'!B36</f>
        <v>OK for mainline</v>
      </c>
      <c r="E9" s="125" t="str">
        <f t="shared" si="0"/>
        <v>OK</v>
      </c>
      <c r="F9" s="278"/>
      <c r="G9" s="125" t="str">
        <f>'[9]Line 4&amp;6 config'!C36</f>
        <v>3.4.2</v>
      </c>
      <c r="H9" s="152" t="str">
        <f t="shared" si="1"/>
        <v>BASELINE</v>
      </c>
      <c r="I9" s="125" t="str">
        <f>'[9]Line 4&amp;6 config'!D36</f>
        <v>5.7.3</v>
      </c>
      <c r="J9" s="152" t="str">
        <f t="shared" si="2"/>
        <v>BASELINE</v>
      </c>
      <c r="K9" s="125">
        <f>'[9]Line 4&amp;6 config'!E36</f>
        <v>400</v>
      </c>
      <c r="L9" s="152" t="str">
        <f t="shared" si="3"/>
        <v>BASELINE</v>
      </c>
      <c r="M9" s="125">
        <f>'[9]Line 4&amp;6 config'!F36</f>
        <v>220</v>
      </c>
      <c r="N9" s="152" t="str">
        <f t="shared" si="4"/>
        <v>BASELINE</v>
      </c>
      <c r="O9" s="125" t="str">
        <f>'[9]Line 4&amp;6 config'!G36</f>
        <v>V2.2.3</v>
      </c>
      <c r="P9" s="152" t="str">
        <f t="shared" si="5"/>
        <v>BASELINE</v>
      </c>
      <c r="Q9" s="125" t="str">
        <f>'[9]Line 4&amp;6 config'!H36</f>
        <v>V1.1.6</v>
      </c>
      <c r="R9" s="152" t="str">
        <f t="shared" si="6"/>
        <v>BASELINE</v>
      </c>
      <c r="S9" s="125">
        <f>'[9]Line 4&amp;6 config'!I36</f>
        <v>1.02</v>
      </c>
      <c r="T9" s="152" t="str">
        <f t="shared" si="7"/>
        <v>BASELINE</v>
      </c>
      <c r="U9" s="125">
        <f>'[9]Line 4&amp;6 config'!J36</f>
        <v>103</v>
      </c>
      <c r="V9" s="152" t="str">
        <f t="shared" si="8"/>
        <v>BASELINE</v>
      </c>
      <c r="W9" s="125">
        <f>'[9]Line 4&amp;6 config'!K36</f>
        <v>1.32</v>
      </c>
      <c r="X9" s="152" t="str">
        <f t="shared" si="9"/>
        <v>BASELINE</v>
      </c>
      <c r="Y9" s="125" t="str">
        <f>'[9]Line 4&amp;6 config'!M36</f>
        <v>2.9.1.7</v>
      </c>
      <c r="Z9" s="152" t="str">
        <f t="shared" si="11"/>
        <v>BASELINE</v>
      </c>
      <c r="AD9" s="22" t="s">
        <v>485</v>
      </c>
      <c r="AE9" s="20">
        <f>AE8/26</f>
        <v>23223.384615384617</v>
      </c>
    </row>
    <row r="10" spans="1:31">
      <c r="A10" s="11">
        <v>608</v>
      </c>
      <c r="B10" s="49">
        <f>availability!D53</f>
        <v>26892</v>
      </c>
      <c r="C10" s="49">
        <f>availability!E53</f>
        <v>3123.4666666666667</v>
      </c>
      <c r="D10" s="123" t="str">
        <f>'[9]Line 4&amp;6 config'!B37</f>
        <v>OK for mainline</v>
      </c>
      <c r="E10" s="125" t="str">
        <f t="shared" si="0"/>
        <v>OK</v>
      </c>
      <c r="F10" s="278"/>
      <c r="G10" s="125" t="str">
        <f>'[9]Line 4&amp;6 config'!C37</f>
        <v>3.4.2</v>
      </c>
      <c r="H10" s="152" t="str">
        <f t="shared" si="1"/>
        <v>BASELINE</v>
      </c>
      <c r="I10" s="125" t="str">
        <f>'[9]Line 4&amp;6 config'!D37</f>
        <v>5.7.3</v>
      </c>
      <c r="J10" s="152" t="str">
        <f t="shared" si="2"/>
        <v>BASELINE</v>
      </c>
      <c r="K10" s="125">
        <f>'[9]Line 4&amp;6 config'!E37</f>
        <v>400</v>
      </c>
      <c r="L10" s="152" t="str">
        <f t="shared" si="3"/>
        <v>BASELINE</v>
      </c>
      <c r="M10" s="125">
        <f>'[9]Line 4&amp;6 config'!F37</f>
        <v>220</v>
      </c>
      <c r="N10" s="152" t="str">
        <f t="shared" si="4"/>
        <v>BASELINE</v>
      </c>
      <c r="O10" s="125" t="str">
        <f>'[9]Line 4&amp;6 config'!G37</f>
        <v>V2.2.3</v>
      </c>
      <c r="P10" s="152" t="str">
        <f t="shared" si="5"/>
        <v>BASELINE</v>
      </c>
      <c r="Q10" s="125" t="str">
        <f>'[9]Line 4&amp;6 config'!H37</f>
        <v>V1.1.6</v>
      </c>
      <c r="R10" s="152" t="str">
        <f t="shared" si="6"/>
        <v>BASELINE</v>
      </c>
      <c r="S10" s="125">
        <f>'[9]Line 4&amp;6 config'!I37</f>
        <v>1.02</v>
      </c>
      <c r="T10" s="152" t="str">
        <f t="shared" si="7"/>
        <v>BASELINE</v>
      </c>
      <c r="U10" s="125">
        <f>'[9]Line 4&amp;6 config'!J37</f>
        <v>103</v>
      </c>
      <c r="V10" s="152" t="str">
        <f t="shared" si="8"/>
        <v>BASELINE</v>
      </c>
      <c r="W10" s="125">
        <f>'[9]Line 4&amp;6 config'!K37</f>
        <v>1.32</v>
      </c>
      <c r="X10" s="152" t="str">
        <f t="shared" si="9"/>
        <v>BASELINE</v>
      </c>
      <c r="Y10" s="125" t="str">
        <f>'[9]Line 4&amp;6 config'!M37</f>
        <v>2.9.1.7</v>
      </c>
      <c r="Z10" s="152" t="str">
        <f t="shared" si="11"/>
        <v>BASELINE</v>
      </c>
    </row>
    <row r="11" spans="1:31">
      <c r="A11" s="11">
        <v>609</v>
      </c>
      <c r="B11" s="49">
        <f>availability!D54</f>
        <v>20818</v>
      </c>
      <c r="C11" s="49">
        <f>availability!E54</f>
        <v>2467.3833333333332</v>
      </c>
      <c r="D11" s="123" t="str">
        <f>'[9]Line 4&amp;6 config'!B38</f>
        <v>OK for mainline</v>
      </c>
      <c r="E11" s="125" t="str">
        <f t="shared" si="0"/>
        <v>OK</v>
      </c>
      <c r="F11" s="278"/>
      <c r="G11" s="125" t="str">
        <f>'[9]Line 4&amp;6 config'!C38</f>
        <v>3.4.2</v>
      </c>
      <c r="H11" s="152" t="str">
        <f t="shared" si="1"/>
        <v>BASELINE</v>
      </c>
      <c r="I11" s="125" t="str">
        <f>'[9]Line 4&amp;6 config'!D38</f>
        <v>5.7.3</v>
      </c>
      <c r="J11" s="152" t="str">
        <f t="shared" si="2"/>
        <v>BASELINE</v>
      </c>
      <c r="K11" s="125">
        <f>'[9]Line 4&amp;6 config'!E38</f>
        <v>400</v>
      </c>
      <c r="L11" s="152" t="str">
        <f t="shared" si="3"/>
        <v>BASELINE</v>
      </c>
      <c r="M11" s="125">
        <f>'[9]Line 4&amp;6 config'!F38</f>
        <v>220</v>
      </c>
      <c r="N11" s="152" t="str">
        <f t="shared" si="4"/>
        <v>BASELINE</v>
      </c>
      <c r="O11" s="125" t="str">
        <f>'[9]Line 4&amp;6 config'!G38</f>
        <v>V2.2.3</v>
      </c>
      <c r="P11" s="152" t="str">
        <f t="shared" si="5"/>
        <v>BASELINE</v>
      </c>
      <c r="Q11" s="125" t="str">
        <f>'[9]Line 4&amp;6 config'!H38</f>
        <v>V1.1.6</v>
      </c>
      <c r="R11" s="152" t="str">
        <f t="shared" si="6"/>
        <v>BASELINE</v>
      </c>
      <c r="S11" s="125">
        <f>'[9]Line 4&amp;6 config'!I38</f>
        <v>1.02</v>
      </c>
      <c r="T11" s="152" t="str">
        <f t="shared" si="7"/>
        <v>BASELINE</v>
      </c>
      <c r="U11" s="125">
        <f>'[9]Line 4&amp;6 config'!J38</f>
        <v>103</v>
      </c>
      <c r="V11" s="152" t="str">
        <f t="shared" si="8"/>
        <v>BASELINE</v>
      </c>
      <c r="W11" s="125">
        <f>'[9]Line 4&amp;6 config'!K38</f>
        <v>1.32</v>
      </c>
      <c r="X11" s="152" t="str">
        <f t="shared" si="9"/>
        <v>BASELINE</v>
      </c>
      <c r="Y11" s="125" t="str">
        <f>'[9]Line 4&amp;6 config'!M38</f>
        <v>2.9.1.7</v>
      </c>
      <c r="Z11" s="152" t="str">
        <f t="shared" si="11"/>
        <v>BASELINE</v>
      </c>
    </row>
    <row r="12" spans="1:31">
      <c r="A12" s="11">
        <v>610</v>
      </c>
      <c r="B12" s="49">
        <f>availability!D55</f>
        <v>26398</v>
      </c>
      <c r="C12" s="49">
        <f>availability!E55</f>
        <v>2918.2666666666664</v>
      </c>
      <c r="D12" s="123" t="str">
        <f>'[9]Line 4&amp;6 config'!B39</f>
        <v>OK for mainline</v>
      </c>
      <c r="E12" s="125" t="str">
        <f t="shared" si="0"/>
        <v>OK</v>
      </c>
      <c r="F12" s="278"/>
      <c r="G12" s="125" t="str">
        <f>'[9]Line 4&amp;6 config'!C39</f>
        <v>3.4.2</v>
      </c>
      <c r="H12" s="152" t="str">
        <f t="shared" si="1"/>
        <v>BASELINE</v>
      </c>
      <c r="I12" s="125" t="str">
        <f>'[9]Line 4&amp;6 config'!D39</f>
        <v>5.7.3</v>
      </c>
      <c r="J12" s="152" t="str">
        <f t="shared" si="2"/>
        <v>BASELINE</v>
      </c>
      <c r="K12" s="125">
        <f>'[9]Line 4&amp;6 config'!E39</f>
        <v>400</v>
      </c>
      <c r="L12" s="152" t="str">
        <f t="shared" si="3"/>
        <v>BASELINE</v>
      </c>
      <c r="M12" s="125">
        <f>'[9]Line 4&amp;6 config'!F39</f>
        <v>220</v>
      </c>
      <c r="N12" s="152" t="str">
        <f t="shared" si="4"/>
        <v>BASELINE</v>
      </c>
      <c r="O12" s="125" t="str">
        <f>'[9]Line 4&amp;6 config'!G39</f>
        <v>V2.2.3</v>
      </c>
      <c r="P12" s="152" t="str">
        <f t="shared" si="5"/>
        <v>BASELINE</v>
      </c>
      <c r="Q12" s="125" t="str">
        <f>'[9]Line 4&amp;6 config'!H39</f>
        <v>V1.1.6</v>
      </c>
      <c r="R12" s="152" t="str">
        <f t="shared" si="6"/>
        <v>BASELINE</v>
      </c>
      <c r="S12" s="125">
        <f>'[9]Line 4&amp;6 config'!I39</f>
        <v>1.02</v>
      </c>
      <c r="T12" s="152" t="str">
        <f t="shared" si="7"/>
        <v>BASELINE</v>
      </c>
      <c r="U12" s="125">
        <f>'[9]Line 4&amp;6 config'!J39</f>
        <v>103</v>
      </c>
      <c r="V12" s="152" t="str">
        <f t="shared" si="8"/>
        <v>BASELINE</v>
      </c>
      <c r="W12" s="125">
        <f>'[9]Line 4&amp;6 config'!K39</f>
        <v>1.32</v>
      </c>
      <c r="X12" s="152" t="str">
        <f t="shared" si="9"/>
        <v>BASELINE</v>
      </c>
      <c r="Y12" s="125" t="str">
        <f>'[9]Line 4&amp;6 config'!M39</f>
        <v>2.9.1.7</v>
      </c>
      <c r="Z12" s="152" t="str">
        <f t="shared" si="11"/>
        <v>BASELINE</v>
      </c>
    </row>
    <row r="13" spans="1:31">
      <c r="A13" s="11">
        <v>611</v>
      </c>
      <c r="B13" s="49">
        <f>availability!D56</f>
        <v>16760</v>
      </c>
      <c r="C13" s="49">
        <f>availability!E56</f>
        <v>2413.35</v>
      </c>
      <c r="D13" s="123" t="str">
        <f>'[9]Line 4&amp;6 config'!B40</f>
        <v>OK for mainline</v>
      </c>
      <c r="E13" s="125" t="str">
        <f t="shared" si="0"/>
        <v>OK</v>
      </c>
      <c r="F13" s="278"/>
      <c r="G13" s="125" t="str">
        <f>'[9]Line 4&amp;6 config'!C40</f>
        <v>3.4.2</v>
      </c>
      <c r="H13" s="152" t="str">
        <f t="shared" si="1"/>
        <v>BASELINE</v>
      </c>
      <c r="I13" s="125" t="str">
        <f>'[9]Line 4&amp;6 config'!D40</f>
        <v>5.7.3</v>
      </c>
      <c r="J13" s="152" t="str">
        <f t="shared" si="2"/>
        <v>BASELINE</v>
      </c>
      <c r="K13" s="125">
        <f>'[9]Line 4&amp;6 config'!E40</f>
        <v>400</v>
      </c>
      <c r="L13" s="152" t="str">
        <f t="shared" si="3"/>
        <v>BASELINE</v>
      </c>
      <c r="M13" s="125">
        <f>'[9]Line 4&amp;6 config'!F40</f>
        <v>220</v>
      </c>
      <c r="N13" s="152" t="str">
        <f t="shared" si="4"/>
        <v>BASELINE</v>
      </c>
      <c r="O13" s="125" t="str">
        <f>'[9]Line 4&amp;6 config'!G40</f>
        <v>V2.2.3</v>
      </c>
      <c r="P13" s="152" t="str">
        <f t="shared" si="5"/>
        <v>BASELINE</v>
      </c>
      <c r="Q13" s="125" t="str">
        <f>'[9]Line 4&amp;6 config'!H40</f>
        <v>V1.1.6</v>
      </c>
      <c r="R13" s="152" t="str">
        <f t="shared" si="6"/>
        <v>BASELINE</v>
      </c>
      <c r="S13" s="125">
        <f>'[9]Line 4&amp;6 config'!I40</f>
        <v>1.02</v>
      </c>
      <c r="T13" s="152" t="str">
        <f t="shared" si="7"/>
        <v>BASELINE</v>
      </c>
      <c r="U13" s="125">
        <f>'[9]Line 4&amp;6 config'!J40</f>
        <v>103</v>
      </c>
      <c r="V13" s="152" t="str">
        <f t="shared" si="8"/>
        <v>BASELINE</v>
      </c>
      <c r="W13" s="125">
        <f>'[9]Line 4&amp;6 config'!K40</f>
        <v>1.32</v>
      </c>
      <c r="X13" s="152" t="str">
        <f t="shared" si="9"/>
        <v>BASELINE</v>
      </c>
      <c r="Y13" s="125" t="str">
        <f>'[9]Line 4&amp;6 config'!M40</f>
        <v>2.9.1.7</v>
      </c>
      <c r="Z13" s="152" t="str">
        <f t="shared" si="11"/>
        <v>BASELINE</v>
      </c>
    </row>
    <row r="14" spans="1:31">
      <c r="A14" s="11">
        <v>612</v>
      </c>
      <c r="B14" s="49">
        <f>availability!D57</f>
        <v>29674</v>
      </c>
      <c r="C14" s="49">
        <f>availability!E57</f>
        <v>3093.8166666666666</v>
      </c>
      <c r="D14" s="123" t="str">
        <f>'[9]Line 4&amp;6 config'!B41</f>
        <v>OK for mainline</v>
      </c>
      <c r="E14" s="125" t="str">
        <f t="shared" si="0"/>
        <v>OK</v>
      </c>
      <c r="F14" s="278"/>
      <c r="G14" s="125" t="str">
        <f>'[9]Line 4&amp;6 config'!C41</f>
        <v>3.4.2</v>
      </c>
      <c r="H14" s="152" t="str">
        <f t="shared" si="1"/>
        <v>BASELINE</v>
      </c>
      <c r="I14" s="125" t="str">
        <f>'[9]Line 4&amp;6 config'!D41</f>
        <v>5.7.3</v>
      </c>
      <c r="J14" s="152" t="str">
        <f t="shared" si="2"/>
        <v>BASELINE</v>
      </c>
      <c r="K14" s="125">
        <f>'[9]Line 4&amp;6 config'!E41</f>
        <v>400</v>
      </c>
      <c r="L14" s="152" t="str">
        <f t="shared" si="3"/>
        <v>BASELINE</v>
      </c>
      <c r="M14" s="125">
        <f>'[9]Line 4&amp;6 config'!F41</f>
        <v>220</v>
      </c>
      <c r="N14" s="152" t="str">
        <f t="shared" si="4"/>
        <v>BASELINE</v>
      </c>
      <c r="O14" s="125" t="str">
        <f>'[9]Line 4&amp;6 config'!G41</f>
        <v>V2.2.3</v>
      </c>
      <c r="P14" s="152" t="str">
        <f t="shared" si="5"/>
        <v>BASELINE</v>
      </c>
      <c r="Q14" s="125" t="str">
        <f>'[9]Line 4&amp;6 config'!H41</f>
        <v>V1.1.6</v>
      </c>
      <c r="R14" s="152" t="str">
        <f t="shared" si="6"/>
        <v>BASELINE</v>
      </c>
      <c r="S14" s="125">
        <f>'[9]Line 4&amp;6 config'!I41</f>
        <v>1.02</v>
      </c>
      <c r="T14" s="152" t="str">
        <f t="shared" si="7"/>
        <v>BASELINE</v>
      </c>
      <c r="U14" s="125">
        <f>'[9]Line 4&amp;6 config'!J41</f>
        <v>103</v>
      </c>
      <c r="V14" s="152" t="str">
        <f t="shared" si="8"/>
        <v>BASELINE</v>
      </c>
      <c r="W14" s="125">
        <f>'[9]Line 4&amp;6 config'!K41</f>
        <v>1.32</v>
      </c>
      <c r="X14" s="152" t="str">
        <f t="shared" si="9"/>
        <v>BASELINE</v>
      </c>
      <c r="Y14" s="125" t="str">
        <f>'[9]Line 4&amp;6 config'!M41</f>
        <v>2.9.1.7</v>
      </c>
      <c r="Z14" s="152" t="str">
        <f t="shared" si="11"/>
        <v>BASELINE</v>
      </c>
    </row>
    <row r="15" spans="1:31">
      <c r="A15" s="11">
        <v>613</v>
      </c>
      <c r="B15" s="49">
        <f>availability!D58</f>
        <v>26268</v>
      </c>
      <c r="C15" s="49">
        <f>availability!E58</f>
        <v>3086.3166666666666</v>
      </c>
      <c r="D15" s="123" t="str">
        <f>'[9]Line 4&amp;6 config'!B42</f>
        <v>OK for mainline</v>
      </c>
      <c r="E15" s="125" t="str">
        <f t="shared" si="0"/>
        <v>OK</v>
      </c>
      <c r="F15" s="278"/>
      <c r="G15" s="125" t="str">
        <f>'[9]Line 4&amp;6 config'!C42</f>
        <v>3.4.2</v>
      </c>
      <c r="H15" s="152" t="str">
        <f t="shared" si="1"/>
        <v>BASELINE</v>
      </c>
      <c r="I15" s="125" t="str">
        <f>'[9]Line 4&amp;6 config'!D42</f>
        <v>5.7.3</v>
      </c>
      <c r="J15" s="152" t="str">
        <f t="shared" si="2"/>
        <v>BASELINE</v>
      </c>
      <c r="K15" s="125">
        <f>'[9]Line 4&amp;6 config'!E42</f>
        <v>400</v>
      </c>
      <c r="L15" s="152" t="str">
        <f t="shared" si="3"/>
        <v>BASELINE</v>
      </c>
      <c r="M15" s="125">
        <f>'[9]Line 4&amp;6 config'!F42</f>
        <v>220</v>
      </c>
      <c r="N15" s="152" t="str">
        <f t="shared" si="4"/>
        <v>BASELINE</v>
      </c>
      <c r="O15" s="125" t="str">
        <f>'[9]Line 4&amp;6 config'!G42</f>
        <v>V2.2.3</v>
      </c>
      <c r="P15" s="152" t="str">
        <f t="shared" si="5"/>
        <v>BASELINE</v>
      </c>
      <c r="Q15" s="125" t="str">
        <f>'[9]Line 4&amp;6 config'!H42</f>
        <v>V1.1.6</v>
      </c>
      <c r="R15" s="152" t="str">
        <f t="shared" si="6"/>
        <v>BASELINE</v>
      </c>
      <c r="S15" s="125">
        <f>'[9]Line 4&amp;6 config'!I42</f>
        <v>1.02</v>
      </c>
      <c r="T15" s="152" t="str">
        <f t="shared" si="7"/>
        <v>BASELINE</v>
      </c>
      <c r="U15" s="125">
        <f>'[9]Line 4&amp;6 config'!J42</f>
        <v>103</v>
      </c>
      <c r="V15" s="152" t="str">
        <f t="shared" si="8"/>
        <v>BASELINE</v>
      </c>
      <c r="W15" s="125">
        <f>'[9]Line 4&amp;6 config'!K42</f>
        <v>1.32</v>
      </c>
      <c r="X15" s="152" t="str">
        <f t="shared" si="9"/>
        <v>BASELINE</v>
      </c>
      <c r="Y15" s="125" t="str">
        <f>'[9]Line 4&amp;6 config'!M42</f>
        <v>2.9.1.7</v>
      </c>
      <c r="Z15" s="152" t="str">
        <f t="shared" si="11"/>
        <v>BASELINE</v>
      </c>
    </row>
    <row r="16" spans="1:31">
      <c r="A16" s="11">
        <v>614</v>
      </c>
      <c r="B16" s="49">
        <f>availability!D59</f>
        <v>28102</v>
      </c>
      <c r="C16" s="49">
        <f>availability!E59</f>
        <v>2998.7000000000003</v>
      </c>
      <c r="D16" s="123" t="str">
        <f>'[9]Line 4&amp;6 config'!B43</f>
        <v>OK for mainline</v>
      </c>
      <c r="E16" s="125" t="str">
        <f t="shared" si="0"/>
        <v>OK</v>
      </c>
      <c r="F16" s="278"/>
      <c r="G16" s="125" t="str">
        <f>'[9]Line 4&amp;6 config'!C43</f>
        <v>3.4.2</v>
      </c>
      <c r="H16" s="152" t="str">
        <f t="shared" si="1"/>
        <v>BASELINE</v>
      </c>
      <c r="I16" s="125" t="str">
        <f>'[9]Line 4&amp;6 config'!D43</f>
        <v>5.7.3</v>
      </c>
      <c r="J16" s="152" t="str">
        <f t="shared" si="2"/>
        <v>BASELINE</v>
      </c>
      <c r="K16" s="125">
        <f>'[9]Line 4&amp;6 config'!E43</f>
        <v>400</v>
      </c>
      <c r="L16" s="152" t="str">
        <f t="shared" si="3"/>
        <v>BASELINE</v>
      </c>
      <c r="M16" s="125">
        <f>'[9]Line 4&amp;6 config'!F43</f>
        <v>220</v>
      </c>
      <c r="N16" s="152" t="str">
        <f t="shared" si="4"/>
        <v>BASELINE</v>
      </c>
      <c r="O16" s="125" t="str">
        <f>'[9]Line 4&amp;6 config'!G43</f>
        <v>V2.2.3</v>
      </c>
      <c r="P16" s="152" t="str">
        <f t="shared" si="5"/>
        <v>BASELINE</v>
      </c>
      <c r="Q16" s="125" t="str">
        <f>'[9]Line 4&amp;6 config'!H43</f>
        <v>V1.1.6</v>
      </c>
      <c r="R16" s="152" t="str">
        <f t="shared" si="6"/>
        <v>BASELINE</v>
      </c>
      <c r="S16" s="125">
        <f>'[9]Line 4&amp;6 config'!I43</f>
        <v>1.02</v>
      </c>
      <c r="T16" s="152" t="str">
        <f t="shared" si="7"/>
        <v>BASELINE</v>
      </c>
      <c r="U16" s="125">
        <f>'[9]Line 4&amp;6 config'!J43</f>
        <v>103</v>
      </c>
      <c r="V16" s="152" t="str">
        <f t="shared" si="8"/>
        <v>BASELINE</v>
      </c>
      <c r="W16" s="125">
        <f>'[9]Line 4&amp;6 config'!K43</f>
        <v>1.32</v>
      </c>
      <c r="X16" s="152" t="str">
        <f t="shared" si="9"/>
        <v>BASELINE</v>
      </c>
      <c r="Y16" s="125" t="str">
        <f>'[9]Line 4&amp;6 config'!M43</f>
        <v>2.9.1.7</v>
      </c>
      <c r="Z16" s="152" t="str">
        <f t="shared" si="11"/>
        <v>BASELINE</v>
      </c>
    </row>
    <row r="17" spans="1:26" ht="17.399999999999999" customHeight="1">
      <c r="A17" s="11">
        <v>615</v>
      </c>
      <c r="B17" s="49">
        <f>availability!D60</f>
        <v>18609</v>
      </c>
      <c r="C17" s="49">
        <f>availability!E60</f>
        <v>2552.3166666666662</v>
      </c>
      <c r="D17" s="123" t="str">
        <f>'[9]Line 4&amp;6 config'!B44</f>
        <v>OK for mainline</v>
      </c>
      <c r="E17" s="125" t="str">
        <f t="shared" si="0"/>
        <v>OK</v>
      </c>
      <c r="F17" s="278"/>
      <c r="G17" s="125" t="str">
        <f>'[9]Line 4&amp;6 config'!C44</f>
        <v>3.4.2</v>
      </c>
      <c r="H17" s="152" t="str">
        <f t="shared" si="1"/>
        <v>BASELINE</v>
      </c>
      <c r="I17" s="125" t="str">
        <f>'[9]Line 4&amp;6 config'!D44</f>
        <v>5.7.3</v>
      </c>
      <c r="J17" s="152" t="str">
        <f t="shared" si="2"/>
        <v>BASELINE</v>
      </c>
      <c r="K17" s="125">
        <f>'[9]Line 4&amp;6 config'!E44</f>
        <v>400</v>
      </c>
      <c r="L17" s="152" t="str">
        <f t="shared" si="3"/>
        <v>BASELINE</v>
      </c>
      <c r="M17" s="125">
        <f>'[9]Line 4&amp;6 config'!F44</f>
        <v>220</v>
      </c>
      <c r="N17" s="152" t="str">
        <f t="shared" si="4"/>
        <v>BASELINE</v>
      </c>
      <c r="O17" s="125" t="str">
        <f>'[9]Line 4&amp;6 config'!G44</f>
        <v>V2.2.3</v>
      </c>
      <c r="P17" s="152" t="str">
        <f t="shared" si="5"/>
        <v>BASELINE</v>
      </c>
      <c r="Q17" s="125" t="str">
        <f>'[9]Line 4&amp;6 config'!H44</f>
        <v>V1.1.6</v>
      </c>
      <c r="R17" s="152" t="str">
        <f t="shared" si="6"/>
        <v>BASELINE</v>
      </c>
      <c r="S17" s="125">
        <f>'[9]Line 4&amp;6 config'!I44</f>
        <v>1.02</v>
      </c>
      <c r="T17" s="152" t="str">
        <f t="shared" si="7"/>
        <v>BASELINE</v>
      </c>
      <c r="U17" s="125">
        <f>'[9]Line 4&amp;6 config'!J44</f>
        <v>103</v>
      </c>
      <c r="V17" s="152" t="str">
        <f t="shared" si="8"/>
        <v>BASELINE</v>
      </c>
      <c r="W17" s="125">
        <f>'[9]Line 4&amp;6 config'!K44</f>
        <v>1.32</v>
      </c>
      <c r="X17" s="152" t="str">
        <f t="shared" si="9"/>
        <v>BASELINE</v>
      </c>
      <c r="Y17" s="125" t="str">
        <f>'[9]Line 4&amp;6 config'!M44</f>
        <v>2.9.1.7</v>
      </c>
      <c r="Z17" s="152" t="str">
        <f t="shared" si="11"/>
        <v>BASELINE</v>
      </c>
    </row>
    <row r="18" spans="1:26">
      <c r="A18" s="11">
        <v>616</v>
      </c>
      <c r="B18" s="49">
        <f>availability!D61</f>
        <v>27661</v>
      </c>
      <c r="C18" s="49">
        <f>availability!E61</f>
        <v>3096.5833333333335</v>
      </c>
      <c r="D18" s="123" t="str">
        <f>'[9]Line 4&amp;6 config'!B45</f>
        <v>OK for mainline</v>
      </c>
      <c r="E18" s="125" t="str">
        <f t="shared" si="0"/>
        <v>OK</v>
      </c>
      <c r="F18" s="278"/>
      <c r="G18" s="125" t="str">
        <f>'[9]Line 4&amp;6 config'!C45</f>
        <v>3.4.2</v>
      </c>
      <c r="H18" s="152" t="str">
        <f t="shared" si="1"/>
        <v>BASELINE</v>
      </c>
      <c r="I18" s="125" t="str">
        <f>'[9]Line 4&amp;6 config'!D45</f>
        <v>5.7.3</v>
      </c>
      <c r="J18" s="152" t="str">
        <f t="shared" si="2"/>
        <v>BASELINE</v>
      </c>
      <c r="K18" s="125">
        <f>'[9]Line 4&amp;6 config'!E45</f>
        <v>400</v>
      </c>
      <c r="L18" s="152" t="str">
        <f t="shared" si="3"/>
        <v>BASELINE</v>
      </c>
      <c r="M18" s="125">
        <f>'[9]Line 4&amp;6 config'!F45</f>
        <v>220</v>
      </c>
      <c r="N18" s="152" t="str">
        <f t="shared" si="4"/>
        <v>BASELINE</v>
      </c>
      <c r="O18" s="125" t="str">
        <f>'[9]Line 4&amp;6 config'!G45</f>
        <v>V2.2.3</v>
      </c>
      <c r="P18" s="152" t="str">
        <f t="shared" si="5"/>
        <v>BASELINE</v>
      </c>
      <c r="Q18" s="125" t="str">
        <f>'[9]Line 4&amp;6 config'!H45</f>
        <v>V1.1.6</v>
      </c>
      <c r="R18" s="152" t="str">
        <f t="shared" si="6"/>
        <v>BASELINE</v>
      </c>
      <c r="S18" s="125">
        <f>'[9]Line 4&amp;6 config'!I45</f>
        <v>1.02</v>
      </c>
      <c r="T18" s="152" t="str">
        <f t="shared" si="7"/>
        <v>BASELINE</v>
      </c>
      <c r="U18" s="125">
        <f>'[9]Line 4&amp;6 config'!J45</f>
        <v>103</v>
      </c>
      <c r="V18" s="152" t="str">
        <f t="shared" si="8"/>
        <v>BASELINE</v>
      </c>
      <c r="W18" s="125">
        <f>'[9]Line 4&amp;6 config'!K45</f>
        <v>1.32</v>
      </c>
      <c r="X18" s="152" t="str">
        <f t="shared" si="9"/>
        <v>BASELINE</v>
      </c>
      <c r="Y18" s="125" t="str">
        <f>'[9]Line 4&amp;6 config'!M45</f>
        <v>2.9.1.7</v>
      </c>
      <c r="Z18" s="152" t="str">
        <f t="shared" si="11"/>
        <v>BASELINE</v>
      </c>
    </row>
    <row r="19" spans="1:26">
      <c r="A19" s="11">
        <v>617</v>
      </c>
      <c r="B19" s="49">
        <f>availability!D62</f>
        <v>14986</v>
      </c>
      <c r="C19" s="49">
        <f>availability!E62</f>
        <v>1729.4144444444446</v>
      </c>
      <c r="D19" s="123" t="str">
        <f>'[9]Line 4&amp;6 config'!B46</f>
        <v>NOK for mainline</v>
      </c>
      <c r="E19" s="125" t="str">
        <f t="shared" si="0"/>
        <v>NOK</v>
      </c>
      <c r="F19" s="278"/>
      <c r="G19" s="125" t="str">
        <f>'[9]Line 4&amp;6 config'!C46</f>
        <v>3.4.1</v>
      </c>
      <c r="H19" s="152" t="str">
        <f t="shared" si="1"/>
        <v>RESTRICTED</v>
      </c>
      <c r="I19" s="125" t="str">
        <f>'[9]Line 4&amp;6 config'!D46</f>
        <v>5.7.3</v>
      </c>
      <c r="J19" s="152" t="str">
        <f t="shared" si="2"/>
        <v>BASELINE</v>
      </c>
      <c r="K19" s="125">
        <f>'[9]Line 4&amp;6 config'!E46</f>
        <v>400</v>
      </c>
      <c r="L19" s="152" t="str">
        <f t="shared" si="3"/>
        <v>BASELINE</v>
      </c>
      <c r="M19" s="125">
        <f>'[9]Line 4&amp;6 config'!F46</f>
        <v>220</v>
      </c>
      <c r="N19" s="152" t="str">
        <f t="shared" si="4"/>
        <v>BASELINE</v>
      </c>
      <c r="O19" s="125" t="str">
        <f>'[9]Line 4&amp;6 config'!G46</f>
        <v>V2.2.3</v>
      </c>
      <c r="P19" s="152" t="str">
        <f t="shared" si="5"/>
        <v>BASELINE</v>
      </c>
      <c r="Q19" s="125" t="str">
        <f>'[9]Line 4&amp;6 config'!H46</f>
        <v>V1.1.5</v>
      </c>
      <c r="R19" s="152" t="str">
        <f t="shared" si="6"/>
        <v>RESTRICTED</v>
      </c>
      <c r="S19" s="125">
        <f>'[9]Line 4&amp;6 config'!I46</f>
        <v>1.01</v>
      </c>
      <c r="T19" s="152" t="str">
        <f t="shared" si="7"/>
        <v>RESTRICTED</v>
      </c>
      <c r="U19" s="125">
        <f>'[9]Line 4&amp;6 config'!J46</f>
        <v>103</v>
      </c>
      <c r="V19" s="152" t="str">
        <f t="shared" si="8"/>
        <v>BASELINE</v>
      </c>
      <c r="W19" s="125">
        <f>'[9]Line 4&amp;6 config'!K46</f>
        <v>1.32</v>
      </c>
      <c r="X19" s="152" t="str">
        <f t="shared" si="9"/>
        <v>BASELINE</v>
      </c>
      <c r="Y19" s="125" t="str">
        <f>'[9]Line 4&amp;6 config'!M46</f>
        <v>2.9.1.2</v>
      </c>
      <c r="Z19" s="152" t="str">
        <f t="shared" si="11"/>
        <v>RESTRICTED</v>
      </c>
    </row>
    <row r="20" spans="1:26">
      <c r="A20" s="11">
        <v>618</v>
      </c>
      <c r="B20" s="49">
        <f>availability!D63</f>
        <v>31465</v>
      </c>
      <c r="C20" s="49">
        <f>availability!E63</f>
        <v>3204.9</v>
      </c>
      <c r="D20" s="123" t="str">
        <f>'[9]Line 4&amp;6 config'!B47</f>
        <v>OK for mainline</v>
      </c>
      <c r="E20" s="125" t="str">
        <f t="shared" si="0"/>
        <v>OK</v>
      </c>
      <c r="F20" s="278"/>
      <c r="G20" s="125" t="str">
        <f>'[9]Line 4&amp;6 config'!C47</f>
        <v>3.4.2</v>
      </c>
      <c r="H20" s="152" t="str">
        <f t="shared" si="1"/>
        <v>BASELINE</v>
      </c>
      <c r="I20" s="125" t="str">
        <f>'[9]Line 4&amp;6 config'!D47</f>
        <v>5.7.3</v>
      </c>
      <c r="J20" s="152" t="str">
        <f t="shared" si="2"/>
        <v>BASELINE</v>
      </c>
      <c r="K20" s="125">
        <f>'[9]Line 4&amp;6 config'!E47</f>
        <v>400</v>
      </c>
      <c r="L20" s="152" t="str">
        <f t="shared" si="3"/>
        <v>BASELINE</v>
      </c>
      <c r="M20" s="125">
        <f>'[9]Line 4&amp;6 config'!F47</f>
        <v>220</v>
      </c>
      <c r="N20" s="152" t="str">
        <f t="shared" si="4"/>
        <v>BASELINE</v>
      </c>
      <c r="O20" s="125" t="str">
        <f>'[9]Line 4&amp;6 config'!G47</f>
        <v>V2.2.3</v>
      </c>
      <c r="P20" s="152" t="str">
        <f t="shared" si="5"/>
        <v>BASELINE</v>
      </c>
      <c r="Q20" s="125" t="str">
        <f>'[9]Line 4&amp;6 config'!H47</f>
        <v>V1.1.6</v>
      </c>
      <c r="R20" s="152" t="str">
        <f t="shared" si="6"/>
        <v>BASELINE</v>
      </c>
      <c r="S20" s="125">
        <f>'[9]Line 4&amp;6 config'!I47</f>
        <v>1.02</v>
      </c>
      <c r="T20" s="152" t="str">
        <f t="shared" si="7"/>
        <v>BASELINE</v>
      </c>
      <c r="U20" s="125">
        <f>'[9]Line 4&amp;6 config'!J47</f>
        <v>103</v>
      </c>
      <c r="V20" s="152" t="str">
        <f t="shared" si="8"/>
        <v>BASELINE</v>
      </c>
      <c r="W20" s="125">
        <f>'[9]Line 4&amp;6 config'!K47</f>
        <v>1.32</v>
      </c>
      <c r="X20" s="152" t="str">
        <f t="shared" si="9"/>
        <v>BASELINE</v>
      </c>
      <c r="Y20" s="125" t="str">
        <f>'[9]Line 4&amp;6 config'!M47</f>
        <v>2.9.1.7</v>
      </c>
      <c r="Z20" s="152" t="str">
        <f t="shared" si="11"/>
        <v>BASELINE</v>
      </c>
    </row>
    <row r="21" spans="1:26">
      <c r="A21" s="11">
        <v>619</v>
      </c>
      <c r="B21" s="49">
        <f>availability!D64</f>
        <v>26317</v>
      </c>
      <c r="C21" s="49">
        <f>availability!E64</f>
        <v>2924.1333333333332</v>
      </c>
      <c r="D21" s="123" t="str">
        <f>'[9]Line 4&amp;6 config'!B48</f>
        <v>OK for mainline</v>
      </c>
      <c r="E21" s="125" t="str">
        <f t="shared" si="0"/>
        <v>OK</v>
      </c>
      <c r="F21" s="278"/>
      <c r="G21" s="125" t="str">
        <f>'[9]Line 4&amp;6 config'!C48</f>
        <v>3.4.2</v>
      </c>
      <c r="H21" s="152" t="str">
        <f t="shared" si="1"/>
        <v>BASELINE</v>
      </c>
      <c r="I21" s="125" t="str">
        <f>'[9]Line 4&amp;6 config'!D48</f>
        <v>5.7.3</v>
      </c>
      <c r="J21" s="152" t="str">
        <f t="shared" si="2"/>
        <v>BASELINE</v>
      </c>
      <c r="K21" s="125">
        <f>'[9]Line 4&amp;6 config'!E48</f>
        <v>400</v>
      </c>
      <c r="L21" s="152" t="str">
        <f t="shared" si="3"/>
        <v>BASELINE</v>
      </c>
      <c r="M21" s="125">
        <f>'[9]Line 4&amp;6 config'!F48</f>
        <v>220</v>
      </c>
      <c r="N21" s="152" t="str">
        <f t="shared" si="4"/>
        <v>BASELINE</v>
      </c>
      <c r="O21" s="125" t="str">
        <f>'[9]Line 4&amp;6 config'!G48</f>
        <v>V2.2.3</v>
      </c>
      <c r="P21" s="152" t="str">
        <f t="shared" si="5"/>
        <v>BASELINE</v>
      </c>
      <c r="Q21" s="125" t="str">
        <f>'[9]Line 4&amp;6 config'!H48</f>
        <v>V1.1.6</v>
      </c>
      <c r="R21" s="152" t="str">
        <f t="shared" si="6"/>
        <v>BASELINE</v>
      </c>
      <c r="S21" s="125">
        <f>'[9]Line 4&amp;6 config'!I48</f>
        <v>1.02</v>
      </c>
      <c r="T21" s="152" t="str">
        <f t="shared" si="7"/>
        <v>BASELINE</v>
      </c>
      <c r="U21" s="125">
        <f>'[9]Line 4&amp;6 config'!J48</f>
        <v>103</v>
      </c>
      <c r="V21" s="152" t="str">
        <f t="shared" si="8"/>
        <v>BASELINE</v>
      </c>
      <c r="W21" s="125">
        <f>'[9]Line 4&amp;6 config'!K48</f>
        <v>1.32</v>
      </c>
      <c r="X21" s="152" t="str">
        <f t="shared" si="9"/>
        <v>BASELINE</v>
      </c>
      <c r="Y21" s="125" t="str">
        <f>'[9]Line 4&amp;6 config'!M48</f>
        <v>2.9.1.7</v>
      </c>
      <c r="Z21" s="152" t="str">
        <f t="shared" si="11"/>
        <v>BASELINE</v>
      </c>
    </row>
    <row r="22" spans="1:26">
      <c r="A22" s="11">
        <v>620</v>
      </c>
      <c r="B22" s="49">
        <f>availability!D65</f>
        <v>28186</v>
      </c>
      <c r="C22" s="49">
        <f>availability!E65</f>
        <v>3156.8166666666671</v>
      </c>
      <c r="D22" s="123" t="str">
        <f>'[9]Line 4&amp;6 config'!B49</f>
        <v>OK for mainline</v>
      </c>
      <c r="E22" s="125" t="str">
        <f t="shared" si="0"/>
        <v>OK</v>
      </c>
      <c r="F22" s="278"/>
      <c r="G22" s="125" t="str">
        <f>'[9]Line 4&amp;6 config'!C49</f>
        <v>3.4.2</v>
      </c>
      <c r="H22" s="152" t="str">
        <f t="shared" si="1"/>
        <v>BASELINE</v>
      </c>
      <c r="I22" s="125" t="str">
        <f>'[9]Line 4&amp;6 config'!D49</f>
        <v>5.7.3</v>
      </c>
      <c r="J22" s="152" t="str">
        <f t="shared" si="2"/>
        <v>BASELINE</v>
      </c>
      <c r="K22" s="125">
        <f>'[9]Line 4&amp;6 config'!E49</f>
        <v>400</v>
      </c>
      <c r="L22" s="152" t="str">
        <f t="shared" si="3"/>
        <v>BASELINE</v>
      </c>
      <c r="M22" s="125">
        <f>'[9]Line 4&amp;6 config'!F49</f>
        <v>220</v>
      </c>
      <c r="N22" s="152" t="str">
        <f t="shared" si="4"/>
        <v>BASELINE</v>
      </c>
      <c r="O22" s="125" t="str">
        <f>'[9]Line 4&amp;6 config'!G49</f>
        <v>V2.2.3</v>
      </c>
      <c r="P22" s="152" t="str">
        <f t="shared" si="5"/>
        <v>BASELINE</v>
      </c>
      <c r="Q22" s="125" t="str">
        <f>'[9]Line 4&amp;6 config'!H49</f>
        <v>V1.1.6</v>
      </c>
      <c r="R22" s="152" t="str">
        <f t="shared" si="6"/>
        <v>BASELINE</v>
      </c>
      <c r="S22" s="125">
        <f>'[9]Line 4&amp;6 config'!I49</f>
        <v>1.02</v>
      </c>
      <c r="T22" s="152" t="str">
        <f t="shared" si="7"/>
        <v>BASELINE</v>
      </c>
      <c r="U22" s="125">
        <f>'[9]Line 4&amp;6 config'!J49</f>
        <v>103</v>
      </c>
      <c r="V22" s="152" t="str">
        <f t="shared" si="8"/>
        <v>BASELINE</v>
      </c>
      <c r="W22" s="125">
        <f>'[9]Line 4&amp;6 config'!K49</f>
        <v>1.32</v>
      </c>
      <c r="X22" s="152" t="str">
        <f t="shared" si="9"/>
        <v>BASELINE</v>
      </c>
      <c r="Y22" s="125" t="str">
        <f>'[9]Line 4&amp;6 config'!M49</f>
        <v>2.9.1.7</v>
      </c>
      <c r="Z22" s="152" t="str">
        <f t="shared" si="11"/>
        <v>BASELINE</v>
      </c>
    </row>
    <row r="23" spans="1:26" ht="13.95" customHeight="1">
      <c r="A23" s="11">
        <v>621</v>
      </c>
      <c r="B23" s="49">
        <f>availability!D66</f>
        <v>28748</v>
      </c>
      <c r="C23" s="49">
        <f>availability!E66</f>
        <v>2780.5333333333333</v>
      </c>
      <c r="D23" s="123" t="str">
        <f>'[9]Line 4&amp;6 config'!B50</f>
        <v>OK for mainline</v>
      </c>
      <c r="E23" s="125" t="str">
        <f t="shared" si="0"/>
        <v>OK</v>
      </c>
      <c r="F23" s="278"/>
      <c r="G23" s="125" t="str">
        <f>'[9]Line 4&amp;6 config'!C50</f>
        <v>3.4.2</v>
      </c>
      <c r="H23" s="152" t="str">
        <f t="shared" si="1"/>
        <v>BASELINE</v>
      </c>
      <c r="I23" s="125" t="str">
        <f>'[9]Line 4&amp;6 config'!D50</f>
        <v>5.7.3</v>
      </c>
      <c r="J23" s="152" t="str">
        <f t="shared" si="2"/>
        <v>BASELINE</v>
      </c>
      <c r="K23" s="125">
        <f>'[9]Line 4&amp;6 config'!E50</f>
        <v>400</v>
      </c>
      <c r="L23" s="152" t="str">
        <f t="shared" si="3"/>
        <v>BASELINE</v>
      </c>
      <c r="M23" s="125">
        <f>'[9]Line 4&amp;6 config'!F50</f>
        <v>220</v>
      </c>
      <c r="N23" s="152" t="str">
        <f t="shared" si="4"/>
        <v>BASELINE</v>
      </c>
      <c r="O23" s="125" t="str">
        <f>'[9]Line 4&amp;6 config'!G50</f>
        <v>V2.2.3</v>
      </c>
      <c r="P23" s="152" t="str">
        <f t="shared" si="5"/>
        <v>BASELINE</v>
      </c>
      <c r="Q23" s="125" t="str">
        <f>'[9]Line 4&amp;6 config'!H50</f>
        <v>V1.1.6</v>
      </c>
      <c r="R23" s="152" t="str">
        <f t="shared" si="6"/>
        <v>BASELINE</v>
      </c>
      <c r="S23" s="125">
        <f>'[9]Line 4&amp;6 config'!I50</f>
        <v>1.02</v>
      </c>
      <c r="T23" s="152" t="str">
        <f t="shared" si="7"/>
        <v>BASELINE</v>
      </c>
      <c r="U23" s="125">
        <f>'[9]Line 4&amp;6 config'!J50</f>
        <v>103</v>
      </c>
      <c r="V23" s="152" t="str">
        <f t="shared" si="8"/>
        <v>BASELINE</v>
      </c>
      <c r="W23" s="125">
        <f>'[9]Line 4&amp;6 config'!K50</f>
        <v>1.32</v>
      </c>
      <c r="X23" s="152" t="str">
        <f t="shared" si="9"/>
        <v>BASELINE</v>
      </c>
      <c r="Y23" s="125" t="str">
        <f>'[9]Line 4&amp;6 config'!M50</f>
        <v>2.9.1.7</v>
      </c>
      <c r="Z23" s="152" t="str">
        <f t="shared" si="11"/>
        <v>BASELINE</v>
      </c>
    </row>
    <row r="24" spans="1:26">
      <c r="A24" s="11">
        <v>622</v>
      </c>
      <c r="B24" s="49">
        <f>availability!D67</f>
        <v>29747</v>
      </c>
      <c r="C24" s="49">
        <f>availability!E67</f>
        <v>3010.8333333333335</v>
      </c>
      <c r="D24" s="123" t="str">
        <f>'[9]Line 4&amp;6 config'!B51</f>
        <v>OK for mainline</v>
      </c>
      <c r="E24" s="125" t="str">
        <f t="shared" si="0"/>
        <v>OK</v>
      </c>
      <c r="F24" s="278"/>
      <c r="G24" s="125" t="str">
        <f>'[9]Line 4&amp;6 config'!C51</f>
        <v>3.4.2</v>
      </c>
      <c r="H24" s="152" t="str">
        <f t="shared" si="1"/>
        <v>BASELINE</v>
      </c>
      <c r="I24" s="125" t="str">
        <f>'[9]Line 4&amp;6 config'!D51</f>
        <v>5.7.3</v>
      </c>
      <c r="J24" s="152" t="str">
        <f t="shared" si="2"/>
        <v>BASELINE</v>
      </c>
      <c r="K24" s="125">
        <f>'[9]Line 4&amp;6 config'!E51</f>
        <v>400</v>
      </c>
      <c r="L24" s="152" t="str">
        <f t="shared" si="3"/>
        <v>BASELINE</v>
      </c>
      <c r="M24" s="125">
        <f>'[9]Line 4&amp;6 config'!F51</f>
        <v>220</v>
      </c>
      <c r="N24" s="152" t="str">
        <f t="shared" si="4"/>
        <v>BASELINE</v>
      </c>
      <c r="O24" s="125" t="str">
        <f>'[9]Line 4&amp;6 config'!G51</f>
        <v>V2.2.3</v>
      </c>
      <c r="P24" s="152" t="str">
        <f t="shared" si="5"/>
        <v>BASELINE</v>
      </c>
      <c r="Q24" s="125" t="str">
        <f>'[9]Line 4&amp;6 config'!H51</f>
        <v>V1.1.6</v>
      </c>
      <c r="R24" s="152" t="str">
        <f t="shared" si="6"/>
        <v>BASELINE</v>
      </c>
      <c r="S24" s="125">
        <f>'[9]Line 4&amp;6 config'!I51</f>
        <v>1.02</v>
      </c>
      <c r="T24" s="152" t="str">
        <f t="shared" si="7"/>
        <v>BASELINE</v>
      </c>
      <c r="U24" s="125">
        <f>'[9]Line 4&amp;6 config'!J51</f>
        <v>103</v>
      </c>
      <c r="V24" s="152" t="str">
        <f t="shared" si="8"/>
        <v>BASELINE</v>
      </c>
      <c r="W24" s="125">
        <f>'[9]Line 4&amp;6 config'!K51</f>
        <v>1.32</v>
      </c>
      <c r="X24" s="152" t="str">
        <f t="shared" si="9"/>
        <v>BASELINE</v>
      </c>
      <c r="Y24" s="125" t="str">
        <f>'[9]Line 4&amp;6 config'!M51</f>
        <v>2.9.1.7</v>
      </c>
      <c r="Z24" s="152" t="str">
        <f t="shared" si="11"/>
        <v>BASELINE</v>
      </c>
    </row>
    <row r="25" spans="1:26">
      <c r="A25" s="11">
        <v>623</v>
      </c>
      <c r="B25" s="49">
        <f>availability!D68</f>
        <v>27803</v>
      </c>
      <c r="C25" s="49">
        <f>availability!E68</f>
        <v>3002.15</v>
      </c>
      <c r="D25" s="123" t="str">
        <f>'[9]Line 4&amp;6 config'!B52</f>
        <v>OK for mainline</v>
      </c>
      <c r="E25" s="125" t="str">
        <f t="shared" si="0"/>
        <v>OK</v>
      </c>
      <c r="F25" s="278"/>
      <c r="G25" s="125" t="str">
        <f>'[9]Line 4&amp;6 config'!C52</f>
        <v>3.4.2</v>
      </c>
      <c r="H25" s="152" t="str">
        <f t="shared" si="1"/>
        <v>BASELINE</v>
      </c>
      <c r="I25" s="125" t="str">
        <f>'[9]Line 4&amp;6 config'!D52</f>
        <v>5.7.3</v>
      </c>
      <c r="J25" s="152" t="str">
        <f t="shared" si="2"/>
        <v>BASELINE</v>
      </c>
      <c r="K25" s="125">
        <f>'[9]Line 4&amp;6 config'!E52</f>
        <v>400</v>
      </c>
      <c r="L25" s="152" t="str">
        <f t="shared" si="3"/>
        <v>BASELINE</v>
      </c>
      <c r="M25" s="125">
        <f>'[9]Line 4&amp;6 config'!F52</f>
        <v>220</v>
      </c>
      <c r="N25" s="152" t="str">
        <f t="shared" si="4"/>
        <v>BASELINE</v>
      </c>
      <c r="O25" s="125" t="str">
        <f>'[9]Line 4&amp;6 config'!G52</f>
        <v>V2.2.3</v>
      </c>
      <c r="P25" s="152" t="str">
        <f t="shared" si="5"/>
        <v>BASELINE</v>
      </c>
      <c r="Q25" s="125" t="str">
        <f>'[9]Line 4&amp;6 config'!H52</f>
        <v>V1.1.6</v>
      </c>
      <c r="R25" s="152" t="str">
        <f t="shared" si="6"/>
        <v>BASELINE</v>
      </c>
      <c r="S25" s="125">
        <f>'[9]Line 4&amp;6 config'!I52</f>
        <v>1.02</v>
      </c>
      <c r="T25" s="152" t="str">
        <f t="shared" si="7"/>
        <v>BASELINE</v>
      </c>
      <c r="U25" s="125">
        <f>'[9]Line 4&amp;6 config'!J52</f>
        <v>103</v>
      </c>
      <c r="V25" s="152" t="str">
        <f t="shared" si="8"/>
        <v>BASELINE</v>
      </c>
      <c r="W25" s="125">
        <f>'[9]Line 4&amp;6 config'!K52</f>
        <v>1.32</v>
      </c>
      <c r="X25" s="152" t="str">
        <f t="shared" si="9"/>
        <v>BASELINE</v>
      </c>
      <c r="Y25" s="125" t="str">
        <f>'[9]Line 4&amp;6 config'!M52</f>
        <v>2.9.1.7</v>
      </c>
      <c r="Z25" s="152" t="str">
        <f t="shared" si="11"/>
        <v>BASELINE</v>
      </c>
    </row>
    <row r="26" spans="1:26">
      <c r="A26" s="11">
        <v>624</v>
      </c>
      <c r="B26" s="49">
        <f>availability!D69</f>
        <v>28367</v>
      </c>
      <c r="C26" s="49">
        <f>availability!E69</f>
        <v>3011.1833333333334</v>
      </c>
      <c r="D26" s="123" t="str">
        <f>'[9]Line 4&amp;6 config'!B53</f>
        <v>OK for mainline</v>
      </c>
      <c r="E26" s="125" t="str">
        <f t="shared" si="0"/>
        <v>OK</v>
      </c>
      <c r="F26" s="278"/>
      <c r="G26" s="125" t="str">
        <f>'[9]Line 4&amp;6 config'!C53</f>
        <v>3.4.2</v>
      </c>
      <c r="H26" s="152" t="str">
        <f t="shared" si="1"/>
        <v>BASELINE</v>
      </c>
      <c r="I26" s="125" t="str">
        <f>'[9]Line 4&amp;6 config'!D53</f>
        <v>5.7.3</v>
      </c>
      <c r="J26" s="152" t="str">
        <f t="shared" si="2"/>
        <v>BASELINE</v>
      </c>
      <c r="K26" s="125">
        <f>'[9]Line 4&amp;6 config'!E53</f>
        <v>400</v>
      </c>
      <c r="L26" s="152" t="str">
        <f t="shared" si="3"/>
        <v>BASELINE</v>
      </c>
      <c r="M26" s="125">
        <f>'[9]Line 4&amp;6 config'!F53</f>
        <v>220</v>
      </c>
      <c r="N26" s="152" t="str">
        <f t="shared" si="4"/>
        <v>BASELINE</v>
      </c>
      <c r="O26" s="125" t="str">
        <f>'[9]Line 4&amp;6 config'!G53</f>
        <v>V2.2.3</v>
      </c>
      <c r="P26" s="152" t="str">
        <f t="shared" si="5"/>
        <v>BASELINE</v>
      </c>
      <c r="Q26" s="125" t="str">
        <f>'[9]Line 4&amp;6 config'!H53</f>
        <v>V1.1.6</v>
      </c>
      <c r="R26" s="152" t="str">
        <f t="shared" si="6"/>
        <v>BASELINE</v>
      </c>
      <c r="S26" s="125">
        <f>'[9]Line 4&amp;6 config'!I53</f>
        <v>1.02</v>
      </c>
      <c r="T26" s="152" t="str">
        <f t="shared" si="7"/>
        <v>BASELINE</v>
      </c>
      <c r="U26" s="125">
        <f>'[9]Line 4&amp;6 config'!J53</f>
        <v>103</v>
      </c>
      <c r="V26" s="152" t="str">
        <f t="shared" si="8"/>
        <v>BASELINE</v>
      </c>
      <c r="W26" s="125">
        <f>'[9]Line 4&amp;6 config'!K53</f>
        <v>1.32</v>
      </c>
      <c r="X26" s="152" t="str">
        <f t="shared" si="9"/>
        <v>BASELINE</v>
      </c>
      <c r="Y26" s="125" t="str">
        <f>'[9]Line 4&amp;6 config'!M53</f>
        <v>2.9.1.7</v>
      </c>
      <c r="Z26" s="152" t="str">
        <f t="shared" si="11"/>
        <v>BASELINE</v>
      </c>
    </row>
    <row r="27" spans="1:26">
      <c r="A27" s="11">
        <v>625</v>
      </c>
      <c r="B27" s="49">
        <f>availability!D70</f>
        <v>23726</v>
      </c>
      <c r="C27" s="49">
        <f>availability!E70</f>
        <v>2784.65</v>
      </c>
      <c r="D27" s="123" t="str">
        <f>'[9]Line 4&amp;6 config'!B54</f>
        <v>OK for mainline</v>
      </c>
      <c r="E27" s="125" t="str">
        <f t="shared" si="0"/>
        <v>OK</v>
      </c>
      <c r="F27" s="278"/>
      <c r="G27" s="125" t="str">
        <f>'[9]Line 4&amp;6 config'!C54</f>
        <v>3.4.2</v>
      </c>
      <c r="H27" s="152" t="str">
        <f t="shared" si="1"/>
        <v>BASELINE</v>
      </c>
      <c r="I27" s="125" t="str">
        <f>'[9]Line 4&amp;6 config'!D54</f>
        <v>5.7.3</v>
      </c>
      <c r="J27" s="152" t="str">
        <f t="shared" si="2"/>
        <v>BASELINE</v>
      </c>
      <c r="K27" s="125">
        <f>'[9]Line 4&amp;6 config'!E54</f>
        <v>400</v>
      </c>
      <c r="L27" s="152" t="str">
        <f t="shared" si="3"/>
        <v>BASELINE</v>
      </c>
      <c r="M27" s="125">
        <f>'[9]Line 4&amp;6 config'!F54</f>
        <v>220</v>
      </c>
      <c r="N27" s="152" t="str">
        <f t="shared" si="4"/>
        <v>BASELINE</v>
      </c>
      <c r="O27" s="125" t="str">
        <f>'[9]Line 4&amp;6 config'!G54</f>
        <v>V2.2.3</v>
      </c>
      <c r="P27" s="152" t="str">
        <f t="shared" si="5"/>
        <v>BASELINE</v>
      </c>
      <c r="Q27" s="125" t="str">
        <f>'[9]Line 4&amp;6 config'!H54</f>
        <v>V1.1.6</v>
      </c>
      <c r="R27" s="152" t="str">
        <f t="shared" si="6"/>
        <v>BASELINE</v>
      </c>
      <c r="S27" s="125">
        <f>'[9]Line 4&amp;6 config'!I54</f>
        <v>1.02</v>
      </c>
      <c r="T27" s="152" t="str">
        <f t="shared" si="7"/>
        <v>BASELINE</v>
      </c>
      <c r="U27" s="125">
        <f>'[9]Line 4&amp;6 config'!J54</f>
        <v>103</v>
      </c>
      <c r="V27" s="152" t="str">
        <f t="shared" si="8"/>
        <v>BASELINE</v>
      </c>
      <c r="W27" s="125">
        <f>'[9]Line 4&amp;6 config'!K54</f>
        <v>1.32</v>
      </c>
      <c r="X27" s="152" t="str">
        <f t="shared" si="9"/>
        <v>BASELINE</v>
      </c>
      <c r="Y27" s="125" t="str">
        <f>'[9]Line 4&amp;6 config'!M54</f>
        <v>2.9.1.7</v>
      </c>
      <c r="Z27" s="152" t="str">
        <f t="shared" si="11"/>
        <v>BASELINE</v>
      </c>
    </row>
    <row r="28" spans="1:26">
      <c r="A28" s="11">
        <v>626</v>
      </c>
      <c r="B28" s="49">
        <f>availability!D71</f>
        <v>20673</v>
      </c>
      <c r="C28" s="49">
        <f>availability!E71</f>
        <v>2567.3166666666666</v>
      </c>
      <c r="D28" s="123" t="str">
        <f>'[9]Line 4&amp;6 config'!B55</f>
        <v>OK for mainline</v>
      </c>
      <c r="E28" s="125" t="str">
        <f t="shared" si="0"/>
        <v>OK</v>
      </c>
      <c r="F28" s="278"/>
      <c r="G28" s="125" t="str">
        <f>'[9]Line 4&amp;6 config'!C55</f>
        <v>3.4.2</v>
      </c>
      <c r="H28" s="152" t="str">
        <f t="shared" si="1"/>
        <v>BASELINE</v>
      </c>
      <c r="I28" s="125" t="str">
        <f>'[9]Line 4&amp;6 config'!D55</f>
        <v>5.7.3</v>
      </c>
      <c r="J28" s="152" t="str">
        <f t="shared" si="2"/>
        <v>BASELINE</v>
      </c>
      <c r="K28" s="125">
        <f>'[9]Line 4&amp;6 config'!E55</f>
        <v>400</v>
      </c>
      <c r="L28" s="152" t="str">
        <f t="shared" si="3"/>
        <v>BASELINE</v>
      </c>
      <c r="M28" s="125">
        <f>'[9]Line 4&amp;6 config'!F55</f>
        <v>220</v>
      </c>
      <c r="N28" s="152" t="str">
        <f t="shared" si="4"/>
        <v>BASELINE</v>
      </c>
      <c r="O28" s="125" t="str">
        <f>'[9]Line 4&amp;6 config'!G55</f>
        <v>V2.2.3</v>
      </c>
      <c r="P28" s="152" t="str">
        <f t="shared" si="5"/>
        <v>BASELINE</v>
      </c>
      <c r="Q28" s="125" t="str">
        <f>'[9]Line 4&amp;6 config'!H55</f>
        <v>V1.1.6</v>
      </c>
      <c r="R28" s="152" t="str">
        <f t="shared" si="6"/>
        <v>BASELINE</v>
      </c>
      <c r="S28" s="125">
        <f>'[9]Line 4&amp;6 config'!I55</f>
        <v>1.02</v>
      </c>
      <c r="T28" s="152" t="str">
        <f t="shared" si="7"/>
        <v>BASELINE</v>
      </c>
      <c r="U28" s="125">
        <f>'[9]Line 4&amp;6 config'!J55</f>
        <v>103</v>
      </c>
      <c r="V28" s="152" t="str">
        <f t="shared" si="8"/>
        <v>BASELINE</v>
      </c>
      <c r="W28" s="125">
        <f>'[9]Line 4&amp;6 config'!K55</f>
        <v>1.32</v>
      </c>
      <c r="X28" s="152" t="str">
        <f t="shared" si="9"/>
        <v>BASELINE</v>
      </c>
      <c r="Y28" s="125" t="str">
        <f>'[9]Line 4&amp;6 config'!M55</f>
        <v>2.9.1.7</v>
      </c>
      <c r="Z28" s="152" t="str">
        <f t="shared" si="11"/>
        <v>BASELINE</v>
      </c>
    </row>
    <row r="29" spans="1:26">
      <c r="F29" s="17" t="s">
        <v>464</v>
      </c>
      <c r="G29" s="16" t="str">
        <f>'[9]Line 4&amp;6 config'!$C$3</f>
        <v>3.4.2</v>
      </c>
      <c r="H29" s="109"/>
      <c r="I29" s="16" t="str">
        <f>'[9]Line 4&amp;6 config'!$D$3</f>
        <v>STR
5.7.3</v>
      </c>
      <c r="J29" s="109"/>
      <c r="K29" s="202">
        <f>'[9]Line 4&amp;6 config'!$E$3</f>
        <v>400</v>
      </c>
      <c r="L29" s="109"/>
      <c r="M29" s="202" t="str">
        <f>'[9]Line 4&amp;6 config'!$F$3</f>
        <v>STR220</v>
      </c>
      <c r="N29" s="109"/>
      <c r="O29" s="202" t="str">
        <f>'[9]Line 4&amp;6 config'!$G$3</f>
        <v>V2.2.3</v>
      </c>
      <c r="P29" s="109"/>
      <c r="Q29" s="202" t="str">
        <f>'[9]Line 4&amp;6 config'!$H$3</f>
        <v>V1.1.6</v>
      </c>
      <c r="R29" s="109"/>
      <c r="S29" s="202" t="str">
        <f>'[9]Line 4&amp;6 config'!$I$3</f>
        <v>V1.02</v>
      </c>
      <c r="T29" s="109"/>
      <c r="U29" s="202" t="str">
        <f>'[9]Line 4&amp;6 config'!$J$3</f>
        <v>V0103</v>
      </c>
      <c r="V29" s="109"/>
      <c r="W29" s="16" t="str">
        <f>'[9]Line 4&amp;6 config'!$K$3</f>
        <v>V1.32</v>
      </c>
      <c r="X29" s="109"/>
      <c r="Y29" s="202" t="str">
        <f>'[9]Line 4&amp;6 config'!$M$3</f>
        <v>2.9.1.7</v>
      </c>
      <c r="Z29" s="109"/>
    </row>
  </sheetData>
  <mergeCells count="1">
    <mergeCell ref="F2:F28"/>
  </mergeCells>
  <conditionalFormatting sqref="G3:G28 I3:I28 K3:K28 M3:M28 O3:O28 Q3:Q28 S3:S28 U3:U28 W3:W28 Y3:Y28">
    <cfRule type="cellIs" dxfId="111" priority="146" operator="equal">
      <formula>"UPDATE"</formula>
    </cfRule>
    <cfRule type="cellIs" dxfId="110" priority="147" operator="equal">
      <formula>"TEST"</formula>
    </cfRule>
    <cfRule type="cellIs" dxfId="109" priority="148" operator="equal">
      <formula>"OK"</formula>
    </cfRule>
    <cfRule type="cellIs" dxfId="108" priority="149" operator="equal">
      <formula>"RESTRICT"</formula>
    </cfRule>
    <cfRule type="cellIs" dxfId="107" priority="150" operator="equal">
      <formula>"NOK"</formula>
    </cfRule>
  </conditionalFormatting>
  <conditionalFormatting sqref="Y3:Y28">
    <cfRule type="cellIs" dxfId="106" priority="141" operator="equal">
      <formula>"UPDATE"</formula>
    </cfRule>
    <cfRule type="cellIs" dxfId="105" priority="142" operator="equal">
      <formula>"TEST"</formula>
    </cfRule>
    <cfRule type="cellIs" dxfId="104" priority="143" operator="equal">
      <formula>"OK"</formula>
    </cfRule>
    <cfRule type="cellIs" dxfId="103" priority="144" operator="equal">
      <formula>"RESTRICT"</formula>
    </cfRule>
    <cfRule type="cellIs" dxfId="102" priority="145" operator="equal">
      <formula>"NOK"</formula>
    </cfRule>
  </conditionalFormatting>
  <conditionalFormatting sqref="Z3:Z28">
    <cfRule type="cellIs" dxfId="101" priority="46" operator="equal">
      <formula>"UPDATE"</formula>
    </cfRule>
    <cfRule type="cellIs" dxfId="100" priority="47" operator="equal">
      <formula>"TEST"</formula>
    </cfRule>
    <cfRule type="cellIs" dxfId="99" priority="48" operator="equal">
      <formula>"OK"</formula>
    </cfRule>
    <cfRule type="cellIs" dxfId="98" priority="49" operator="equal">
      <formula>"RESTRICTED"</formula>
    </cfRule>
    <cfRule type="cellIs" dxfId="97" priority="50" operator="equal">
      <formula>"NOK"</formula>
    </cfRule>
  </conditionalFormatting>
  <conditionalFormatting sqref="X3:X28">
    <cfRule type="cellIs" dxfId="96" priority="41" operator="equal">
      <formula>"UPDATE"</formula>
    </cfRule>
    <cfRule type="cellIs" dxfId="95" priority="42" operator="equal">
      <formula>"TEST"</formula>
    </cfRule>
    <cfRule type="cellIs" dxfId="94" priority="43" operator="equal">
      <formula>"OK"</formula>
    </cfRule>
    <cfRule type="cellIs" dxfId="93" priority="44" operator="equal">
      <formula>"RESTRICTED"</formula>
    </cfRule>
    <cfRule type="cellIs" dxfId="92" priority="45" operator="equal">
      <formula>"NOK"</formula>
    </cfRule>
  </conditionalFormatting>
  <conditionalFormatting sqref="V3:V28">
    <cfRule type="cellIs" dxfId="91" priority="36" operator="equal">
      <formula>"UPDATE"</formula>
    </cfRule>
    <cfRule type="cellIs" dxfId="90" priority="37" operator="equal">
      <formula>"TEST"</formula>
    </cfRule>
    <cfRule type="cellIs" dxfId="89" priority="38" operator="equal">
      <formula>"OK"</formula>
    </cfRule>
    <cfRule type="cellIs" dxfId="88" priority="39" operator="equal">
      <formula>"RESTRICTED"</formula>
    </cfRule>
    <cfRule type="cellIs" dxfId="87" priority="40" operator="equal">
      <formula>"NOK"</formula>
    </cfRule>
  </conditionalFormatting>
  <conditionalFormatting sqref="T3:T28">
    <cfRule type="cellIs" dxfId="86" priority="31" operator="equal">
      <formula>"UPDATE"</formula>
    </cfRule>
    <cfRule type="cellIs" dxfId="85" priority="32" operator="equal">
      <formula>"TEST"</formula>
    </cfRule>
    <cfRule type="cellIs" dxfId="84" priority="33" operator="equal">
      <formula>"OK"</formula>
    </cfRule>
    <cfRule type="cellIs" dxfId="83" priority="34" operator="equal">
      <formula>"RESTRICTED"</formula>
    </cfRule>
    <cfRule type="cellIs" dxfId="82" priority="35" operator="equal">
      <formula>"NOK"</formula>
    </cfRule>
  </conditionalFormatting>
  <conditionalFormatting sqref="R3:R28">
    <cfRule type="cellIs" dxfId="81" priority="26" operator="equal">
      <formula>"UPDATE"</formula>
    </cfRule>
    <cfRule type="cellIs" dxfId="80" priority="27" operator="equal">
      <formula>"TEST"</formula>
    </cfRule>
    <cfRule type="cellIs" dxfId="79" priority="28" operator="equal">
      <formula>"OK"</formula>
    </cfRule>
    <cfRule type="cellIs" dxfId="78" priority="29" operator="equal">
      <formula>"RESTRICTED"</formula>
    </cfRule>
    <cfRule type="cellIs" dxfId="77" priority="30" operator="equal">
      <formula>"NOK"</formula>
    </cfRule>
  </conditionalFormatting>
  <conditionalFormatting sqref="P3:P28">
    <cfRule type="cellIs" dxfId="76" priority="21" operator="equal">
      <formula>"UPDATE"</formula>
    </cfRule>
    <cfRule type="cellIs" dxfId="75" priority="22" operator="equal">
      <formula>"TEST"</formula>
    </cfRule>
    <cfRule type="cellIs" dxfId="74" priority="23" operator="equal">
      <formula>"OK"</formula>
    </cfRule>
    <cfRule type="cellIs" dxfId="73" priority="24" operator="equal">
      <formula>"RESTRICTED"</formula>
    </cfRule>
    <cfRule type="cellIs" dxfId="72" priority="25" operator="equal">
      <formula>"NOK"</formula>
    </cfRule>
  </conditionalFormatting>
  <conditionalFormatting sqref="N3:N28">
    <cfRule type="cellIs" dxfId="71" priority="16" operator="equal">
      <formula>"UPDATE"</formula>
    </cfRule>
    <cfRule type="cellIs" dxfId="70" priority="17" operator="equal">
      <formula>"TEST"</formula>
    </cfRule>
    <cfRule type="cellIs" dxfId="69" priority="18" operator="equal">
      <formula>"OK"</formula>
    </cfRule>
    <cfRule type="cellIs" dxfId="68" priority="19" operator="equal">
      <formula>"RESTRICTED"</formula>
    </cfRule>
    <cfRule type="cellIs" dxfId="67" priority="20" operator="equal">
      <formula>"NOK"</formula>
    </cfRule>
  </conditionalFormatting>
  <conditionalFormatting sqref="L3:L28">
    <cfRule type="cellIs" dxfId="66" priority="11" operator="equal">
      <formula>"UPDATE"</formula>
    </cfRule>
    <cfRule type="cellIs" dxfId="65" priority="12" operator="equal">
      <formula>"TEST"</formula>
    </cfRule>
    <cfRule type="cellIs" dxfId="64" priority="13" operator="equal">
      <formula>"OK"</formula>
    </cfRule>
    <cfRule type="cellIs" dxfId="63" priority="14" operator="equal">
      <formula>"RESTRICTED"</formula>
    </cfRule>
    <cfRule type="cellIs" dxfId="62" priority="15" operator="equal">
      <formula>"NOK"</formula>
    </cfRule>
  </conditionalFormatting>
  <conditionalFormatting sqref="J3:J28">
    <cfRule type="cellIs" dxfId="61" priority="6" operator="equal">
      <formula>"UPDATE"</formula>
    </cfRule>
    <cfRule type="cellIs" dxfId="60" priority="7" operator="equal">
      <formula>"TEST"</formula>
    </cfRule>
    <cfRule type="cellIs" dxfId="59" priority="8" operator="equal">
      <formula>"OK"</formula>
    </cfRule>
    <cfRule type="cellIs" dxfId="58" priority="9" operator="equal">
      <formula>"RESTRICTED"</formula>
    </cfRule>
    <cfRule type="cellIs" dxfId="57" priority="10" operator="equal">
      <formula>"NOK"</formula>
    </cfRule>
  </conditionalFormatting>
  <conditionalFormatting sqref="H3:H28">
    <cfRule type="cellIs" dxfId="56" priority="1" operator="equal">
      <formula>"UPDATE"</formula>
    </cfRule>
    <cfRule type="cellIs" dxfId="55" priority="2" operator="equal">
      <formula>"TEST"</formula>
    </cfRule>
    <cfRule type="cellIs" dxfId="54" priority="3" operator="equal">
      <formula>"OK"</formula>
    </cfRule>
    <cfRule type="cellIs" dxfId="53" priority="4" operator="equal">
      <formula>"RESTRICTED"</formula>
    </cfRule>
    <cfRule type="cellIs" dxfId="52" priority="5" operator="equal">
      <formula>"NOK"</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89ADC-BA36-4A5F-83F6-62AAD1FEC541}">
  <dimension ref="A1:I132"/>
  <sheetViews>
    <sheetView topLeftCell="A81" workbookViewId="0">
      <selection activeCell="H51" sqref="H51"/>
    </sheetView>
  </sheetViews>
  <sheetFormatPr defaultRowHeight="14.4"/>
  <cols>
    <col min="1" max="1" width="13.44140625" customWidth="1"/>
    <col min="2" max="2" width="15" customWidth="1"/>
    <col min="3" max="3" width="21" customWidth="1"/>
    <col min="4" max="4" width="14.6640625" customWidth="1"/>
    <col min="5" max="5" width="14" customWidth="1"/>
    <col min="6" max="6" width="14.33203125" customWidth="1"/>
    <col min="8" max="8" width="14" customWidth="1"/>
    <col min="9" max="9" width="17.6640625" customWidth="1"/>
  </cols>
  <sheetData>
    <row r="1" spans="1:9" s="91" customFormat="1">
      <c r="A1" s="26">
        <v>44383</v>
      </c>
    </row>
    <row r="2" spans="1:9" ht="21">
      <c r="A2" s="279" t="s">
        <v>1805</v>
      </c>
      <c r="B2" s="280"/>
      <c r="C2" s="280"/>
      <c r="D2" s="280"/>
      <c r="E2" s="280"/>
      <c r="F2" s="281"/>
    </row>
    <row r="3" spans="1:9">
      <c r="A3" s="103" t="s">
        <v>1806</v>
      </c>
      <c r="B3" s="103" t="s">
        <v>1807</v>
      </c>
      <c r="C3" s="103" t="s">
        <v>1808</v>
      </c>
      <c r="D3" s="103" t="s">
        <v>1809</v>
      </c>
      <c r="E3" s="103" t="s">
        <v>1810</v>
      </c>
      <c r="F3" s="103" t="s">
        <v>1861</v>
      </c>
    </row>
    <row r="4" spans="1:9">
      <c r="A4" s="98" t="s">
        <v>6</v>
      </c>
      <c r="B4" s="98" t="s">
        <v>1811</v>
      </c>
      <c r="C4" s="99">
        <v>42803</v>
      </c>
      <c r="D4" s="145"/>
      <c r="E4" s="100" t="s">
        <v>1812</v>
      </c>
      <c r="F4" s="104" t="s">
        <v>1813</v>
      </c>
      <c r="H4" s="96" t="s">
        <v>1822</v>
      </c>
      <c r="I4" s="8" t="s">
        <v>1862</v>
      </c>
    </row>
    <row r="5" spans="1:9">
      <c r="A5" s="98" t="s">
        <v>6</v>
      </c>
      <c r="B5" s="98" t="s">
        <v>1814</v>
      </c>
      <c r="C5" s="99">
        <v>43284</v>
      </c>
      <c r="D5" s="145"/>
      <c r="E5" s="100" t="s">
        <v>1812</v>
      </c>
      <c r="F5" s="104" t="s">
        <v>1813</v>
      </c>
      <c r="H5" s="106" t="s">
        <v>1855</v>
      </c>
      <c r="I5" s="8" t="s">
        <v>1863</v>
      </c>
    </row>
    <row r="6" spans="1:9">
      <c r="A6" s="98" t="s">
        <v>6</v>
      </c>
      <c r="B6" s="98" t="s">
        <v>1815</v>
      </c>
      <c r="C6" s="99">
        <v>43851</v>
      </c>
      <c r="D6" s="145"/>
      <c r="E6" s="100" t="s">
        <v>1812</v>
      </c>
      <c r="F6" s="104" t="s">
        <v>1813</v>
      </c>
      <c r="H6" s="97" t="s">
        <v>1834</v>
      </c>
      <c r="I6" s="8" t="s">
        <v>1864</v>
      </c>
    </row>
    <row r="7" spans="1:9">
      <c r="A7" s="98" t="s">
        <v>6</v>
      </c>
      <c r="B7" s="98" t="s">
        <v>1816</v>
      </c>
      <c r="C7" s="99">
        <v>44040</v>
      </c>
      <c r="D7" s="145"/>
      <c r="E7" s="100" t="s">
        <v>1812</v>
      </c>
      <c r="F7" s="104" t="s">
        <v>1813</v>
      </c>
      <c r="H7" s="110" t="s">
        <v>1866</v>
      </c>
      <c r="I7" s="8" t="s">
        <v>1865</v>
      </c>
    </row>
    <row r="8" spans="1:9">
      <c r="A8" s="98" t="s">
        <v>6</v>
      </c>
      <c r="B8" s="98" t="s">
        <v>1817</v>
      </c>
      <c r="C8" s="101">
        <v>43831</v>
      </c>
      <c r="D8" s="100"/>
      <c r="E8" s="100" t="s">
        <v>1812</v>
      </c>
      <c r="F8" s="104" t="s">
        <v>1813</v>
      </c>
    </row>
    <row r="9" spans="1:9">
      <c r="A9" s="98" t="s">
        <v>6</v>
      </c>
      <c r="B9" s="98" t="s">
        <v>1818</v>
      </c>
      <c r="C9" s="101">
        <v>44283</v>
      </c>
      <c r="D9" s="100"/>
      <c r="E9" s="100" t="s">
        <v>1812</v>
      </c>
      <c r="F9" s="104" t="s">
        <v>1813</v>
      </c>
    </row>
    <row r="10" spans="1:9">
      <c r="A10" s="98" t="s">
        <v>6</v>
      </c>
      <c r="B10" s="98" t="s">
        <v>1819</v>
      </c>
      <c r="C10" s="101">
        <v>44287</v>
      </c>
      <c r="D10" s="100"/>
      <c r="E10" s="100" t="s">
        <v>1812</v>
      </c>
      <c r="F10" s="104" t="s">
        <v>1813</v>
      </c>
    </row>
    <row r="11" spans="1:9">
      <c r="A11" s="98" t="s">
        <v>6</v>
      </c>
      <c r="B11" s="98" t="s">
        <v>1820</v>
      </c>
      <c r="C11" s="101">
        <v>44484</v>
      </c>
      <c r="D11" s="98" t="s">
        <v>1821</v>
      </c>
      <c r="E11" s="100" t="s">
        <v>1812</v>
      </c>
      <c r="F11" s="104" t="s">
        <v>1813</v>
      </c>
    </row>
    <row r="12" spans="1:9">
      <c r="A12" s="98" t="s">
        <v>6</v>
      </c>
      <c r="B12" s="98" t="s">
        <v>2202</v>
      </c>
      <c r="C12" s="146">
        <v>44606</v>
      </c>
      <c r="D12" s="129" t="s">
        <v>2203</v>
      </c>
      <c r="E12" s="100" t="s">
        <v>1812</v>
      </c>
      <c r="F12" s="223" t="s">
        <v>1855</v>
      </c>
    </row>
    <row r="13" spans="1:9" s="121" customFormat="1">
      <c r="A13" s="102" t="s">
        <v>6</v>
      </c>
      <c r="B13" s="102" t="s">
        <v>2612</v>
      </c>
      <c r="C13" s="225">
        <v>44703</v>
      </c>
      <c r="D13" s="226" t="s">
        <v>2615</v>
      </c>
      <c r="E13" s="227" t="s">
        <v>1812</v>
      </c>
      <c r="F13" s="147" t="s">
        <v>1822</v>
      </c>
    </row>
    <row r="14" spans="1:9">
      <c r="A14" s="102" t="s">
        <v>7</v>
      </c>
      <c r="B14" s="102" t="s">
        <v>1823</v>
      </c>
      <c r="C14" s="99">
        <v>42908</v>
      </c>
      <c r="D14" s="98"/>
      <c r="E14" s="100" t="s">
        <v>1812</v>
      </c>
      <c r="F14" s="104" t="s">
        <v>1813</v>
      </c>
    </row>
    <row r="15" spans="1:9">
      <c r="A15" s="102" t="s">
        <v>7</v>
      </c>
      <c r="B15" s="102" t="s">
        <v>1824</v>
      </c>
      <c r="C15" s="99">
        <v>42991</v>
      </c>
      <c r="D15" s="98"/>
      <c r="E15" s="100" t="s">
        <v>1812</v>
      </c>
      <c r="F15" s="104" t="s">
        <v>1813</v>
      </c>
    </row>
    <row r="16" spans="1:9">
      <c r="A16" s="102" t="s">
        <v>7</v>
      </c>
      <c r="B16" s="102" t="s">
        <v>1825</v>
      </c>
      <c r="C16" s="99">
        <v>43012</v>
      </c>
      <c r="D16" s="98"/>
      <c r="E16" s="100" t="s">
        <v>1812</v>
      </c>
      <c r="F16" s="104" t="s">
        <v>1813</v>
      </c>
    </row>
    <row r="17" spans="1:6">
      <c r="A17" s="102" t="s">
        <v>7</v>
      </c>
      <c r="B17" s="102" t="s">
        <v>1826</v>
      </c>
      <c r="C17" s="99">
        <v>43063</v>
      </c>
      <c r="D17" s="98"/>
      <c r="E17" s="100" t="s">
        <v>1812</v>
      </c>
      <c r="F17" s="104" t="s">
        <v>1813</v>
      </c>
    </row>
    <row r="18" spans="1:6">
      <c r="A18" s="102" t="s">
        <v>7</v>
      </c>
      <c r="B18" s="102" t="s">
        <v>1827</v>
      </c>
      <c r="C18" s="99">
        <v>43164</v>
      </c>
      <c r="D18" s="98"/>
      <c r="E18" s="100" t="s">
        <v>1812</v>
      </c>
      <c r="F18" s="104" t="s">
        <v>1813</v>
      </c>
    </row>
    <row r="19" spans="1:6">
      <c r="A19" s="102" t="s">
        <v>7</v>
      </c>
      <c r="B19" s="102" t="s">
        <v>1828</v>
      </c>
      <c r="C19" s="99">
        <v>43169</v>
      </c>
      <c r="D19" s="98"/>
      <c r="E19" s="100" t="s">
        <v>1812</v>
      </c>
      <c r="F19" s="104" t="s">
        <v>1813</v>
      </c>
    </row>
    <row r="20" spans="1:6">
      <c r="A20" s="102" t="s">
        <v>7</v>
      </c>
      <c r="B20" s="102" t="s">
        <v>1829</v>
      </c>
      <c r="C20" s="99">
        <v>43383</v>
      </c>
      <c r="D20" s="98"/>
      <c r="E20" s="100" t="s">
        <v>1812</v>
      </c>
      <c r="F20" s="104" t="s">
        <v>1813</v>
      </c>
    </row>
    <row r="21" spans="1:6">
      <c r="A21" s="102" t="s">
        <v>7</v>
      </c>
      <c r="B21" s="102" t="s">
        <v>1830</v>
      </c>
      <c r="C21" s="99">
        <v>43481</v>
      </c>
      <c r="D21" s="98"/>
      <c r="E21" s="100" t="s">
        <v>1812</v>
      </c>
      <c r="F21" s="104" t="s">
        <v>1813</v>
      </c>
    </row>
    <row r="22" spans="1:6">
      <c r="A22" s="102" t="s">
        <v>7</v>
      </c>
      <c r="B22" s="102" t="s">
        <v>1831</v>
      </c>
      <c r="C22" s="99">
        <v>43612</v>
      </c>
      <c r="D22" s="98"/>
      <c r="E22" s="100" t="s">
        <v>1812</v>
      </c>
      <c r="F22" s="104" t="s">
        <v>1813</v>
      </c>
    </row>
    <row r="23" spans="1:6">
      <c r="A23" s="102" t="s">
        <v>7</v>
      </c>
      <c r="B23" s="102" t="s">
        <v>1832</v>
      </c>
      <c r="C23" s="99">
        <v>43802</v>
      </c>
      <c r="D23" s="98"/>
      <c r="E23" s="100" t="s">
        <v>1812</v>
      </c>
      <c r="F23" s="104" t="s">
        <v>1813</v>
      </c>
    </row>
    <row r="24" spans="1:6">
      <c r="A24" s="102" t="s">
        <v>7</v>
      </c>
      <c r="B24" s="98" t="s">
        <v>1833</v>
      </c>
      <c r="C24" s="101">
        <v>44013</v>
      </c>
      <c r="D24" s="98"/>
      <c r="E24" s="100" t="s">
        <v>1812</v>
      </c>
      <c r="F24" s="108" t="s">
        <v>1834</v>
      </c>
    </row>
    <row r="25" spans="1:6">
      <c r="A25" s="102" t="s">
        <v>7</v>
      </c>
      <c r="B25" s="98" t="s">
        <v>1835</v>
      </c>
      <c r="C25" s="101">
        <v>44409</v>
      </c>
      <c r="D25" s="98"/>
      <c r="E25" s="100" t="s">
        <v>1812</v>
      </c>
      <c r="F25" s="108" t="s">
        <v>1834</v>
      </c>
    </row>
    <row r="26" spans="1:6">
      <c r="A26" s="102" t="s">
        <v>7</v>
      </c>
      <c r="B26" s="98" t="s">
        <v>1836</v>
      </c>
      <c r="C26" s="101">
        <v>44455</v>
      </c>
      <c r="D26" s="98" t="s">
        <v>1837</v>
      </c>
      <c r="E26" s="100" t="s">
        <v>1838</v>
      </c>
      <c r="F26" s="108" t="s">
        <v>1834</v>
      </c>
    </row>
    <row r="27" spans="1:6">
      <c r="A27" s="102" t="s">
        <v>7</v>
      </c>
      <c r="B27" s="98" t="s">
        <v>1839</v>
      </c>
      <c r="C27" s="101">
        <v>44488</v>
      </c>
      <c r="D27" s="98" t="s">
        <v>2204</v>
      </c>
      <c r="E27" s="100" t="s">
        <v>1812</v>
      </c>
      <c r="F27" s="108" t="s">
        <v>1834</v>
      </c>
    </row>
    <row r="28" spans="1:6" s="121" customFormat="1">
      <c r="A28" s="102" t="s">
        <v>7</v>
      </c>
      <c r="B28" s="102" t="s">
        <v>2613</v>
      </c>
      <c r="C28" s="99">
        <v>44672</v>
      </c>
      <c r="D28" s="102" t="s">
        <v>2614</v>
      </c>
      <c r="E28" s="227" t="s">
        <v>1812</v>
      </c>
      <c r="F28" s="25" t="s">
        <v>1822</v>
      </c>
    </row>
    <row r="29" spans="1:6">
      <c r="A29" s="98" t="s">
        <v>8</v>
      </c>
      <c r="B29" s="98">
        <v>300</v>
      </c>
      <c r="C29" s="101">
        <v>43067</v>
      </c>
      <c r="D29" s="98"/>
      <c r="E29" s="100" t="s">
        <v>1812</v>
      </c>
      <c r="F29" s="104" t="s">
        <v>1813</v>
      </c>
    </row>
    <row r="30" spans="1:6">
      <c r="A30" s="98" t="s">
        <v>8</v>
      </c>
      <c r="B30" s="98">
        <v>400</v>
      </c>
      <c r="C30" s="101">
        <v>44044</v>
      </c>
      <c r="D30" s="98"/>
      <c r="E30" s="100" t="s">
        <v>1812</v>
      </c>
      <c r="F30" s="25" t="s">
        <v>1822</v>
      </c>
    </row>
    <row r="31" spans="1:6">
      <c r="A31" s="98" t="s">
        <v>9</v>
      </c>
      <c r="B31" s="98">
        <v>220</v>
      </c>
      <c r="C31" s="101">
        <v>44013</v>
      </c>
      <c r="D31" s="98"/>
      <c r="E31" s="100" t="s">
        <v>1812</v>
      </c>
      <c r="F31" s="25" t="s">
        <v>1822</v>
      </c>
    </row>
    <row r="32" spans="1:6">
      <c r="A32" s="98" t="s">
        <v>1841</v>
      </c>
      <c r="B32" s="98" t="s">
        <v>1842</v>
      </c>
      <c r="C32" s="101">
        <v>42800</v>
      </c>
      <c r="D32" s="98"/>
      <c r="E32" s="100" t="s">
        <v>1812</v>
      </c>
      <c r="F32" s="104" t="s">
        <v>1813</v>
      </c>
    </row>
    <row r="33" spans="1:6">
      <c r="A33" s="98" t="s">
        <v>1841</v>
      </c>
      <c r="B33" s="98" t="s">
        <v>1843</v>
      </c>
      <c r="C33" s="101">
        <v>43157</v>
      </c>
      <c r="D33" s="98"/>
      <c r="E33" s="100" t="s">
        <v>1812</v>
      </c>
      <c r="F33" s="104" t="s">
        <v>1813</v>
      </c>
    </row>
    <row r="34" spans="1:6">
      <c r="A34" s="98" t="s">
        <v>1841</v>
      </c>
      <c r="B34" s="98" t="s">
        <v>1844</v>
      </c>
      <c r="C34" s="101">
        <v>43623</v>
      </c>
      <c r="D34" s="98"/>
      <c r="E34" s="100" t="s">
        <v>1812</v>
      </c>
      <c r="F34" s="104" t="s">
        <v>1813</v>
      </c>
    </row>
    <row r="35" spans="1:6">
      <c r="A35" s="98" t="s">
        <v>1841</v>
      </c>
      <c r="B35" s="98" t="s">
        <v>1845</v>
      </c>
      <c r="C35" s="101">
        <v>43922</v>
      </c>
      <c r="D35" s="98"/>
      <c r="E35" s="100" t="s">
        <v>1812</v>
      </c>
      <c r="F35" s="104" t="s">
        <v>1813</v>
      </c>
    </row>
    <row r="36" spans="1:6">
      <c r="A36" s="98" t="s">
        <v>1841</v>
      </c>
      <c r="B36" s="98" t="s">
        <v>1840</v>
      </c>
      <c r="C36" s="101">
        <v>44075</v>
      </c>
      <c r="D36" s="98"/>
      <c r="E36" s="100" t="s">
        <v>1812</v>
      </c>
      <c r="F36" s="104" t="s">
        <v>1813</v>
      </c>
    </row>
    <row r="37" spans="1:6">
      <c r="A37" s="98" t="s">
        <v>1841</v>
      </c>
      <c r="B37" s="98" t="s">
        <v>1846</v>
      </c>
      <c r="C37" s="101">
        <v>44409</v>
      </c>
      <c r="D37" s="98"/>
      <c r="E37" s="100" t="s">
        <v>1812</v>
      </c>
      <c r="F37" s="104" t="s">
        <v>1813</v>
      </c>
    </row>
    <row r="38" spans="1:6">
      <c r="A38" s="98" t="s">
        <v>1841</v>
      </c>
      <c r="B38" s="98" t="s">
        <v>2205</v>
      </c>
      <c r="C38" s="146">
        <v>44598</v>
      </c>
      <c r="D38" s="98" t="s">
        <v>2206</v>
      </c>
      <c r="E38" s="100" t="s">
        <v>1812</v>
      </c>
      <c r="F38" s="105" t="s">
        <v>1822</v>
      </c>
    </row>
    <row r="39" spans="1:6">
      <c r="A39" s="98" t="s">
        <v>11</v>
      </c>
      <c r="B39" s="98" t="s">
        <v>1847</v>
      </c>
      <c r="C39" s="99">
        <v>42809</v>
      </c>
      <c r="D39" s="98"/>
      <c r="E39" s="100" t="s">
        <v>1812</v>
      </c>
      <c r="F39" s="104" t="s">
        <v>1813</v>
      </c>
    </row>
    <row r="40" spans="1:6">
      <c r="A40" s="98" t="s">
        <v>11</v>
      </c>
      <c r="B40" s="98" t="s">
        <v>1848</v>
      </c>
      <c r="C40" s="99">
        <v>42948</v>
      </c>
      <c r="D40" s="98"/>
      <c r="E40" s="100" t="s">
        <v>1812</v>
      </c>
      <c r="F40" s="104" t="s">
        <v>1813</v>
      </c>
    </row>
    <row r="41" spans="1:6">
      <c r="A41" s="98" t="s">
        <v>11</v>
      </c>
      <c r="B41" s="98" t="s">
        <v>1849</v>
      </c>
      <c r="C41" s="99">
        <v>43891</v>
      </c>
      <c r="D41" s="98"/>
      <c r="E41" s="100" t="s">
        <v>1812</v>
      </c>
      <c r="F41" s="104" t="s">
        <v>1813</v>
      </c>
    </row>
    <row r="42" spans="1:6">
      <c r="A42" s="98" t="s">
        <v>11</v>
      </c>
      <c r="B42" s="98" t="s">
        <v>1850</v>
      </c>
      <c r="C42" s="99">
        <v>44044</v>
      </c>
      <c r="D42" s="98"/>
      <c r="E42" s="100" t="s">
        <v>1812</v>
      </c>
      <c r="F42" s="104" t="s">
        <v>1813</v>
      </c>
    </row>
    <row r="43" spans="1:6">
      <c r="A43" s="98" t="s">
        <v>11</v>
      </c>
      <c r="B43" s="98" t="s">
        <v>1851</v>
      </c>
      <c r="C43" s="99">
        <v>44136</v>
      </c>
      <c r="D43" s="98"/>
      <c r="E43" s="100" t="s">
        <v>1812</v>
      </c>
      <c r="F43" s="104" t="s">
        <v>1813</v>
      </c>
    </row>
    <row r="44" spans="1:6">
      <c r="A44" s="98" t="s">
        <v>11</v>
      </c>
      <c r="B44" s="98" t="s">
        <v>1852</v>
      </c>
      <c r="C44" s="99">
        <v>44166</v>
      </c>
      <c r="D44" s="98"/>
      <c r="E44" s="100" t="s">
        <v>1812</v>
      </c>
      <c r="F44" s="104" t="s">
        <v>1813</v>
      </c>
    </row>
    <row r="45" spans="1:6">
      <c r="A45" s="98" t="s">
        <v>11</v>
      </c>
      <c r="B45" s="129" t="s">
        <v>2207</v>
      </c>
      <c r="C45" s="146">
        <v>44598</v>
      </c>
      <c r="D45" s="98" t="s">
        <v>2208</v>
      </c>
      <c r="E45" s="100" t="s">
        <v>1812</v>
      </c>
      <c r="F45" s="104" t="s">
        <v>1813</v>
      </c>
    </row>
    <row r="46" spans="1:6" s="121" customFormat="1">
      <c r="A46" s="98" t="s">
        <v>11</v>
      </c>
      <c r="B46" s="129" t="s">
        <v>2740</v>
      </c>
      <c r="C46" s="146">
        <v>44748</v>
      </c>
      <c r="D46" s="98" t="s">
        <v>2741</v>
      </c>
      <c r="E46" s="100" t="s">
        <v>1812</v>
      </c>
      <c r="F46" s="105" t="s">
        <v>1822</v>
      </c>
    </row>
    <row r="47" spans="1:6">
      <c r="A47" s="98" t="s">
        <v>12</v>
      </c>
      <c r="B47" s="98" t="s">
        <v>1853</v>
      </c>
      <c r="C47" s="99">
        <v>42880</v>
      </c>
      <c r="D47" s="98"/>
      <c r="E47" s="100" t="s">
        <v>1812</v>
      </c>
      <c r="F47" s="104" t="s">
        <v>1813</v>
      </c>
    </row>
    <row r="48" spans="1:6">
      <c r="A48" s="98" t="s">
        <v>12</v>
      </c>
      <c r="B48" s="98" t="s">
        <v>1854</v>
      </c>
      <c r="C48" s="99">
        <v>43235</v>
      </c>
      <c r="D48" s="98"/>
      <c r="E48" s="100" t="s">
        <v>1812</v>
      </c>
      <c r="F48" s="104" t="s">
        <v>1813</v>
      </c>
    </row>
    <row r="49" spans="1:6">
      <c r="A49" s="98" t="s">
        <v>12</v>
      </c>
      <c r="B49" s="98">
        <v>1.01</v>
      </c>
      <c r="C49" s="101">
        <v>44409</v>
      </c>
      <c r="D49" s="98" t="s">
        <v>2209</v>
      </c>
      <c r="E49" s="100" t="s">
        <v>1812</v>
      </c>
      <c r="F49" s="104" t="s">
        <v>1813</v>
      </c>
    </row>
    <row r="50" spans="1:6" s="121" customFormat="1">
      <c r="A50" s="98" t="s">
        <v>12</v>
      </c>
      <c r="B50" s="98">
        <v>1.02</v>
      </c>
      <c r="C50" s="146">
        <v>44748</v>
      </c>
      <c r="D50" s="98" t="s">
        <v>2742</v>
      </c>
      <c r="E50" s="100" t="s">
        <v>1812</v>
      </c>
      <c r="F50" s="105" t="s">
        <v>1822</v>
      </c>
    </row>
    <row r="51" spans="1:6">
      <c r="A51" s="98" t="s">
        <v>1905</v>
      </c>
      <c r="B51" s="98" t="s">
        <v>1856</v>
      </c>
      <c r="C51" s="101">
        <v>44053</v>
      </c>
      <c r="D51" s="98"/>
      <c r="E51" s="100" t="s">
        <v>1812</v>
      </c>
      <c r="F51" s="104" t="s">
        <v>1813</v>
      </c>
    </row>
    <row r="52" spans="1:6">
      <c r="A52" s="98" t="s">
        <v>1905</v>
      </c>
      <c r="B52" s="98">
        <v>103</v>
      </c>
      <c r="C52" s="101">
        <v>44317</v>
      </c>
      <c r="D52" s="98"/>
      <c r="E52" s="100" t="s">
        <v>1812</v>
      </c>
      <c r="F52" s="25" t="s">
        <v>1822</v>
      </c>
    </row>
    <row r="53" spans="1:6">
      <c r="A53" s="98" t="s">
        <v>1857</v>
      </c>
      <c r="B53" s="98" t="s">
        <v>1858</v>
      </c>
      <c r="C53" s="101">
        <v>43862</v>
      </c>
      <c r="D53" s="98"/>
      <c r="E53" s="100" t="s">
        <v>1812</v>
      </c>
      <c r="F53" s="108" t="s">
        <v>1834</v>
      </c>
    </row>
    <row r="54" spans="1:6">
      <c r="A54" s="98" t="s">
        <v>1857</v>
      </c>
      <c r="B54" s="98" t="s">
        <v>1859</v>
      </c>
      <c r="C54" s="101">
        <v>43922</v>
      </c>
      <c r="D54" s="98"/>
      <c r="E54" s="100" t="s">
        <v>1812</v>
      </c>
      <c r="F54" s="108" t="s">
        <v>1834</v>
      </c>
    </row>
    <row r="55" spans="1:6">
      <c r="A55" s="98" t="s">
        <v>1857</v>
      </c>
      <c r="B55" s="98" t="s">
        <v>1860</v>
      </c>
      <c r="C55" s="101">
        <v>44287</v>
      </c>
      <c r="D55" s="98"/>
      <c r="E55" s="100" t="s">
        <v>1812</v>
      </c>
      <c r="F55" s="108" t="s">
        <v>1834</v>
      </c>
    </row>
    <row r="56" spans="1:6">
      <c r="A56" s="98" t="s">
        <v>1857</v>
      </c>
      <c r="B56" s="98">
        <v>1.32</v>
      </c>
      <c r="C56" s="101">
        <v>44440</v>
      </c>
      <c r="D56" s="98" t="s">
        <v>2210</v>
      </c>
      <c r="E56" s="100" t="s">
        <v>1812</v>
      </c>
      <c r="F56" s="105" t="s">
        <v>1822</v>
      </c>
    </row>
    <row r="57" spans="1:6">
      <c r="A57" s="129" t="s">
        <v>2211</v>
      </c>
      <c r="B57" s="129" t="s">
        <v>2212</v>
      </c>
      <c r="C57" s="148">
        <v>43083</v>
      </c>
      <c r="D57" s="149"/>
      <c r="E57" s="129" t="s">
        <v>1812</v>
      </c>
      <c r="F57" s="104" t="s">
        <v>1813</v>
      </c>
    </row>
    <row r="58" spans="1:6">
      <c r="A58" s="129" t="s">
        <v>2211</v>
      </c>
      <c r="B58" s="129" t="s">
        <v>2213</v>
      </c>
      <c r="C58" s="148">
        <v>43209</v>
      </c>
      <c r="D58" s="149"/>
      <c r="E58" s="129" t="s">
        <v>1812</v>
      </c>
      <c r="F58" s="104" t="s">
        <v>1813</v>
      </c>
    </row>
    <row r="59" spans="1:6">
      <c r="A59" s="129" t="s">
        <v>2211</v>
      </c>
      <c r="B59" s="129" t="s">
        <v>2214</v>
      </c>
      <c r="C59" s="148">
        <v>43278</v>
      </c>
      <c r="D59" s="149"/>
      <c r="E59" s="129" t="s">
        <v>1812</v>
      </c>
      <c r="F59" s="104" t="s">
        <v>1813</v>
      </c>
    </row>
    <row r="60" spans="1:6">
      <c r="A60" s="129" t="s">
        <v>2211</v>
      </c>
      <c r="B60" s="129" t="s">
        <v>2215</v>
      </c>
      <c r="C60" s="148">
        <v>43430</v>
      </c>
      <c r="D60" s="149"/>
      <c r="E60" s="129" t="s">
        <v>1812</v>
      </c>
      <c r="F60" s="104" t="s">
        <v>1813</v>
      </c>
    </row>
    <row r="61" spans="1:6">
      <c r="A61" s="129" t="s">
        <v>2211</v>
      </c>
      <c r="B61" s="129" t="s">
        <v>2216</v>
      </c>
      <c r="C61" s="148">
        <v>43431</v>
      </c>
      <c r="D61" s="149"/>
      <c r="E61" s="129" t="s">
        <v>1812</v>
      </c>
      <c r="F61" s="104" t="s">
        <v>1813</v>
      </c>
    </row>
    <row r="62" spans="1:6">
      <c r="A62" s="129" t="s">
        <v>2211</v>
      </c>
      <c r="B62" s="129" t="s">
        <v>2217</v>
      </c>
      <c r="C62" s="148">
        <v>43556</v>
      </c>
      <c r="D62" s="149"/>
      <c r="E62" s="129" t="s">
        <v>1812</v>
      </c>
      <c r="F62" s="104" t="s">
        <v>1813</v>
      </c>
    </row>
    <row r="63" spans="1:6">
      <c r="A63" s="129" t="s">
        <v>2211</v>
      </c>
      <c r="B63" s="129" t="s">
        <v>2218</v>
      </c>
      <c r="C63" s="148">
        <v>43723</v>
      </c>
      <c r="D63" s="149"/>
      <c r="E63" s="129" t="s">
        <v>1812</v>
      </c>
      <c r="F63" s="104" t="s">
        <v>1813</v>
      </c>
    </row>
    <row r="64" spans="1:6">
      <c r="A64" s="129" t="s">
        <v>2211</v>
      </c>
      <c r="B64" s="129" t="s">
        <v>2219</v>
      </c>
      <c r="C64" s="148">
        <v>43748</v>
      </c>
      <c r="D64" s="149"/>
      <c r="E64" s="129" t="s">
        <v>1812</v>
      </c>
      <c r="F64" s="104" t="s">
        <v>1813</v>
      </c>
    </row>
    <row r="65" spans="1:6">
      <c r="A65" s="129" t="s">
        <v>2211</v>
      </c>
      <c r="B65" s="129" t="s">
        <v>2220</v>
      </c>
      <c r="C65" s="148">
        <v>43792</v>
      </c>
      <c r="D65" s="149"/>
      <c r="E65" s="129" t="s">
        <v>1812</v>
      </c>
      <c r="F65" s="104" t="s">
        <v>1813</v>
      </c>
    </row>
    <row r="66" spans="1:6">
      <c r="A66" s="129" t="s">
        <v>2211</v>
      </c>
      <c r="B66" s="129" t="s">
        <v>2221</v>
      </c>
      <c r="C66" s="148">
        <v>43869</v>
      </c>
      <c r="D66" s="149"/>
      <c r="E66" s="129" t="s">
        <v>1812</v>
      </c>
      <c r="F66" s="104" t="s">
        <v>1813</v>
      </c>
    </row>
    <row r="67" spans="1:6">
      <c r="A67" s="129" t="s">
        <v>2211</v>
      </c>
      <c r="B67" s="129" t="s">
        <v>2222</v>
      </c>
      <c r="C67" s="148">
        <v>43887</v>
      </c>
      <c r="D67" s="149"/>
      <c r="E67" s="129" t="s">
        <v>1812</v>
      </c>
      <c r="F67" s="104" t="s">
        <v>1813</v>
      </c>
    </row>
    <row r="68" spans="1:6">
      <c r="A68" s="129" t="s">
        <v>2211</v>
      </c>
      <c r="B68" s="129" t="s">
        <v>2223</v>
      </c>
      <c r="C68" s="148">
        <v>43928</v>
      </c>
      <c r="D68" s="149"/>
      <c r="E68" s="129" t="s">
        <v>1812</v>
      </c>
      <c r="F68" s="104" t="s">
        <v>1813</v>
      </c>
    </row>
    <row r="69" spans="1:6">
      <c r="A69" s="129" t="s">
        <v>2211</v>
      </c>
      <c r="B69" s="129" t="s">
        <v>2224</v>
      </c>
      <c r="C69" s="148">
        <v>44014</v>
      </c>
      <c r="D69" s="149"/>
      <c r="E69" s="129" t="s">
        <v>1812</v>
      </c>
      <c r="F69" s="104" t="s">
        <v>1813</v>
      </c>
    </row>
    <row r="70" spans="1:6">
      <c r="A70" s="129" t="s">
        <v>2211</v>
      </c>
      <c r="B70" s="129" t="s">
        <v>2225</v>
      </c>
      <c r="C70" s="148">
        <v>44045</v>
      </c>
      <c r="D70" s="149"/>
      <c r="E70" s="129" t="s">
        <v>1812</v>
      </c>
      <c r="F70" s="104" t="s">
        <v>1813</v>
      </c>
    </row>
    <row r="71" spans="1:6">
      <c r="A71" s="129" t="s">
        <v>2211</v>
      </c>
      <c r="B71" s="129" t="s">
        <v>2226</v>
      </c>
      <c r="C71" s="148">
        <v>44053</v>
      </c>
      <c r="D71" s="149"/>
      <c r="E71" s="129" t="s">
        <v>1812</v>
      </c>
      <c r="F71" s="104" t="s">
        <v>1813</v>
      </c>
    </row>
    <row r="72" spans="1:6">
      <c r="A72" s="129" t="s">
        <v>2211</v>
      </c>
      <c r="B72" s="129" t="s">
        <v>2227</v>
      </c>
      <c r="C72" s="148">
        <v>44059</v>
      </c>
      <c r="D72" s="149"/>
      <c r="E72" s="129" t="s">
        <v>1812</v>
      </c>
      <c r="F72" s="104" t="s">
        <v>1813</v>
      </c>
    </row>
    <row r="73" spans="1:6">
      <c r="A73" s="129" t="s">
        <v>2211</v>
      </c>
      <c r="B73" s="129" t="s">
        <v>2228</v>
      </c>
      <c r="C73" s="148">
        <v>44071</v>
      </c>
      <c r="D73" s="149"/>
      <c r="E73" s="129" t="s">
        <v>1812</v>
      </c>
      <c r="F73" s="104" t="s">
        <v>1813</v>
      </c>
    </row>
    <row r="74" spans="1:6">
      <c r="A74" s="129" t="s">
        <v>2211</v>
      </c>
      <c r="B74" s="129" t="s">
        <v>2229</v>
      </c>
      <c r="C74" s="148">
        <v>44087</v>
      </c>
      <c r="D74" s="149"/>
      <c r="E74" s="129" t="s">
        <v>1812</v>
      </c>
      <c r="F74" s="104" t="s">
        <v>1813</v>
      </c>
    </row>
    <row r="75" spans="1:6">
      <c r="A75" s="129" t="s">
        <v>2211</v>
      </c>
      <c r="B75" s="129" t="s">
        <v>2230</v>
      </c>
      <c r="C75" s="148">
        <v>44107</v>
      </c>
      <c r="D75" s="149"/>
      <c r="E75" s="129" t="s">
        <v>1812</v>
      </c>
      <c r="F75" s="104" t="s">
        <v>1813</v>
      </c>
    </row>
    <row r="76" spans="1:6">
      <c r="A76" s="129" t="s">
        <v>2211</v>
      </c>
      <c r="B76" s="129" t="s">
        <v>2231</v>
      </c>
      <c r="C76" s="148">
        <v>44142</v>
      </c>
      <c r="D76" s="149"/>
      <c r="E76" s="129" t="s">
        <v>1812</v>
      </c>
      <c r="F76" s="104" t="s">
        <v>1813</v>
      </c>
    </row>
    <row r="77" spans="1:6">
      <c r="A77" s="129" t="s">
        <v>2211</v>
      </c>
      <c r="B77" s="129" t="s">
        <v>2232</v>
      </c>
      <c r="C77" s="148">
        <v>44154</v>
      </c>
      <c r="D77" s="149"/>
      <c r="E77" s="129" t="s">
        <v>1812</v>
      </c>
      <c r="F77" s="104" t="s">
        <v>1813</v>
      </c>
    </row>
    <row r="78" spans="1:6">
      <c r="A78" s="129" t="s">
        <v>2211</v>
      </c>
      <c r="B78" s="129" t="s">
        <v>2233</v>
      </c>
      <c r="C78" s="148">
        <v>44161</v>
      </c>
      <c r="D78" s="149"/>
      <c r="E78" s="129" t="s">
        <v>1812</v>
      </c>
      <c r="F78" s="104" t="s">
        <v>1813</v>
      </c>
    </row>
    <row r="79" spans="1:6">
      <c r="A79" s="129" t="s">
        <v>2211</v>
      </c>
      <c r="B79" s="129" t="s">
        <v>2234</v>
      </c>
      <c r="C79" s="148">
        <v>44162</v>
      </c>
      <c r="D79" s="149"/>
      <c r="E79" s="129" t="s">
        <v>1812</v>
      </c>
      <c r="F79" s="104" t="s">
        <v>1813</v>
      </c>
    </row>
    <row r="80" spans="1:6">
      <c r="A80" s="129" t="s">
        <v>2211</v>
      </c>
      <c r="B80" s="129" t="s">
        <v>2235</v>
      </c>
      <c r="C80" s="148">
        <v>44170</v>
      </c>
      <c r="D80" s="149"/>
      <c r="E80" s="129" t="s">
        <v>1812</v>
      </c>
      <c r="F80" s="104" t="s">
        <v>1813</v>
      </c>
    </row>
    <row r="81" spans="1:6">
      <c r="A81" s="129" t="s">
        <v>2211</v>
      </c>
      <c r="B81" s="129" t="s">
        <v>2236</v>
      </c>
      <c r="C81" s="148">
        <v>44205</v>
      </c>
      <c r="D81" s="149"/>
      <c r="E81" s="129" t="s">
        <v>1812</v>
      </c>
      <c r="F81" s="104" t="s">
        <v>1813</v>
      </c>
    </row>
    <row r="82" spans="1:6">
      <c r="A82" s="129" t="s">
        <v>2211</v>
      </c>
      <c r="B82" s="129" t="s">
        <v>2237</v>
      </c>
      <c r="C82" s="148">
        <v>44275</v>
      </c>
      <c r="D82" s="149"/>
      <c r="E82" s="129" t="s">
        <v>1812</v>
      </c>
      <c r="F82" s="104" t="s">
        <v>1813</v>
      </c>
    </row>
    <row r="83" spans="1:6">
      <c r="A83" s="129" t="s">
        <v>2211</v>
      </c>
      <c r="B83" s="129" t="s">
        <v>2238</v>
      </c>
      <c r="C83" s="148">
        <v>44279</v>
      </c>
      <c r="D83" s="149"/>
      <c r="E83" s="129" t="s">
        <v>1812</v>
      </c>
      <c r="F83" s="104" t="s">
        <v>1813</v>
      </c>
    </row>
    <row r="84" spans="1:6">
      <c r="A84" s="129" t="s">
        <v>2211</v>
      </c>
      <c r="B84" s="129" t="s">
        <v>2239</v>
      </c>
      <c r="C84" s="148">
        <v>44303</v>
      </c>
      <c r="D84" s="149"/>
      <c r="E84" s="129" t="s">
        <v>1812</v>
      </c>
      <c r="F84" s="104" t="s">
        <v>1813</v>
      </c>
    </row>
    <row r="85" spans="1:6">
      <c r="A85" s="129" t="s">
        <v>2211</v>
      </c>
      <c r="B85" s="129" t="s">
        <v>2240</v>
      </c>
      <c r="C85" s="148">
        <v>44324</v>
      </c>
      <c r="D85" s="149"/>
      <c r="E85" s="129" t="s">
        <v>1812</v>
      </c>
      <c r="F85" s="104" t="s">
        <v>1813</v>
      </c>
    </row>
    <row r="86" spans="1:6">
      <c r="A86" s="129" t="s">
        <v>2211</v>
      </c>
      <c r="B86" s="129" t="s">
        <v>2241</v>
      </c>
      <c r="C86" s="148">
        <v>44334</v>
      </c>
      <c r="D86" s="149"/>
      <c r="E86" s="129" t="s">
        <v>1812</v>
      </c>
      <c r="F86" s="104" t="s">
        <v>1813</v>
      </c>
    </row>
    <row r="87" spans="1:6">
      <c r="A87" s="129" t="s">
        <v>2211</v>
      </c>
      <c r="B87" s="129" t="s">
        <v>2242</v>
      </c>
      <c r="C87" s="148">
        <v>44380</v>
      </c>
      <c r="D87" s="149"/>
      <c r="E87" s="129" t="s">
        <v>1812</v>
      </c>
      <c r="F87" s="104" t="s">
        <v>1813</v>
      </c>
    </row>
    <row r="88" spans="1:6">
      <c r="A88" s="129" t="s">
        <v>2211</v>
      </c>
      <c r="B88" s="129" t="s">
        <v>2243</v>
      </c>
      <c r="C88" s="148">
        <v>44425</v>
      </c>
      <c r="D88" s="149"/>
      <c r="E88" s="129" t="s">
        <v>1812</v>
      </c>
      <c r="F88" s="104" t="s">
        <v>1813</v>
      </c>
    </row>
    <row r="89" spans="1:6">
      <c r="A89" s="129" t="s">
        <v>2211</v>
      </c>
      <c r="B89" s="129" t="s">
        <v>2244</v>
      </c>
      <c r="C89" s="148">
        <v>44465</v>
      </c>
      <c r="D89" s="149"/>
      <c r="E89" s="129" t="s">
        <v>1812</v>
      </c>
      <c r="F89" s="104" t="s">
        <v>1813</v>
      </c>
    </row>
    <row r="90" spans="1:6">
      <c r="A90" s="129" t="s">
        <v>2211</v>
      </c>
      <c r="B90" s="129" t="s">
        <v>2245</v>
      </c>
      <c r="C90" s="148">
        <v>44466</v>
      </c>
      <c r="D90" s="149"/>
      <c r="E90" s="129" t="s">
        <v>1812</v>
      </c>
      <c r="F90" s="104" t="s">
        <v>1813</v>
      </c>
    </row>
    <row r="91" spans="1:6">
      <c r="A91" s="129" t="s">
        <v>2211</v>
      </c>
      <c r="B91" s="129" t="s">
        <v>2246</v>
      </c>
      <c r="C91" s="148">
        <v>44544</v>
      </c>
      <c r="D91" s="149"/>
      <c r="E91" s="129" t="s">
        <v>1812</v>
      </c>
      <c r="F91" s="104" t="s">
        <v>1813</v>
      </c>
    </row>
    <row r="92" spans="1:6">
      <c r="A92" s="129" t="s">
        <v>2211</v>
      </c>
      <c r="B92" s="129" t="s">
        <v>2247</v>
      </c>
      <c r="C92" s="148">
        <v>44544</v>
      </c>
      <c r="D92" s="149"/>
      <c r="E92" s="129" t="s">
        <v>1812</v>
      </c>
      <c r="F92" s="104" t="s">
        <v>1813</v>
      </c>
    </row>
    <row r="93" spans="1:6">
      <c r="A93" s="129" t="s">
        <v>2211</v>
      </c>
      <c r="B93" s="129" t="s">
        <v>2248</v>
      </c>
      <c r="C93" s="148">
        <v>44562</v>
      </c>
      <c r="D93" s="149"/>
      <c r="E93" s="129" t="s">
        <v>1812</v>
      </c>
      <c r="F93" s="104" t="s">
        <v>1813</v>
      </c>
    </row>
    <row r="94" spans="1:6">
      <c r="A94" s="129" t="s">
        <v>2211</v>
      </c>
      <c r="B94" s="129" t="s">
        <v>2249</v>
      </c>
      <c r="C94" s="148">
        <v>44595</v>
      </c>
      <c r="D94" s="149" t="s">
        <v>2250</v>
      </c>
      <c r="E94" s="129" t="s">
        <v>1812</v>
      </c>
      <c r="F94" s="104" t="s">
        <v>1813</v>
      </c>
    </row>
    <row r="95" spans="1:6">
      <c r="A95" s="129" t="s">
        <v>2211</v>
      </c>
      <c r="B95" s="129" t="s">
        <v>2284</v>
      </c>
      <c r="C95" s="148">
        <v>44621</v>
      </c>
      <c r="D95" s="149" t="s">
        <v>2285</v>
      </c>
      <c r="E95" s="129" t="s">
        <v>1812</v>
      </c>
      <c r="F95" s="104" t="s">
        <v>1813</v>
      </c>
    </row>
    <row r="96" spans="1:6" s="121" customFormat="1">
      <c r="A96" s="226" t="s">
        <v>2211</v>
      </c>
      <c r="B96" s="226" t="s">
        <v>2616</v>
      </c>
      <c r="C96" s="228">
        <v>44654</v>
      </c>
      <c r="D96" s="229" t="s">
        <v>2623</v>
      </c>
      <c r="E96" s="229" t="s">
        <v>1812</v>
      </c>
      <c r="F96" s="104" t="s">
        <v>1813</v>
      </c>
    </row>
    <row r="97" spans="1:6" s="121" customFormat="1">
      <c r="A97" s="226" t="s">
        <v>2211</v>
      </c>
      <c r="B97" s="226" t="s">
        <v>2617</v>
      </c>
      <c r="C97" s="228">
        <v>44690</v>
      </c>
      <c r="D97" s="229" t="s">
        <v>2621</v>
      </c>
      <c r="E97" s="229" t="s">
        <v>1812</v>
      </c>
      <c r="F97" s="104" t="s">
        <v>1813</v>
      </c>
    </row>
    <row r="98" spans="1:6" s="121" customFormat="1">
      <c r="A98" s="226" t="s">
        <v>2211</v>
      </c>
      <c r="B98" s="226" t="s">
        <v>2619</v>
      </c>
      <c r="C98" s="228">
        <v>44693</v>
      </c>
      <c r="D98" s="229" t="s">
        <v>2622</v>
      </c>
      <c r="E98" s="229" t="s">
        <v>1812</v>
      </c>
      <c r="F98" s="104" t="s">
        <v>1813</v>
      </c>
    </row>
    <row r="99" spans="1:6" s="121" customFormat="1">
      <c r="A99" s="226" t="s">
        <v>2211</v>
      </c>
      <c r="B99" s="226" t="s">
        <v>2618</v>
      </c>
      <c r="C99" s="228">
        <v>44734</v>
      </c>
      <c r="D99" s="229" t="s">
        <v>2620</v>
      </c>
      <c r="E99" s="229" t="s">
        <v>1812</v>
      </c>
      <c r="F99" s="105" t="s">
        <v>464</v>
      </c>
    </row>
    <row r="100" spans="1:6">
      <c r="A100" s="129" t="s">
        <v>2251</v>
      </c>
      <c r="B100" s="129" t="s">
        <v>2252</v>
      </c>
      <c r="C100" s="148">
        <v>43083</v>
      </c>
      <c r="D100" s="149"/>
      <c r="E100" s="129" t="s">
        <v>1812</v>
      </c>
      <c r="F100" s="104" t="s">
        <v>1813</v>
      </c>
    </row>
    <row r="101" spans="1:6">
      <c r="A101" s="129" t="s">
        <v>2251</v>
      </c>
      <c r="B101" s="129" t="s">
        <v>2253</v>
      </c>
      <c r="C101" s="148">
        <v>43278</v>
      </c>
      <c r="D101" s="149"/>
      <c r="E101" s="129" t="s">
        <v>1812</v>
      </c>
      <c r="F101" s="104" t="s">
        <v>1813</v>
      </c>
    </row>
    <row r="102" spans="1:6">
      <c r="A102" s="129" t="s">
        <v>2251</v>
      </c>
      <c r="B102" s="129" t="s">
        <v>2254</v>
      </c>
      <c r="C102" s="148">
        <v>43430</v>
      </c>
      <c r="D102" s="149"/>
      <c r="E102" s="129" t="s">
        <v>1812</v>
      </c>
      <c r="F102" s="104" t="s">
        <v>1813</v>
      </c>
    </row>
    <row r="103" spans="1:6">
      <c r="A103" s="129" t="s">
        <v>2251</v>
      </c>
      <c r="B103" s="129" t="s">
        <v>2255</v>
      </c>
      <c r="C103" s="148">
        <v>43723</v>
      </c>
      <c r="D103" s="149"/>
      <c r="E103" s="129" t="s">
        <v>1812</v>
      </c>
      <c r="F103" s="104" t="s">
        <v>1813</v>
      </c>
    </row>
    <row r="104" spans="1:6">
      <c r="A104" s="129" t="s">
        <v>2251</v>
      </c>
      <c r="B104" s="129" t="s">
        <v>2219</v>
      </c>
      <c r="C104" s="148">
        <v>43748</v>
      </c>
      <c r="D104" s="149"/>
      <c r="E104" s="129" t="s">
        <v>1812</v>
      </c>
      <c r="F104" s="104" t="s">
        <v>1813</v>
      </c>
    </row>
    <row r="105" spans="1:6">
      <c r="A105" s="129" t="s">
        <v>2251</v>
      </c>
      <c r="B105" s="129" t="s">
        <v>2256</v>
      </c>
      <c r="C105" s="148">
        <v>43887</v>
      </c>
      <c r="D105" s="149"/>
      <c r="E105" s="129" t="s">
        <v>1812</v>
      </c>
      <c r="F105" s="104" t="s">
        <v>1813</v>
      </c>
    </row>
    <row r="106" spans="1:6">
      <c r="A106" s="129" t="s">
        <v>2251</v>
      </c>
      <c r="B106" s="129" t="s">
        <v>2257</v>
      </c>
      <c r="C106" s="148">
        <v>43928</v>
      </c>
      <c r="D106" s="149"/>
      <c r="E106" s="129" t="s">
        <v>1812</v>
      </c>
      <c r="F106" s="104" t="s">
        <v>1813</v>
      </c>
    </row>
    <row r="107" spans="1:6">
      <c r="A107" s="129" t="s">
        <v>2251</v>
      </c>
      <c r="B107" s="129" t="s">
        <v>2223</v>
      </c>
      <c r="C107" s="148">
        <v>44045</v>
      </c>
      <c r="D107" s="149"/>
      <c r="E107" s="129" t="s">
        <v>1812</v>
      </c>
      <c r="F107" s="104" t="s">
        <v>1813</v>
      </c>
    </row>
    <row r="108" spans="1:6">
      <c r="A108" s="129" t="s">
        <v>2251</v>
      </c>
      <c r="B108" s="129" t="s">
        <v>2227</v>
      </c>
      <c r="C108" s="148">
        <v>44205</v>
      </c>
      <c r="D108" s="149"/>
      <c r="E108" s="129" t="s">
        <v>1812</v>
      </c>
      <c r="F108" s="104" t="s">
        <v>1813</v>
      </c>
    </row>
    <row r="109" spans="1:6">
      <c r="A109" s="129" t="s">
        <v>2251</v>
      </c>
      <c r="B109" s="129" t="s">
        <v>2258</v>
      </c>
      <c r="C109" s="148">
        <v>44324</v>
      </c>
      <c r="D109" s="149"/>
      <c r="E109" s="129" t="s">
        <v>1812</v>
      </c>
      <c r="F109" s="104" t="s">
        <v>1813</v>
      </c>
    </row>
    <row r="110" spans="1:6">
      <c r="A110" s="129" t="s">
        <v>2251</v>
      </c>
      <c r="B110" s="129" t="s">
        <v>2242</v>
      </c>
      <c r="C110" s="148">
        <v>44425</v>
      </c>
      <c r="D110" s="149"/>
      <c r="E110" s="129" t="s">
        <v>1812</v>
      </c>
      <c r="F110" s="104" t="s">
        <v>1813</v>
      </c>
    </row>
    <row r="111" spans="1:6">
      <c r="A111" s="129" t="s">
        <v>2251</v>
      </c>
      <c r="B111" s="129" t="s">
        <v>2246</v>
      </c>
      <c r="C111" s="148">
        <v>44544</v>
      </c>
      <c r="D111" s="149" t="s">
        <v>2250</v>
      </c>
      <c r="E111" s="129" t="s">
        <v>1812</v>
      </c>
      <c r="F111" s="105" t="s">
        <v>464</v>
      </c>
    </row>
    <row r="112" spans="1:6">
      <c r="A112" s="150" t="s">
        <v>2259</v>
      </c>
      <c r="B112" s="150" t="s">
        <v>2260</v>
      </c>
      <c r="C112" s="151">
        <v>43501</v>
      </c>
      <c r="D112" s="149"/>
      <c r="E112" s="150" t="s">
        <v>1812</v>
      </c>
      <c r="F112" s="104" t="s">
        <v>1813</v>
      </c>
    </row>
    <row r="113" spans="1:6">
      <c r="A113" s="150" t="s">
        <v>2259</v>
      </c>
      <c r="B113" s="150" t="s">
        <v>2261</v>
      </c>
      <c r="C113" s="151">
        <v>43623</v>
      </c>
      <c r="D113" s="149"/>
      <c r="E113" s="150" t="s">
        <v>1812</v>
      </c>
      <c r="F113" s="104" t="s">
        <v>1813</v>
      </c>
    </row>
    <row r="114" spans="1:6">
      <c r="A114" s="150" t="s">
        <v>2259</v>
      </c>
      <c r="B114" s="150" t="s">
        <v>2262</v>
      </c>
      <c r="C114" s="151">
        <v>43741</v>
      </c>
      <c r="D114" s="149"/>
      <c r="E114" s="150" t="s">
        <v>1812</v>
      </c>
      <c r="F114" s="104" t="s">
        <v>1813</v>
      </c>
    </row>
    <row r="115" spans="1:6">
      <c r="A115" s="150" t="s">
        <v>2259</v>
      </c>
      <c r="B115" s="150" t="s">
        <v>2263</v>
      </c>
      <c r="C115" s="151">
        <v>43798</v>
      </c>
      <c r="D115" s="149"/>
      <c r="E115" s="150" t="s">
        <v>1812</v>
      </c>
      <c r="F115" s="104" t="s">
        <v>1813</v>
      </c>
    </row>
    <row r="116" spans="1:6">
      <c r="A116" s="150" t="s">
        <v>2259</v>
      </c>
      <c r="B116" s="150" t="s">
        <v>2264</v>
      </c>
      <c r="C116" s="151">
        <v>43921</v>
      </c>
      <c r="D116" s="149"/>
      <c r="E116" s="150" t="s">
        <v>1812</v>
      </c>
      <c r="F116" s="104" t="s">
        <v>1813</v>
      </c>
    </row>
    <row r="117" spans="1:6">
      <c r="A117" s="150" t="s">
        <v>2259</v>
      </c>
      <c r="B117" s="150" t="s">
        <v>2265</v>
      </c>
      <c r="C117" s="151">
        <v>44032</v>
      </c>
      <c r="D117" s="149"/>
      <c r="E117" s="150" t="s">
        <v>1812</v>
      </c>
      <c r="F117" s="104" t="s">
        <v>1813</v>
      </c>
    </row>
    <row r="118" spans="1:6">
      <c r="A118" s="150" t="s">
        <v>2259</v>
      </c>
      <c r="B118" s="150" t="s">
        <v>2266</v>
      </c>
      <c r="C118" s="151">
        <v>44090</v>
      </c>
      <c r="D118" s="149"/>
      <c r="E118" s="150" t="s">
        <v>1812</v>
      </c>
      <c r="F118" s="104" t="s">
        <v>1813</v>
      </c>
    </row>
    <row r="119" spans="1:6">
      <c r="A119" s="150" t="s">
        <v>2259</v>
      </c>
      <c r="B119" s="150" t="s">
        <v>2267</v>
      </c>
      <c r="C119" s="151">
        <v>44162</v>
      </c>
      <c r="D119" s="149"/>
      <c r="E119" s="150" t="s">
        <v>1812</v>
      </c>
      <c r="F119" s="104" t="s">
        <v>1813</v>
      </c>
    </row>
    <row r="120" spans="1:6">
      <c r="A120" s="150" t="s">
        <v>2259</v>
      </c>
      <c r="B120" s="150" t="s">
        <v>2268</v>
      </c>
      <c r="C120" s="151">
        <v>44189</v>
      </c>
      <c r="D120" s="149"/>
      <c r="E120" s="150" t="s">
        <v>1812</v>
      </c>
      <c r="F120" s="104" t="s">
        <v>1813</v>
      </c>
    </row>
    <row r="121" spans="1:6">
      <c r="A121" s="150" t="s">
        <v>2259</v>
      </c>
      <c r="B121" s="150" t="s">
        <v>2269</v>
      </c>
      <c r="C121" s="151">
        <v>44334</v>
      </c>
      <c r="D121" s="149"/>
      <c r="E121" s="150" t="s">
        <v>1812</v>
      </c>
      <c r="F121" s="104" t="s">
        <v>1813</v>
      </c>
    </row>
    <row r="122" spans="1:6">
      <c r="A122" s="150" t="s">
        <v>2259</v>
      </c>
      <c r="B122" s="150" t="s">
        <v>2270</v>
      </c>
      <c r="C122" s="151">
        <v>44515</v>
      </c>
      <c r="D122" s="149"/>
      <c r="E122" s="150" t="s">
        <v>1812</v>
      </c>
      <c r="F122" s="104" t="s">
        <v>1813</v>
      </c>
    </row>
    <row r="123" spans="1:6">
      <c r="A123" s="230" t="s">
        <v>2259</v>
      </c>
      <c r="B123" s="230" t="s">
        <v>2271</v>
      </c>
      <c r="C123" s="231">
        <v>44573</v>
      </c>
      <c r="D123" s="229" t="s">
        <v>2272</v>
      </c>
      <c r="E123" s="230" t="s">
        <v>1812</v>
      </c>
      <c r="F123" s="104" t="s">
        <v>1813</v>
      </c>
    </row>
    <row r="124" spans="1:6" s="121" customFormat="1">
      <c r="A124" s="230" t="s">
        <v>2259</v>
      </c>
      <c r="B124" s="230" t="s">
        <v>2625</v>
      </c>
      <c r="C124" s="231">
        <v>44676</v>
      </c>
      <c r="D124" s="229"/>
      <c r="E124" s="230" t="s">
        <v>1812</v>
      </c>
      <c r="F124" s="104" t="s">
        <v>1813</v>
      </c>
    </row>
    <row r="125" spans="1:6" s="121" customFormat="1">
      <c r="A125" s="230" t="s">
        <v>2259</v>
      </c>
      <c r="B125" s="230" t="s">
        <v>2624</v>
      </c>
      <c r="C125" s="231">
        <v>44719</v>
      </c>
      <c r="D125" s="229" t="s">
        <v>2621</v>
      </c>
      <c r="E125" s="230" t="s">
        <v>1812</v>
      </c>
      <c r="F125" s="105" t="s">
        <v>464</v>
      </c>
    </row>
    <row r="126" spans="1:6">
      <c r="A126" s="150" t="s">
        <v>2273</v>
      </c>
      <c r="B126" s="150" t="s">
        <v>2274</v>
      </c>
      <c r="C126" s="151">
        <v>43562</v>
      </c>
      <c r="D126" s="149"/>
      <c r="E126" s="150" t="s">
        <v>1812</v>
      </c>
      <c r="F126" s="104" t="s">
        <v>1813</v>
      </c>
    </row>
    <row r="127" spans="1:6">
      <c r="A127" s="150" t="s">
        <v>2273</v>
      </c>
      <c r="B127" s="150" t="s">
        <v>2275</v>
      </c>
      <c r="C127" s="151">
        <v>43598</v>
      </c>
      <c r="D127" s="149"/>
      <c r="E127" s="150" t="s">
        <v>1812</v>
      </c>
      <c r="F127" s="104" t="s">
        <v>1813</v>
      </c>
    </row>
    <row r="128" spans="1:6">
      <c r="A128" s="150" t="s">
        <v>2273</v>
      </c>
      <c r="B128" s="150" t="s">
        <v>2261</v>
      </c>
      <c r="C128" s="151">
        <v>43735</v>
      </c>
      <c r="D128" s="149"/>
      <c r="E128" s="150" t="s">
        <v>1812</v>
      </c>
      <c r="F128" s="104" t="s">
        <v>1813</v>
      </c>
    </row>
    <row r="129" spans="1:6">
      <c r="A129" s="150" t="s">
        <v>2273</v>
      </c>
      <c r="B129" s="150" t="s">
        <v>2264</v>
      </c>
      <c r="C129" s="151">
        <v>43991</v>
      </c>
      <c r="D129" s="149"/>
      <c r="E129" s="150" t="s">
        <v>1812</v>
      </c>
      <c r="F129" s="104" t="s">
        <v>1813</v>
      </c>
    </row>
    <row r="130" spans="1:6">
      <c r="A130" s="150" t="s">
        <v>2273</v>
      </c>
      <c r="B130" s="150" t="s">
        <v>2276</v>
      </c>
      <c r="C130" s="151">
        <v>44094</v>
      </c>
      <c r="D130" s="149"/>
      <c r="E130" s="150" t="s">
        <v>1812</v>
      </c>
      <c r="F130" s="104" t="s">
        <v>1813</v>
      </c>
    </row>
    <row r="131" spans="1:6">
      <c r="A131" s="150" t="s">
        <v>2273</v>
      </c>
      <c r="B131" s="150" t="s">
        <v>2265</v>
      </c>
      <c r="C131" s="151">
        <v>44336</v>
      </c>
      <c r="D131" s="149"/>
      <c r="E131" s="150" t="s">
        <v>1812</v>
      </c>
      <c r="F131" s="104" t="s">
        <v>1813</v>
      </c>
    </row>
    <row r="132" spans="1:6">
      <c r="A132" s="150" t="s">
        <v>2273</v>
      </c>
      <c r="B132" s="150" t="s">
        <v>2270</v>
      </c>
      <c r="C132" s="151">
        <v>44518</v>
      </c>
      <c r="D132" s="149" t="s">
        <v>2272</v>
      </c>
      <c r="E132" s="150" t="s">
        <v>1812</v>
      </c>
      <c r="F132" s="105" t="s">
        <v>464</v>
      </c>
    </row>
  </sheetData>
  <autoFilter ref="A3:F132" xr:uid="{0B889ADC-BA36-4A5F-83F6-62AAD1FEC541}"/>
  <mergeCells count="1">
    <mergeCell ref="A2:F2"/>
  </mergeCells>
  <phoneticPr fontId="11"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8"/>
  <sheetViews>
    <sheetView topLeftCell="A51" workbookViewId="0">
      <selection activeCell="G3" sqref="G3"/>
    </sheetView>
  </sheetViews>
  <sheetFormatPr defaultRowHeight="14.4"/>
  <cols>
    <col min="1" max="1" width="22.109375" customWidth="1"/>
    <col min="4" max="4" width="16.6640625" style="210" customWidth="1"/>
    <col min="5" max="5" width="20.6640625" style="210" customWidth="1"/>
    <col min="6" max="6" width="23.44140625" style="210" customWidth="1"/>
    <col min="7" max="7" width="23.88671875" customWidth="1"/>
    <col min="8" max="8" width="17" customWidth="1"/>
    <col min="9" max="9" width="16.109375" customWidth="1"/>
    <col min="11" max="11" width="35.88671875" customWidth="1"/>
  </cols>
  <sheetData>
    <row r="1" spans="1:11">
      <c r="A1" s="126">
        <v>44760</v>
      </c>
      <c r="D1" s="200" t="s">
        <v>1284</v>
      </c>
      <c r="E1" s="200" t="s">
        <v>1285</v>
      </c>
      <c r="F1" s="200" t="s">
        <v>1286</v>
      </c>
      <c r="G1" s="200" t="s">
        <v>1287</v>
      </c>
      <c r="H1" s="200" t="s">
        <v>1288</v>
      </c>
      <c r="I1" s="200" t="s">
        <v>1289</v>
      </c>
      <c r="J1" s="200" t="s">
        <v>5</v>
      </c>
      <c r="K1" s="200" t="s">
        <v>1290</v>
      </c>
    </row>
    <row r="2" spans="1:11" ht="28.8">
      <c r="D2" s="218" t="s">
        <v>1291</v>
      </c>
      <c r="E2" s="219" t="s">
        <v>1566</v>
      </c>
      <c r="F2" s="172" t="s">
        <v>1992</v>
      </c>
      <c r="G2" s="234">
        <v>177387</v>
      </c>
      <c r="H2" s="234" t="s">
        <v>1997</v>
      </c>
      <c r="I2" s="197">
        <v>44300</v>
      </c>
      <c r="J2" s="234" t="s">
        <v>1292</v>
      </c>
      <c r="K2" s="237" t="s">
        <v>2747</v>
      </c>
    </row>
    <row r="3" spans="1:11" ht="43.2">
      <c r="A3" s="213" t="s">
        <v>1313</v>
      </c>
      <c r="B3" s="213" t="s">
        <v>1369</v>
      </c>
      <c r="D3" s="218" t="s">
        <v>1291</v>
      </c>
      <c r="E3" s="219" t="s">
        <v>1566</v>
      </c>
      <c r="F3" s="172" t="s">
        <v>1993</v>
      </c>
      <c r="G3" s="234">
        <v>177388</v>
      </c>
      <c r="H3" s="234" t="s">
        <v>1997</v>
      </c>
      <c r="I3" s="197">
        <v>44300</v>
      </c>
      <c r="J3" s="234" t="s">
        <v>1292</v>
      </c>
      <c r="K3" s="237" t="s">
        <v>2748</v>
      </c>
    </row>
    <row r="4" spans="1:11" ht="28.8">
      <c r="A4" s="129" t="s">
        <v>1311</v>
      </c>
      <c r="B4" s="129">
        <v>46</v>
      </c>
      <c r="D4" s="218" t="s">
        <v>1291</v>
      </c>
      <c r="E4" s="219" t="s">
        <v>1566</v>
      </c>
      <c r="F4" s="172" t="s">
        <v>1994</v>
      </c>
      <c r="G4" s="234">
        <v>177389</v>
      </c>
      <c r="H4" s="234" t="s">
        <v>1997</v>
      </c>
      <c r="I4" s="197">
        <v>44300</v>
      </c>
      <c r="J4" s="234" t="s">
        <v>1292</v>
      </c>
      <c r="K4" s="237" t="s">
        <v>2749</v>
      </c>
    </row>
    <row r="5" spans="1:11" ht="28.8">
      <c r="A5" s="129" t="s">
        <v>1312</v>
      </c>
      <c r="B5" s="129">
        <v>1</v>
      </c>
      <c r="D5" s="218" t="s">
        <v>1291</v>
      </c>
      <c r="E5" s="219" t="s">
        <v>1566</v>
      </c>
      <c r="F5" s="172" t="s">
        <v>1995</v>
      </c>
      <c r="G5" s="234" t="s">
        <v>1996</v>
      </c>
      <c r="H5" s="234" t="s">
        <v>1997</v>
      </c>
      <c r="I5" s="197">
        <v>44300</v>
      </c>
      <c r="J5" s="234" t="s">
        <v>1292</v>
      </c>
      <c r="K5" s="237" t="s">
        <v>2749</v>
      </c>
    </row>
    <row r="6" spans="1:11">
      <c r="A6" s="214" t="s">
        <v>1314</v>
      </c>
      <c r="B6" s="214">
        <f>SUM(B4:B5)</f>
        <v>47</v>
      </c>
      <c r="D6" s="218" t="s">
        <v>1294</v>
      </c>
      <c r="E6" s="219" t="s">
        <v>1295</v>
      </c>
      <c r="F6" s="194" t="s">
        <v>1715</v>
      </c>
      <c r="G6" s="234" t="s">
        <v>3</v>
      </c>
      <c r="H6" s="234" t="s">
        <v>1296</v>
      </c>
      <c r="I6" s="197">
        <v>44263</v>
      </c>
      <c r="J6" s="234" t="s">
        <v>1292</v>
      </c>
      <c r="K6" s="234" t="s">
        <v>1293</v>
      </c>
    </row>
    <row r="7" spans="1:11">
      <c r="D7" s="218" t="s">
        <v>1294</v>
      </c>
      <c r="E7" s="219" t="s">
        <v>1295</v>
      </c>
      <c r="F7" s="194" t="s">
        <v>1716</v>
      </c>
      <c r="G7" s="234" t="s">
        <v>3</v>
      </c>
      <c r="H7" s="234" t="s">
        <v>1296</v>
      </c>
      <c r="I7" s="197">
        <v>44263</v>
      </c>
      <c r="J7" s="234" t="s">
        <v>1292</v>
      </c>
      <c r="K7" s="234" t="s">
        <v>1293</v>
      </c>
    </row>
    <row r="8" spans="1:11">
      <c r="D8" s="218" t="s">
        <v>1294</v>
      </c>
      <c r="E8" s="219" t="s">
        <v>1295</v>
      </c>
      <c r="F8" s="194" t="s">
        <v>1297</v>
      </c>
      <c r="G8" s="234" t="s">
        <v>3</v>
      </c>
      <c r="H8" s="234" t="s">
        <v>1296</v>
      </c>
      <c r="I8" s="197">
        <v>44263</v>
      </c>
      <c r="J8" s="234" t="s">
        <v>1292</v>
      </c>
      <c r="K8" s="234" t="s">
        <v>1293</v>
      </c>
    </row>
    <row r="9" spans="1:11">
      <c r="D9" s="218" t="s">
        <v>1294</v>
      </c>
      <c r="E9" s="219" t="s">
        <v>1295</v>
      </c>
      <c r="F9" s="194" t="s">
        <v>1298</v>
      </c>
      <c r="G9" s="234" t="s">
        <v>3</v>
      </c>
      <c r="H9" s="234" t="s">
        <v>1296</v>
      </c>
      <c r="I9" s="197">
        <v>44263</v>
      </c>
      <c r="J9" s="234" t="s">
        <v>1292</v>
      </c>
      <c r="K9" s="234" t="s">
        <v>1293</v>
      </c>
    </row>
    <row r="10" spans="1:11">
      <c r="A10" s="213" t="s">
        <v>1315</v>
      </c>
      <c r="B10" s="213" t="s">
        <v>1369</v>
      </c>
      <c r="D10" s="218" t="s">
        <v>1294</v>
      </c>
      <c r="E10" s="219" t="s">
        <v>1295</v>
      </c>
      <c r="F10" s="194" t="s">
        <v>1303</v>
      </c>
      <c r="G10" s="234" t="s">
        <v>3</v>
      </c>
      <c r="H10" s="234" t="s">
        <v>1296</v>
      </c>
      <c r="I10" s="197">
        <v>44434</v>
      </c>
      <c r="J10" s="234" t="s">
        <v>1292</v>
      </c>
      <c r="K10" s="234" t="s">
        <v>1293</v>
      </c>
    </row>
    <row r="11" spans="1:11">
      <c r="A11" s="129" t="s">
        <v>1316</v>
      </c>
      <c r="B11" s="129">
        <v>2</v>
      </c>
      <c r="D11" s="218" t="s">
        <v>1294</v>
      </c>
      <c r="E11" s="219" t="s">
        <v>1295</v>
      </c>
      <c r="F11" s="194" t="s">
        <v>1304</v>
      </c>
      <c r="G11" s="234" t="s">
        <v>3</v>
      </c>
      <c r="H11" s="234" t="s">
        <v>1296</v>
      </c>
      <c r="I11" s="197">
        <v>44434</v>
      </c>
      <c r="J11" s="234" t="s">
        <v>1292</v>
      </c>
      <c r="K11" s="234" t="s">
        <v>1293</v>
      </c>
    </row>
    <row r="12" spans="1:11">
      <c r="A12" s="129" t="s">
        <v>1317</v>
      </c>
      <c r="B12" s="129">
        <v>11</v>
      </c>
      <c r="D12" s="218" t="s">
        <v>1294</v>
      </c>
      <c r="E12" s="219" t="s">
        <v>1295</v>
      </c>
      <c r="F12" s="194" t="s">
        <v>1305</v>
      </c>
      <c r="G12" s="234" t="s">
        <v>3</v>
      </c>
      <c r="H12" s="234" t="s">
        <v>1296</v>
      </c>
      <c r="I12" s="197">
        <v>44434</v>
      </c>
      <c r="J12" s="234" t="s">
        <v>1292</v>
      </c>
      <c r="K12" s="234" t="s">
        <v>1293</v>
      </c>
    </row>
    <row r="13" spans="1:11">
      <c r="A13" s="129" t="s">
        <v>1311</v>
      </c>
      <c r="B13" s="129">
        <v>11</v>
      </c>
      <c r="D13" s="219" t="s">
        <v>1294</v>
      </c>
      <c r="E13" s="218" t="s">
        <v>1295</v>
      </c>
      <c r="F13" s="194" t="s">
        <v>1306</v>
      </c>
      <c r="G13" s="234" t="s">
        <v>3</v>
      </c>
      <c r="H13" s="234" t="s">
        <v>1296</v>
      </c>
      <c r="I13" s="197">
        <v>44434</v>
      </c>
      <c r="J13" s="234" t="s">
        <v>1292</v>
      </c>
      <c r="K13" s="234" t="s">
        <v>1293</v>
      </c>
    </row>
    <row r="14" spans="1:11">
      <c r="A14" s="129" t="s">
        <v>1312</v>
      </c>
      <c r="B14" s="129">
        <v>6</v>
      </c>
      <c r="D14" s="235" t="s">
        <v>1717</v>
      </c>
      <c r="E14" s="218" t="s">
        <v>1718</v>
      </c>
      <c r="F14" s="194" t="s">
        <v>1719</v>
      </c>
      <c r="G14" s="234" t="s">
        <v>3</v>
      </c>
      <c r="H14" s="234" t="s">
        <v>2168</v>
      </c>
      <c r="I14" s="197">
        <v>44490</v>
      </c>
      <c r="J14" s="234" t="s">
        <v>1292</v>
      </c>
      <c r="K14" s="234" t="s">
        <v>1293</v>
      </c>
    </row>
    <row r="15" spans="1:11">
      <c r="A15" s="129" t="s">
        <v>1318</v>
      </c>
      <c r="B15" s="129">
        <v>2</v>
      </c>
      <c r="D15" s="235" t="s">
        <v>1720</v>
      </c>
      <c r="E15" s="218" t="s">
        <v>1721</v>
      </c>
      <c r="F15" s="194" t="s">
        <v>1722</v>
      </c>
      <c r="G15" s="234" t="s">
        <v>3</v>
      </c>
      <c r="H15" s="234" t="s">
        <v>2168</v>
      </c>
      <c r="I15" s="197">
        <v>44490</v>
      </c>
      <c r="J15" s="234" t="s">
        <v>1292</v>
      </c>
      <c r="K15" s="234" t="s">
        <v>1293</v>
      </c>
    </row>
    <row r="16" spans="1:11">
      <c r="A16" s="215" t="s">
        <v>1314</v>
      </c>
      <c r="B16" s="215">
        <f>SUM(B11:B15)</f>
        <v>32</v>
      </c>
      <c r="D16" s="219" t="s">
        <v>1294</v>
      </c>
      <c r="E16" s="218" t="s">
        <v>1295</v>
      </c>
      <c r="F16" s="194" t="s">
        <v>1307</v>
      </c>
      <c r="G16" s="234" t="s">
        <v>3</v>
      </c>
      <c r="H16" s="234" t="s">
        <v>1296</v>
      </c>
      <c r="I16" s="197">
        <v>44516</v>
      </c>
      <c r="J16" s="234" t="s">
        <v>1292</v>
      </c>
      <c r="K16" s="234" t="s">
        <v>1293</v>
      </c>
    </row>
    <row r="17" spans="4:11">
      <c r="D17" s="219" t="s">
        <v>1294</v>
      </c>
      <c r="E17" s="218" t="s">
        <v>1295</v>
      </c>
      <c r="F17" s="194" t="s">
        <v>1308</v>
      </c>
      <c r="G17" s="234" t="s">
        <v>3</v>
      </c>
      <c r="H17" s="234" t="s">
        <v>1296</v>
      </c>
      <c r="I17" s="197">
        <v>44516</v>
      </c>
      <c r="J17" s="234" t="s">
        <v>1292</v>
      </c>
      <c r="K17" s="234" t="s">
        <v>1293</v>
      </c>
    </row>
    <row r="18" spans="4:11">
      <c r="D18" s="236" t="s">
        <v>1309</v>
      </c>
      <c r="E18" s="219" t="s">
        <v>1310</v>
      </c>
      <c r="F18" s="234">
        <v>5010490372</v>
      </c>
      <c r="G18" s="234" t="s">
        <v>3</v>
      </c>
      <c r="H18" s="234" t="s">
        <v>1296</v>
      </c>
      <c r="I18" s="197">
        <v>44516</v>
      </c>
      <c r="J18" s="234" t="s">
        <v>1292</v>
      </c>
      <c r="K18" s="234" t="s">
        <v>2523</v>
      </c>
    </row>
    <row r="19" spans="4:11">
      <c r="D19" s="218" t="s">
        <v>1309</v>
      </c>
      <c r="E19" s="219" t="s">
        <v>1310</v>
      </c>
      <c r="F19" s="234">
        <v>5008173242</v>
      </c>
      <c r="G19" s="234" t="s">
        <v>3</v>
      </c>
      <c r="H19" s="234" t="s">
        <v>1296</v>
      </c>
      <c r="I19" s="197">
        <v>44516</v>
      </c>
      <c r="J19" s="234" t="s">
        <v>1292</v>
      </c>
      <c r="K19" s="234" t="s">
        <v>1293</v>
      </c>
    </row>
    <row r="20" spans="4:11" ht="28.8">
      <c r="D20" s="218" t="s">
        <v>1291</v>
      </c>
      <c r="E20" s="219" t="s">
        <v>1566</v>
      </c>
      <c r="F20" s="172" t="s">
        <v>1629</v>
      </c>
      <c r="G20" s="234">
        <v>840297967</v>
      </c>
      <c r="H20" s="234" t="s">
        <v>1567</v>
      </c>
      <c r="I20" s="197">
        <v>44525</v>
      </c>
      <c r="J20" s="234" t="s">
        <v>1292</v>
      </c>
      <c r="K20" s="237" t="s">
        <v>2749</v>
      </c>
    </row>
    <row r="21" spans="4:11">
      <c r="D21" s="218" t="s">
        <v>1568</v>
      </c>
      <c r="E21" s="219" t="s">
        <v>1569</v>
      </c>
      <c r="F21" s="195">
        <v>1608300080024</v>
      </c>
      <c r="G21" s="234" t="s">
        <v>1631</v>
      </c>
      <c r="H21" s="234" t="s">
        <v>1570</v>
      </c>
      <c r="I21" s="197">
        <v>44535</v>
      </c>
      <c r="J21" s="234" t="s">
        <v>1292</v>
      </c>
      <c r="K21" s="234" t="s">
        <v>1293</v>
      </c>
    </row>
    <row r="22" spans="4:11">
      <c r="D22" s="218" t="s">
        <v>1568</v>
      </c>
      <c r="E22" s="219" t="s">
        <v>1569</v>
      </c>
      <c r="F22" s="195">
        <v>1610170090001</v>
      </c>
      <c r="G22" s="234" t="s">
        <v>1632</v>
      </c>
      <c r="H22" s="234" t="s">
        <v>1570</v>
      </c>
      <c r="I22" s="197">
        <v>44535</v>
      </c>
      <c r="J22" s="234" t="s">
        <v>1292</v>
      </c>
      <c r="K22" s="234" t="s">
        <v>1293</v>
      </c>
    </row>
    <row r="23" spans="4:11">
      <c r="D23" s="218" t="s">
        <v>1568</v>
      </c>
      <c r="E23" s="219" t="s">
        <v>1569</v>
      </c>
      <c r="F23" s="195">
        <v>1610170090005</v>
      </c>
      <c r="G23" s="234" t="s">
        <v>1633</v>
      </c>
      <c r="H23" s="234" t="s">
        <v>1570</v>
      </c>
      <c r="I23" s="197">
        <v>44535</v>
      </c>
      <c r="J23" s="234" t="s">
        <v>1292</v>
      </c>
      <c r="K23" s="234" t="s">
        <v>1293</v>
      </c>
    </row>
    <row r="24" spans="4:11">
      <c r="D24" s="218" t="s">
        <v>1568</v>
      </c>
      <c r="E24" s="219" t="s">
        <v>1569</v>
      </c>
      <c r="F24" s="195">
        <v>1610170090003</v>
      </c>
      <c r="G24" s="234" t="s">
        <v>1634</v>
      </c>
      <c r="H24" s="234" t="s">
        <v>1570</v>
      </c>
      <c r="I24" s="197">
        <v>44535</v>
      </c>
      <c r="J24" s="234" t="s">
        <v>1292</v>
      </c>
      <c r="K24" s="234" t="s">
        <v>1293</v>
      </c>
    </row>
    <row r="25" spans="4:11">
      <c r="D25" s="218" t="s">
        <v>1564</v>
      </c>
      <c r="E25" s="219" t="s">
        <v>1565</v>
      </c>
      <c r="F25" s="234">
        <v>170701020</v>
      </c>
      <c r="G25" s="234">
        <v>182139</v>
      </c>
      <c r="H25" s="234" t="s">
        <v>1299</v>
      </c>
      <c r="I25" s="197">
        <v>44532</v>
      </c>
      <c r="J25" s="234" t="s">
        <v>1292</v>
      </c>
      <c r="K25" s="234"/>
    </row>
    <row r="26" spans="4:11">
      <c r="D26" s="218" t="s">
        <v>1291</v>
      </c>
      <c r="E26" s="219" t="s">
        <v>1566</v>
      </c>
      <c r="F26" s="172" t="s">
        <v>1630</v>
      </c>
      <c r="G26" s="234">
        <v>840303672</v>
      </c>
      <c r="H26" s="234" t="s">
        <v>1567</v>
      </c>
      <c r="I26" s="234"/>
      <c r="J26" s="234" t="s">
        <v>1292</v>
      </c>
      <c r="K26" s="234" t="s">
        <v>2750</v>
      </c>
    </row>
    <row r="27" spans="4:11">
      <c r="D27" s="218" t="s">
        <v>1723</v>
      </c>
      <c r="E27" s="219" t="s">
        <v>1724</v>
      </c>
      <c r="F27" s="234" t="s">
        <v>1725</v>
      </c>
      <c r="G27" s="234">
        <v>182390</v>
      </c>
      <c r="H27" s="234" t="s">
        <v>1299</v>
      </c>
      <c r="I27" s="197">
        <v>44550</v>
      </c>
      <c r="J27" s="234" t="s">
        <v>1292</v>
      </c>
      <c r="K27" s="234"/>
    </row>
    <row r="28" spans="4:11">
      <c r="D28" s="218" t="s">
        <v>1568</v>
      </c>
      <c r="E28" s="219" t="s">
        <v>1569</v>
      </c>
      <c r="F28" s="195">
        <v>1610170090019</v>
      </c>
      <c r="G28" s="234" t="s">
        <v>2167</v>
      </c>
      <c r="H28" s="234" t="s">
        <v>1570</v>
      </c>
      <c r="I28" s="197">
        <v>44593</v>
      </c>
      <c r="J28" s="234" t="s">
        <v>1292</v>
      </c>
      <c r="K28" s="234" t="s">
        <v>1293</v>
      </c>
    </row>
    <row r="29" spans="4:11">
      <c r="D29" s="218" t="s">
        <v>1291</v>
      </c>
      <c r="E29" s="219" t="s">
        <v>1566</v>
      </c>
      <c r="F29" s="172" t="s">
        <v>2166</v>
      </c>
      <c r="G29" s="234">
        <v>840176624</v>
      </c>
      <c r="H29" s="234" t="s">
        <v>1567</v>
      </c>
      <c r="I29" s="234"/>
      <c r="J29" s="234" t="s">
        <v>1292</v>
      </c>
      <c r="K29" s="234" t="s">
        <v>2751</v>
      </c>
    </row>
    <row r="30" spans="4:11">
      <c r="D30" s="218" t="s">
        <v>2277</v>
      </c>
      <c r="E30" s="219" t="s">
        <v>2278</v>
      </c>
      <c r="F30" s="234">
        <v>170228020</v>
      </c>
      <c r="G30" s="234">
        <v>840320005</v>
      </c>
      <c r="H30" s="234" t="s">
        <v>1299</v>
      </c>
      <c r="I30" s="197">
        <v>44627</v>
      </c>
      <c r="J30" s="234" t="s">
        <v>1292</v>
      </c>
      <c r="K30" s="234" t="s">
        <v>2609</v>
      </c>
    </row>
    <row r="31" spans="4:11">
      <c r="D31" s="218" t="s">
        <v>2277</v>
      </c>
      <c r="E31" s="219" t="s">
        <v>2278</v>
      </c>
      <c r="F31" s="234">
        <v>161206032</v>
      </c>
      <c r="G31" s="234">
        <v>840320008</v>
      </c>
      <c r="H31" s="234" t="s">
        <v>1299</v>
      </c>
      <c r="I31" s="197">
        <v>44627</v>
      </c>
      <c r="J31" s="234" t="s">
        <v>1292</v>
      </c>
      <c r="K31" s="234" t="s">
        <v>2609</v>
      </c>
    </row>
    <row r="32" spans="4:11">
      <c r="D32" s="220" t="s">
        <v>1301</v>
      </c>
      <c r="E32" s="221" t="s">
        <v>1302</v>
      </c>
      <c r="F32" s="129">
        <v>360011</v>
      </c>
      <c r="G32" s="129">
        <v>840325758</v>
      </c>
      <c r="H32" s="129" t="s">
        <v>1300</v>
      </c>
      <c r="I32" s="173" t="s">
        <v>2582</v>
      </c>
      <c r="J32" s="129" t="s">
        <v>1292</v>
      </c>
      <c r="K32" s="174" t="s">
        <v>2583</v>
      </c>
    </row>
    <row r="33" spans="1:11">
      <c r="D33" s="220" t="s">
        <v>1301</v>
      </c>
      <c r="E33" s="221" t="s">
        <v>1302</v>
      </c>
      <c r="F33" s="129">
        <v>360082</v>
      </c>
      <c r="G33" s="129">
        <v>840325759</v>
      </c>
      <c r="H33" s="129" t="s">
        <v>1300</v>
      </c>
      <c r="I33" s="173" t="s">
        <v>2582</v>
      </c>
      <c r="J33" s="129" t="s">
        <v>1292</v>
      </c>
      <c r="K33" s="174" t="s">
        <v>2583</v>
      </c>
    </row>
    <row r="34" spans="1:11">
      <c r="D34" s="220" t="s">
        <v>2491</v>
      </c>
      <c r="E34" s="221" t="s">
        <v>2498</v>
      </c>
      <c r="F34" s="129">
        <v>1743</v>
      </c>
      <c r="G34" s="129">
        <v>840325761</v>
      </c>
      <c r="H34" s="129" t="s">
        <v>1300</v>
      </c>
      <c r="I34" s="173" t="s">
        <v>2582</v>
      </c>
      <c r="J34" s="129" t="s">
        <v>1292</v>
      </c>
      <c r="K34" s="174" t="s">
        <v>2583</v>
      </c>
    </row>
    <row r="35" spans="1:11">
      <c r="D35" s="220" t="s">
        <v>2492</v>
      </c>
      <c r="E35" s="221" t="s">
        <v>2499</v>
      </c>
      <c r="F35" s="129" t="s">
        <v>2500</v>
      </c>
      <c r="G35" s="129">
        <v>840325764</v>
      </c>
      <c r="H35" s="129" t="s">
        <v>1300</v>
      </c>
      <c r="I35" s="173" t="s">
        <v>2582</v>
      </c>
      <c r="J35" s="129" t="s">
        <v>1292</v>
      </c>
      <c r="K35" s="174" t="s">
        <v>2583</v>
      </c>
    </row>
    <row r="36" spans="1:11">
      <c r="D36" s="220" t="s">
        <v>2492</v>
      </c>
      <c r="E36" s="221" t="s">
        <v>2499</v>
      </c>
      <c r="F36" s="129" t="s">
        <v>2501</v>
      </c>
      <c r="G36" s="129">
        <v>840325766</v>
      </c>
      <c r="H36" s="129" t="s">
        <v>1300</v>
      </c>
      <c r="I36" s="173" t="s">
        <v>2582</v>
      </c>
      <c r="J36" s="129" t="s">
        <v>1292</v>
      </c>
      <c r="K36" s="174" t="s">
        <v>2583</v>
      </c>
    </row>
    <row r="37" spans="1:11">
      <c r="D37" s="220" t="s">
        <v>1301</v>
      </c>
      <c r="E37" s="221" t="s">
        <v>1302</v>
      </c>
      <c r="F37" s="129">
        <v>359651</v>
      </c>
      <c r="G37" s="129">
        <v>840325767</v>
      </c>
      <c r="H37" s="129" t="s">
        <v>1300</v>
      </c>
      <c r="I37" s="173" t="s">
        <v>2582</v>
      </c>
      <c r="J37" s="129" t="s">
        <v>1292</v>
      </c>
      <c r="K37" s="174" t="s">
        <v>2583</v>
      </c>
    </row>
    <row r="38" spans="1:11">
      <c r="D38" s="220" t="s">
        <v>1301</v>
      </c>
      <c r="E38" s="221" t="s">
        <v>1302</v>
      </c>
      <c r="F38" s="129">
        <v>360654</v>
      </c>
      <c r="G38" s="129">
        <v>840325769</v>
      </c>
      <c r="H38" s="129" t="s">
        <v>1300</v>
      </c>
      <c r="I38" s="173" t="s">
        <v>2582</v>
      </c>
      <c r="J38" s="129" t="s">
        <v>1292</v>
      </c>
      <c r="K38" s="174" t="s">
        <v>2583</v>
      </c>
    </row>
    <row r="39" spans="1:11">
      <c r="D39" s="220" t="s">
        <v>1301</v>
      </c>
      <c r="E39" s="221" t="s">
        <v>1302</v>
      </c>
      <c r="F39" s="129">
        <v>310752</v>
      </c>
      <c r="G39" s="129">
        <v>840325770</v>
      </c>
      <c r="H39" s="129" t="s">
        <v>1300</v>
      </c>
      <c r="I39" s="173" t="s">
        <v>2582</v>
      </c>
      <c r="J39" s="129" t="s">
        <v>1292</v>
      </c>
      <c r="K39" s="174" t="s">
        <v>2583</v>
      </c>
    </row>
    <row r="40" spans="1:11">
      <c r="D40" s="220" t="s">
        <v>1294</v>
      </c>
      <c r="E40" s="221" t="s">
        <v>2502</v>
      </c>
      <c r="F40" s="129">
        <v>600173</v>
      </c>
      <c r="G40" s="129"/>
      <c r="H40" s="129" t="s">
        <v>1296</v>
      </c>
      <c r="I40" s="173"/>
      <c r="J40" s="129" t="s">
        <v>1292</v>
      </c>
      <c r="K40" s="129" t="s">
        <v>2524</v>
      </c>
    </row>
    <row r="41" spans="1:11">
      <c r="D41" s="220" t="s">
        <v>1294</v>
      </c>
      <c r="E41" s="221" t="s">
        <v>2502</v>
      </c>
      <c r="F41" s="129">
        <v>600089</v>
      </c>
      <c r="G41" s="129"/>
      <c r="H41" s="129" t="s">
        <v>1296</v>
      </c>
      <c r="I41" s="173"/>
      <c r="J41" s="129" t="s">
        <v>1292</v>
      </c>
      <c r="K41" s="129" t="s">
        <v>2524</v>
      </c>
    </row>
    <row r="42" spans="1:11">
      <c r="D42" s="220" t="s">
        <v>1294</v>
      </c>
      <c r="E42" s="221" t="s">
        <v>2502</v>
      </c>
      <c r="F42" s="129">
        <v>700535</v>
      </c>
      <c r="G42" s="129"/>
      <c r="H42" s="129" t="s">
        <v>1296</v>
      </c>
      <c r="I42" s="173"/>
      <c r="J42" s="129" t="s">
        <v>1292</v>
      </c>
      <c r="K42" s="129" t="s">
        <v>2524</v>
      </c>
    </row>
    <row r="43" spans="1:11">
      <c r="D43" s="220" t="s">
        <v>1720</v>
      </c>
      <c r="E43" s="221" t="s">
        <v>2503</v>
      </c>
      <c r="F43" s="196" t="s">
        <v>2577</v>
      </c>
      <c r="G43" s="129" t="s">
        <v>2584</v>
      </c>
      <c r="H43" s="129" t="s">
        <v>2168</v>
      </c>
      <c r="I43" s="173" t="s">
        <v>2610</v>
      </c>
      <c r="J43" s="129" t="s">
        <v>1292</v>
      </c>
      <c r="K43" s="129" t="s">
        <v>2583</v>
      </c>
    </row>
    <row r="44" spans="1:11">
      <c r="D44" s="220" t="s">
        <v>2279</v>
      </c>
      <c r="E44" s="221" t="s">
        <v>2280</v>
      </c>
      <c r="F44" s="129">
        <v>190800859</v>
      </c>
      <c r="G44" s="129" t="s">
        <v>2584</v>
      </c>
      <c r="H44" s="129" t="s">
        <v>2281</v>
      </c>
      <c r="I44" s="173"/>
      <c r="J44" s="129" t="s">
        <v>1292</v>
      </c>
      <c r="K44" s="129" t="s">
        <v>2525</v>
      </c>
    </row>
    <row r="45" spans="1:11">
      <c r="A45" s="64"/>
      <c r="B45" s="64"/>
      <c r="C45" s="64"/>
      <c r="D45" s="220" t="s">
        <v>2279</v>
      </c>
      <c r="E45" s="221" t="s">
        <v>2280</v>
      </c>
      <c r="F45" s="129">
        <v>17030537</v>
      </c>
      <c r="G45" s="129"/>
      <c r="H45" s="129" t="s">
        <v>2281</v>
      </c>
      <c r="I45" s="173"/>
      <c r="J45" s="129" t="s">
        <v>1292</v>
      </c>
      <c r="K45" s="129" t="s">
        <v>2525</v>
      </c>
    </row>
    <row r="46" spans="1:11">
      <c r="D46" s="220" t="s">
        <v>2493</v>
      </c>
      <c r="E46" s="221" t="s">
        <v>2504</v>
      </c>
      <c r="F46" s="129" t="s">
        <v>2505</v>
      </c>
      <c r="G46" s="129"/>
      <c r="H46" s="129" t="s">
        <v>2522</v>
      </c>
      <c r="I46" s="173"/>
      <c r="J46" s="129" t="s">
        <v>1292</v>
      </c>
      <c r="K46" s="129" t="s">
        <v>2526</v>
      </c>
    </row>
    <row r="47" spans="1:11">
      <c r="D47" s="220" t="s">
        <v>2493</v>
      </c>
      <c r="E47" s="221" t="s">
        <v>2504</v>
      </c>
      <c r="F47" s="129" t="s">
        <v>2506</v>
      </c>
      <c r="G47" s="129"/>
      <c r="H47" s="129" t="s">
        <v>2522</v>
      </c>
      <c r="I47" s="173"/>
      <c r="J47" s="129" t="s">
        <v>1292</v>
      </c>
      <c r="K47" s="129" t="s">
        <v>2526</v>
      </c>
    </row>
    <row r="48" spans="1:11">
      <c r="D48" s="220" t="s">
        <v>2493</v>
      </c>
      <c r="E48" s="221" t="s">
        <v>2504</v>
      </c>
      <c r="F48" s="129" t="s">
        <v>2507</v>
      </c>
      <c r="G48" s="129"/>
      <c r="H48" s="129" t="s">
        <v>2522</v>
      </c>
      <c r="I48" s="173"/>
      <c r="J48" s="129" t="s">
        <v>1292</v>
      </c>
      <c r="K48" s="129" t="s">
        <v>2526</v>
      </c>
    </row>
    <row r="49" spans="4:11">
      <c r="D49" s="220" t="s">
        <v>2493</v>
      </c>
      <c r="E49" s="221" t="s">
        <v>2504</v>
      </c>
      <c r="F49" s="129" t="s">
        <v>2508</v>
      </c>
      <c r="G49" s="129"/>
      <c r="H49" s="129" t="s">
        <v>2522</v>
      </c>
      <c r="I49" s="173"/>
      <c r="J49" s="129" t="s">
        <v>1292</v>
      </c>
      <c r="K49" s="129" t="s">
        <v>2526</v>
      </c>
    </row>
    <row r="50" spans="4:11">
      <c r="D50" s="220" t="s">
        <v>1301</v>
      </c>
      <c r="E50" s="221" t="s">
        <v>2509</v>
      </c>
      <c r="F50" s="129" t="s">
        <v>2510</v>
      </c>
      <c r="G50" s="234">
        <v>840333614</v>
      </c>
      <c r="H50" s="129" t="s">
        <v>1300</v>
      </c>
      <c r="I50" s="173" t="s">
        <v>2585</v>
      </c>
      <c r="J50" s="129" t="s">
        <v>1292</v>
      </c>
      <c r="K50" s="174" t="s">
        <v>2583</v>
      </c>
    </row>
    <row r="51" spans="4:11">
      <c r="D51" s="220" t="s">
        <v>1301</v>
      </c>
      <c r="E51" s="221" t="s">
        <v>2509</v>
      </c>
      <c r="F51" s="129" t="s">
        <v>2511</v>
      </c>
      <c r="G51" s="234">
        <v>840333619</v>
      </c>
      <c r="H51" s="129" t="s">
        <v>1300</v>
      </c>
      <c r="I51" s="173" t="s">
        <v>2585</v>
      </c>
      <c r="J51" s="129" t="s">
        <v>1292</v>
      </c>
      <c r="K51" s="174" t="s">
        <v>2583</v>
      </c>
    </row>
    <row r="52" spans="4:11">
      <c r="D52" s="220" t="s">
        <v>2491</v>
      </c>
      <c r="E52" s="221" t="s">
        <v>2513</v>
      </c>
      <c r="F52" s="129">
        <v>1385</v>
      </c>
      <c r="G52" s="234">
        <v>840333621</v>
      </c>
      <c r="H52" s="129" t="s">
        <v>1300</v>
      </c>
      <c r="I52" s="173" t="s">
        <v>2585</v>
      </c>
      <c r="J52" s="129" t="s">
        <v>1292</v>
      </c>
      <c r="K52" s="174" t="s">
        <v>2583</v>
      </c>
    </row>
    <row r="53" spans="4:11">
      <c r="D53" s="220" t="s">
        <v>2494</v>
      </c>
      <c r="E53" s="221" t="s">
        <v>2514</v>
      </c>
      <c r="F53" s="129" t="s">
        <v>2515</v>
      </c>
      <c r="G53" s="129"/>
      <c r="H53" s="129" t="s">
        <v>2522</v>
      </c>
      <c r="I53" s="173"/>
      <c r="J53" s="129" t="s">
        <v>1292</v>
      </c>
      <c r="K53" s="174" t="s">
        <v>2583</v>
      </c>
    </row>
    <row r="54" spans="4:11">
      <c r="D54" s="220" t="s">
        <v>2494</v>
      </c>
      <c r="E54" s="221" t="s">
        <v>2514</v>
      </c>
      <c r="F54" s="129" t="s">
        <v>2516</v>
      </c>
      <c r="G54" s="129"/>
      <c r="H54" s="129" t="s">
        <v>2522</v>
      </c>
      <c r="I54" s="173"/>
      <c r="J54" s="129" t="s">
        <v>1292</v>
      </c>
      <c r="K54" s="174" t="s">
        <v>2583</v>
      </c>
    </row>
    <row r="55" spans="4:11">
      <c r="D55" s="220" t="s">
        <v>2495</v>
      </c>
      <c r="E55" s="221" t="s">
        <v>2517</v>
      </c>
      <c r="F55" s="129">
        <v>145</v>
      </c>
      <c r="G55" s="129"/>
      <c r="H55" s="129" t="s">
        <v>2522</v>
      </c>
      <c r="I55" s="173"/>
      <c r="J55" s="129" t="s">
        <v>1292</v>
      </c>
      <c r="K55" s="174" t="s">
        <v>2583</v>
      </c>
    </row>
    <row r="56" spans="4:11">
      <c r="D56" s="220" t="s">
        <v>2496</v>
      </c>
      <c r="E56" s="221" t="s">
        <v>2518</v>
      </c>
      <c r="F56" s="129" t="s">
        <v>2519</v>
      </c>
      <c r="G56" s="234">
        <v>840333622</v>
      </c>
      <c r="H56" s="129" t="s">
        <v>1300</v>
      </c>
      <c r="I56" s="173" t="s">
        <v>2585</v>
      </c>
      <c r="J56" s="129" t="s">
        <v>1292</v>
      </c>
      <c r="K56" s="174" t="s">
        <v>2583</v>
      </c>
    </row>
    <row r="57" spans="4:11">
      <c r="D57" s="220" t="s">
        <v>2497</v>
      </c>
      <c r="E57" s="221" t="s">
        <v>2520</v>
      </c>
      <c r="F57" s="129" t="s">
        <v>2521</v>
      </c>
      <c r="G57" s="234">
        <v>840333625</v>
      </c>
      <c r="H57" s="129" t="s">
        <v>1300</v>
      </c>
      <c r="I57" s="173" t="s">
        <v>2585</v>
      </c>
      <c r="J57" s="129" t="s">
        <v>1292</v>
      </c>
      <c r="K57" s="174" t="s">
        <v>2583</v>
      </c>
    </row>
    <row r="58" spans="4:11">
      <c r="D58" s="220" t="s">
        <v>2531</v>
      </c>
      <c r="E58" s="221" t="s">
        <v>2532</v>
      </c>
      <c r="F58" s="129" t="s">
        <v>2533</v>
      </c>
      <c r="G58" s="129"/>
      <c r="H58" s="129" t="s">
        <v>2538</v>
      </c>
      <c r="I58" s="173"/>
      <c r="J58" s="129" t="s">
        <v>1292</v>
      </c>
      <c r="K58" s="129" t="s">
        <v>2539</v>
      </c>
    </row>
    <row r="59" spans="4:11">
      <c r="D59" s="220" t="s">
        <v>2534</v>
      </c>
      <c r="E59" s="221" t="s">
        <v>2535</v>
      </c>
      <c r="F59" s="129" t="s">
        <v>2536</v>
      </c>
      <c r="G59" s="129" t="s">
        <v>2584</v>
      </c>
      <c r="H59" s="129" t="s">
        <v>2168</v>
      </c>
      <c r="I59" s="173" t="s">
        <v>2586</v>
      </c>
      <c r="J59" s="129" t="s">
        <v>1292</v>
      </c>
      <c r="K59" s="129" t="s">
        <v>2583</v>
      </c>
    </row>
    <row r="60" spans="4:11">
      <c r="D60" s="220" t="s">
        <v>1301</v>
      </c>
      <c r="E60" s="221" t="s">
        <v>2509</v>
      </c>
      <c r="F60" s="129" t="s">
        <v>2537</v>
      </c>
      <c r="G60" s="129">
        <v>840348097</v>
      </c>
      <c r="H60" s="129" t="s">
        <v>1300</v>
      </c>
      <c r="I60" s="173" t="s">
        <v>2745</v>
      </c>
      <c r="J60" s="129" t="s">
        <v>1292</v>
      </c>
      <c r="K60" s="129" t="s">
        <v>2583</v>
      </c>
    </row>
    <row r="61" spans="4:11">
      <c r="D61" s="220" t="s">
        <v>2578</v>
      </c>
      <c r="E61" s="221" t="s">
        <v>2579</v>
      </c>
      <c r="F61" s="129" t="s">
        <v>2533</v>
      </c>
      <c r="G61" s="129"/>
      <c r="H61" s="129" t="s">
        <v>2587</v>
      </c>
      <c r="I61" s="173"/>
      <c r="J61" s="129" t="s">
        <v>1292</v>
      </c>
      <c r="K61" s="129" t="s">
        <v>2526</v>
      </c>
    </row>
    <row r="62" spans="4:11">
      <c r="D62" s="220" t="s">
        <v>2580</v>
      </c>
      <c r="E62" s="221" t="s">
        <v>2581</v>
      </c>
      <c r="F62" s="129">
        <v>161206030</v>
      </c>
      <c r="G62" s="234">
        <v>840340044</v>
      </c>
      <c r="H62" s="129" t="s">
        <v>2538</v>
      </c>
      <c r="I62" s="173">
        <v>44901</v>
      </c>
      <c r="J62" s="129" t="s">
        <v>1292</v>
      </c>
      <c r="K62" s="129" t="s">
        <v>2583</v>
      </c>
    </row>
    <row r="63" spans="4:11">
      <c r="D63" s="220" t="s">
        <v>2496</v>
      </c>
      <c r="E63" s="221" t="s">
        <v>2518</v>
      </c>
      <c r="F63" s="129" t="s">
        <v>2588</v>
      </c>
      <c r="G63" s="234">
        <v>840348098</v>
      </c>
      <c r="H63" s="129" t="s">
        <v>1300</v>
      </c>
      <c r="I63" s="173" t="s">
        <v>2745</v>
      </c>
      <c r="J63" s="129" t="s">
        <v>1292</v>
      </c>
      <c r="K63" s="129" t="s">
        <v>2583</v>
      </c>
    </row>
    <row r="64" spans="4:11">
      <c r="D64" s="220" t="s">
        <v>2580</v>
      </c>
      <c r="E64" s="221" t="s">
        <v>2581</v>
      </c>
      <c r="F64" s="129">
        <v>170316038</v>
      </c>
      <c r="G64" s="234">
        <v>840340229</v>
      </c>
      <c r="H64" s="129" t="s">
        <v>2538</v>
      </c>
      <c r="I64" s="173">
        <v>44901</v>
      </c>
      <c r="J64" s="129" t="s">
        <v>1292</v>
      </c>
      <c r="K64" s="129" t="s">
        <v>2583</v>
      </c>
    </row>
    <row r="65" spans="4:11">
      <c r="D65" s="220" t="s">
        <v>2580</v>
      </c>
      <c r="E65" s="221" t="s">
        <v>2589</v>
      </c>
      <c r="F65" s="129" t="s">
        <v>2590</v>
      </c>
      <c r="G65" s="234">
        <v>840344153</v>
      </c>
      <c r="H65" s="129" t="s">
        <v>2538</v>
      </c>
      <c r="I65" s="173" t="s">
        <v>2611</v>
      </c>
      <c r="J65" s="129" t="s">
        <v>1292</v>
      </c>
      <c r="K65" s="129" t="s">
        <v>2583</v>
      </c>
    </row>
    <row r="66" spans="4:11">
      <c r="D66" s="220" t="s">
        <v>2496</v>
      </c>
      <c r="E66" s="221" t="s">
        <v>2518</v>
      </c>
      <c r="F66" s="129" t="s">
        <v>2606</v>
      </c>
      <c r="G66" s="234">
        <v>840348101</v>
      </c>
      <c r="H66" s="129" t="s">
        <v>1300</v>
      </c>
      <c r="I66" s="173" t="s">
        <v>2745</v>
      </c>
      <c r="J66" s="129" t="s">
        <v>1292</v>
      </c>
      <c r="K66" s="129" t="s">
        <v>2583</v>
      </c>
    </row>
    <row r="67" spans="4:11">
      <c r="D67" s="220" t="s">
        <v>2496</v>
      </c>
      <c r="E67" s="221" t="s">
        <v>2518</v>
      </c>
      <c r="F67" s="129" t="s">
        <v>2607</v>
      </c>
      <c r="G67" s="234">
        <v>840348104</v>
      </c>
      <c r="H67" s="129" t="s">
        <v>1300</v>
      </c>
      <c r="I67" s="173" t="s">
        <v>2745</v>
      </c>
      <c r="J67" s="129" t="s">
        <v>1292</v>
      </c>
      <c r="K67" s="129" t="s">
        <v>2583</v>
      </c>
    </row>
    <row r="68" spans="4:11">
      <c r="D68" s="220" t="s">
        <v>2496</v>
      </c>
      <c r="E68" s="221" t="s">
        <v>2518</v>
      </c>
      <c r="F68" s="129" t="s">
        <v>2608</v>
      </c>
      <c r="G68" s="234">
        <v>840348105</v>
      </c>
      <c r="H68" s="129" t="s">
        <v>1300</v>
      </c>
      <c r="I68" s="173" t="s">
        <v>2745</v>
      </c>
      <c r="J68" s="129" t="s">
        <v>1292</v>
      </c>
      <c r="K68" s="129" t="s">
        <v>2583</v>
      </c>
    </row>
    <row r="69" spans="4:11">
      <c r="D69" s="220" t="s">
        <v>2578</v>
      </c>
      <c r="E69" s="221" t="s">
        <v>2579</v>
      </c>
      <c r="F69" s="129" t="s">
        <v>2533</v>
      </c>
      <c r="G69" s="129"/>
      <c r="H69" s="129" t="s">
        <v>2587</v>
      </c>
      <c r="I69" s="173"/>
      <c r="J69" s="129" t="s">
        <v>1292</v>
      </c>
      <c r="K69" s="129" t="s">
        <v>2526</v>
      </c>
    </row>
    <row r="70" spans="4:11">
      <c r="D70" s="220" t="s">
        <v>2743</v>
      </c>
      <c r="E70" s="221" t="s">
        <v>2744</v>
      </c>
      <c r="F70" s="129">
        <v>17020004</v>
      </c>
      <c r="G70" s="129" t="s">
        <v>2584</v>
      </c>
      <c r="H70" s="129" t="s">
        <v>2168</v>
      </c>
      <c r="I70" s="173" t="s">
        <v>2746</v>
      </c>
      <c r="J70" s="129" t="s">
        <v>1292</v>
      </c>
      <c r="K70" s="129" t="s">
        <v>2583</v>
      </c>
    </row>
    <row r="71" spans="4:11">
      <c r="D71" s="220"/>
      <c r="E71" s="221"/>
      <c r="F71" s="129"/>
      <c r="G71" s="217"/>
      <c r="H71" s="129"/>
      <c r="I71" s="173"/>
      <c r="J71" s="129"/>
      <c r="K71" s="129"/>
    </row>
    <row r="72" spans="4:11">
      <c r="D72" s="220"/>
      <c r="E72" s="221"/>
      <c r="F72" s="129"/>
      <c r="G72" s="217"/>
      <c r="H72" s="129"/>
      <c r="I72" s="173"/>
      <c r="J72" s="129"/>
      <c r="K72" s="129"/>
    </row>
    <row r="73" spans="4:11">
      <c r="D73" s="220"/>
      <c r="E73" s="221"/>
      <c r="F73" s="129"/>
      <c r="G73" s="217"/>
      <c r="H73" s="129"/>
      <c r="I73" s="173"/>
      <c r="J73" s="129"/>
      <c r="K73" s="129"/>
    </row>
    <row r="74" spans="4:11">
      <c r="D74" s="220"/>
      <c r="E74" s="221"/>
      <c r="F74" s="129"/>
      <c r="G74" s="129"/>
      <c r="H74" s="129"/>
      <c r="I74" s="173"/>
      <c r="J74" s="129"/>
      <c r="K74" s="129"/>
    </row>
    <row r="75" spans="4:11">
      <c r="D75" s="212"/>
      <c r="E75" s="129"/>
      <c r="F75" s="129"/>
      <c r="G75" s="211"/>
      <c r="H75" s="129"/>
      <c r="I75" s="173"/>
      <c r="J75" s="129"/>
      <c r="K75" s="129"/>
    </row>
    <row r="76" spans="4:11">
      <c r="D76" s="212"/>
      <c r="E76" s="129"/>
      <c r="F76" s="129"/>
      <c r="G76" s="211"/>
      <c r="H76" s="129"/>
      <c r="I76" s="173"/>
      <c r="J76" s="129"/>
      <c r="K76" s="129"/>
    </row>
    <row r="77" spans="4:11">
      <c r="D77" s="212"/>
      <c r="E77" s="129"/>
      <c r="F77" s="129"/>
      <c r="G77" s="211"/>
      <c r="H77" s="129"/>
      <c r="I77" s="173"/>
      <c r="J77" s="129"/>
      <c r="K77" s="129"/>
    </row>
    <row r="78" spans="4:11">
      <c r="D78" s="212"/>
      <c r="E78" s="129"/>
      <c r="F78" s="129"/>
      <c r="G78" s="211"/>
      <c r="H78" s="129"/>
      <c r="I78" s="173"/>
      <c r="J78" s="129"/>
      <c r="K78" s="129"/>
    </row>
  </sheetData>
  <conditionalFormatting sqref="J75:J78">
    <cfRule type="expression" dxfId="51" priority="117">
      <formula>J75="Closed"</formula>
    </cfRule>
    <cfRule type="expression" dxfId="50" priority="118">
      <formula>J75="Open"</formula>
    </cfRule>
  </conditionalFormatting>
  <conditionalFormatting sqref="J71:J73">
    <cfRule type="expression" dxfId="49" priority="79">
      <formula>J71="Closed"</formula>
    </cfRule>
    <cfRule type="expression" dxfId="48" priority="80">
      <formula>J71="Open"</formula>
    </cfRule>
  </conditionalFormatting>
  <conditionalFormatting sqref="J74">
    <cfRule type="expression" dxfId="47" priority="77">
      <formula>J74="Closed"</formula>
    </cfRule>
    <cfRule type="expression" dxfId="46" priority="78">
      <formula>J74="Open"</formula>
    </cfRule>
  </conditionalFormatting>
  <conditionalFormatting sqref="J30:J31 J2:J9">
    <cfRule type="expression" dxfId="45" priority="37">
      <formula>J2="Closed"</formula>
    </cfRule>
    <cfRule type="expression" dxfId="44" priority="38">
      <formula>J2="Open"</formula>
    </cfRule>
  </conditionalFormatting>
  <conditionalFormatting sqref="J10:J12">
    <cfRule type="expression" dxfId="43" priority="35">
      <formula>J10="Closed"</formula>
    </cfRule>
    <cfRule type="expression" dxfId="42" priority="36">
      <formula>J10="Open"</formula>
    </cfRule>
  </conditionalFormatting>
  <conditionalFormatting sqref="J13:J15">
    <cfRule type="expression" dxfId="41" priority="33">
      <formula>J13="Closed"</formula>
    </cfRule>
    <cfRule type="expression" dxfId="40" priority="34">
      <formula>J13="Open"</formula>
    </cfRule>
  </conditionalFormatting>
  <conditionalFormatting sqref="J16:J17">
    <cfRule type="expression" dxfId="39" priority="31">
      <formula>J16="Closed"</formula>
    </cfRule>
    <cfRule type="expression" dxfId="38" priority="32">
      <formula>J16="Open"</formula>
    </cfRule>
  </conditionalFormatting>
  <conditionalFormatting sqref="J18:J19">
    <cfRule type="expression" dxfId="37" priority="29">
      <formula>J18="Closed"</formula>
    </cfRule>
    <cfRule type="expression" dxfId="36" priority="30">
      <formula>J18="Open"</formula>
    </cfRule>
  </conditionalFormatting>
  <conditionalFormatting sqref="J20">
    <cfRule type="expression" dxfId="35" priority="27">
      <formula>J20="Closed"</formula>
    </cfRule>
    <cfRule type="expression" dxfId="34" priority="28">
      <formula>J20="Open"</formula>
    </cfRule>
  </conditionalFormatting>
  <conditionalFormatting sqref="J21">
    <cfRule type="expression" dxfId="33" priority="25">
      <formula>J21="Closed"</formula>
    </cfRule>
    <cfRule type="expression" dxfId="32" priority="26">
      <formula>J21="Open"</formula>
    </cfRule>
  </conditionalFormatting>
  <conditionalFormatting sqref="J22">
    <cfRule type="expression" dxfId="31" priority="23">
      <formula>J22="Closed"</formula>
    </cfRule>
    <cfRule type="expression" dxfId="30" priority="24">
      <formula>J22="Open"</formula>
    </cfRule>
  </conditionalFormatting>
  <conditionalFormatting sqref="J23">
    <cfRule type="expression" dxfId="29" priority="21">
      <formula>J23="Closed"</formula>
    </cfRule>
    <cfRule type="expression" dxfId="28" priority="22">
      <formula>J23="Open"</formula>
    </cfRule>
  </conditionalFormatting>
  <conditionalFormatting sqref="J24">
    <cfRule type="expression" dxfId="27" priority="19">
      <formula>J24="Closed"</formula>
    </cfRule>
    <cfRule type="expression" dxfId="26" priority="20">
      <formula>J24="Open"</formula>
    </cfRule>
  </conditionalFormatting>
  <conditionalFormatting sqref="J25">
    <cfRule type="expression" dxfId="25" priority="17">
      <formula>J25="Closed"</formula>
    </cfRule>
    <cfRule type="expression" dxfId="24" priority="18">
      <formula>J25="Open"</formula>
    </cfRule>
  </conditionalFormatting>
  <conditionalFormatting sqref="J26">
    <cfRule type="expression" dxfId="23" priority="15">
      <formula>J26="Closed"</formula>
    </cfRule>
    <cfRule type="expression" dxfId="22" priority="16">
      <formula>J26="Open"</formula>
    </cfRule>
  </conditionalFormatting>
  <conditionalFormatting sqref="J27">
    <cfRule type="expression" dxfId="21" priority="13">
      <formula>J27="Closed"</formula>
    </cfRule>
    <cfRule type="expression" dxfId="20" priority="14">
      <formula>J27="Open"</formula>
    </cfRule>
  </conditionalFormatting>
  <conditionalFormatting sqref="J28">
    <cfRule type="expression" dxfId="19" priority="11">
      <formula>J28="Closed"</formula>
    </cfRule>
    <cfRule type="expression" dxfId="18" priority="12">
      <formula>J28="Open"</formula>
    </cfRule>
  </conditionalFormatting>
  <conditionalFormatting sqref="J29">
    <cfRule type="expression" dxfId="17" priority="9">
      <formula>J29="Closed"</formula>
    </cfRule>
    <cfRule type="expression" dxfId="16" priority="10">
      <formula>J29="Open"</formula>
    </cfRule>
  </conditionalFormatting>
  <conditionalFormatting sqref="J32:J56">
    <cfRule type="expression" dxfId="15" priority="7">
      <formula>J32="Closed"</formula>
    </cfRule>
    <cfRule type="expression" dxfId="14" priority="8">
      <formula>J32="Open"</formula>
    </cfRule>
  </conditionalFormatting>
  <conditionalFormatting sqref="J57:J65">
    <cfRule type="expression" dxfId="13" priority="5">
      <formula>J57="Closed"</formula>
    </cfRule>
    <cfRule type="expression" dxfId="12" priority="6">
      <formula>J57="Open"</formula>
    </cfRule>
  </conditionalFormatting>
  <conditionalFormatting sqref="J66:J68">
    <cfRule type="expression" dxfId="11" priority="3">
      <formula>J66="Closed"</formula>
    </cfRule>
    <cfRule type="expression" dxfId="10" priority="4">
      <formula>J66="Open"</formula>
    </cfRule>
  </conditionalFormatting>
  <conditionalFormatting sqref="J69:J70">
    <cfRule type="expression" dxfId="9" priority="1">
      <formula>J69="Closed"</formula>
    </cfRule>
    <cfRule type="expression" dxfId="8" priority="2">
      <formula>J69="Open"</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18F47-A3CA-4DA9-8819-E0E51888F79B}">
  <sheetPr>
    <tabColor theme="1" tint="0.34998626667073579"/>
  </sheetPr>
  <dimension ref="A1:P45"/>
  <sheetViews>
    <sheetView zoomScale="90" zoomScaleNormal="90" workbookViewId="0">
      <selection activeCell="L33" sqref="L33"/>
    </sheetView>
  </sheetViews>
  <sheetFormatPr defaultColWidth="8.88671875" defaultRowHeight="14.4"/>
  <cols>
    <col min="1" max="1" width="13.109375" style="121" customWidth="1"/>
    <col min="2" max="3" width="8.88671875" style="121"/>
    <col min="4" max="4" width="13.6640625" style="121" customWidth="1"/>
    <col min="5" max="5" width="12.5546875" style="121" customWidth="1"/>
    <col min="6" max="6" width="11.33203125" style="121" customWidth="1"/>
    <col min="7" max="7" width="13.109375" style="121" customWidth="1"/>
    <col min="8" max="8" width="12.5546875" style="121" customWidth="1"/>
    <col min="9" max="9" width="18.33203125" style="121" customWidth="1"/>
    <col min="10" max="11" width="8.88671875" style="121"/>
    <col min="12" max="12" width="19" style="121" customWidth="1"/>
    <col min="13" max="13" width="13.6640625" style="121" customWidth="1"/>
    <col min="14" max="14" width="8.88671875" style="121"/>
    <col min="15" max="15" width="10.6640625" style="121" customWidth="1"/>
    <col min="16" max="16384" width="8.88671875" style="121"/>
  </cols>
  <sheetData>
    <row r="1" spans="1:16">
      <c r="A1" s="126">
        <v>44559</v>
      </c>
    </row>
    <row r="2" spans="1:16">
      <c r="A2" s="45" t="s">
        <v>1359</v>
      </c>
      <c r="B2" s="46" t="s">
        <v>1369</v>
      </c>
      <c r="E2" s="282" t="s">
        <v>1363</v>
      </c>
      <c r="F2" s="282"/>
      <c r="G2" s="282"/>
      <c r="H2" s="282"/>
      <c r="L2" s="283" t="s">
        <v>1368</v>
      </c>
      <c r="M2" s="283"/>
      <c r="N2" s="283"/>
      <c r="O2" s="283"/>
      <c r="P2" s="283"/>
    </row>
    <row r="3" spans="1:16" ht="28.95" customHeight="1">
      <c r="A3" s="123" t="s">
        <v>1348</v>
      </c>
      <c r="B3" s="37">
        <v>3</v>
      </c>
      <c r="D3" s="39"/>
      <c r="E3" s="40" t="s">
        <v>1364</v>
      </c>
      <c r="F3" s="40" t="s">
        <v>1365</v>
      </c>
      <c r="G3" s="40" t="s">
        <v>1366</v>
      </c>
      <c r="H3" s="40" t="s">
        <v>1367</v>
      </c>
      <c r="M3" s="40" t="s">
        <v>1364</v>
      </c>
      <c r="N3" s="40" t="s">
        <v>1365</v>
      </c>
      <c r="O3" s="40" t="s">
        <v>1366</v>
      </c>
      <c r="P3" s="40" t="s">
        <v>1367</v>
      </c>
    </row>
    <row r="4" spans="1:16">
      <c r="A4" s="123" t="s">
        <v>1349</v>
      </c>
      <c r="B4" s="37">
        <v>38</v>
      </c>
      <c r="D4" s="43" t="s">
        <v>1348</v>
      </c>
      <c r="E4" s="42">
        <v>7</v>
      </c>
      <c r="F4" s="42">
        <v>0</v>
      </c>
      <c r="G4" s="42">
        <v>0</v>
      </c>
      <c r="H4" s="42">
        <v>1</v>
      </c>
      <c r="L4" s="119" t="str">
        <f>"Mar (" &amp; SUM(M4:P4) &amp; ")"</f>
        <v>Mar (70)</v>
      </c>
      <c r="M4" s="120">
        <v>6</v>
      </c>
      <c r="N4" s="120">
        <v>18</v>
      </c>
      <c r="O4" s="120">
        <v>24</v>
      </c>
      <c r="P4" s="120">
        <v>22</v>
      </c>
    </row>
    <row r="5" spans="1:16">
      <c r="A5" s="123" t="s">
        <v>1350</v>
      </c>
      <c r="B5" s="37">
        <v>35</v>
      </c>
      <c r="D5" s="43" t="s">
        <v>1349</v>
      </c>
      <c r="E5" s="42">
        <v>3</v>
      </c>
      <c r="F5" s="42">
        <v>0</v>
      </c>
      <c r="G5" s="42">
        <v>6</v>
      </c>
      <c r="H5" s="42">
        <v>0</v>
      </c>
      <c r="L5" s="119" t="str">
        <f>"Apr (" &amp; SUM(M5:P5) &amp; ")"</f>
        <v>Apr (70)</v>
      </c>
      <c r="M5" s="120">
        <v>18</v>
      </c>
      <c r="N5" s="120">
        <v>3</v>
      </c>
      <c r="O5" s="120">
        <v>26</v>
      </c>
      <c r="P5" s="120">
        <v>23</v>
      </c>
    </row>
    <row r="6" spans="1:16">
      <c r="A6" s="123" t="s">
        <v>1351</v>
      </c>
      <c r="B6" s="37">
        <v>0</v>
      </c>
      <c r="D6" s="43" t="s">
        <v>1350</v>
      </c>
      <c r="E6" s="42">
        <v>3</v>
      </c>
      <c r="F6" s="42">
        <v>3</v>
      </c>
      <c r="G6" s="42">
        <v>0</v>
      </c>
      <c r="H6" s="42">
        <v>0</v>
      </c>
      <c r="L6" s="119" t="str">
        <f>"May (" &amp; SUM(M6:P6) &amp; ")"</f>
        <v>May (70)</v>
      </c>
      <c r="M6" s="120">
        <v>23</v>
      </c>
      <c r="N6" s="120">
        <v>2</v>
      </c>
      <c r="O6" s="120">
        <v>26</v>
      </c>
      <c r="P6" s="120">
        <v>19</v>
      </c>
    </row>
    <row r="7" spans="1:16">
      <c r="A7" s="123" t="s">
        <v>1352</v>
      </c>
      <c r="B7" s="37">
        <v>0</v>
      </c>
      <c r="D7" s="43" t="s">
        <v>1351</v>
      </c>
      <c r="E7" s="42">
        <v>2</v>
      </c>
      <c r="F7" s="42">
        <v>0</v>
      </c>
      <c r="G7" s="42">
        <v>0</v>
      </c>
      <c r="H7" s="42">
        <v>0</v>
      </c>
      <c r="L7" s="119" t="str">
        <f>"Jun (" &amp; SUM(M7:P7) &amp; ")"</f>
        <v>Jun (70)</v>
      </c>
      <c r="M7" s="120">
        <v>33</v>
      </c>
      <c r="N7" s="120">
        <v>7</v>
      </c>
      <c r="O7" s="120">
        <v>17</v>
      </c>
      <c r="P7" s="120">
        <v>13</v>
      </c>
    </row>
    <row r="8" spans="1:16">
      <c r="A8" s="123" t="s">
        <v>1353</v>
      </c>
      <c r="B8" s="37">
        <v>6</v>
      </c>
      <c r="D8" s="43" t="s">
        <v>1352</v>
      </c>
      <c r="E8" s="42">
        <v>13</v>
      </c>
      <c r="F8" s="42">
        <v>0</v>
      </c>
      <c r="G8" s="42">
        <v>0</v>
      </c>
      <c r="H8" s="42">
        <v>0</v>
      </c>
      <c r="L8" s="119" t="str">
        <f>"Jul (" &amp; SUM(M8:P8) &amp; ")"</f>
        <v>Jul (70)</v>
      </c>
      <c r="M8" s="120">
        <v>33</v>
      </c>
      <c r="N8" s="120">
        <v>7</v>
      </c>
      <c r="O8" s="120">
        <v>17</v>
      </c>
      <c r="P8" s="120">
        <v>13</v>
      </c>
    </row>
    <row r="9" spans="1:16">
      <c r="A9" s="123" t="s">
        <v>1354</v>
      </c>
      <c r="B9" s="37">
        <v>74</v>
      </c>
      <c r="D9" s="43" t="s">
        <v>1353</v>
      </c>
      <c r="E9" s="42">
        <v>0</v>
      </c>
      <c r="F9" s="42">
        <v>0</v>
      </c>
      <c r="G9" s="42">
        <v>0</v>
      </c>
      <c r="H9" s="42">
        <v>0</v>
      </c>
      <c r="L9" s="119" t="str">
        <f>"Aug (" &amp; SUM(M9:P9) &amp; ")"</f>
        <v>Aug (70)</v>
      </c>
      <c r="M9" s="120">
        <v>33</v>
      </c>
      <c r="N9" s="120">
        <v>7</v>
      </c>
      <c r="O9" s="120">
        <v>18</v>
      </c>
      <c r="P9" s="120">
        <v>12</v>
      </c>
    </row>
    <row r="10" spans="1:16">
      <c r="A10" s="123" t="s">
        <v>1355</v>
      </c>
      <c r="B10" s="37">
        <v>1</v>
      </c>
      <c r="D10" s="43" t="s">
        <v>1354</v>
      </c>
      <c r="E10" s="42">
        <v>4</v>
      </c>
      <c r="F10" s="42">
        <v>6</v>
      </c>
      <c r="G10" s="42">
        <v>0</v>
      </c>
      <c r="H10" s="42">
        <v>0</v>
      </c>
      <c r="L10" s="119" t="str">
        <f>"Sep (" &amp; SUM(M10:P10) &amp; ")"</f>
        <v>Sep (73)</v>
      </c>
      <c r="M10" s="120">
        <v>30</v>
      </c>
      <c r="N10" s="120">
        <v>10</v>
      </c>
      <c r="O10" s="120">
        <v>21</v>
      </c>
      <c r="P10" s="120">
        <v>12</v>
      </c>
    </row>
    <row r="11" spans="1:16">
      <c r="A11" s="123" t="s">
        <v>1356</v>
      </c>
      <c r="B11" s="37">
        <v>53</v>
      </c>
      <c r="D11" s="43" t="s">
        <v>1355</v>
      </c>
      <c r="E11" s="42">
        <v>0</v>
      </c>
      <c r="F11" s="42">
        <v>0</v>
      </c>
      <c r="G11" s="42">
        <v>0</v>
      </c>
      <c r="H11" s="42">
        <v>0</v>
      </c>
      <c r="L11" s="119" t="str">
        <f>"Oct (" &amp; SUM(M11:P11) &amp; ")"</f>
        <v>Oct (77)</v>
      </c>
      <c r="M11" s="120">
        <v>37</v>
      </c>
      <c r="N11" s="120">
        <v>4</v>
      </c>
      <c r="O11" s="120">
        <v>22</v>
      </c>
      <c r="P11" s="120">
        <v>14</v>
      </c>
    </row>
    <row r="12" spans="1:16">
      <c r="A12" s="123" t="s">
        <v>1357</v>
      </c>
      <c r="B12" s="37">
        <v>141</v>
      </c>
      <c r="D12" s="43" t="s">
        <v>1356</v>
      </c>
      <c r="E12" s="42">
        <v>21</v>
      </c>
      <c r="F12" s="42">
        <v>1</v>
      </c>
      <c r="G12" s="42">
        <v>1</v>
      </c>
      <c r="H12" s="42">
        <v>6</v>
      </c>
      <c r="L12" s="119" t="s">
        <v>1906</v>
      </c>
      <c r="M12" s="120">
        <v>50</v>
      </c>
      <c r="N12" s="120">
        <v>14</v>
      </c>
      <c r="O12" s="120">
        <v>12</v>
      </c>
      <c r="P12" s="120">
        <v>6</v>
      </c>
    </row>
    <row r="13" spans="1:16">
      <c r="A13" s="123" t="s">
        <v>1358</v>
      </c>
      <c r="B13" s="37">
        <v>0</v>
      </c>
      <c r="D13" s="43" t="s">
        <v>1357</v>
      </c>
      <c r="E13" s="42">
        <v>2</v>
      </c>
      <c r="F13" s="42">
        <v>4</v>
      </c>
      <c r="G13" s="42">
        <v>0</v>
      </c>
      <c r="H13" s="42">
        <v>0</v>
      </c>
      <c r="L13" s="119" t="s">
        <v>1907</v>
      </c>
      <c r="M13" s="120">
        <v>55</v>
      </c>
      <c r="N13" s="120">
        <v>14</v>
      </c>
      <c r="O13" s="120">
        <v>7</v>
      </c>
      <c r="P13" s="120">
        <v>7</v>
      </c>
    </row>
    <row r="14" spans="1:16">
      <c r="A14" s="45" t="s">
        <v>1314</v>
      </c>
      <c r="B14" s="38">
        <v>351</v>
      </c>
      <c r="D14" s="44" t="s">
        <v>1361</v>
      </c>
      <c r="E14" s="36">
        <v>55</v>
      </c>
      <c r="F14" s="36">
        <v>14</v>
      </c>
      <c r="G14" s="36">
        <v>7</v>
      </c>
      <c r="H14" s="36">
        <v>7</v>
      </c>
      <c r="L14" s="119" t="s">
        <v>2488</v>
      </c>
      <c r="M14" s="120">
        <v>50</v>
      </c>
      <c r="N14" s="120">
        <v>14</v>
      </c>
      <c r="O14" s="120">
        <v>12</v>
      </c>
      <c r="P14" s="120">
        <v>6</v>
      </c>
    </row>
    <row r="15" spans="1:16">
      <c r="L15" s="119" t="s">
        <v>2489</v>
      </c>
      <c r="M15" s="120">
        <v>55</v>
      </c>
      <c r="N15" s="120">
        <v>14</v>
      </c>
      <c r="O15" s="120">
        <v>7</v>
      </c>
      <c r="P15" s="120">
        <v>7</v>
      </c>
    </row>
    <row r="17" spans="1:9" ht="27.6">
      <c r="A17" s="45" t="s">
        <v>1360</v>
      </c>
      <c r="B17" s="46" t="s">
        <v>1369</v>
      </c>
      <c r="D17" s="40" t="s">
        <v>1383</v>
      </c>
      <c r="E17" s="40" t="s">
        <v>1384</v>
      </c>
      <c r="F17" s="40" t="s">
        <v>1416</v>
      </c>
      <c r="G17" s="40" t="s">
        <v>1385</v>
      </c>
      <c r="H17" s="40" t="s">
        <v>1386</v>
      </c>
      <c r="I17" s="40" t="s">
        <v>1387</v>
      </c>
    </row>
    <row r="18" spans="1:9">
      <c r="A18" s="123" t="s">
        <v>1348</v>
      </c>
      <c r="B18" s="37">
        <v>1</v>
      </c>
      <c r="D18" s="123" t="s">
        <v>1388</v>
      </c>
      <c r="E18" s="125" t="s">
        <v>1389</v>
      </c>
      <c r="F18" s="125">
        <v>45</v>
      </c>
      <c r="G18" s="123" t="s">
        <v>1908</v>
      </c>
      <c r="H18" s="123" t="s">
        <v>1909</v>
      </c>
      <c r="I18" s="123" t="s">
        <v>1390</v>
      </c>
    </row>
    <row r="19" spans="1:9">
      <c r="A19" s="123" t="s">
        <v>1349</v>
      </c>
      <c r="B19" s="37">
        <v>6</v>
      </c>
      <c r="D19" s="123" t="s">
        <v>1391</v>
      </c>
      <c r="E19" s="125" t="s">
        <v>1389</v>
      </c>
      <c r="F19" s="125">
        <v>44</v>
      </c>
      <c r="G19" s="123" t="s">
        <v>1910</v>
      </c>
      <c r="H19" s="123" t="s">
        <v>1909</v>
      </c>
      <c r="I19" s="123" t="s">
        <v>1390</v>
      </c>
    </row>
    <row r="20" spans="1:9">
      <c r="A20" s="123" t="s">
        <v>1350</v>
      </c>
      <c r="B20" s="37">
        <v>3</v>
      </c>
      <c r="D20" s="123" t="s">
        <v>1391</v>
      </c>
      <c r="E20" s="125" t="s">
        <v>1389</v>
      </c>
      <c r="F20" s="125">
        <v>7</v>
      </c>
      <c r="G20" s="123" t="s">
        <v>1392</v>
      </c>
      <c r="H20" s="123" t="s">
        <v>1909</v>
      </c>
      <c r="I20" s="123" t="s">
        <v>1390</v>
      </c>
    </row>
    <row r="21" spans="1:9">
      <c r="A21" s="123" t="s">
        <v>1351</v>
      </c>
      <c r="B21" s="37">
        <v>0</v>
      </c>
      <c r="D21" s="123" t="s">
        <v>1391</v>
      </c>
      <c r="E21" s="125" t="s">
        <v>1389</v>
      </c>
      <c r="F21" s="125">
        <v>4</v>
      </c>
      <c r="G21" s="123" t="s">
        <v>1394</v>
      </c>
      <c r="H21" s="123" t="s">
        <v>1911</v>
      </c>
      <c r="I21" s="123" t="s">
        <v>1912</v>
      </c>
    </row>
    <row r="22" spans="1:9">
      <c r="A22" s="123" t="s">
        <v>1352</v>
      </c>
      <c r="B22" s="37">
        <v>0</v>
      </c>
      <c r="D22" s="123" t="s">
        <v>1391</v>
      </c>
      <c r="E22" s="125" t="s">
        <v>1389</v>
      </c>
      <c r="F22" s="125">
        <v>4</v>
      </c>
      <c r="G22" s="123" t="s">
        <v>1396</v>
      </c>
      <c r="H22" s="123" t="s">
        <v>1570</v>
      </c>
      <c r="I22" s="123" t="s">
        <v>1390</v>
      </c>
    </row>
    <row r="23" spans="1:9">
      <c r="A23" s="123" t="s">
        <v>1353</v>
      </c>
      <c r="B23" s="37">
        <v>0</v>
      </c>
      <c r="D23" s="123" t="s">
        <v>1391</v>
      </c>
      <c r="E23" s="125" t="s">
        <v>1389</v>
      </c>
      <c r="F23" s="125">
        <v>2</v>
      </c>
      <c r="G23" s="123" t="s">
        <v>1395</v>
      </c>
      <c r="H23" s="123" t="s">
        <v>1913</v>
      </c>
      <c r="I23" s="123" t="s">
        <v>1366</v>
      </c>
    </row>
    <row r="24" spans="1:9">
      <c r="A24" s="123" t="s">
        <v>1354</v>
      </c>
      <c r="B24" s="37">
        <v>6</v>
      </c>
      <c r="D24" s="123" t="s">
        <v>1391</v>
      </c>
      <c r="E24" s="125" t="s">
        <v>1389</v>
      </c>
      <c r="F24" s="125">
        <v>1</v>
      </c>
      <c r="G24" s="123" t="s">
        <v>1914</v>
      </c>
      <c r="H24" s="123" t="s">
        <v>1913</v>
      </c>
      <c r="I24" s="123" t="s">
        <v>1366</v>
      </c>
    </row>
    <row r="25" spans="1:9">
      <c r="A25" s="123" t="s">
        <v>1355</v>
      </c>
      <c r="B25" s="37">
        <v>0</v>
      </c>
      <c r="D25" s="123" t="s">
        <v>1391</v>
      </c>
      <c r="E25" s="125" t="s">
        <v>1389</v>
      </c>
      <c r="F25" s="125">
        <v>1</v>
      </c>
      <c r="G25" s="123" t="s">
        <v>1393</v>
      </c>
      <c r="H25" s="123" t="s">
        <v>1570</v>
      </c>
      <c r="I25" s="123" t="s">
        <v>1390</v>
      </c>
    </row>
    <row r="26" spans="1:9">
      <c r="A26" s="123" t="s">
        <v>1356</v>
      </c>
      <c r="B26" s="37">
        <v>8</v>
      </c>
      <c r="D26" s="123" t="s">
        <v>1397</v>
      </c>
      <c r="E26" s="125" t="s">
        <v>1398</v>
      </c>
      <c r="F26" s="125">
        <v>13</v>
      </c>
      <c r="G26" s="123" t="s">
        <v>1915</v>
      </c>
      <c r="H26" s="123" t="s">
        <v>10</v>
      </c>
      <c r="I26" s="123" t="s">
        <v>1390</v>
      </c>
    </row>
    <row r="27" spans="1:9">
      <c r="A27" s="123" t="s">
        <v>1357</v>
      </c>
      <c r="B27" s="37">
        <v>4</v>
      </c>
      <c r="D27" s="123" t="s">
        <v>1397</v>
      </c>
      <c r="E27" s="125" t="s">
        <v>1398</v>
      </c>
      <c r="F27" s="125">
        <v>11</v>
      </c>
      <c r="G27" s="123" t="s">
        <v>1399</v>
      </c>
      <c r="H27" s="123" t="s">
        <v>1913</v>
      </c>
      <c r="I27" s="123" t="s">
        <v>1366</v>
      </c>
    </row>
    <row r="28" spans="1:9">
      <c r="A28" s="123" t="s">
        <v>1358</v>
      </c>
      <c r="B28" s="37">
        <v>0</v>
      </c>
      <c r="D28" s="123" t="s">
        <v>1397</v>
      </c>
      <c r="E28" s="125" t="s">
        <v>1398</v>
      </c>
      <c r="F28" s="125">
        <v>11</v>
      </c>
      <c r="G28" s="123" t="s">
        <v>1916</v>
      </c>
      <c r="H28" s="123" t="s">
        <v>10</v>
      </c>
      <c r="I28" s="123" t="s">
        <v>1390</v>
      </c>
    </row>
    <row r="29" spans="1:9">
      <c r="A29" s="45" t="s">
        <v>1314</v>
      </c>
      <c r="B29" s="38">
        <v>28</v>
      </c>
      <c r="D29" s="123" t="s">
        <v>1397</v>
      </c>
      <c r="E29" s="125" t="s">
        <v>1398</v>
      </c>
      <c r="F29" s="125">
        <v>1</v>
      </c>
      <c r="G29" s="123" t="s">
        <v>1917</v>
      </c>
      <c r="H29" s="123" t="s">
        <v>1913</v>
      </c>
      <c r="I29" s="123" t="s">
        <v>1366</v>
      </c>
    </row>
    <row r="30" spans="1:9">
      <c r="D30" s="123" t="s">
        <v>1397</v>
      </c>
      <c r="E30" s="125" t="s">
        <v>1398</v>
      </c>
      <c r="F30" s="125">
        <v>1</v>
      </c>
      <c r="G30" s="123" t="s">
        <v>1400</v>
      </c>
      <c r="H30" s="123" t="s">
        <v>1911</v>
      </c>
      <c r="I30" s="123" t="s">
        <v>1912</v>
      </c>
    </row>
    <row r="31" spans="1:9">
      <c r="D31" s="123" t="s">
        <v>1401</v>
      </c>
      <c r="E31" s="125" t="s">
        <v>1398</v>
      </c>
      <c r="F31" s="125">
        <v>44</v>
      </c>
      <c r="G31" s="123" t="s">
        <v>1918</v>
      </c>
      <c r="H31" s="123" t="s">
        <v>1909</v>
      </c>
      <c r="I31" s="123" t="s">
        <v>1390</v>
      </c>
    </row>
    <row r="32" spans="1:9">
      <c r="A32" s="45" t="s">
        <v>1362</v>
      </c>
      <c r="B32" s="46" t="s">
        <v>1369</v>
      </c>
      <c r="D32" s="123" t="s">
        <v>1401</v>
      </c>
      <c r="E32" s="125" t="s">
        <v>1398</v>
      </c>
      <c r="F32" s="125">
        <v>29</v>
      </c>
      <c r="G32" s="123" t="s">
        <v>1402</v>
      </c>
      <c r="H32" s="123" t="s">
        <v>1570</v>
      </c>
      <c r="I32" s="123" t="s">
        <v>1390</v>
      </c>
    </row>
    <row r="33" spans="1:9">
      <c r="A33" s="123" t="s">
        <v>1348</v>
      </c>
      <c r="B33" s="37">
        <v>0</v>
      </c>
      <c r="D33" s="123" t="s">
        <v>1401</v>
      </c>
      <c r="E33" s="125" t="s">
        <v>1398</v>
      </c>
      <c r="F33" s="125">
        <v>17</v>
      </c>
      <c r="G33" s="123" t="s">
        <v>1403</v>
      </c>
      <c r="H33" s="123" t="s">
        <v>1913</v>
      </c>
      <c r="I33" s="123" t="s">
        <v>1366</v>
      </c>
    </row>
    <row r="34" spans="1:9">
      <c r="A34" s="123" t="s">
        <v>1349</v>
      </c>
      <c r="B34" s="37">
        <v>2</v>
      </c>
      <c r="D34" s="123" t="s">
        <v>1401</v>
      </c>
      <c r="E34" s="125" t="s">
        <v>1398</v>
      </c>
      <c r="F34" s="125">
        <v>15</v>
      </c>
      <c r="G34" s="123" t="s">
        <v>1405</v>
      </c>
      <c r="H34" s="123" t="s">
        <v>1570</v>
      </c>
      <c r="I34" s="123" t="s">
        <v>1390</v>
      </c>
    </row>
    <row r="35" spans="1:9">
      <c r="A35" s="123" t="s">
        <v>1350</v>
      </c>
      <c r="B35" s="37">
        <v>0</v>
      </c>
      <c r="D35" s="123" t="s">
        <v>1401</v>
      </c>
      <c r="E35" s="125" t="s">
        <v>1398</v>
      </c>
      <c r="F35" s="125">
        <v>15</v>
      </c>
      <c r="G35" s="123" t="s">
        <v>1404</v>
      </c>
      <c r="H35" s="123" t="s">
        <v>1570</v>
      </c>
      <c r="I35" s="123" t="s">
        <v>1390</v>
      </c>
    </row>
    <row r="36" spans="1:9">
      <c r="A36" s="123" t="s">
        <v>1351</v>
      </c>
      <c r="B36" s="37">
        <v>0</v>
      </c>
      <c r="D36" s="123" t="s">
        <v>1401</v>
      </c>
      <c r="E36" s="125" t="s">
        <v>1398</v>
      </c>
      <c r="F36" s="125">
        <v>11</v>
      </c>
      <c r="G36" s="123" t="s">
        <v>1919</v>
      </c>
      <c r="H36" s="123" t="s">
        <v>10</v>
      </c>
      <c r="I36" s="123" t="s">
        <v>1390</v>
      </c>
    </row>
    <row r="37" spans="1:9">
      <c r="A37" s="123" t="s">
        <v>1352</v>
      </c>
      <c r="B37" s="37">
        <v>0</v>
      </c>
      <c r="D37" s="123" t="s">
        <v>1401</v>
      </c>
      <c r="E37" s="125" t="s">
        <v>1398</v>
      </c>
      <c r="F37" s="125">
        <v>7</v>
      </c>
      <c r="G37" s="123" t="s">
        <v>1920</v>
      </c>
      <c r="H37" s="123" t="s">
        <v>1911</v>
      </c>
      <c r="I37" s="123" t="s">
        <v>1912</v>
      </c>
    </row>
    <row r="38" spans="1:9">
      <c r="A38" s="123" t="s">
        <v>1353</v>
      </c>
      <c r="B38" s="37">
        <v>0</v>
      </c>
      <c r="D38" s="123" t="s">
        <v>1401</v>
      </c>
      <c r="E38" s="125" t="s">
        <v>1398</v>
      </c>
      <c r="F38" s="125">
        <v>6</v>
      </c>
      <c r="G38" s="123" t="s">
        <v>1407</v>
      </c>
      <c r="H38" s="123" t="s">
        <v>1570</v>
      </c>
      <c r="I38" s="123" t="s">
        <v>1390</v>
      </c>
    </row>
    <row r="39" spans="1:9">
      <c r="A39" s="123" t="s">
        <v>1354</v>
      </c>
      <c r="B39" s="37">
        <v>2</v>
      </c>
      <c r="D39" s="123" t="s">
        <v>1401</v>
      </c>
      <c r="E39" s="125" t="s">
        <v>1398</v>
      </c>
      <c r="F39" s="125">
        <v>6</v>
      </c>
      <c r="G39" s="123" t="s">
        <v>1921</v>
      </c>
      <c r="H39" s="123" t="s">
        <v>1911</v>
      </c>
      <c r="I39" s="123" t="s">
        <v>1922</v>
      </c>
    </row>
    <row r="40" spans="1:9">
      <c r="A40" s="123" t="s">
        <v>1355</v>
      </c>
      <c r="B40" s="37">
        <v>0</v>
      </c>
      <c r="D40" s="123" t="s">
        <v>1401</v>
      </c>
      <c r="E40" s="125" t="s">
        <v>1398</v>
      </c>
      <c r="F40" s="125">
        <v>5</v>
      </c>
      <c r="G40" s="123" t="s">
        <v>1406</v>
      </c>
      <c r="H40" s="123" t="s">
        <v>1911</v>
      </c>
      <c r="I40" s="123" t="s">
        <v>1912</v>
      </c>
    </row>
    <row r="41" spans="1:9">
      <c r="A41" s="123" t="s">
        <v>1356</v>
      </c>
      <c r="B41" s="37">
        <v>1</v>
      </c>
      <c r="D41" s="123" t="s">
        <v>1401</v>
      </c>
      <c r="E41" s="125" t="s">
        <v>1398</v>
      </c>
      <c r="F41" s="125">
        <v>3</v>
      </c>
      <c r="G41" s="123" t="s">
        <v>1923</v>
      </c>
      <c r="H41" s="123" t="s">
        <v>1924</v>
      </c>
      <c r="I41" s="123" t="s">
        <v>1925</v>
      </c>
    </row>
    <row r="42" spans="1:9">
      <c r="A42" s="123" t="s">
        <v>1357</v>
      </c>
      <c r="B42" s="37">
        <v>3</v>
      </c>
      <c r="D42" s="123" t="s">
        <v>1401</v>
      </c>
      <c r="E42" s="125" t="s">
        <v>1398</v>
      </c>
      <c r="F42" s="125">
        <v>3</v>
      </c>
      <c r="G42" s="123" t="s">
        <v>1926</v>
      </c>
      <c r="H42" s="123" t="s">
        <v>1911</v>
      </c>
      <c r="I42" s="123" t="s">
        <v>1390</v>
      </c>
    </row>
    <row r="43" spans="1:9">
      <c r="A43" s="123" t="s">
        <v>1358</v>
      </c>
      <c r="B43" s="37">
        <v>0</v>
      </c>
      <c r="D43" s="123" t="s">
        <v>1401</v>
      </c>
      <c r="E43" s="125" t="s">
        <v>1398</v>
      </c>
      <c r="F43" s="125">
        <v>2</v>
      </c>
      <c r="G43" s="123" t="s">
        <v>1927</v>
      </c>
      <c r="H43" s="123" t="s">
        <v>1911</v>
      </c>
      <c r="I43" s="123" t="s">
        <v>1912</v>
      </c>
    </row>
    <row r="44" spans="1:9">
      <c r="A44" s="45" t="s">
        <v>1314</v>
      </c>
      <c r="B44" s="38">
        <v>8</v>
      </c>
      <c r="D44" s="123" t="s">
        <v>1401</v>
      </c>
      <c r="E44" s="125" t="s">
        <v>1398</v>
      </c>
      <c r="F44" s="125">
        <v>1</v>
      </c>
      <c r="G44" s="123" t="s">
        <v>1408</v>
      </c>
      <c r="H44" s="123" t="s">
        <v>1913</v>
      </c>
      <c r="I44" s="123" t="s">
        <v>1366</v>
      </c>
    </row>
    <row r="45" spans="1:9">
      <c r="D45" s="123" t="s">
        <v>1401</v>
      </c>
      <c r="E45" s="125" t="s">
        <v>1398</v>
      </c>
      <c r="F45" s="125">
        <v>1</v>
      </c>
      <c r="G45" s="123" t="s">
        <v>1928</v>
      </c>
      <c r="H45" s="123" t="s">
        <v>1911</v>
      </c>
      <c r="I45" s="123" t="s">
        <v>1925</v>
      </c>
    </row>
  </sheetData>
  <mergeCells count="2">
    <mergeCell ref="E2:H2"/>
    <mergeCell ref="L2:P2"/>
  </mergeCells>
  <conditionalFormatting sqref="D18:E32">
    <cfRule type="cellIs" dxfId="7" priority="5" operator="equal">
      <formula>"EOL"</formula>
    </cfRule>
    <cfRule type="cellIs" dxfId="6" priority="6" operator="equal">
      <formula>"EOD"</formula>
    </cfRule>
    <cfRule type="cellIs" dxfId="5" priority="7" operator="equal">
      <formula>"DETRAIN"</formula>
    </cfRule>
    <cfRule type="cellIs" dxfId="4" priority="8" operator="equal">
      <formula>"RESCUE"</formula>
    </cfRule>
  </conditionalFormatting>
  <conditionalFormatting sqref="D33:D45">
    <cfRule type="cellIs" dxfId="3" priority="1" operator="equal">
      <formula>"EOL"</formula>
    </cfRule>
    <cfRule type="cellIs" dxfId="2" priority="2" operator="equal">
      <formula>"EOD"</formula>
    </cfRule>
    <cfRule type="cellIs" dxfId="1" priority="3" operator="equal">
      <formula>"DETRAIN"</formula>
    </cfRule>
    <cfRule type="cellIs" dxfId="0" priority="4" operator="equal">
      <formula>"RESCUE"</formula>
    </cfRule>
  </conditionalFormatting>
  <dataValidations count="2">
    <dataValidation type="list" allowBlank="1" showInputMessage="1" showErrorMessage="1" sqref="I30:I31" xr:uid="{E49824F1-5F0B-47AD-9796-6614A017022A}">
      <formula1>"To Be Checked (Major), Under Investigation, Root Cause Identified - Corrective plan on going, To Be Monitored (Minor), Corrective plan implemented, Test Evnmt Related"</formula1>
    </dataValidation>
    <dataValidation type="list" allowBlank="1" showInputMessage="1" showErrorMessage="1" sqref="I18:I29 I33:I45" xr:uid="{165A65AF-1582-4C7F-818D-B357961D9724}">
      <formula1>"To Be Checked (Major), Under Investigation, Corrective plan on going, To Be Monitored (Minor), Corrective plan implemented, Test Evnmt Related"</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D586B-79FE-455E-95A8-C3488CDCFAC1}">
  <sheetPr>
    <tabColor theme="1" tint="0.34998626667073579"/>
  </sheetPr>
  <dimension ref="A1:L19"/>
  <sheetViews>
    <sheetView workbookViewId="0">
      <selection activeCell="F22" sqref="F22"/>
    </sheetView>
  </sheetViews>
  <sheetFormatPr defaultColWidth="8.88671875" defaultRowHeight="14.4"/>
  <cols>
    <col min="1" max="1" width="12.6640625" style="91" customWidth="1"/>
    <col min="2" max="2" width="24.44140625" style="91" bestFit="1" customWidth="1"/>
    <col min="3" max="3" width="17" style="121" customWidth="1"/>
    <col min="4" max="4" width="10.88671875" style="91" bestFit="1" customWidth="1"/>
    <col min="5" max="5" width="6.6640625" style="91" customWidth="1"/>
    <col min="6" max="6" width="10.6640625" style="91" customWidth="1"/>
    <col min="7" max="7" width="6.6640625" style="91" customWidth="1"/>
    <col min="8" max="8" width="10.6640625" style="91" customWidth="1"/>
    <col min="9" max="9" width="6.6640625" style="91" customWidth="1"/>
    <col min="10" max="10" width="8.109375" style="91" customWidth="1"/>
    <col min="11" max="11" width="2.5546875" style="91" customWidth="1"/>
    <col min="12" max="16384" width="8.88671875" style="91"/>
  </cols>
  <sheetData>
    <row r="1" spans="1:12" s="121" customFormat="1">
      <c r="A1" s="126">
        <v>44204</v>
      </c>
    </row>
    <row r="2" spans="1:12">
      <c r="A2" s="93" t="s">
        <v>1867</v>
      </c>
      <c r="B2" s="93" t="s">
        <v>1868</v>
      </c>
      <c r="C2" s="116" t="s">
        <v>1290</v>
      </c>
      <c r="D2" s="284" t="s">
        <v>1869</v>
      </c>
      <c r="E2" s="285"/>
      <c r="F2" s="284" t="s">
        <v>1870</v>
      </c>
      <c r="G2" s="285"/>
      <c r="H2" s="284" t="s">
        <v>1871</v>
      </c>
      <c r="I2" s="285"/>
      <c r="J2" s="93" t="s">
        <v>1361</v>
      </c>
    </row>
    <row r="3" spans="1:12">
      <c r="A3" s="111" t="s">
        <v>1872</v>
      </c>
      <c r="B3" s="111" t="s">
        <v>1873</v>
      </c>
      <c r="C3" s="131" t="str">
        <f>IF(J3=100%,"Completed",IF(J3=0%,"Not Started","Not Completed"))</f>
        <v>Completed</v>
      </c>
      <c r="D3" s="13" t="str">
        <f>'[9]Retrofit summary'!C2</f>
        <v>24 out of 24</v>
      </c>
      <c r="E3" s="112">
        <f>'[9]Retrofit summary'!D2</f>
        <v>1</v>
      </c>
      <c r="F3" s="13" t="str">
        <f>'[9]Retrofit summary'!E2</f>
        <v>19 out of 19</v>
      </c>
      <c r="G3" s="112">
        <f>'[9]Retrofit summary'!F2</f>
        <v>1</v>
      </c>
      <c r="H3" s="13" t="str">
        <f>'[9]Retrofit summary'!G2</f>
        <v>26 out of 26</v>
      </c>
      <c r="I3" s="112">
        <f>'[9]Retrofit summary'!H2</f>
        <v>1</v>
      </c>
      <c r="J3" s="113">
        <f>'[9]Retrofit summary'!I2</f>
        <v>1</v>
      </c>
      <c r="L3" s="130"/>
    </row>
    <row r="4" spans="1:12">
      <c r="A4" s="114" t="s">
        <v>1874</v>
      </c>
      <c r="B4" s="114" t="s">
        <v>1875</v>
      </c>
      <c r="C4" s="131" t="str">
        <f t="shared" ref="C4:C19" si="0">IF(J4=100%,"Completed",IF(J4=0%,"Not Started","Not Completed"))</f>
        <v>Not Completed</v>
      </c>
      <c r="D4" s="13" t="str">
        <f>'[9]Retrofit summary'!C3</f>
        <v>0 out of 24</v>
      </c>
      <c r="E4" s="112">
        <f>'[9]Retrofit summary'!D3</f>
        <v>0</v>
      </c>
      <c r="F4" s="13" t="str">
        <f>'[9]Retrofit summary'!E3</f>
        <v>11 out of 19</v>
      </c>
      <c r="G4" s="112">
        <f>'[9]Retrofit summary'!F3</f>
        <v>0.57894736842105265</v>
      </c>
      <c r="H4" s="13" t="str">
        <f>'[9]Retrofit summary'!G3</f>
        <v>0 out of 26</v>
      </c>
      <c r="I4" s="112">
        <f>'[9]Retrofit summary'!H3</f>
        <v>0</v>
      </c>
      <c r="J4" s="112">
        <f>'[9]Retrofit summary'!I3</f>
        <v>0.15942028985507245</v>
      </c>
    </row>
    <row r="5" spans="1:12">
      <c r="A5" s="114" t="s">
        <v>1876</v>
      </c>
      <c r="B5" s="114" t="s">
        <v>1877</v>
      </c>
      <c r="C5" s="131" t="str">
        <f t="shared" si="0"/>
        <v>Not Completed</v>
      </c>
      <c r="D5" s="13" t="str">
        <f>'[9]Retrofit summary'!C4</f>
        <v>0 out of 24</v>
      </c>
      <c r="E5" s="112">
        <f>'[9]Retrofit summary'!D4</f>
        <v>0</v>
      </c>
      <c r="F5" s="13" t="str">
        <f>'[9]Retrofit summary'!E4</f>
        <v>7 out of 19</v>
      </c>
      <c r="G5" s="112">
        <f>'[9]Retrofit summary'!F4</f>
        <v>0.36842105263157893</v>
      </c>
      <c r="H5" s="13" t="str">
        <f>'[9]Retrofit summary'!G4</f>
        <v>0 out of 26</v>
      </c>
      <c r="I5" s="112">
        <f>'[9]Retrofit summary'!H4</f>
        <v>0</v>
      </c>
      <c r="J5" s="112">
        <f>'[9]Retrofit summary'!I4</f>
        <v>0.10144927536231885</v>
      </c>
    </row>
    <row r="6" spans="1:12">
      <c r="A6" s="111" t="s">
        <v>1878</v>
      </c>
      <c r="B6" s="111" t="s">
        <v>1879</v>
      </c>
      <c r="C6" s="131" t="str">
        <f t="shared" si="0"/>
        <v>Completed</v>
      </c>
      <c r="D6" s="13" t="str">
        <f>'[9]Retrofit summary'!C5</f>
        <v>24 out of 24</v>
      </c>
      <c r="E6" s="112">
        <f>'[9]Retrofit summary'!D5</f>
        <v>1</v>
      </c>
      <c r="F6" s="13" t="str">
        <f>'[9]Retrofit summary'!E5</f>
        <v>19 out of 19</v>
      </c>
      <c r="G6" s="112">
        <f>'[9]Retrofit summary'!F5</f>
        <v>1</v>
      </c>
      <c r="H6" s="13" t="str">
        <f>'[9]Retrofit summary'!G5</f>
        <v>26 out of 26</v>
      </c>
      <c r="I6" s="112">
        <f>'[9]Retrofit summary'!H5</f>
        <v>1</v>
      </c>
      <c r="J6" s="113">
        <f>'[9]Retrofit summary'!I5</f>
        <v>1</v>
      </c>
    </row>
    <row r="7" spans="1:12">
      <c r="A7" s="111" t="s">
        <v>1880</v>
      </c>
      <c r="B7" s="111" t="s">
        <v>1569</v>
      </c>
      <c r="C7" s="131" t="str">
        <f t="shared" si="0"/>
        <v>Completed</v>
      </c>
      <c r="D7" s="13" t="str">
        <f>'[9]Retrofit summary'!C6</f>
        <v>24 out of 24</v>
      </c>
      <c r="E7" s="112">
        <f>'[9]Retrofit summary'!D6</f>
        <v>1</v>
      </c>
      <c r="F7" s="13" t="str">
        <f>'[9]Retrofit summary'!E6</f>
        <v>19 out of 19</v>
      </c>
      <c r="G7" s="112">
        <f>'[9]Retrofit summary'!F6</f>
        <v>1</v>
      </c>
      <c r="H7" s="13" t="str">
        <f>'[9]Retrofit summary'!G6</f>
        <v>26 out of 26</v>
      </c>
      <c r="I7" s="112">
        <f>'[9]Retrofit summary'!H6</f>
        <v>1</v>
      </c>
      <c r="J7" s="113">
        <f>'[9]Retrofit summary'!I6</f>
        <v>1</v>
      </c>
    </row>
    <row r="8" spans="1:12">
      <c r="A8" s="114" t="s">
        <v>1881</v>
      </c>
      <c r="B8" s="114" t="s">
        <v>1882</v>
      </c>
      <c r="C8" s="131" t="str">
        <f t="shared" si="0"/>
        <v>Not Completed</v>
      </c>
      <c r="D8" s="13" t="str">
        <f>'[9]Retrofit summary'!C7</f>
        <v>22 out of 24</v>
      </c>
      <c r="E8" s="112">
        <f>'[9]Retrofit summary'!D7</f>
        <v>0.91666666666666663</v>
      </c>
      <c r="F8" s="13" t="str">
        <f>'[9]Retrofit summary'!E7</f>
        <v>5 out of 19</v>
      </c>
      <c r="G8" s="112">
        <f>'[9]Retrofit summary'!F7</f>
        <v>0.26315789473684209</v>
      </c>
      <c r="H8" s="13" t="str">
        <f>'[9]Retrofit summary'!G7</f>
        <v>24 out of 26</v>
      </c>
      <c r="I8" s="112">
        <f>'[9]Retrofit summary'!H7</f>
        <v>0.92307692307692313</v>
      </c>
      <c r="J8" s="112">
        <f>'[9]Retrofit summary'!I7</f>
        <v>0.73913043478260865</v>
      </c>
    </row>
    <row r="9" spans="1:12">
      <c r="A9" s="111" t="s">
        <v>1883</v>
      </c>
      <c r="B9" s="111" t="s">
        <v>1884</v>
      </c>
      <c r="C9" s="131" t="str">
        <f t="shared" si="0"/>
        <v>Completed</v>
      </c>
      <c r="D9" s="13" t="str">
        <f>'[9]Retrofit summary'!C8</f>
        <v>24 out of 24</v>
      </c>
      <c r="E9" s="112">
        <f>'[9]Retrofit summary'!D8</f>
        <v>1</v>
      </c>
      <c r="F9" s="13" t="str">
        <f>'[9]Retrofit summary'!E8</f>
        <v>19 out of 19</v>
      </c>
      <c r="G9" s="112">
        <f>'[9]Retrofit summary'!F8</f>
        <v>1</v>
      </c>
      <c r="H9" s="13" t="str">
        <f>'[9]Retrofit summary'!G8</f>
        <v>26 out of 26</v>
      </c>
      <c r="I9" s="112">
        <f>'[9]Retrofit summary'!H8</f>
        <v>1</v>
      </c>
      <c r="J9" s="113">
        <f>'[9]Retrofit summary'!I8</f>
        <v>1</v>
      </c>
    </row>
    <row r="10" spans="1:12">
      <c r="A10" s="111" t="s">
        <v>1885</v>
      </c>
      <c r="B10" s="111" t="s">
        <v>1886</v>
      </c>
      <c r="C10" s="131" t="str">
        <f t="shared" si="0"/>
        <v>Completed</v>
      </c>
      <c r="D10" s="13" t="str">
        <f>'[9]Retrofit summary'!C9</f>
        <v>24 out of 24</v>
      </c>
      <c r="E10" s="112">
        <f>'[9]Retrofit summary'!D9</f>
        <v>1</v>
      </c>
      <c r="F10" s="13" t="str">
        <f>'[9]Retrofit summary'!E9</f>
        <v>19 out of 19</v>
      </c>
      <c r="G10" s="112">
        <f>'[9]Retrofit summary'!F9</f>
        <v>1</v>
      </c>
      <c r="H10" s="13" t="str">
        <f>'[9]Retrofit summary'!G9</f>
        <v>26 out of 26</v>
      </c>
      <c r="I10" s="112">
        <f>'[9]Retrofit summary'!H9</f>
        <v>1</v>
      </c>
      <c r="J10" s="113">
        <f>'[9]Retrofit summary'!I9</f>
        <v>1</v>
      </c>
    </row>
    <row r="11" spans="1:12">
      <c r="A11" s="114" t="s">
        <v>1887</v>
      </c>
      <c r="B11" s="114" t="s">
        <v>1888</v>
      </c>
      <c r="C11" s="131" t="str">
        <f t="shared" si="0"/>
        <v>Not Completed</v>
      </c>
      <c r="D11" s="13" t="str">
        <f>'[9]Retrofit summary'!C10</f>
        <v>5 out of 24</v>
      </c>
      <c r="E11" s="112">
        <f>'[9]Retrofit summary'!D10</f>
        <v>0.20833333333333334</v>
      </c>
      <c r="F11" s="13" t="str">
        <f>'[9]Retrofit summary'!E10</f>
        <v>0 out of 19</v>
      </c>
      <c r="G11" s="112">
        <f>'[9]Retrofit summary'!F10</f>
        <v>0</v>
      </c>
      <c r="H11" s="13" t="str">
        <f>'[9]Retrofit summary'!G10</f>
        <v>12 out of 26</v>
      </c>
      <c r="I11" s="112">
        <f>'[9]Retrofit summary'!H10</f>
        <v>0.46153846153846156</v>
      </c>
      <c r="J11" s="112">
        <f>'[9]Retrofit summary'!I10</f>
        <v>0.24637681159420291</v>
      </c>
    </row>
    <row r="12" spans="1:12">
      <c r="A12" s="114" t="s">
        <v>1889</v>
      </c>
      <c r="B12" s="114" t="s">
        <v>1890</v>
      </c>
      <c r="C12" s="131" t="str">
        <f t="shared" si="0"/>
        <v>Not Started</v>
      </c>
      <c r="D12" s="13" t="str">
        <f>'[9]Retrofit summary'!C11</f>
        <v>0 out of 24</v>
      </c>
      <c r="E12" s="112">
        <f>'[9]Retrofit summary'!D11</f>
        <v>0</v>
      </c>
      <c r="F12" s="13" t="str">
        <f>'[9]Retrofit summary'!E11</f>
        <v>0 out of 19</v>
      </c>
      <c r="G12" s="112">
        <f>'[9]Retrofit summary'!F11</f>
        <v>0</v>
      </c>
      <c r="H12" s="13" t="str">
        <f>'[9]Retrofit summary'!G11</f>
        <v>0 out of 26</v>
      </c>
      <c r="I12" s="112">
        <f>'[9]Retrofit summary'!H11</f>
        <v>0</v>
      </c>
      <c r="J12" s="112">
        <f>'[9]Retrofit summary'!I11</f>
        <v>0</v>
      </c>
    </row>
    <row r="13" spans="1:12">
      <c r="A13" s="114" t="s">
        <v>1891</v>
      </c>
      <c r="B13" s="114" t="s">
        <v>1892</v>
      </c>
      <c r="C13" s="131" t="str">
        <f t="shared" si="0"/>
        <v>Not Started</v>
      </c>
      <c r="D13" s="13" t="str">
        <f>'[9]Retrofit summary'!C12</f>
        <v>0 out of 24</v>
      </c>
      <c r="E13" s="112">
        <f>'[9]Retrofit summary'!D12</f>
        <v>0</v>
      </c>
      <c r="F13" s="13" t="str">
        <f>'[9]Retrofit summary'!E12</f>
        <v>0 out of 19</v>
      </c>
      <c r="G13" s="112">
        <f>'[9]Retrofit summary'!F12</f>
        <v>0</v>
      </c>
      <c r="H13" s="13" t="str">
        <f>'[9]Retrofit summary'!G12</f>
        <v>0 out of 26</v>
      </c>
      <c r="I13" s="112">
        <f>'[9]Retrofit summary'!H12</f>
        <v>0</v>
      </c>
      <c r="J13" s="112">
        <f>'[9]Retrofit summary'!I12</f>
        <v>0</v>
      </c>
    </row>
    <row r="14" spans="1:12">
      <c r="A14" s="114" t="s">
        <v>1893</v>
      </c>
      <c r="B14" s="114" t="s">
        <v>1894</v>
      </c>
      <c r="C14" s="131" t="str">
        <f t="shared" si="0"/>
        <v>Not Completed</v>
      </c>
      <c r="D14" s="13" t="str">
        <f>'[9]Retrofit summary'!C13</f>
        <v>24 out of 24</v>
      </c>
      <c r="E14" s="112">
        <f>'[9]Retrofit summary'!D13</f>
        <v>1</v>
      </c>
      <c r="F14" s="13" t="str">
        <f>'[9]Retrofit summary'!E13</f>
        <v>17 out of 19</v>
      </c>
      <c r="G14" s="112">
        <f>'[9]Retrofit summary'!F13</f>
        <v>0.89473684210526316</v>
      </c>
      <c r="H14" s="13" t="str">
        <f>'[9]Retrofit summary'!G13</f>
        <v>26 out of 26</v>
      </c>
      <c r="I14" s="112">
        <f>'[9]Retrofit summary'!H13</f>
        <v>1</v>
      </c>
      <c r="J14" s="112">
        <f>'[9]Retrofit summary'!I13</f>
        <v>0.97101449275362317</v>
      </c>
    </row>
    <row r="15" spans="1:12">
      <c r="A15" s="114" t="s">
        <v>1895</v>
      </c>
      <c r="B15" s="114" t="s">
        <v>1896</v>
      </c>
      <c r="C15" s="131" t="str">
        <f t="shared" si="0"/>
        <v>Not Started</v>
      </c>
      <c r="D15" s="13" t="str">
        <f>'[9]Retrofit summary'!C14</f>
        <v>0 out of 24</v>
      </c>
      <c r="E15" s="112">
        <f>'[9]Retrofit summary'!D14</f>
        <v>0</v>
      </c>
      <c r="F15" s="13" t="str">
        <f>'[9]Retrofit summary'!E14</f>
        <v>0 out of 19</v>
      </c>
      <c r="G15" s="112">
        <f>'[9]Retrofit summary'!F14</f>
        <v>0</v>
      </c>
      <c r="H15" s="13" t="str">
        <f>'[9]Retrofit summary'!G14</f>
        <v>0 out of 26</v>
      </c>
      <c r="I15" s="112">
        <f>'[9]Retrofit summary'!H14</f>
        <v>0</v>
      </c>
      <c r="J15" s="112">
        <f>'[9]Retrofit summary'!I14</f>
        <v>0</v>
      </c>
    </row>
    <row r="16" spans="1:12">
      <c r="A16" s="114" t="s">
        <v>1897</v>
      </c>
      <c r="B16" s="114" t="s">
        <v>1898</v>
      </c>
      <c r="C16" s="131" t="str">
        <f t="shared" si="0"/>
        <v>Not Started</v>
      </c>
      <c r="D16" s="13" t="str">
        <f>'[9]Retrofit summary'!C15</f>
        <v>0 out of 24</v>
      </c>
      <c r="E16" s="112">
        <f>'[9]Retrofit summary'!D15</f>
        <v>0</v>
      </c>
      <c r="F16" s="13" t="str">
        <f>'[9]Retrofit summary'!E15</f>
        <v>0 out of 19</v>
      </c>
      <c r="G16" s="112">
        <f>'[9]Retrofit summary'!F15</f>
        <v>0</v>
      </c>
      <c r="H16" s="13" t="str">
        <f>'[9]Retrofit summary'!G15</f>
        <v>0 out of 26</v>
      </c>
      <c r="I16" s="112">
        <f>'[9]Retrofit summary'!H15</f>
        <v>0</v>
      </c>
      <c r="J16" s="112">
        <f>'[9]Retrofit summary'!I15</f>
        <v>0</v>
      </c>
    </row>
    <row r="17" spans="1:10">
      <c r="A17" s="114" t="s">
        <v>1899</v>
      </c>
      <c r="B17" s="114" t="s">
        <v>1900</v>
      </c>
      <c r="C17" s="131" t="str">
        <f t="shared" si="0"/>
        <v>Not Started</v>
      </c>
      <c r="D17" s="13" t="str">
        <f>'[9]Retrofit summary'!C16</f>
        <v>0 out of 24</v>
      </c>
      <c r="E17" s="112">
        <f>'[9]Retrofit summary'!D16</f>
        <v>0</v>
      </c>
      <c r="F17" s="13" t="str">
        <f>'[9]Retrofit summary'!E16</f>
        <v>0 out of 19</v>
      </c>
      <c r="G17" s="112">
        <f>'[9]Retrofit summary'!F16</f>
        <v>0</v>
      </c>
      <c r="H17" s="13" t="str">
        <f>'[9]Retrofit summary'!G16</f>
        <v>0 out of 26</v>
      </c>
      <c r="I17" s="112">
        <f>'[9]Retrofit summary'!H16</f>
        <v>0</v>
      </c>
      <c r="J17" s="112">
        <f>'[9]Retrofit summary'!I16</f>
        <v>0</v>
      </c>
    </row>
    <row r="18" spans="1:10">
      <c r="A18" s="114" t="s">
        <v>1901</v>
      </c>
      <c r="B18" s="114" t="s">
        <v>1902</v>
      </c>
      <c r="C18" s="131" t="str">
        <f t="shared" si="0"/>
        <v>Not Started</v>
      </c>
      <c r="D18" s="13" t="str">
        <f>'[9]Retrofit summary'!C17</f>
        <v>0 out of 24</v>
      </c>
      <c r="E18" s="112">
        <f>'[9]Retrofit summary'!D17</f>
        <v>0</v>
      </c>
      <c r="F18" s="13" t="str">
        <f>'[9]Retrofit summary'!E17</f>
        <v>0 out of 19</v>
      </c>
      <c r="G18" s="112">
        <f>'[9]Retrofit summary'!F17</f>
        <v>0</v>
      </c>
      <c r="H18" s="13" t="str">
        <f>'[9]Retrofit summary'!G17</f>
        <v>0 out of 26</v>
      </c>
      <c r="I18" s="112">
        <f>'[9]Retrofit summary'!H17</f>
        <v>0</v>
      </c>
      <c r="J18" s="112">
        <f>'[9]Retrofit summary'!I17</f>
        <v>0</v>
      </c>
    </row>
    <row r="19" spans="1:10">
      <c r="A19" s="114" t="s">
        <v>1903</v>
      </c>
      <c r="B19" s="114" t="s">
        <v>1904</v>
      </c>
      <c r="C19" s="131" t="str">
        <f t="shared" si="0"/>
        <v>Not Started</v>
      </c>
      <c r="D19" s="13" t="str">
        <f>'[9]Retrofit summary'!C18</f>
        <v>0 out of 24</v>
      </c>
      <c r="E19" s="112">
        <f>'[9]Retrofit summary'!D18</f>
        <v>0</v>
      </c>
      <c r="F19" s="13" t="str">
        <f>'[9]Retrofit summary'!E18</f>
        <v>0 out of 19</v>
      </c>
      <c r="G19" s="112">
        <f>'[9]Retrofit summary'!F18</f>
        <v>0</v>
      </c>
      <c r="H19" s="13" t="str">
        <f>'[9]Retrofit summary'!G18</f>
        <v>0 out of 26</v>
      </c>
      <c r="I19" s="112">
        <f>'[9]Retrofit summary'!H18</f>
        <v>0</v>
      </c>
      <c r="J19" s="112">
        <f>'[9]Retrofit summary'!I18</f>
        <v>0</v>
      </c>
    </row>
  </sheetData>
  <mergeCells count="3">
    <mergeCell ref="D2:E2"/>
    <mergeCell ref="F2:G2"/>
    <mergeCell ref="H2:I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tint="0.34998626667073579"/>
  </sheetPr>
  <dimension ref="A1:Z1920"/>
  <sheetViews>
    <sheetView zoomScale="90" zoomScaleNormal="90" workbookViewId="0">
      <pane ySplit="16" topLeftCell="A17" activePane="bottomLeft" state="frozen"/>
      <selection pane="bottomLeft" activeCell="N21" sqref="N21"/>
    </sheetView>
  </sheetViews>
  <sheetFormatPr defaultColWidth="8.88671875" defaultRowHeight="12"/>
  <cols>
    <col min="1" max="1" width="9.5546875" style="3" customWidth="1"/>
    <col min="2" max="13" width="7.33203125" style="3" customWidth="1"/>
    <col min="14" max="16384" width="8.88671875" style="3"/>
  </cols>
  <sheetData>
    <row r="1" spans="1:26">
      <c r="A1" s="26">
        <v>44654</v>
      </c>
    </row>
    <row r="2" spans="1:26">
      <c r="A2" s="24" t="s">
        <v>1129</v>
      </c>
    </row>
    <row r="3" spans="1:26">
      <c r="A3" s="12" t="s">
        <v>36</v>
      </c>
      <c r="B3" s="12" t="s">
        <v>37</v>
      </c>
      <c r="C3" s="12" t="s">
        <v>38</v>
      </c>
      <c r="D3" s="12" t="s">
        <v>39</v>
      </c>
      <c r="E3" s="12" t="s">
        <v>40</v>
      </c>
      <c r="F3" s="12" t="s">
        <v>41</v>
      </c>
      <c r="G3" s="12" t="s">
        <v>42</v>
      </c>
      <c r="H3" s="12" t="s">
        <v>43</v>
      </c>
      <c r="I3" s="12" t="s">
        <v>44</v>
      </c>
      <c r="J3" s="12" t="s">
        <v>45</v>
      </c>
      <c r="K3" s="12" t="s">
        <v>46</v>
      </c>
      <c r="L3" s="12" t="s">
        <v>1130</v>
      </c>
      <c r="M3" s="12" t="s">
        <v>1131</v>
      </c>
      <c r="N3" s="12" t="s">
        <v>1217</v>
      </c>
      <c r="O3" s="12" t="s">
        <v>1438</v>
      </c>
      <c r="P3" s="12" t="s">
        <v>1461</v>
      </c>
      <c r="Q3" s="12" t="s">
        <v>1530</v>
      </c>
      <c r="R3" s="12" t="s">
        <v>1615</v>
      </c>
      <c r="S3" s="12" t="s">
        <v>1690</v>
      </c>
      <c r="T3" s="12" t="s">
        <v>1935</v>
      </c>
      <c r="U3" s="124" t="s">
        <v>463</v>
      </c>
      <c r="V3" s="124" t="s">
        <v>31</v>
      </c>
      <c r="W3" s="124" t="s">
        <v>32</v>
      </c>
      <c r="X3" s="124" t="s">
        <v>33</v>
      </c>
      <c r="Y3" s="124" t="s">
        <v>34</v>
      </c>
      <c r="Z3" s="124" t="s">
        <v>35</v>
      </c>
    </row>
    <row r="4" spans="1:26">
      <c r="A4" s="8">
        <v>69</v>
      </c>
      <c r="B4" s="8">
        <v>62</v>
      </c>
      <c r="C4" s="8">
        <v>48</v>
      </c>
      <c r="D4" s="8">
        <v>65</v>
      </c>
      <c r="E4" s="8">
        <v>69</v>
      </c>
      <c r="F4" s="8">
        <v>69</v>
      </c>
      <c r="G4" s="8">
        <v>68</v>
      </c>
      <c r="H4" s="35">
        <v>42</v>
      </c>
      <c r="I4" s="35">
        <v>61</v>
      </c>
      <c r="J4" s="35">
        <v>69</v>
      </c>
      <c r="K4" s="35">
        <v>60</v>
      </c>
      <c r="L4" s="8">
        <v>69</v>
      </c>
      <c r="M4" s="8">
        <v>69</v>
      </c>
      <c r="N4" s="8">
        <v>69</v>
      </c>
      <c r="O4" s="8">
        <v>69</v>
      </c>
      <c r="P4" s="8">
        <v>69</v>
      </c>
      <c r="Q4" s="8">
        <v>69</v>
      </c>
      <c r="R4" s="8">
        <v>69</v>
      </c>
      <c r="S4" s="8">
        <v>69</v>
      </c>
      <c r="T4" s="8">
        <v>68</v>
      </c>
      <c r="U4" s="123">
        <v>70</v>
      </c>
      <c r="V4" s="123">
        <v>69</v>
      </c>
      <c r="W4" s="123">
        <v>72</v>
      </c>
      <c r="X4" s="123">
        <v>56</v>
      </c>
      <c r="Y4" s="123">
        <v>69</v>
      </c>
      <c r="Z4" s="123">
        <v>55</v>
      </c>
    </row>
    <row r="5" spans="1:26">
      <c r="A5" s="24" t="s">
        <v>2</v>
      </c>
    </row>
    <row r="6" spans="1:26">
      <c r="A6" s="12" t="s">
        <v>27</v>
      </c>
      <c r="B6" s="12" t="s">
        <v>28</v>
      </c>
      <c r="C6" s="12" t="s">
        <v>29</v>
      </c>
      <c r="D6" s="12" t="s">
        <v>30</v>
      </c>
      <c r="E6" s="12" t="s">
        <v>19</v>
      </c>
      <c r="F6" s="12" t="s">
        <v>20</v>
      </c>
      <c r="G6" s="12" t="s">
        <v>21</v>
      </c>
      <c r="H6" s="12" t="s">
        <v>22</v>
      </c>
      <c r="I6" s="12" t="s">
        <v>23</v>
      </c>
      <c r="J6" s="124" t="s">
        <v>24</v>
      </c>
      <c r="K6" s="124" t="s">
        <v>25</v>
      </c>
      <c r="L6" s="124" t="s">
        <v>26</v>
      </c>
    </row>
    <row r="7" spans="1:26">
      <c r="A7" s="8">
        <v>62</v>
      </c>
      <c r="B7" s="8">
        <v>65</v>
      </c>
      <c r="C7" s="8">
        <v>69</v>
      </c>
      <c r="D7" s="8">
        <v>42</v>
      </c>
      <c r="E7" s="8">
        <v>65</v>
      </c>
      <c r="F7" s="8">
        <v>69</v>
      </c>
      <c r="G7" s="8">
        <v>69</v>
      </c>
      <c r="H7" s="8">
        <v>69</v>
      </c>
      <c r="I7" s="8">
        <v>59</v>
      </c>
      <c r="J7" s="123">
        <v>71</v>
      </c>
      <c r="K7" s="123">
        <v>67</v>
      </c>
      <c r="L7" s="123">
        <v>64</v>
      </c>
    </row>
    <row r="8" spans="1:26">
      <c r="A8" s="24" t="s">
        <v>47</v>
      </c>
    </row>
    <row r="9" spans="1:26">
      <c r="A9" s="12" t="s">
        <v>52</v>
      </c>
      <c r="B9" s="12" t="s">
        <v>53</v>
      </c>
      <c r="C9" s="12" t="s">
        <v>48</v>
      </c>
      <c r="D9" s="12" t="s">
        <v>49</v>
      </c>
      <c r="E9" s="12" t="s">
        <v>50</v>
      </c>
      <c r="F9" s="124" t="s">
        <v>51</v>
      </c>
    </row>
    <row r="10" spans="1:26">
      <c r="A10" s="8">
        <v>69</v>
      </c>
      <c r="B10" s="8">
        <v>65</v>
      </c>
      <c r="C10" s="8">
        <v>69</v>
      </c>
      <c r="D10" s="8">
        <v>59</v>
      </c>
      <c r="E10" s="8">
        <v>75</v>
      </c>
      <c r="F10" s="123">
        <v>68</v>
      </c>
    </row>
    <row r="11" spans="1:26">
      <c r="A11" s="24" t="s">
        <v>57</v>
      </c>
    </row>
    <row r="12" spans="1:26">
      <c r="A12" s="12" t="s">
        <v>55</v>
      </c>
      <c r="B12" s="12" t="s">
        <v>56</v>
      </c>
      <c r="C12" s="12" t="s">
        <v>555</v>
      </c>
      <c r="D12" s="12" t="s">
        <v>54</v>
      </c>
    </row>
    <row r="13" spans="1:26">
      <c r="A13" s="8">
        <v>69</v>
      </c>
      <c r="B13" s="8">
        <v>69</v>
      </c>
      <c r="C13" s="8">
        <v>65</v>
      </c>
      <c r="D13" s="8">
        <v>58</v>
      </c>
    </row>
    <row r="16" spans="1:26" ht="14.4">
      <c r="A16" s="14" t="s">
        <v>0</v>
      </c>
      <c r="B16" s="14" t="s">
        <v>58</v>
      </c>
      <c r="C16" s="14" t="s">
        <v>59</v>
      </c>
      <c r="D16" s="14" t="s">
        <v>1</v>
      </c>
      <c r="E16" s="14" t="s">
        <v>60</v>
      </c>
      <c r="F16" s="14" t="s">
        <v>61</v>
      </c>
      <c r="G16" s="14" t="s">
        <v>62</v>
      </c>
      <c r="H16" s="14" t="s">
        <v>63</v>
      </c>
      <c r="I16" s="14" t="s">
        <v>64</v>
      </c>
      <c r="J16" s="14" t="s">
        <v>65</v>
      </c>
      <c r="K16" s="14" t="s">
        <v>66</v>
      </c>
      <c r="L16"/>
      <c r="M16" s="286" t="s">
        <v>1707</v>
      </c>
      <c r="N16" s="287"/>
    </row>
    <row r="17" spans="1:14">
      <c r="A17" s="28">
        <v>44256</v>
      </c>
      <c r="B17" s="13">
        <v>403</v>
      </c>
      <c r="C17" s="13" t="s">
        <v>588</v>
      </c>
      <c r="D17" s="51">
        <v>6062</v>
      </c>
      <c r="E17" s="51" t="s">
        <v>85</v>
      </c>
      <c r="F17" s="51"/>
      <c r="G17" s="51"/>
      <c r="H17" s="51"/>
      <c r="I17" s="51"/>
      <c r="J17" s="51"/>
      <c r="K17" s="51"/>
      <c r="M17" s="83">
        <v>401</v>
      </c>
      <c r="N17" s="84" cm="1">
        <f t="array" ref="N17">LOOKUP(2,1/($B$17:$B$2768=$M$17),$A$17:$A$2768)</f>
        <v>44647</v>
      </c>
    </row>
    <row r="18" spans="1:14">
      <c r="A18" s="28">
        <v>44256</v>
      </c>
      <c r="B18" s="13">
        <v>603</v>
      </c>
      <c r="C18" s="13" t="s">
        <v>589</v>
      </c>
      <c r="D18" s="51">
        <v>456</v>
      </c>
      <c r="E18" s="51" t="s">
        <v>85</v>
      </c>
      <c r="F18" s="51"/>
      <c r="G18" s="51"/>
      <c r="H18" s="51"/>
      <c r="I18" s="51"/>
      <c r="J18" s="51"/>
      <c r="K18" s="51"/>
      <c r="M18" s="83">
        <v>402</v>
      </c>
      <c r="N18" s="28" cm="1">
        <f t="array" ref="N18">LOOKUP(2,1/($B$17:$B$2768=$M$18),$A$17:$A$2768)</f>
        <v>44636</v>
      </c>
    </row>
    <row r="19" spans="1:14">
      <c r="A19" s="28">
        <v>44256</v>
      </c>
      <c r="B19" s="13">
        <v>609</v>
      </c>
      <c r="C19" s="13" t="s">
        <v>590</v>
      </c>
      <c r="D19" s="51">
        <v>2484</v>
      </c>
      <c r="E19" s="51" t="s">
        <v>85</v>
      </c>
      <c r="F19" s="51"/>
      <c r="G19" s="51"/>
      <c r="H19" s="51"/>
      <c r="I19" s="51"/>
      <c r="J19" s="51"/>
      <c r="K19" s="51"/>
      <c r="M19" s="83">
        <v>403</v>
      </c>
      <c r="N19" s="28" cm="1">
        <f t="array" ref="N19">LOOKUP(2,1/($B$17:$B$2768=$M$19),$A$17:$A$2768)</f>
        <v>44644</v>
      </c>
    </row>
    <row r="20" spans="1:14">
      <c r="A20" s="28">
        <v>44256</v>
      </c>
      <c r="B20" s="13">
        <v>611</v>
      </c>
      <c r="C20" s="13" t="s">
        <v>591</v>
      </c>
      <c r="D20" s="51">
        <v>8062</v>
      </c>
      <c r="E20" s="51" t="s">
        <v>85</v>
      </c>
      <c r="F20" s="51"/>
      <c r="G20" s="51"/>
      <c r="H20" s="51"/>
      <c r="I20" s="51"/>
      <c r="J20" s="51"/>
      <c r="K20" s="51"/>
      <c r="M20" s="83">
        <v>404</v>
      </c>
      <c r="N20" s="28" cm="1">
        <f t="array" ref="N20">LOOKUP(2,1/($B$17:$B$2768=$M$20),$A$17:$A$2768)</f>
        <v>44637</v>
      </c>
    </row>
    <row r="21" spans="1:14">
      <c r="A21" s="28">
        <v>44256</v>
      </c>
      <c r="B21" s="13">
        <v>623</v>
      </c>
      <c r="C21" s="13" t="s">
        <v>592</v>
      </c>
      <c r="D21" s="51">
        <v>4338</v>
      </c>
      <c r="E21" s="51" t="s">
        <v>85</v>
      </c>
      <c r="F21" s="51" t="s">
        <v>85</v>
      </c>
      <c r="G21" s="51" t="s">
        <v>85</v>
      </c>
      <c r="H21" s="51"/>
      <c r="I21" s="51"/>
      <c r="J21" s="51"/>
      <c r="K21" s="51"/>
      <c r="M21" s="83">
        <v>405</v>
      </c>
      <c r="N21" s="28" cm="1">
        <f t="array" ref="N21">LOOKUP(2,1/($B$17:$B$2768=$M$21),$A$17:$A$2768)</f>
        <v>44637</v>
      </c>
    </row>
    <row r="22" spans="1:14">
      <c r="A22" s="28">
        <v>44256</v>
      </c>
      <c r="B22" s="13">
        <v>624</v>
      </c>
      <c r="C22" s="13" t="s">
        <v>593</v>
      </c>
      <c r="D22" s="51">
        <v>648</v>
      </c>
      <c r="E22" s="51" t="s">
        <v>85</v>
      </c>
      <c r="F22" s="51"/>
      <c r="G22" s="51"/>
      <c r="H22" s="51"/>
      <c r="I22" s="51"/>
      <c r="J22" s="51"/>
      <c r="K22" s="51"/>
      <c r="M22" s="83">
        <v>406</v>
      </c>
      <c r="N22" s="28" cm="1">
        <f t="array" ref="N22">LOOKUP(2,1/($B$17:$B$2768=$M$22),$A$17:$A$2768)</f>
        <v>44641</v>
      </c>
    </row>
    <row r="23" spans="1:14">
      <c r="A23" s="28">
        <v>44256</v>
      </c>
      <c r="B23" s="13">
        <v>504</v>
      </c>
      <c r="C23" s="13" t="s">
        <v>594</v>
      </c>
      <c r="D23" s="51">
        <v>70</v>
      </c>
      <c r="E23" s="51" t="s">
        <v>85</v>
      </c>
      <c r="F23" s="51"/>
      <c r="G23" s="51"/>
      <c r="H23" s="51"/>
      <c r="I23" s="51"/>
      <c r="J23" s="51"/>
      <c r="K23" s="51"/>
      <c r="M23" s="83">
        <v>407</v>
      </c>
      <c r="N23" s="28" cm="1">
        <f t="array" ref="N23">LOOKUP(2,1/($B$17:$B$2768=$M$23),$A$17:$A$2768)</f>
        <v>44648</v>
      </c>
    </row>
    <row r="24" spans="1:14">
      <c r="A24" s="28">
        <v>44256</v>
      </c>
      <c r="B24" s="13">
        <v>518</v>
      </c>
      <c r="C24" s="13" t="s">
        <v>595</v>
      </c>
      <c r="D24" s="51">
        <v>194</v>
      </c>
      <c r="E24" s="51" t="s">
        <v>85</v>
      </c>
      <c r="F24" s="51"/>
      <c r="G24" s="51"/>
      <c r="H24" s="51"/>
      <c r="I24" s="51"/>
      <c r="J24" s="51"/>
      <c r="K24" s="51"/>
      <c r="M24" s="83">
        <v>408</v>
      </c>
      <c r="N24" s="28" cm="1">
        <f t="array" ref="N24">LOOKUP(2,1/($B$17:$B$2768=$M$24),$A$17:$A$2768)</f>
        <v>44637</v>
      </c>
    </row>
    <row r="25" spans="1:14">
      <c r="A25" s="28">
        <v>44257</v>
      </c>
      <c r="B25" s="13">
        <v>402</v>
      </c>
      <c r="C25" s="13" t="s">
        <v>596</v>
      </c>
      <c r="D25" s="51">
        <v>3989</v>
      </c>
      <c r="E25" s="51" t="s">
        <v>85</v>
      </c>
      <c r="F25" s="51"/>
      <c r="G25" s="51"/>
      <c r="H25" s="51"/>
      <c r="I25" s="51"/>
      <c r="J25" s="51"/>
      <c r="K25" s="51"/>
      <c r="M25" s="83">
        <v>409</v>
      </c>
      <c r="N25" s="28" cm="1">
        <f t="array" ref="N25">LOOKUP(2,1/($B$17:$B$2768=$M$25),$A$17:$A$2768)</f>
        <v>44643</v>
      </c>
    </row>
    <row r="26" spans="1:14">
      <c r="A26" s="28">
        <v>44257</v>
      </c>
      <c r="B26" s="13">
        <v>404</v>
      </c>
      <c r="C26" s="13" t="s">
        <v>597</v>
      </c>
      <c r="D26" s="51">
        <v>5895</v>
      </c>
      <c r="E26" s="51" t="s">
        <v>85</v>
      </c>
      <c r="F26" s="51"/>
      <c r="G26" s="51"/>
      <c r="H26" s="51"/>
      <c r="I26" s="51"/>
      <c r="J26" s="51"/>
      <c r="K26" s="51"/>
      <c r="M26" s="83">
        <v>410</v>
      </c>
      <c r="N26" s="28" cm="1">
        <f t="array" ref="N26">LOOKUP(2,1/($B$17:$B$2768=$M$26),$A$17:$A$2768)</f>
        <v>44641</v>
      </c>
    </row>
    <row r="27" spans="1:14">
      <c r="A27" s="28">
        <v>44257</v>
      </c>
      <c r="B27" s="13">
        <v>602</v>
      </c>
      <c r="C27" s="13" t="s">
        <v>598</v>
      </c>
      <c r="D27" s="51">
        <v>75</v>
      </c>
      <c r="E27" s="51" t="s">
        <v>85</v>
      </c>
      <c r="F27" s="51"/>
      <c r="G27" s="51"/>
      <c r="H27" s="51"/>
      <c r="I27" s="51"/>
      <c r="J27" s="51"/>
      <c r="K27" s="51"/>
      <c r="M27" s="83">
        <v>411</v>
      </c>
      <c r="N27" s="28" cm="1">
        <f t="array" ref="N27">LOOKUP(2,1/($B$17:$B$2768=$M$27),$A$17:$A$2768)</f>
        <v>44647</v>
      </c>
    </row>
    <row r="28" spans="1:14">
      <c r="A28" s="28">
        <v>44257</v>
      </c>
      <c r="B28" s="13">
        <v>612</v>
      </c>
      <c r="C28" s="13" t="s">
        <v>599</v>
      </c>
      <c r="D28" s="51">
        <v>3009</v>
      </c>
      <c r="E28" s="51" t="s">
        <v>85</v>
      </c>
      <c r="F28" s="51"/>
      <c r="G28" s="51"/>
      <c r="H28" s="51"/>
      <c r="I28" s="51"/>
      <c r="J28" s="51"/>
      <c r="K28" s="51"/>
      <c r="M28" s="83">
        <v>412</v>
      </c>
      <c r="N28" s="28" cm="1">
        <f t="array" ref="N28">LOOKUP(2,1/($B$17:$B$2768=$M$28),$A$17:$A$2768)</f>
        <v>44647</v>
      </c>
    </row>
    <row r="29" spans="1:14">
      <c r="A29" s="28">
        <v>44257</v>
      </c>
      <c r="B29" s="13">
        <v>618</v>
      </c>
      <c r="C29" s="13" t="s">
        <v>600</v>
      </c>
      <c r="D29" s="51">
        <v>3903</v>
      </c>
      <c r="E29" s="51" t="s">
        <v>85</v>
      </c>
      <c r="F29" s="51"/>
      <c r="G29" s="51"/>
      <c r="H29" s="51"/>
      <c r="I29" s="51"/>
      <c r="J29" s="51"/>
      <c r="K29" s="51"/>
      <c r="M29" s="83">
        <v>413</v>
      </c>
      <c r="N29" s="28" cm="1">
        <f t="array" ref="N29">LOOKUP(2,1/($B$17:$B$2768=$M$29),$A$17:$A$2768)</f>
        <v>44641</v>
      </c>
    </row>
    <row r="30" spans="1:14">
      <c r="A30" s="28">
        <v>44257</v>
      </c>
      <c r="B30" s="13">
        <v>514</v>
      </c>
      <c r="C30" s="13" t="s">
        <v>601</v>
      </c>
      <c r="D30" s="51">
        <v>104</v>
      </c>
      <c r="E30" s="51" t="s">
        <v>85</v>
      </c>
      <c r="F30" s="51"/>
      <c r="G30" s="51"/>
      <c r="H30" s="51"/>
      <c r="I30" s="51"/>
      <c r="J30" s="51"/>
      <c r="K30" s="51"/>
      <c r="M30" s="83">
        <v>414</v>
      </c>
      <c r="N30" s="28" cm="1">
        <f t="array" ref="N30">LOOKUP(2,1/($B$17:$B$2768=$M$31),$A$17:$A$2768)</f>
        <v>44648</v>
      </c>
    </row>
    <row r="31" spans="1:14">
      <c r="A31" s="28">
        <v>44257</v>
      </c>
      <c r="B31" s="13">
        <v>517</v>
      </c>
      <c r="C31" s="13" t="s">
        <v>602</v>
      </c>
      <c r="D31" s="51">
        <v>525</v>
      </c>
      <c r="E31" s="51" t="s">
        <v>85</v>
      </c>
      <c r="F31" s="51"/>
      <c r="G31" s="51"/>
      <c r="H31" s="51"/>
      <c r="I31" s="51"/>
      <c r="J31" s="51"/>
      <c r="K31" s="51"/>
      <c r="M31" s="83">
        <v>415</v>
      </c>
      <c r="N31" s="28" cm="1">
        <f t="array" ref="N31">LOOKUP(2,1/($B$17:$B$2768=$M$31),$A$17:$A$2768)</f>
        <v>44648</v>
      </c>
    </row>
    <row r="32" spans="1:14">
      <c r="A32" s="28">
        <v>44258</v>
      </c>
      <c r="B32" s="13">
        <v>409</v>
      </c>
      <c r="C32" s="13" t="s">
        <v>603</v>
      </c>
      <c r="D32" s="51">
        <v>6512</v>
      </c>
      <c r="E32" s="51" t="s">
        <v>85</v>
      </c>
      <c r="F32" s="51"/>
      <c r="G32" s="51"/>
      <c r="H32" s="51"/>
      <c r="I32" s="51"/>
      <c r="J32" s="51"/>
      <c r="K32" s="51"/>
      <c r="M32" s="83">
        <v>416</v>
      </c>
      <c r="N32" s="28" cm="1">
        <f t="array" ref="N32">LOOKUP(2,1/($B$17:$B$2768=$M$22),$A$17:$A$2768)</f>
        <v>44641</v>
      </c>
    </row>
    <row r="33" spans="1:14">
      <c r="A33" s="29">
        <v>44258</v>
      </c>
      <c r="B33" s="13">
        <v>411</v>
      </c>
      <c r="C33" s="13" t="s">
        <v>604</v>
      </c>
      <c r="D33" s="51">
        <v>2910</v>
      </c>
      <c r="E33" s="51" t="s">
        <v>85</v>
      </c>
      <c r="F33" s="51"/>
      <c r="G33" s="51"/>
      <c r="H33" s="51"/>
      <c r="I33" s="51"/>
      <c r="J33" s="51"/>
      <c r="K33" s="51"/>
      <c r="M33" s="83">
        <v>417</v>
      </c>
      <c r="N33" s="28" cm="1">
        <f t="array" ref="N33">LOOKUP(2,1/($B$17:$B$2768=$M$33),$A$17:$A$2768)</f>
        <v>44642</v>
      </c>
    </row>
    <row r="34" spans="1:14">
      <c r="A34" s="28">
        <v>44258</v>
      </c>
      <c r="B34" s="13">
        <v>412</v>
      </c>
      <c r="C34" s="13" t="s">
        <v>605</v>
      </c>
      <c r="D34" s="51">
        <v>5002</v>
      </c>
      <c r="E34" s="51" t="s">
        <v>85</v>
      </c>
      <c r="F34" s="51"/>
      <c r="G34" s="51"/>
      <c r="H34" s="51"/>
      <c r="I34" s="51"/>
      <c r="J34" s="51"/>
      <c r="K34" s="51"/>
      <c r="M34" s="83">
        <v>418</v>
      </c>
      <c r="N34" s="28" cm="1">
        <f t="array" ref="N34">LOOKUP(2,1/($B$17:$B$2768=$M$34),$A$17:$A$2768)</f>
        <v>44644</v>
      </c>
    </row>
    <row r="35" spans="1:14">
      <c r="A35" s="28">
        <v>44258</v>
      </c>
      <c r="B35" s="13">
        <v>415</v>
      </c>
      <c r="C35" s="13" t="s">
        <v>606</v>
      </c>
      <c r="D35" s="51">
        <v>7870</v>
      </c>
      <c r="E35" s="51" t="s">
        <v>85</v>
      </c>
      <c r="F35" s="51"/>
      <c r="G35" s="51"/>
      <c r="H35" s="51"/>
      <c r="I35" s="51"/>
      <c r="J35" s="51"/>
      <c r="K35" s="51"/>
      <c r="M35" s="83">
        <v>419</v>
      </c>
      <c r="N35" s="28" cm="1">
        <f t="array" ref="N35">LOOKUP(2,1/($B$17:$B$2768=$M$35),$A$17:$A$2768)</f>
        <v>44643</v>
      </c>
    </row>
    <row r="36" spans="1:14">
      <c r="A36" s="28">
        <v>44258</v>
      </c>
      <c r="B36" s="13">
        <v>605</v>
      </c>
      <c r="C36" s="13" t="s">
        <v>607</v>
      </c>
      <c r="D36" s="51">
        <v>4975</v>
      </c>
      <c r="E36" s="51" t="s">
        <v>85</v>
      </c>
      <c r="F36" s="51"/>
      <c r="G36" s="51"/>
      <c r="H36" s="51"/>
      <c r="I36" s="51"/>
      <c r="J36" s="51"/>
      <c r="K36" s="51"/>
      <c r="M36" s="83">
        <v>420</v>
      </c>
      <c r="N36" s="28" cm="1">
        <f t="array" ref="N36">LOOKUP(2,1/($B$17:$B$2768=$M$36),$A$17:$A$2768)</f>
        <v>44640</v>
      </c>
    </row>
    <row r="37" spans="1:14">
      <c r="A37" s="28">
        <v>44258</v>
      </c>
      <c r="B37" s="13">
        <v>503</v>
      </c>
      <c r="C37" s="13" t="s">
        <v>608</v>
      </c>
      <c r="D37" s="51">
        <v>108</v>
      </c>
      <c r="E37" s="51" t="s">
        <v>85</v>
      </c>
      <c r="F37" s="51"/>
      <c r="G37" s="51"/>
      <c r="H37" s="51"/>
      <c r="I37" s="51"/>
      <c r="J37" s="51"/>
      <c r="K37" s="51"/>
      <c r="M37" s="83">
        <v>421</v>
      </c>
      <c r="N37" s="28" cm="1">
        <f t="array" ref="N37">LOOKUP(2,1/($B$17:$B$2768=$M$37),$A$17:$A$2768)</f>
        <v>44641</v>
      </c>
    </row>
    <row r="38" spans="1:14">
      <c r="A38" s="28">
        <v>44259</v>
      </c>
      <c r="B38" s="13">
        <v>604</v>
      </c>
      <c r="C38" s="13" t="s">
        <v>609</v>
      </c>
      <c r="D38" s="51">
        <v>1666</v>
      </c>
      <c r="E38" s="51" t="s">
        <v>85</v>
      </c>
      <c r="F38" s="51"/>
      <c r="G38" s="51"/>
      <c r="H38" s="51"/>
      <c r="I38" s="51"/>
      <c r="J38" s="51"/>
      <c r="K38" s="51"/>
      <c r="M38" s="83">
        <v>422</v>
      </c>
      <c r="N38" s="28" cm="1">
        <f t="array" ref="N38">LOOKUP(2,1/($B$17:$B$2768=$M$38),$A$17:$A$2768)</f>
        <v>44644</v>
      </c>
    </row>
    <row r="39" spans="1:14">
      <c r="A39" s="28">
        <v>44259</v>
      </c>
      <c r="B39" s="13">
        <v>606</v>
      </c>
      <c r="C39" s="13" t="s">
        <v>610</v>
      </c>
      <c r="D39" s="51">
        <v>3499</v>
      </c>
      <c r="E39" s="51" t="s">
        <v>85</v>
      </c>
      <c r="F39" s="51"/>
      <c r="G39" s="51"/>
      <c r="H39" s="51"/>
      <c r="I39" s="51"/>
      <c r="J39" s="51"/>
      <c r="K39" s="51"/>
      <c r="M39" s="83">
        <v>423</v>
      </c>
      <c r="N39" s="28" cm="1">
        <f t="array" ref="N39">LOOKUP(2,1/($B$17:$B$2768=$M$39),$A$17:$A$2768)</f>
        <v>44644</v>
      </c>
    </row>
    <row r="40" spans="1:14">
      <c r="A40" s="28">
        <v>44259</v>
      </c>
      <c r="B40" s="13">
        <v>610</v>
      </c>
      <c r="C40" s="13" t="s">
        <v>611</v>
      </c>
      <c r="D40" s="51">
        <v>5034</v>
      </c>
      <c r="E40" s="51" t="s">
        <v>85</v>
      </c>
      <c r="F40" s="51"/>
      <c r="G40" s="51"/>
      <c r="H40" s="51"/>
      <c r="I40" s="51"/>
      <c r="J40" s="51"/>
      <c r="K40" s="51"/>
      <c r="M40" s="83">
        <v>424</v>
      </c>
      <c r="N40" s="28" cm="1">
        <f t="array" ref="N40">LOOKUP(2,1/(B17:B2768=M40),A17:A2768)</f>
        <v>44640</v>
      </c>
    </row>
    <row r="41" spans="1:14">
      <c r="A41" s="28">
        <v>44259</v>
      </c>
      <c r="B41" s="13">
        <v>622</v>
      </c>
      <c r="C41" s="13" t="s">
        <v>612</v>
      </c>
      <c r="D41" s="51">
        <v>3145</v>
      </c>
      <c r="E41" s="51" t="s">
        <v>85</v>
      </c>
      <c r="F41" s="51"/>
      <c r="G41" s="51"/>
      <c r="H41" s="51"/>
      <c r="I41" s="51"/>
      <c r="J41" s="51"/>
      <c r="K41" s="51"/>
      <c r="M41" s="83">
        <v>501</v>
      </c>
      <c r="N41" s="28" cm="1">
        <f t="array" ref="N41">LOOKUP(2,1/(B17:B2769=M41),A17:A2769)</f>
        <v>44643</v>
      </c>
    </row>
    <row r="42" spans="1:14">
      <c r="A42" s="28">
        <v>44259</v>
      </c>
      <c r="B42" s="13">
        <v>513</v>
      </c>
      <c r="C42" s="13" t="s">
        <v>613</v>
      </c>
      <c r="D42" s="51">
        <v>30</v>
      </c>
      <c r="E42" s="51" t="s">
        <v>85</v>
      </c>
      <c r="F42" s="51"/>
      <c r="G42" s="51"/>
      <c r="H42" s="51"/>
      <c r="I42" s="51"/>
      <c r="J42" s="51"/>
      <c r="K42" s="51"/>
      <c r="M42" s="83">
        <v>502</v>
      </c>
      <c r="N42" s="28" cm="1">
        <f t="array" ref="N42">LOOKUP(2,1/(B17:B2770=M42),A17:A2770)</f>
        <v>44648</v>
      </c>
    </row>
    <row r="43" spans="1:14">
      <c r="A43" s="28">
        <v>44259</v>
      </c>
      <c r="B43" s="13">
        <v>516</v>
      </c>
      <c r="C43" s="13" t="s">
        <v>614</v>
      </c>
      <c r="D43" s="51">
        <v>217</v>
      </c>
      <c r="E43" s="51" t="s">
        <v>85</v>
      </c>
      <c r="F43" s="51"/>
      <c r="G43" s="51"/>
      <c r="H43" s="51"/>
      <c r="I43" s="51"/>
      <c r="J43" s="51"/>
      <c r="K43" s="51"/>
      <c r="M43" s="83">
        <v>503</v>
      </c>
      <c r="N43" s="28" cm="1">
        <f t="array" ref="N43">LOOKUP(2,1/(B17:B2771=M43),A17:A2771)</f>
        <v>44649</v>
      </c>
    </row>
    <row r="44" spans="1:14">
      <c r="A44" s="28">
        <v>44262</v>
      </c>
      <c r="B44" s="13">
        <v>401</v>
      </c>
      <c r="C44" s="13" t="s">
        <v>615</v>
      </c>
      <c r="D44" s="51">
        <v>391</v>
      </c>
      <c r="E44" s="51" t="s">
        <v>85</v>
      </c>
      <c r="F44" s="51"/>
      <c r="G44" s="51"/>
      <c r="H44" s="51" t="s">
        <v>85</v>
      </c>
      <c r="I44" s="51"/>
      <c r="J44" s="51"/>
      <c r="K44" s="51"/>
      <c r="M44" s="83">
        <v>504</v>
      </c>
      <c r="N44" s="28" cm="1">
        <f t="array" ref="N44">LOOKUP(2,1/(B17:B2772=M44),A17:A2772)</f>
        <v>44637</v>
      </c>
    </row>
    <row r="45" spans="1:14">
      <c r="A45" s="28">
        <v>44262</v>
      </c>
      <c r="B45" s="13">
        <v>410</v>
      </c>
      <c r="C45" s="13" t="s">
        <v>616</v>
      </c>
      <c r="D45" s="51">
        <v>6690</v>
      </c>
      <c r="E45" s="51" t="s">
        <v>85</v>
      </c>
      <c r="F45" s="51"/>
      <c r="G45" s="51"/>
      <c r="H45" s="51" t="s">
        <v>85</v>
      </c>
      <c r="I45" s="51"/>
      <c r="J45" s="51"/>
      <c r="K45" s="51"/>
      <c r="M45" s="83">
        <v>505</v>
      </c>
      <c r="N45" s="28" cm="1">
        <f t="array" ref="N45">LOOKUP(2,1/(B17:B2773=M45),A17:A2773)</f>
        <v>44641</v>
      </c>
    </row>
    <row r="46" spans="1:14">
      <c r="A46" s="28">
        <v>44262</v>
      </c>
      <c r="B46" s="13">
        <v>418</v>
      </c>
      <c r="C46" s="13" t="s">
        <v>617</v>
      </c>
      <c r="D46" s="51">
        <v>9827</v>
      </c>
      <c r="E46" s="51" t="s">
        <v>85</v>
      </c>
      <c r="F46" s="51"/>
      <c r="G46" s="51"/>
      <c r="H46" s="51" t="s">
        <v>85</v>
      </c>
      <c r="I46" s="51"/>
      <c r="J46" s="51"/>
      <c r="K46" s="51"/>
      <c r="M46" s="83">
        <v>506</v>
      </c>
      <c r="N46" s="28" cm="1">
        <f t="array" ref="N46">LOOKUP(2,1/(B17:B2774=M46),A17:A2774)</f>
        <v>44643</v>
      </c>
    </row>
    <row r="47" spans="1:14">
      <c r="A47" s="28">
        <v>44262</v>
      </c>
      <c r="B47" s="13">
        <v>419</v>
      </c>
      <c r="C47" s="13" t="s">
        <v>618</v>
      </c>
      <c r="D47" s="51">
        <v>4702</v>
      </c>
      <c r="E47" s="51" t="s">
        <v>85</v>
      </c>
      <c r="F47" s="51"/>
      <c r="G47" s="51"/>
      <c r="H47" s="51" t="s">
        <v>85</v>
      </c>
      <c r="I47" s="51"/>
      <c r="J47" s="51"/>
      <c r="K47" s="51"/>
      <c r="M47" s="83">
        <v>507</v>
      </c>
      <c r="N47" s="28" cm="1">
        <f t="array" ref="N47">LOOKUP(2,1/(B17:B2775=M47),A17:A2775)</f>
        <v>44637</v>
      </c>
    </row>
    <row r="48" spans="1:14">
      <c r="A48" s="28">
        <v>44262</v>
      </c>
      <c r="B48" s="13">
        <v>616</v>
      </c>
      <c r="C48" s="13" t="s">
        <v>619</v>
      </c>
      <c r="D48" s="51">
        <v>1270</v>
      </c>
      <c r="E48" s="51" t="s">
        <v>85</v>
      </c>
      <c r="F48" s="51"/>
      <c r="G48" s="51"/>
      <c r="H48" s="51" t="s">
        <v>85</v>
      </c>
      <c r="I48" s="51"/>
      <c r="J48" s="51"/>
      <c r="K48" s="51"/>
      <c r="M48" s="83">
        <v>508</v>
      </c>
      <c r="N48" s="28" cm="1">
        <f t="array" ref="N48">LOOKUP(2,1/(B17:B2776=M48),A17:A2776)</f>
        <v>44640</v>
      </c>
    </row>
    <row r="49" spans="1:14">
      <c r="A49" s="28">
        <v>44262</v>
      </c>
      <c r="B49" s="13">
        <v>515</v>
      </c>
      <c r="C49" s="13" t="s">
        <v>620</v>
      </c>
      <c r="D49" s="51">
        <v>874</v>
      </c>
      <c r="E49" s="51" t="s">
        <v>85</v>
      </c>
      <c r="F49" s="51"/>
      <c r="G49" s="51"/>
      <c r="H49" s="51" t="s">
        <v>85</v>
      </c>
      <c r="I49" s="51"/>
      <c r="J49" s="51"/>
      <c r="K49" s="51"/>
      <c r="M49" s="83">
        <v>509</v>
      </c>
      <c r="N49" s="28" cm="1">
        <f t="array" ref="N49">LOOKUP(2,1/(B17:B2777=M49),A17:A2777)</f>
        <v>44642</v>
      </c>
    </row>
    <row r="50" spans="1:14">
      <c r="A50" s="28">
        <v>44262</v>
      </c>
      <c r="B50" s="13">
        <v>519</v>
      </c>
      <c r="C50" s="13" t="s">
        <v>621</v>
      </c>
      <c r="D50" s="51">
        <v>383</v>
      </c>
      <c r="E50" s="51" t="s">
        <v>85</v>
      </c>
      <c r="F50" s="51"/>
      <c r="G50" s="51"/>
      <c r="H50" s="51" t="s">
        <v>85</v>
      </c>
      <c r="I50" s="51"/>
      <c r="J50" s="51"/>
      <c r="K50" s="51"/>
      <c r="M50" s="83">
        <v>510</v>
      </c>
      <c r="N50" s="28" cm="1">
        <f t="array" ref="N50">LOOKUP(2,1/(B17:B2778=M50),A17:A2778)</f>
        <v>44641</v>
      </c>
    </row>
    <row r="51" spans="1:14">
      <c r="A51" s="28">
        <v>44263</v>
      </c>
      <c r="B51" s="13">
        <v>422</v>
      </c>
      <c r="C51" s="13" t="s">
        <v>622</v>
      </c>
      <c r="D51" s="51">
        <v>3815</v>
      </c>
      <c r="E51" s="51" t="s">
        <v>85</v>
      </c>
      <c r="F51" s="51"/>
      <c r="G51" s="51"/>
      <c r="H51" s="51" t="s">
        <v>85</v>
      </c>
      <c r="I51" s="51"/>
      <c r="J51" s="51"/>
      <c r="K51" s="51"/>
      <c r="M51" s="83">
        <v>511</v>
      </c>
      <c r="N51" s="28" cm="1">
        <f t="array" ref="N51">LOOKUP(2,1/(B17:B2779=M51),A17:A2779)</f>
        <v>44644</v>
      </c>
    </row>
    <row r="52" spans="1:14">
      <c r="A52" s="28">
        <v>44263</v>
      </c>
      <c r="B52" s="13">
        <v>601</v>
      </c>
      <c r="C52" s="13" t="s">
        <v>623</v>
      </c>
      <c r="D52" s="51">
        <v>134</v>
      </c>
      <c r="E52" s="51" t="s">
        <v>85</v>
      </c>
      <c r="F52" s="51"/>
      <c r="G52" s="51"/>
      <c r="H52" s="51" t="s">
        <v>85</v>
      </c>
      <c r="I52" s="51"/>
      <c r="J52" s="51"/>
      <c r="K52" s="51"/>
      <c r="M52" s="83">
        <v>512</v>
      </c>
      <c r="N52" s="28" cm="1">
        <f t="array" ref="N52">LOOKUP(2,1/(B17:B2780=M52),A17:A2780)</f>
        <v>44648</v>
      </c>
    </row>
    <row r="53" spans="1:14">
      <c r="A53" s="28">
        <v>44263</v>
      </c>
      <c r="B53" s="13">
        <v>613</v>
      </c>
      <c r="C53" s="13" t="s">
        <v>624</v>
      </c>
      <c r="D53" s="51">
        <v>3443</v>
      </c>
      <c r="E53" s="51" t="s">
        <v>85</v>
      </c>
      <c r="F53" s="51"/>
      <c r="G53" s="51"/>
      <c r="H53" s="51" t="s">
        <v>85</v>
      </c>
      <c r="I53" s="51"/>
      <c r="J53" s="51"/>
      <c r="K53" s="51"/>
      <c r="M53" s="83">
        <v>513</v>
      </c>
      <c r="N53" s="28" cm="1">
        <f t="array" ref="N53">LOOKUP(2,1/(B17:B2781=M53),A17:A2781)</f>
        <v>44649</v>
      </c>
    </row>
    <row r="54" spans="1:14">
      <c r="A54" s="30">
        <v>44263</v>
      </c>
      <c r="B54" s="13">
        <v>615</v>
      </c>
      <c r="C54" s="31" t="s">
        <v>625</v>
      </c>
      <c r="D54" s="51" t="s">
        <v>3</v>
      </c>
      <c r="E54" s="51"/>
      <c r="F54" s="51"/>
      <c r="G54" s="51"/>
      <c r="H54" s="51"/>
      <c r="I54" s="51"/>
      <c r="J54" s="51"/>
      <c r="K54" s="51"/>
      <c r="M54" s="83">
        <v>514</v>
      </c>
      <c r="N54" s="28" cm="1">
        <f t="array" ref="N54">LOOKUP(2,1/(B17:B2782=M54),A17:A2782)</f>
        <v>44647</v>
      </c>
    </row>
    <row r="55" spans="1:14">
      <c r="A55" s="28">
        <v>44263</v>
      </c>
      <c r="B55" s="13">
        <v>619</v>
      </c>
      <c r="C55" s="13" t="s">
        <v>626</v>
      </c>
      <c r="D55" s="51">
        <v>2762</v>
      </c>
      <c r="E55" s="51" t="s">
        <v>85</v>
      </c>
      <c r="F55" s="51"/>
      <c r="G55" s="51"/>
      <c r="H55" s="51" t="s">
        <v>85</v>
      </c>
      <c r="I55" s="51"/>
      <c r="J55" s="51"/>
      <c r="K55" s="51"/>
      <c r="M55" s="83">
        <v>515</v>
      </c>
      <c r="N55" s="28" cm="1">
        <f t="array" ref="N55">LOOKUP(2,1/(B17:B2783=M55),A17:A2783)</f>
        <v>44640</v>
      </c>
    </row>
    <row r="56" spans="1:14">
      <c r="A56" s="28">
        <v>44263</v>
      </c>
      <c r="B56" s="13">
        <v>620</v>
      </c>
      <c r="C56" s="13" t="s">
        <v>627</v>
      </c>
      <c r="D56" s="51">
        <v>588</v>
      </c>
      <c r="E56" s="51" t="s">
        <v>85</v>
      </c>
      <c r="F56" s="51"/>
      <c r="G56" s="51"/>
      <c r="H56" s="51" t="s">
        <v>85</v>
      </c>
      <c r="I56" s="51"/>
      <c r="J56" s="51"/>
      <c r="K56" s="51"/>
      <c r="M56" s="83">
        <v>516</v>
      </c>
      <c r="N56" s="28" cm="1">
        <f t="array" ref="N56">LOOKUP(2,1/(B17:B2784=M56),A17:A2784)</f>
        <v>44647</v>
      </c>
    </row>
    <row r="57" spans="1:14">
      <c r="A57" s="28">
        <v>44263</v>
      </c>
      <c r="B57" s="13">
        <v>510</v>
      </c>
      <c r="C57" s="13" t="s">
        <v>628</v>
      </c>
      <c r="D57" s="51">
        <v>113</v>
      </c>
      <c r="E57" s="51" t="s">
        <v>85</v>
      </c>
      <c r="F57" s="51"/>
      <c r="G57" s="51"/>
      <c r="H57" s="51" t="s">
        <v>85</v>
      </c>
      <c r="I57" s="51"/>
      <c r="J57" s="51"/>
      <c r="K57" s="51"/>
      <c r="M57" s="83">
        <v>517</v>
      </c>
      <c r="N57" s="28" cm="1">
        <f t="array" ref="N57">LOOKUP(2,1/(B17:B2785=M57),A17:A2785)</f>
        <v>44636</v>
      </c>
    </row>
    <row r="58" spans="1:14">
      <c r="A58" s="28">
        <v>44263</v>
      </c>
      <c r="B58" s="13">
        <v>511</v>
      </c>
      <c r="C58" s="13" t="s">
        <v>629</v>
      </c>
      <c r="D58" s="51">
        <v>109</v>
      </c>
      <c r="E58" s="51" t="s">
        <v>85</v>
      </c>
      <c r="F58" s="51"/>
      <c r="G58" s="51"/>
      <c r="H58" s="51" t="s">
        <v>85</v>
      </c>
      <c r="I58" s="51"/>
      <c r="J58" s="51"/>
      <c r="K58" s="51"/>
      <c r="M58" s="83">
        <v>518</v>
      </c>
      <c r="N58" s="28" cm="1">
        <f t="array" ref="N58">LOOKUP(2,1/(B17:B2786=M58),A17:A2786)</f>
        <v>44636</v>
      </c>
    </row>
    <row r="59" spans="1:14">
      <c r="A59" s="28">
        <v>44264</v>
      </c>
      <c r="B59" s="13">
        <v>405</v>
      </c>
      <c r="C59" s="13" t="s">
        <v>630</v>
      </c>
      <c r="D59" s="51">
        <v>8797</v>
      </c>
      <c r="E59" s="51" t="s">
        <v>85</v>
      </c>
      <c r="F59" s="51"/>
      <c r="G59" s="51"/>
      <c r="H59" s="51" t="s">
        <v>85</v>
      </c>
      <c r="I59" s="51"/>
      <c r="J59" s="51"/>
      <c r="K59" s="51"/>
      <c r="M59" s="83">
        <v>519</v>
      </c>
      <c r="N59" s="28" cm="1">
        <f t="array" ref="N59">LOOKUP(2,1/(B17:B2787=M59),A17:A2787)</f>
        <v>44642</v>
      </c>
    </row>
    <row r="60" spans="1:14">
      <c r="A60" s="28">
        <v>44264</v>
      </c>
      <c r="B60" s="13">
        <v>413</v>
      </c>
      <c r="C60" s="13" t="s">
        <v>631</v>
      </c>
      <c r="D60" s="51">
        <v>8554</v>
      </c>
      <c r="E60" s="51" t="s">
        <v>85</v>
      </c>
      <c r="F60" s="51"/>
      <c r="G60" s="51"/>
      <c r="H60" s="51" t="s">
        <v>85</v>
      </c>
      <c r="I60" s="51"/>
      <c r="J60" s="51"/>
      <c r="K60" s="51"/>
      <c r="M60" s="83">
        <v>601</v>
      </c>
      <c r="N60" s="28" cm="1">
        <f t="array" ref="N60">LOOKUP(2,1/(B17:B2788=M60),A17:A2788)</f>
        <v>44640</v>
      </c>
    </row>
    <row r="61" spans="1:14">
      <c r="A61" s="28">
        <v>44264</v>
      </c>
      <c r="B61" s="13">
        <v>414</v>
      </c>
      <c r="C61" s="13" t="s">
        <v>632</v>
      </c>
      <c r="D61" s="51">
        <v>10040</v>
      </c>
      <c r="E61" s="51" t="s">
        <v>85</v>
      </c>
      <c r="F61" s="51"/>
      <c r="G61" s="51"/>
      <c r="H61" s="51" t="s">
        <v>85</v>
      </c>
      <c r="I61" s="51"/>
      <c r="J61" s="51"/>
      <c r="K61" s="51"/>
      <c r="M61" s="83">
        <v>602</v>
      </c>
      <c r="N61" s="28" cm="1">
        <f t="array" ref="N61">LOOKUP(2,1/(B17:B2789=M61),A17:A2789)</f>
        <v>44649</v>
      </c>
    </row>
    <row r="62" spans="1:14">
      <c r="A62" s="28">
        <v>44264</v>
      </c>
      <c r="B62" s="13">
        <v>416</v>
      </c>
      <c r="C62" s="13" t="s">
        <v>633</v>
      </c>
      <c r="D62" s="51">
        <v>2663</v>
      </c>
      <c r="E62" s="51" t="s">
        <v>85</v>
      </c>
      <c r="F62" s="51"/>
      <c r="G62" s="51"/>
      <c r="H62" s="51" t="s">
        <v>85</v>
      </c>
      <c r="I62" s="51"/>
      <c r="J62" s="51"/>
      <c r="K62" s="51"/>
      <c r="M62" s="83">
        <v>603</v>
      </c>
      <c r="N62" s="28" cm="1">
        <f t="array" ref="N62">LOOKUP(2,1/(B17:B2790=M62),A17:A2790)</f>
        <v>44649</v>
      </c>
    </row>
    <row r="63" spans="1:14">
      <c r="A63" s="28">
        <v>44264</v>
      </c>
      <c r="B63" s="13">
        <v>417</v>
      </c>
      <c r="C63" s="13" t="s">
        <v>634</v>
      </c>
      <c r="D63" s="51">
        <v>7075</v>
      </c>
      <c r="E63" s="51" t="s">
        <v>85</v>
      </c>
      <c r="F63" s="51"/>
      <c r="G63" s="51"/>
      <c r="H63" s="51" t="s">
        <v>85</v>
      </c>
      <c r="I63" s="51"/>
      <c r="J63" s="51"/>
      <c r="K63" s="51"/>
      <c r="M63" s="83">
        <v>604</v>
      </c>
      <c r="N63" s="28" cm="1">
        <f t="array" ref="N63">LOOKUP(2,1/(B17:B2791=M63),A17:A2791)</f>
        <v>44647</v>
      </c>
    </row>
    <row r="64" spans="1:14">
      <c r="A64" s="30">
        <v>44264</v>
      </c>
      <c r="B64" s="13">
        <v>614</v>
      </c>
      <c r="C64" s="31" t="s">
        <v>635</v>
      </c>
      <c r="D64" s="51" t="s">
        <v>3</v>
      </c>
      <c r="E64" s="51"/>
      <c r="F64" s="51"/>
      <c r="G64" s="51"/>
      <c r="H64" s="51"/>
      <c r="I64" s="51"/>
      <c r="J64" s="51"/>
      <c r="K64" s="51"/>
      <c r="M64" s="83">
        <v>605</v>
      </c>
      <c r="N64" s="28" cm="1">
        <f t="array" ref="N64">LOOKUP(2,1/(B17:B2792=M64),A17:A2792)</f>
        <v>44648</v>
      </c>
    </row>
    <row r="65" spans="1:14">
      <c r="A65" s="28">
        <v>44264</v>
      </c>
      <c r="B65" s="13">
        <v>506</v>
      </c>
      <c r="C65" s="13" t="s">
        <v>636</v>
      </c>
      <c r="D65" s="51">
        <v>154</v>
      </c>
      <c r="E65" s="51" t="s">
        <v>85</v>
      </c>
      <c r="F65" s="51"/>
      <c r="G65" s="51"/>
      <c r="H65" s="51" t="s">
        <v>85</v>
      </c>
      <c r="I65" s="51"/>
      <c r="J65" s="51"/>
      <c r="K65" s="51"/>
      <c r="M65" s="83">
        <v>606</v>
      </c>
      <c r="N65" s="28" cm="1">
        <f t="array" ref="N65">LOOKUP(2,1/(B17:B2793=M65),A17:A2793)</f>
        <v>44648</v>
      </c>
    </row>
    <row r="66" spans="1:14">
      <c r="A66" s="28">
        <v>44264</v>
      </c>
      <c r="B66" s="13">
        <v>508</v>
      </c>
      <c r="C66" s="13" t="s">
        <v>637</v>
      </c>
      <c r="D66" s="51">
        <v>78</v>
      </c>
      <c r="E66" s="51" t="s">
        <v>85</v>
      </c>
      <c r="F66" s="51"/>
      <c r="G66" s="51"/>
      <c r="H66" s="51" t="s">
        <v>85</v>
      </c>
      <c r="I66" s="51"/>
      <c r="J66" s="51"/>
      <c r="K66" s="51"/>
      <c r="M66" s="83">
        <v>607</v>
      </c>
      <c r="N66" s="28" cm="1">
        <f t="array" ref="N66">LOOKUP(2,1/(B17:B2794=M66),A17:A2794)</f>
        <v>44643</v>
      </c>
    </row>
    <row r="67" spans="1:14">
      <c r="A67" s="28">
        <v>44265</v>
      </c>
      <c r="B67" s="13">
        <v>406</v>
      </c>
      <c r="C67" s="13" t="s">
        <v>638</v>
      </c>
      <c r="D67" s="51">
        <v>10742</v>
      </c>
      <c r="E67" s="51" t="s">
        <v>85</v>
      </c>
      <c r="F67" s="51"/>
      <c r="G67" s="51"/>
      <c r="H67" s="51" t="s">
        <v>85</v>
      </c>
      <c r="I67" s="51"/>
      <c r="J67" s="51"/>
      <c r="K67" s="51"/>
      <c r="M67" s="83">
        <v>608</v>
      </c>
      <c r="N67" s="28" cm="1">
        <f t="array" ref="N67">LOOKUP(2,1/(B17:B2795=M67),A17:A2795)</f>
        <v>44647</v>
      </c>
    </row>
    <row r="68" spans="1:14">
      <c r="A68" s="28">
        <v>44265</v>
      </c>
      <c r="B68" s="13">
        <v>421</v>
      </c>
      <c r="C68" s="13" t="s">
        <v>639</v>
      </c>
      <c r="D68" s="51">
        <v>7817</v>
      </c>
      <c r="E68" s="51" t="s">
        <v>85</v>
      </c>
      <c r="F68" s="51"/>
      <c r="G68" s="51"/>
      <c r="H68" s="51" t="s">
        <v>85</v>
      </c>
      <c r="I68" s="51"/>
      <c r="J68" s="51"/>
      <c r="K68" s="51"/>
      <c r="M68" s="83">
        <v>609</v>
      </c>
      <c r="N68" s="28" cm="1">
        <f t="array" ref="N68">LOOKUP(2,1/(B17:B2796=M68),A17:A2796)</f>
        <v>44649</v>
      </c>
    </row>
    <row r="69" spans="1:14">
      <c r="A69" s="28">
        <v>44265</v>
      </c>
      <c r="B69" s="13">
        <v>607</v>
      </c>
      <c r="C69" s="13" t="s">
        <v>640</v>
      </c>
      <c r="D69" s="51">
        <v>6121</v>
      </c>
      <c r="E69" s="51" t="s">
        <v>85</v>
      </c>
      <c r="F69" s="51"/>
      <c r="G69" s="51"/>
      <c r="H69" s="51" t="s">
        <v>85</v>
      </c>
      <c r="I69" s="51"/>
      <c r="J69" s="51"/>
      <c r="K69" s="51"/>
      <c r="M69" s="83">
        <v>610</v>
      </c>
      <c r="N69" s="28" cm="1">
        <f t="array" ref="N69">LOOKUP(2,1/(B17:B2797=M69),A17:A2797)</f>
        <v>44636</v>
      </c>
    </row>
    <row r="70" spans="1:14">
      <c r="A70" s="28">
        <v>44265</v>
      </c>
      <c r="B70" s="13">
        <v>625</v>
      </c>
      <c r="C70" s="13" t="s">
        <v>641</v>
      </c>
      <c r="D70" s="51">
        <v>2920</v>
      </c>
      <c r="E70" s="51" t="s">
        <v>85</v>
      </c>
      <c r="F70" s="51"/>
      <c r="G70" s="51"/>
      <c r="H70" s="51" t="s">
        <v>85</v>
      </c>
      <c r="I70" s="51"/>
      <c r="J70" s="51"/>
      <c r="K70" s="51"/>
      <c r="M70" s="83">
        <v>611</v>
      </c>
      <c r="N70" s="28" cm="1">
        <f t="array" ref="N70">LOOKUP(2,1/(B17:B2798=M70),A17:A2798)</f>
        <v>44637</v>
      </c>
    </row>
    <row r="71" spans="1:14">
      <c r="A71" s="28">
        <v>44265</v>
      </c>
      <c r="B71" s="13">
        <v>626</v>
      </c>
      <c r="C71" s="13" t="s">
        <v>642</v>
      </c>
      <c r="D71" s="51">
        <v>1987</v>
      </c>
      <c r="E71" s="51" t="s">
        <v>85</v>
      </c>
      <c r="F71" s="51"/>
      <c r="G71" s="51"/>
      <c r="H71" s="51" t="s">
        <v>85</v>
      </c>
      <c r="I71" s="51"/>
      <c r="J71" s="51"/>
      <c r="K71" s="51"/>
      <c r="M71" s="83">
        <v>612</v>
      </c>
      <c r="N71" s="28" cm="1">
        <f t="array" ref="N71">LOOKUP(2,1/(B17:B2799=M71),A17:A2799)</f>
        <v>44637</v>
      </c>
    </row>
    <row r="72" spans="1:14">
      <c r="A72" s="28">
        <v>44265</v>
      </c>
      <c r="B72" s="13">
        <v>505</v>
      </c>
      <c r="C72" s="13" t="s">
        <v>643</v>
      </c>
      <c r="D72" s="51">
        <v>61</v>
      </c>
      <c r="E72" s="51" t="s">
        <v>85</v>
      </c>
      <c r="F72" s="51"/>
      <c r="G72" s="51"/>
      <c r="H72" s="51" t="s">
        <v>85</v>
      </c>
      <c r="I72" s="51"/>
      <c r="J72" s="51"/>
      <c r="K72" s="51"/>
      <c r="M72" s="83">
        <v>613</v>
      </c>
      <c r="N72" s="28" cm="1">
        <f t="array" ref="N72">LOOKUP(2,1/(B17:B2800=M72),A17:A2800)</f>
        <v>44640</v>
      </c>
    </row>
    <row r="73" spans="1:14">
      <c r="A73" s="28">
        <v>44265</v>
      </c>
      <c r="B73" s="13">
        <v>509</v>
      </c>
      <c r="C73" s="13" t="s">
        <v>644</v>
      </c>
      <c r="D73" s="51">
        <v>99</v>
      </c>
      <c r="E73" s="51" t="s">
        <v>85</v>
      </c>
      <c r="F73" s="51"/>
      <c r="G73" s="51"/>
      <c r="H73" s="51" t="s">
        <v>85</v>
      </c>
      <c r="I73" s="51"/>
      <c r="J73" s="51"/>
      <c r="K73" s="51"/>
      <c r="M73" s="83">
        <v>614</v>
      </c>
      <c r="N73" s="28" cm="1">
        <f t="array" ref="N73">LOOKUP(2,1/(B17:B2801=M73),A17:A2801)</f>
        <v>44636</v>
      </c>
    </row>
    <row r="74" spans="1:14">
      <c r="A74" s="28">
        <v>44266</v>
      </c>
      <c r="B74" s="13">
        <v>420</v>
      </c>
      <c r="C74" s="13" t="s">
        <v>645</v>
      </c>
      <c r="D74" s="51">
        <v>8412</v>
      </c>
      <c r="E74" s="51" t="s">
        <v>85</v>
      </c>
      <c r="F74" s="51"/>
      <c r="G74" s="51"/>
      <c r="H74" s="51" t="s">
        <v>85</v>
      </c>
      <c r="I74" s="51"/>
      <c r="J74" s="51"/>
      <c r="K74" s="51"/>
      <c r="M74" s="83">
        <v>615</v>
      </c>
      <c r="N74" s="28" cm="1">
        <f t="array" ref="N74">LOOKUP(2,1/(B17:B2802=M74),A17:A2802)</f>
        <v>44640</v>
      </c>
    </row>
    <row r="75" spans="1:14">
      <c r="A75" s="28">
        <v>44266</v>
      </c>
      <c r="B75" s="13">
        <v>423</v>
      </c>
      <c r="C75" s="13" t="s">
        <v>646</v>
      </c>
      <c r="D75" s="51">
        <v>4474</v>
      </c>
      <c r="E75" s="51" t="s">
        <v>85</v>
      </c>
      <c r="F75" s="51"/>
      <c r="G75" s="51"/>
      <c r="H75" s="51" t="s">
        <v>85</v>
      </c>
      <c r="I75" s="51"/>
      <c r="J75" s="51"/>
      <c r="K75" s="51"/>
      <c r="M75" s="83">
        <v>616</v>
      </c>
      <c r="N75" s="28" cm="1">
        <f t="array" ref="N75">LOOKUP(2,1/(B17:B2803=M75),A17:A2803)</f>
        <v>44641</v>
      </c>
    </row>
    <row r="76" spans="1:14">
      <c r="A76" s="28">
        <v>44266</v>
      </c>
      <c r="B76" s="13">
        <v>424</v>
      </c>
      <c r="C76" s="13" t="s">
        <v>647</v>
      </c>
      <c r="D76" s="51">
        <v>4474</v>
      </c>
      <c r="E76" s="51" t="s">
        <v>85</v>
      </c>
      <c r="F76" s="51"/>
      <c r="G76" s="51"/>
      <c r="H76" s="51" t="s">
        <v>85</v>
      </c>
      <c r="I76" s="51"/>
      <c r="J76" s="51"/>
      <c r="K76" s="51"/>
      <c r="M76" s="83">
        <v>617</v>
      </c>
      <c r="N76" s="28" cm="1">
        <f t="array" ref="N76">LOOKUP(2,1/(B17:B2804=M76),A17:A2804)</f>
        <v>44649</v>
      </c>
    </row>
    <row r="77" spans="1:14">
      <c r="A77" s="28">
        <v>44266</v>
      </c>
      <c r="B77" s="13">
        <v>615</v>
      </c>
      <c r="C77" s="13" t="s">
        <v>648</v>
      </c>
      <c r="D77" s="51">
        <v>2379</v>
      </c>
      <c r="E77" s="51" t="s">
        <v>85</v>
      </c>
      <c r="F77" s="51"/>
      <c r="G77" s="51"/>
      <c r="H77" s="51" t="s">
        <v>85</v>
      </c>
      <c r="I77" s="51"/>
      <c r="J77" s="51"/>
      <c r="K77" s="51"/>
      <c r="M77" s="83">
        <v>618</v>
      </c>
      <c r="N77" s="28" cm="1">
        <f t="array" ref="N77">LOOKUP(2,1/(B17:B2805=M77),A17:A2805)</f>
        <v>44636</v>
      </c>
    </row>
    <row r="78" spans="1:14">
      <c r="A78" s="28">
        <v>44266</v>
      </c>
      <c r="B78" s="13">
        <v>501</v>
      </c>
      <c r="C78" s="13" t="s">
        <v>649</v>
      </c>
      <c r="D78" s="51">
        <v>116</v>
      </c>
      <c r="E78" s="51" t="s">
        <v>85</v>
      </c>
      <c r="F78" s="51"/>
      <c r="G78" s="51"/>
      <c r="H78" s="51" t="s">
        <v>85</v>
      </c>
      <c r="I78" s="51"/>
      <c r="J78" s="51"/>
      <c r="K78" s="51"/>
      <c r="M78" s="83">
        <v>619</v>
      </c>
      <c r="N78" s="28" cm="1">
        <f t="array" ref="N78">LOOKUP(2,1/(B17:B2806=M78),A17:A2806)</f>
        <v>44642</v>
      </c>
    </row>
    <row r="79" spans="1:14">
      <c r="A79" s="28">
        <v>44269</v>
      </c>
      <c r="B79" s="13">
        <v>610</v>
      </c>
      <c r="C79" s="13" t="s">
        <v>650</v>
      </c>
      <c r="D79" s="51">
        <v>5034</v>
      </c>
      <c r="E79" s="51" t="s">
        <v>85</v>
      </c>
      <c r="F79" s="51"/>
      <c r="G79" s="51"/>
      <c r="H79" s="51" t="s">
        <v>85</v>
      </c>
      <c r="I79" s="51"/>
      <c r="J79" s="51"/>
      <c r="K79" s="51"/>
      <c r="M79" s="83">
        <v>620</v>
      </c>
      <c r="N79" s="28" cm="1">
        <f t="array" ref="N79">LOOKUP(2,1/(B17:B2807=M79),A17:A2807)</f>
        <v>44644</v>
      </c>
    </row>
    <row r="80" spans="1:14">
      <c r="A80" s="28">
        <v>44269</v>
      </c>
      <c r="B80" s="13">
        <v>612</v>
      </c>
      <c r="C80" s="13" t="s">
        <v>651</v>
      </c>
      <c r="D80" s="51">
        <v>3009</v>
      </c>
      <c r="E80" s="51" t="s">
        <v>85</v>
      </c>
      <c r="F80" s="51"/>
      <c r="G80" s="51"/>
      <c r="H80" s="51" t="s">
        <v>85</v>
      </c>
      <c r="I80" s="51"/>
      <c r="J80" s="51"/>
      <c r="K80" s="51"/>
      <c r="M80" s="83">
        <v>621</v>
      </c>
      <c r="N80" s="28" cm="1">
        <f t="array" ref="N80">LOOKUP(2,1/(B17:B2808=M80),A17:A2808)</f>
        <v>44648</v>
      </c>
    </row>
    <row r="81" spans="1:14">
      <c r="A81" s="28">
        <v>44269</v>
      </c>
      <c r="B81" s="13">
        <v>614</v>
      </c>
      <c r="C81" s="13" t="s">
        <v>652</v>
      </c>
      <c r="D81" s="51">
        <v>4700</v>
      </c>
      <c r="E81" s="51" t="s">
        <v>85</v>
      </c>
      <c r="F81" s="51"/>
      <c r="G81" s="51"/>
      <c r="H81" s="51" t="s">
        <v>85</v>
      </c>
      <c r="I81" s="51"/>
      <c r="J81" s="51"/>
      <c r="K81" s="51"/>
      <c r="M81" s="83">
        <v>622</v>
      </c>
      <c r="N81" s="28" cm="1">
        <f t="array" ref="N81">LOOKUP(2,1/(B17:B2809=M81),A17:A2809)</f>
        <v>44636</v>
      </c>
    </row>
    <row r="82" spans="1:14">
      <c r="A82" s="28">
        <v>44269</v>
      </c>
      <c r="B82" s="13">
        <v>617</v>
      </c>
      <c r="C82" s="13" t="s">
        <v>653</v>
      </c>
      <c r="D82" s="51">
        <v>2635</v>
      </c>
      <c r="E82" s="51" t="s">
        <v>85</v>
      </c>
      <c r="F82" s="51"/>
      <c r="G82" s="51"/>
      <c r="H82" s="51" t="s">
        <v>85</v>
      </c>
      <c r="I82" s="51"/>
      <c r="J82" s="51"/>
      <c r="K82" s="51"/>
      <c r="M82" s="83">
        <v>623</v>
      </c>
      <c r="N82" s="28" cm="1">
        <f t="array" ref="N82">LOOKUP(2,1/(B17:B2810=M82),A17:A2810)</f>
        <v>44643</v>
      </c>
    </row>
    <row r="83" spans="1:14">
      <c r="A83" s="28">
        <v>44269</v>
      </c>
      <c r="B83" s="13">
        <v>513</v>
      </c>
      <c r="C83" s="13" t="s">
        <v>654</v>
      </c>
      <c r="D83" s="51">
        <v>34</v>
      </c>
      <c r="E83" s="51" t="s">
        <v>85</v>
      </c>
      <c r="F83" s="51"/>
      <c r="G83" s="51"/>
      <c r="H83" s="51" t="s">
        <v>85</v>
      </c>
      <c r="I83" s="51"/>
      <c r="J83" s="51"/>
      <c r="K83" s="51"/>
      <c r="M83" s="83">
        <v>624</v>
      </c>
      <c r="N83" s="28" cm="1">
        <f t="array" ref="N83">LOOKUP(2,1/(B17:B2811=M83),A17:A2811)</f>
        <v>44649</v>
      </c>
    </row>
    <row r="84" spans="1:14">
      <c r="A84" s="28">
        <v>44269</v>
      </c>
      <c r="B84" s="13">
        <v>514</v>
      </c>
      <c r="C84" s="13" t="s">
        <v>655</v>
      </c>
      <c r="D84" s="51">
        <v>105</v>
      </c>
      <c r="E84" s="51" t="s">
        <v>85</v>
      </c>
      <c r="F84" s="51"/>
      <c r="G84" s="51"/>
      <c r="H84" s="51" t="s">
        <v>85</v>
      </c>
      <c r="I84" s="51"/>
      <c r="J84" s="51"/>
      <c r="K84" s="51"/>
      <c r="M84" s="83">
        <v>625</v>
      </c>
      <c r="N84" s="28" cm="1">
        <f t="array" ref="N84">LOOKUP(2,1/(B17:B2812=M84),A17:A2812)</f>
        <v>44643</v>
      </c>
    </row>
    <row r="85" spans="1:14">
      <c r="A85" s="28">
        <v>44270</v>
      </c>
      <c r="B85" s="13">
        <v>404</v>
      </c>
      <c r="C85" s="13" t="s">
        <v>656</v>
      </c>
      <c r="D85" s="51">
        <v>6783</v>
      </c>
      <c r="E85" s="51" t="s">
        <v>85</v>
      </c>
      <c r="F85" s="51"/>
      <c r="G85" s="51"/>
      <c r="H85" s="51" t="s">
        <v>85</v>
      </c>
      <c r="I85" s="51"/>
      <c r="J85" s="51"/>
      <c r="K85" s="51"/>
      <c r="M85" s="83">
        <v>626</v>
      </c>
      <c r="N85" s="28" cm="1">
        <f t="array" ref="N85">LOOKUP(2,1/(B17:B2813=M85),A17:A2813)</f>
        <v>44642</v>
      </c>
    </row>
    <row r="86" spans="1:14">
      <c r="A86" s="28">
        <v>44270</v>
      </c>
      <c r="B86" s="13">
        <v>605</v>
      </c>
      <c r="C86" s="13" t="s">
        <v>657</v>
      </c>
      <c r="D86" s="51">
        <v>5156</v>
      </c>
      <c r="E86" s="51" t="s">
        <v>85</v>
      </c>
      <c r="F86" s="51"/>
      <c r="G86" s="51"/>
      <c r="H86" s="51" t="s">
        <v>85</v>
      </c>
      <c r="I86" s="51"/>
      <c r="J86" s="51"/>
      <c r="K86" s="51"/>
    </row>
    <row r="87" spans="1:14">
      <c r="A87" s="28">
        <v>44270</v>
      </c>
      <c r="B87" s="13">
        <v>608</v>
      </c>
      <c r="C87" s="13" t="s">
        <v>658</v>
      </c>
      <c r="D87" s="51">
        <v>5086</v>
      </c>
      <c r="E87" s="51" t="s">
        <v>85</v>
      </c>
      <c r="F87" s="51"/>
      <c r="G87" s="51"/>
      <c r="H87" s="51" t="s">
        <v>85</v>
      </c>
      <c r="I87" s="51"/>
      <c r="J87" s="51"/>
      <c r="K87" s="51"/>
    </row>
    <row r="88" spans="1:14">
      <c r="A88" s="28">
        <v>44270</v>
      </c>
      <c r="B88" s="13">
        <v>611</v>
      </c>
      <c r="C88" s="13" t="s">
        <v>659</v>
      </c>
      <c r="D88" s="51">
        <v>8071</v>
      </c>
      <c r="E88" s="51" t="s">
        <v>85</v>
      </c>
      <c r="F88" s="51"/>
      <c r="G88" s="51"/>
      <c r="H88" s="51" t="s">
        <v>85</v>
      </c>
      <c r="I88" s="51"/>
      <c r="J88" s="51"/>
      <c r="K88" s="51"/>
    </row>
    <row r="89" spans="1:14">
      <c r="A89" s="28">
        <v>44270</v>
      </c>
      <c r="B89" s="13">
        <v>622</v>
      </c>
      <c r="C89" s="13" t="s">
        <v>660</v>
      </c>
      <c r="D89" s="51">
        <v>3159</v>
      </c>
      <c r="E89" s="51" t="s">
        <v>85</v>
      </c>
      <c r="F89" s="51"/>
      <c r="G89" s="51"/>
      <c r="H89" s="51" t="s">
        <v>85</v>
      </c>
      <c r="I89" s="51"/>
      <c r="J89" s="51"/>
      <c r="K89" s="51"/>
    </row>
    <row r="90" spans="1:14">
      <c r="A90" s="28">
        <v>44270</v>
      </c>
      <c r="B90" s="13">
        <v>516</v>
      </c>
      <c r="C90" s="13" t="s">
        <v>661</v>
      </c>
      <c r="D90" s="51">
        <v>294</v>
      </c>
      <c r="E90" s="51" t="s">
        <v>85</v>
      </c>
      <c r="F90" s="51"/>
      <c r="G90" s="51"/>
      <c r="H90" s="51" t="s">
        <v>85</v>
      </c>
      <c r="I90" s="51"/>
      <c r="J90" s="51"/>
      <c r="K90" s="51"/>
    </row>
    <row r="91" spans="1:14">
      <c r="A91" s="28">
        <v>44270</v>
      </c>
      <c r="B91" s="13">
        <v>517</v>
      </c>
      <c r="C91" s="13" t="s">
        <v>662</v>
      </c>
      <c r="D91" s="51">
        <v>545</v>
      </c>
      <c r="E91" s="51" t="s">
        <v>85</v>
      </c>
      <c r="F91" s="51"/>
      <c r="G91" s="51"/>
      <c r="H91" s="51" t="s">
        <v>85</v>
      </c>
      <c r="I91" s="51"/>
      <c r="J91" s="51"/>
      <c r="K91" s="51"/>
    </row>
    <row r="92" spans="1:14">
      <c r="A92" s="28">
        <v>44271</v>
      </c>
      <c r="B92" s="13">
        <v>402</v>
      </c>
      <c r="C92" s="13" t="s">
        <v>663</v>
      </c>
      <c r="D92" s="51">
        <v>4573</v>
      </c>
      <c r="E92" s="51" t="s">
        <v>85</v>
      </c>
      <c r="F92" s="51"/>
      <c r="G92" s="51"/>
      <c r="H92" s="51" t="s">
        <v>85</v>
      </c>
      <c r="I92" s="51"/>
      <c r="J92" s="51"/>
      <c r="K92" s="51"/>
    </row>
    <row r="93" spans="1:14">
      <c r="A93" s="28">
        <v>44271</v>
      </c>
      <c r="B93" s="13">
        <v>409</v>
      </c>
      <c r="C93" s="13" t="s">
        <v>664</v>
      </c>
      <c r="D93" s="51">
        <v>7676</v>
      </c>
      <c r="E93" s="51" t="s">
        <v>85</v>
      </c>
      <c r="F93" s="51"/>
      <c r="G93" s="51"/>
      <c r="H93" s="51" t="s">
        <v>85</v>
      </c>
      <c r="I93" s="51"/>
      <c r="J93" s="51"/>
      <c r="K93" s="51"/>
    </row>
    <row r="94" spans="1:14">
      <c r="A94" s="28">
        <v>44271</v>
      </c>
      <c r="B94" s="13">
        <v>609</v>
      </c>
      <c r="C94" s="13" t="s">
        <v>665</v>
      </c>
      <c r="D94" s="51">
        <v>2906</v>
      </c>
      <c r="E94" s="51" t="s">
        <v>85</v>
      </c>
      <c r="F94" s="51"/>
      <c r="G94" s="51"/>
      <c r="H94" s="51" t="s">
        <v>85</v>
      </c>
      <c r="I94" s="51"/>
      <c r="J94" s="51"/>
      <c r="K94" s="51"/>
    </row>
    <row r="95" spans="1:14">
      <c r="A95" s="28">
        <v>44271</v>
      </c>
      <c r="B95" s="13">
        <v>618</v>
      </c>
      <c r="C95" s="13" t="s">
        <v>666</v>
      </c>
      <c r="D95" s="51">
        <v>4399</v>
      </c>
      <c r="E95" s="51" t="s">
        <v>85</v>
      </c>
      <c r="F95" s="51"/>
      <c r="G95" s="51"/>
      <c r="H95" s="51" t="s">
        <v>85</v>
      </c>
      <c r="I95" s="51"/>
      <c r="J95" s="51"/>
      <c r="K95" s="51"/>
    </row>
    <row r="96" spans="1:14">
      <c r="A96" s="28">
        <v>44271</v>
      </c>
      <c r="B96" s="13">
        <v>624</v>
      </c>
      <c r="C96" s="13" t="s">
        <v>667</v>
      </c>
      <c r="D96" s="51">
        <v>1073</v>
      </c>
      <c r="E96" s="51" t="s">
        <v>85</v>
      </c>
      <c r="F96" s="51"/>
      <c r="G96" s="51"/>
      <c r="H96" s="51" t="s">
        <v>85</v>
      </c>
      <c r="I96" s="51"/>
      <c r="J96" s="51"/>
      <c r="K96" s="51"/>
    </row>
    <row r="97" spans="1:11">
      <c r="A97" s="28">
        <v>44271</v>
      </c>
      <c r="B97" s="13">
        <v>502</v>
      </c>
      <c r="C97" s="13" t="s">
        <v>668</v>
      </c>
      <c r="D97" s="51">
        <v>214</v>
      </c>
      <c r="E97" s="51" t="s">
        <v>85</v>
      </c>
      <c r="F97" s="51"/>
      <c r="G97" s="51"/>
      <c r="H97" s="51" t="s">
        <v>85</v>
      </c>
      <c r="I97" s="51"/>
      <c r="J97" s="51"/>
      <c r="K97" s="51"/>
    </row>
    <row r="98" spans="1:11">
      <c r="A98" s="28">
        <v>44271</v>
      </c>
      <c r="B98" s="13">
        <v>512</v>
      </c>
      <c r="C98" s="13" t="s">
        <v>669</v>
      </c>
      <c r="D98" s="51">
        <v>441</v>
      </c>
      <c r="E98" s="51" t="s">
        <v>85</v>
      </c>
      <c r="F98" s="51"/>
      <c r="G98" s="51"/>
      <c r="H98" s="51" t="s">
        <v>85</v>
      </c>
      <c r="I98" s="51"/>
      <c r="J98" s="51"/>
      <c r="K98" s="51"/>
    </row>
    <row r="99" spans="1:11">
      <c r="A99" s="28">
        <v>44272</v>
      </c>
      <c r="B99" s="13">
        <v>403</v>
      </c>
      <c r="C99" s="13" t="s">
        <v>670</v>
      </c>
      <c r="D99" s="51">
        <v>7449</v>
      </c>
      <c r="E99" s="51" t="s">
        <v>85</v>
      </c>
      <c r="F99" s="51"/>
      <c r="G99" s="51"/>
      <c r="H99" s="51" t="s">
        <v>85</v>
      </c>
      <c r="I99" s="51"/>
      <c r="J99" s="51"/>
      <c r="K99" s="51"/>
    </row>
    <row r="100" spans="1:11">
      <c r="A100" s="28">
        <v>44272</v>
      </c>
      <c r="B100" s="13">
        <v>407</v>
      </c>
      <c r="C100" s="13" t="s">
        <v>671</v>
      </c>
      <c r="D100" s="51">
        <v>20</v>
      </c>
      <c r="E100" s="51" t="s">
        <v>85</v>
      </c>
      <c r="F100" s="51"/>
      <c r="G100" s="51"/>
      <c r="H100" s="51" t="s">
        <v>85</v>
      </c>
      <c r="I100" s="51"/>
      <c r="J100" s="51"/>
      <c r="K100" s="51"/>
    </row>
    <row r="101" spans="1:11">
      <c r="A101" s="28">
        <v>44272</v>
      </c>
      <c r="B101" s="13">
        <v>408</v>
      </c>
      <c r="C101" s="13" t="s">
        <v>672</v>
      </c>
      <c r="D101" s="51">
        <v>5968</v>
      </c>
      <c r="E101" s="51" t="s">
        <v>85</v>
      </c>
      <c r="F101" s="51"/>
      <c r="G101" s="51"/>
      <c r="H101" s="51" t="s">
        <v>85</v>
      </c>
      <c r="I101" s="51"/>
      <c r="J101" s="51"/>
      <c r="K101" s="51"/>
    </row>
    <row r="102" spans="1:11">
      <c r="A102" s="28">
        <v>44272</v>
      </c>
      <c r="B102" s="13">
        <v>415</v>
      </c>
      <c r="C102" s="13" t="s">
        <v>673</v>
      </c>
      <c r="D102" s="51">
        <v>9775</v>
      </c>
      <c r="E102" s="51" t="s">
        <v>85</v>
      </c>
      <c r="F102" s="51"/>
      <c r="G102" s="51"/>
      <c r="H102" s="51" t="s">
        <v>85</v>
      </c>
      <c r="I102" s="51"/>
      <c r="J102" s="51"/>
      <c r="K102" s="51"/>
    </row>
    <row r="103" spans="1:11">
      <c r="A103" s="28">
        <v>44272</v>
      </c>
      <c r="B103" s="13">
        <v>603</v>
      </c>
      <c r="C103" s="13" t="s">
        <v>674</v>
      </c>
      <c r="D103" s="51">
        <v>1166</v>
      </c>
      <c r="E103" s="51" t="s">
        <v>85</v>
      </c>
      <c r="F103" s="51"/>
      <c r="G103" s="51"/>
      <c r="H103" s="51" t="s">
        <v>85</v>
      </c>
      <c r="I103" s="51"/>
      <c r="J103" s="51"/>
      <c r="K103" s="51"/>
    </row>
    <row r="104" spans="1:11">
      <c r="A104" s="28">
        <v>44272</v>
      </c>
      <c r="B104" s="13">
        <v>507</v>
      </c>
      <c r="C104" s="13" t="s">
        <v>675</v>
      </c>
      <c r="D104" s="51">
        <v>249</v>
      </c>
      <c r="E104" s="51" t="s">
        <v>85</v>
      </c>
      <c r="F104" s="51"/>
      <c r="G104" s="51"/>
      <c r="H104" s="51" t="s">
        <v>85</v>
      </c>
      <c r="I104" s="51"/>
      <c r="J104" s="51"/>
      <c r="K104" s="51"/>
    </row>
    <row r="105" spans="1:11">
      <c r="A105" s="28">
        <v>44272</v>
      </c>
      <c r="B105" s="13">
        <v>518</v>
      </c>
      <c r="C105" s="13" t="s">
        <v>676</v>
      </c>
      <c r="D105" s="51">
        <v>194</v>
      </c>
      <c r="E105" s="51" t="s">
        <v>85</v>
      </c>
      <c r="F105" s="51"/>
      <c r="G105" s="51"/>
      <c r="H105" s="51" t="s">
        <v>85</v>
      </c>
      <c r="I105" s="51"/>
      <c r="J105" s="51"/>
      <c r="K105" s="51"/>
    </row>
    <row r="106" spans="1:11">
      <c r="A106" s="28">
        <v>44273</v>
      </c>
      <c r="B106" s="13">
        <v>411</v>
      </c>
      <c r="C106" s="13" t="s">
        <v>677</v>
      </c>
      <c r="D106" s="51">
        <v>4127</v>
      </c>
      <c r="E106" s="51" t="s">
        <v>85</v>
      </c>
      <c r="F106" s="51"/>
      <c r="G106" s="51"/>
      <c r="H106" s="51" t="s">
        <v>85</v>
      </c>
      <c r="I106" s="51"/>
      <c r="J106" s="51"/>
      <c r="K106" s="51"/>
    </row>
    <row r="107" spans="1:11">
      <c r="A107" s="28">
        <v>44273</v>
      </c>
      <c r="B107" s="13">
        <v>412</v>
      </c>
      <c r="C107" s="13" t="s">
        <v>678</v>
      </c>
      <c r="D107" s="51">
        <v>6080</v>
      </c>
      <c r="E107" s="51" t="s">
        <v>85</v>
      </c>
      <c r="F107" s="51"/>
      <c r="G107" s="51"/>
      <c r="H107" s="51" t="s">
        <v>85</v>
      </c>
      <c r="I107" s="51"/>
      <c r="J107" s="51"/>
      <c r="K107" s="51"/>
    </row>
    <row r="108" spans="1:11">
      <c r="A108" s="28">
        <v>44273</v>
      </c>
      <c r="B108" s="13">
        <v>602</v>
      </c>
      <c r="C108" s="13" t="s">
        <v>679</v>
      </c>
      <c r="D108" s="51">
        <v>80</v>
      </c>
      <c r="E108" s="51" t="s">
        <v>85</v>
      </c>
      <c r="F108" s="51"/>
      <c r="G108" s="51"/>
      <c r="H108" s="51" t="s">
        <v>85</v>
      </c>
      <c r="I108" s="51"/>
      <c r="J108" s="51"/>
      <c r="K108" s="51"/>
    </row>
    <row r="109" spans="1:11">
      <c r="A109" s="28">
        <v>44273</v>
      </c>
      <c r="B109" s="13">
        <v>604</v>
      </c>
      <c r="C109" s="13" t="s">
        <v>680</v>
      </c>
      <c r="D109" s="51">
        <v>2059</v>
      </c>
      <c r="E109" s="51" t="s">
        <v>85</v>
      </c>
      <c r="F109" s="51"/>
      <c r="G109" s="51"/>
      <c r="H109" s="51" t="s">
        <v>85</v>
      </c>
      <c r="I109" s="51"/>
      <c r="J109" s="51"/>
      <c r="K109" s="51"/>
    </row>
    <row r="110" spans="1:11">
      <c r="A110" s="28">
        <v>44273</v>
      </c>
      <c r="B110" s="13">
        <v>606</v>
      </c>
      <c r="C110" s="13" t="s">
        <v>681</v>
      </c>
      <c r="D110" s="51">
        <v>3908</v>
      </c>
      <c r="E110" s="51" t="s">
        <v>85</v>
      </c>
      <c r="F110" s="51"/>
      <c r="G110" s="51"/>
      <c r="H110" s="51" t="s">
        <v>85</v>
      </c>
      <c r="I110" s="51"/>
      <c r="J110" s="51"/>
      <c r="K110" s="51"/>
    </row>
    <row r="111" spans="1:11">
      <c r="A111" s="28">
        <v>44273</v>
      </c>
      <c r="B111" s="13">
        <v>621</v>
      </c>
      <c r="C111" s="13" t="s">
        <v>682</v>
      </c>
      <c r="D111" s="51">
        <v>1746</v>
      </c>
      <c r="E111" s="51" t="s">
        <v>85</v>
      </c>
      <c r="F111" s="51"/>
      <c r="G111" s="51"/>
      <c r="H111" s="51" t="s">
        <v>85</v>
      </c>
      <c r="I111" s="51"/>
      <c r="J111" s="51"/>
      <c r="K111" s="51"/>
    </row>
    <row r="112" spans="1:11">
      <c r="A112" s="28">
        <v>44273</v>
      </c>
      <c r="B112" s="13">
        <v>623</v>
      </c>
      <c r="C112" s="13" t="s">
        <v>683</v>
      </c>
      <c r="D112" s="51">
        <v>5324</v>
      </c>
      <c r="E112" s="51" t="s">
        <v>85</v>
      </c>
      <c r="F112" s="51"/>
      <c r="G112" s="51"/>
      <c r="H112" s="51" t="s">
        <v>85</v>
      </c>
      <c r="I112" s="51"/>
      <c r="J112" s="51"/>
      <c r="K112" s="51"/>
    </row>
    <row r="113" spans="1:11">
      <c r="A113" s="28">
        <v>44273</v>
      </c>
      <c r="B113" s="13">
        <v>503</v>
      </c>
      <c r="C113" s="13" t="s">
        <v>684</v>
      </c>
      <c r="D113" s="51">
        <v>153</v>
      </c>
      <c r="E113" s="51" t="s">
        <v>85</v>
      </c>
      <c r="F113" s="51"/>
      <c r="G113" s="51"/>
      <c r="H113" s="51" t="s">
        <v>85</v>
      </c>
      <c r="I113" s="51"/>
      <c r="J113" s="51"/>
      <c r="K113" s="51"/>
    </row>
    <row r="114" spans="1:11">
      <c r="A114" s="28">
        <v>44273</v>
      </c>
      <c r="B114" s="13">
        <v>504</v>
      </c>
      <c r="C114" s="13" t="s">
        <v>685</v>
      </c>
      <c r="D114" s="51">
        <v>70</v>
      </c>
      <c r="E114" s="51" t="s">
        <v>85</v>
      </c>
      <c r="F114" s="51"/>
      <c r="G114" s="51"/>
      <c r="H114" s="51" t="s">
        <v>85</v>
      </c>
      <c r="I114" s="51"/>
      <c r="J114" s="51"/>
      <c r="K114" s="51"/>
    </row>
    <row r="115" spans="1:11">
      <c r="A115" s="28">
        <v>44276</v>
      </c>
      <c r="B115" s="13">
        <v>410</v>
      </c>
      <c r="C115" s="13" t="s">
        <v>686</v>
      </c>
      <c r="D115" s="51">
        <v>7097</v>
      </c>
      <c r="E115" s="51" t="s">
        <v>85</v>
      </c>
      <c r="F115" s="51" t="s">
        <v>85</v>
      </c>
      <c r="G115" s="51"/>
      <c r="H115" s="51"/>
      <c r="I115" s="51"/>
      <c r="J115" s="51"/>
      <c r="K115" s="51"/>
    </row>
    <row r="116" spans="1:11">
      <c r="A116" s="28">
        <v>44276</v>
      </c>
      <c r="B116" s="13">
        <v>615</v>
      </c>
      <c r="C116" s="13" t="s">
        <v>687</v>
      </c>
      <c r="D116" s="51">
        <v>2384</v>
      </c>
      <c r="E116" s="51" t="s">
        <v>85</v>
      </c>
      <c r="F116" s="51" t="s">
        <v>85</v>
      </c>
      <c r="G116" s="51"/>
      <c r="H116" s="51"/>
      <c r="I116" s="51"/>
      <c r="J116" s="51"/>
      <c r="K116" s="51"/>
    </row>
    <row r="117" spans="1:11">
      <c r="A117" s="28">
        <v>44276</v>
      </c>
      <c r="B117" s="13">
        <v>616</v>
      </c>
      <c r="C117" s="13" t="s">
        <v>688</v>
      </c>
      <c r="D117" s="51">
        <v>1705</v>
      </c>
      <c r="E117" s="51" t="s">
        <v>85</v>
      </c>
      <c r="F117" s="51" t="s">
        <v>85</v>
      </c>
      <c r="G117" s="51"/>
      <c r="H117" s="51"/>
      <c r="I117" s="51"/>
      <c r="J117" s="51"/>
      <c r="K117" s="51"/>
    </row>
    <row r="118" spans="1:11">
      <c r="A118" s="28">
        <v>44276</v>
      </c>
      <c r="B118" s="13">
        <v>625</v>
      </c>
      <c r="C118" s="13" t="s">
        <v>689</v>
      </c>
      <c r="D118" s="51">
        <v>2933</v>
      </c>
      <c r="E118" s="51" t="s">
        <v>85</v>
      </c>
      <c r="F118" s="51" t="s">
        <v>85</v>
      </c>
      <c r="G118" s="51"/>
      <c r="H118" s="51"/>
      <c r="I118" s="51"/>
      <c r="J118" s="51"/>
      <c r="K118" s="51"/>
    </row>
    <row r="119" spans="1:11">
      <c r="A119" s="28">
        <v>44276</v>
      </c>
      <c r="B119" s="13">
        <v>626</v>
      </c>
      <c r="C119" s="13" t="s">
        <v>690</v>
      </c>
      <c r="D119" s="51">
        <v>2532</v>
      </c>
      <c r="E119" s="51" t="s">
        <v>85</v>
      </c>
      <c r="F119" s="51" t="s">
        <v>85</v>
      </c>
      <c r="G119" s="51"/>
      <c r="H119" s="51"/>
      <c r="I119" s="51"/>
      <c r="J119" s="51"/>
      <c r="K119" s="51"/>
    </row>
    <row r="120" spans="1:11">
      <c r="A120" s="28">
        <v>44276</v>
      </c>
      <c r="B120" s="13">
        <v>501</v>
      </c>
      <c r="C120" s="13" t="s">
        <v>691</v>
      </c>
      <c r="D120" s="51">
        <v>255</v>
      </c>
      <c r="E120" s="51" t="s">
        <v>85</v>
      </c>
      <c r="F120" s="51" t="s">
        <v>85</v>
      </c>
      <c r="G120" s="51"/>
      <c r="H120" s="51"/>
      <c r="I120" s="51"/>
      <c r="J120" s="51"/>
      <c r="K120" s="51"/>
    </row>
    <row r="121" spans="1:11">
      <c r="A121" s="28">
        <v>44276</v>
      </c>
      <c r="B121" s="13">
        <v>515</v>
      </c>
      <c r="C121" s="13" t="s">
        <v>692</v>
      </c>
      <c r="D121" s="51">
        <v>924</v>
      </c>
      <c r="E121" s="51" t="s">
        <v>85</v>
      </c>
      <c r="F121" s="51" t="s">
        <v>85</v>
      </c>
      <c r="G121" s="51"/>
      <c r="H121" s="51"/>
      <c r="I121" s="51"/>
      <c r="J121" s="51"/>
      <c r="K121" s="51"/>
    </row>
    <row r="122" spans="1:11">
      <c r="A122" s="28">
        <v>44277</v>
      </c>
      <c r="B122" s="13">
        <v>405</v>
      </c>
      <c r="C122" s="13" t="s">
        <v>693</v>
      </c>
      <c r="D122" s="51">
        <v>8797</v>
      </c>
      <c r="E122" s="51" t="s">
        <v>85</v>
      </c>
      <c r="F122" s="51" t="s">
        <v>85</v>
      </c>
      <c r="G122" s="51"/>
      <c r="H122" s="51"/>
      <c r="I122" s="51"/>
      <c r="J122" s="51"/>
      <c r="K122" s="51"/>
    </row>
    <row r="123" spans="1:11">
      <c r="A123" s="28">
        <v>44277</v>
      </c>
      <c r="B123" s="13">
        <v>413</v>
      </c>
      <c r="C123" s="13" t="s">
        <v>694</v>
      </c>
      <c r="D123" s="51">
        <v>8732</v>
      </c>
      <c r="E123" s="51" t="s">
        <v>85</v>
      </c>
      <c r="F123" s="51" t="s">
        <v>85</v>
      </c>
      <c r="G123" s="51"/>
      <c r="H123" s="51"/>
      <c r="I123" s="51"/>
      <c r="J123" s="51"/>
      <c r="K123" s="51"/>
    </row>
    <row r="124" spans="1:11">
      <c r="A124" s="28">
        <v>44277</v>
      </c>
      <c r="B124" s="13">
        <v>419</v>
      </c>
      <c r="C124" s="13" t="s">
        <v>695</v>
      </c>
      <c r="D124" s="51">
        <v>5786</v>
      </c>
      <c r="E124" s="51" t="s">
        <v>85</v>
      </c>
      <c r="F124" s="51" t="s">
        <v>85</v>
      </c>
      <c r="G124" s="51"/>
      <c r="H124" s="51"/>
      <c r="I124" s="51"/>
      <c r="J124" s="51"/>
      <c r="K124" s="51"/>
    </row>
    <row r="125" spans="1:11">
      <c r="A125" s="28">
        <v>44277</v>
      </c>
      <c r="B125" s="13">
        <v>420</v>
      </c>
      <c r="C125" s="13" t="s">
        <v>696</v>
      </c>
      <c r="D125" s="51">
        <v>8882</v>
      </c>
      <c r="E125" s="51" t="s">
        <v>85</v>
      </c>
      <c r="F125" s="51" t="s">
        <v>85</v>
      </c>
      <c r="G125" s="51"/>
      <c r="H125" s="51"/>
      <c r="I125" s="51"/>
      <c r="J125" s="51"/>
      <c r="K125" s="51"/>
    </row>
    <row r="126" spans="1:11">
      <c r="A126" s="28">
        <v>44277</v>
      </c>
      <c r="B126" s="13">
        <v>424</v>
      </c>
      <c r="C126" s="13" t="s">
        <v>697</v>
      </c>
      <c r="D126" s="51">
        <v>4617</v>
      </c>
      <c r="E126" s="51" t="s">
        <v>85</v>
      </c>
      <c r="F126" s="51" t="s">
        <v>85</v>
      </c>
      <c r="G126" s="51"/>
      <c r="H126" s="51"/>
      <c r="I126" s="51"/>
      <c r="J126" s="51"/>
      <c r="K126" s="51"/>
    </row>
    <row r="127" spans="1:11">
      <c r="A127" s="28">
        <v>44277</v>
      </c>
      <c r="B127" s="13">
        <v>508</v>
      </c>
      <c r="C127" s="13" t="s">
        <v>698</v>
      </c>
      <c r="D127" s="51">
        <v>106</v>
      </c>
      <c r="E127" s="51" t="s">
        <v>85</v>
      </c>
      <c r="F127" s="51" t="s">
        <v>85</v>
      </c>
      <c r="G127" s="51"/>
      <c r="H127" s="51" t="s">
        <v>85</v>
      </c>
      <c r="I127" s="51"/>
      <c r="J127" s="51"/>
      <c r="K127" s="51"/>
    </row>
    <row r="128" spans="1:11">
      <c r="A128" s="28">
        <v>44277</v>
      </c>
      <c r="B128" s="13">
        <v>511</v>
      </c>
      <c r="C128" s="13" t="s">
        <v>699</v>
      </c>
      <c r="D128" s="51">
        <v>162</v>
      </c>
      <c r="E128" s="51" t="s">
        <v>85</v>
      </c>
      <c r="F128" s="51" t="s">
        <v>85</v>
      </c>
      <c r="G128" s="51"/>
      <c r="H128" s="51"/>
      <c r="I128" s="51"/>
      <c r="J128" s="51"/>
      <c r="K128" s="51"/>
    </row>
    <row r="129" spans="1:11">
      <c r="A129" s="28">
        <v>44278</v>
      </c>
      <c r="B129" s="13">
        <v>414</v>
      </c>
      <c r="C129" s="13" t="s">
        <v>700</v>
      </c>
      <c r="D129" s="51">
        <v>10732</v>
      </c>
      <c r="E129" s="51" t="s">
        <v>85</v>
      </c>
      <c r="F129" s="51" t="s">
        <v>85</v>
      </c>
      <c r="G129" s="51"/>
      <c r="H129" s="51"/>
      <c r="I129" s="51"/>
      <c r="J129" s="51"/>
      <c r="K129" s="51"/>
    </row>
    <row r="130" spans="1:11">
      <c r="A130" s="28">
        <v>44278</v>
      </c>
      <c r="B130" s="13">
        <v>416</v>
      </c>
      <c r="C130" s="13" t="s">
        <v>701</v>
      </c>
      <c r="D130" s="51">
        <v>2728</v>
      </c>
      <c r="E130" s="51" t="s">
        <v>85</v>
      </c>
      <c r="F130" s="51" t="s">
        <v>85</v>
      </c>
      <c r="G130" s="51"/>
      <c r="H130" s="51"/>
      <c r="I130" s="51"/>
      <c r="J130" s="51"/>
      <c r="K130" s="51"/>
    </row>
    <row r="131" spans="1:11">
      <c r="A131" s="28">
        <v>44278</v>
      </c>
      <c r="B131" s="13">
        <v>422</v>
      </c>
      <c r="C131" s="13" t="s">
        <v>702</v>
      </c>
      <c r="D131" s="51">
        <v>5677</v>
      </c>
      <c r="E131" s="51" t="s">
        <v>85</v>
      </c>
      <c r="F131" s="51" t="s">
        <v>85</v>
      </c>
      <c r="G131" s="51"/>
      <c r="H131" s="51"/>
      <c r="I131" s="51"/>
      <c r="J131" s="51"/>
      <c r="K131" s="51"/>
    </row>
    <row r="132" spans="1:11">
      <c r="A132" s="28">
        <v>44278</v>
      </c>
      <c r="B132" s="13">
        <v>601</v>
      </c>
      <c r="C132" s="13" t="s">
        <v>703</v>
      </c>
      <c r="D132" s="51">
        <v>804</v>
      </c>
      <c r="E132" s="51" t="s">
        <v>85</v>
      </c>
      <c r="F132" s="51" t="s">
        <v>85</v>
      </c>
      <c r="G132" s="51"/>
      <c r="H132" s="51"/>
      <c r="I132" s="51"/>
      <c r="J132" s="51"/>
      <c r="K132" s="51"/>
    </row>
    <row r="133" spans="1:11">
      <c r="A133" s="28">
        <v>44278</v>
      </c>
      <c r="B133" s="13">
        <v>620</v>
      </c>
      <c r="C133" s="13" t="s">
        <v>704</v>
      </c>
      <c r="D133" s="51">
        <v>2380</v>
      </c>
      <c r="E133" s="51" t="s">
        <v>85</v>
      </c>
      <c r="F133" s="51" t="s">
        <v>85</v>
      </c>
      <c r="G133" s="51"/>
      <c r="H133" s="51"/>
      <c r="I133" s="51"/>
      <c r="J133" s="51"/>
      <c r="K133" s="51"/>
    </row>
    <row r="134" spans="1:11">
      <c r="A134" s="28">
        <v>44278</v>
      </c>
      <c r="B134" s="13">
        <v>505</v>
      </c>
      <c r="C134" s="13" t="s">
        <v>705</v>
      </c>
      <c r="D134" s="51">
        <v>451</v>
      </c>
      <c r="E134" s="51" t="s">
        <v>85</v>
      </c>
      <c r="F134" s="51" t="s">
        <v>85</v>
      </c>
      <c r="G134" s="51"/>
      <c r="H134" s="51"/>
      <c r="I134" s="51" t="s">
        <v>85</v>
      </c>
      <c r="J134" s="51"/>
      <c r="K134" s="51"/>
    </row>
    <row r="135" spans="1:11">
      <c r="A135" s="28">
        <v>44278</v>
      </c>
      <c r="B135" s="13">
        <v>506</v>
      </c>
      <c r="C135" s="13" t="s">
        <v>706</v>
      </c>
      <c r="D135" s="51">
        <v>195</v>
      </c>
      <c r="E135" s="51" t="s">
        <v>85</v>
      </c>
      <c r="F135" s="51" t="s">
        <v>85</v>
      </c>
      <c r="G135" s="51"/>
      <c r="H135" s="51"/>
      <c r="I135" s="51"/>
      <c r="J135" s="51"/>
      <c r="K135" s="51"/>
    </row>
    <row r="136" spans="1:11">
      <c r="A136" s="28">
        <v>44279</v>
      </c>
      <c r="B136" s="13">
        <v>401</v>
      </c>
      <c r="C136" s="13" t="s">
        <v>707</v>
      </c>
      <c r="D136" s="51">
        <v>688</v>
      </c>
      <c r="E136" s="51" t="s">
        <v>85</v>
      </c>
      <c r="F136" s="51" t="s">
        <v>85</v>
      </c>
      <c r="G136" s="51"/>
      <c r="H136" s="51"/>
      <c r="I136" s="51"/>
      <c r="J136" s="51"/>
      <c r="K136" s="51"/>
    </row>
    <row r="137" spans="1:11">
      <c r="A137" s="28">
        <v>44279</v>
      </c>
      <c r="B137" s="13">
        <v>406</v>
      </c>
      <c r="C137" s="13" t="s">
        <v>708</v>
      </c>
      <c r="D137" s="51">
        <v>11402</v>
      </c>
      <c r="E137" s="51" t="s">
        <v>85</v>
      </c>
      <c r="F137" s="51" t="s">
        <v>85</v>
      </c>
      <c r="G137" s="51"/>
      <c r="H137" s="51"/>
      <c r="I137" s="51"/>
      <c r="J137" s="51"/>
      <c r="K137" s="51"/>
    </row>
    <row r="138" spans="1:11">
      <c r="A138" s="28">
        <v>44279</v>
      </c>
      <c r="B138" s="13">
        <v>417</v>
      </c>
      <c r="C138" s="13" t="s">
        <v>709</v>
      </c>
      <c r="D138" s="51">
        <v>7163</v>
      </c>
      <c r="E138" s="51" t="s">
        <v>85</v>
      </c>
      <c r="F138" s="51" t="s">
        <v>85</v>
      </c>
      <c r="G138" s="51"/>
      <c r="H138" s="51"/>
      <c r="I138" s="51"/>
      <c r="J138" s="51"/>
      <c r="K138" s="51"/>
    </row>
    <row r="139" spans="1:11">
      <c r="A139" s="28">
        <v>44279</v>
      </c>
      <c r="B139" s="13">
        <v>421</v>
      </c>
      <c r="C139" s="13" t="s">
        <v>710</v>
      </c>
      <c r="D139" s="51">
        <v>7878</v>
      </c>
      <c r="E139" s="51" t="s">
        <v>85</v>
      </c>
      <c r="F139" s="51" t="s">
        <v>85</v>
      </c>
      <c r="G139" s="51"/>
      <c r="H139" s="51"/>
      <c r="I139" s="51"/>
      <c r="J139" s="51"/>
      <c r="K139" s="51"/>
    </row>
    <row r="140" spans="1:11">
      <c r="A140" s="28">
        <v>44279</v>
      </c>
      <c r="B140" s="13">
        <v>607</v>
      </c>
      <c r="C140" s="13" t="s">
        <v>711</v>
      </c>
      <c r="D140" s="51">
        <v>6613</v>
      </c>
      <c r="E140" s="51" t="s">
        <v>85</v>
      </c>
      <c r="F140" s="51" t="s">
        <v>85</v>
      </c>
      <c r="G140" s="51"/>
      <c r="H140" s="51"/>
      <c r="I140" s="51"/>
      <c r="J140" s="51"/>
      <c r="K140" s="51"/>
    </row>
    <row r="141" spans="1:11">
      <c r="A141" s="28">
        <v>44279</v>
      </c>
      <c r="B141" s="13">
        <v>509</v>
      </c>
      <c r="C141" s="13" t="s">
        <v>712</v>
      </c>
      <c r="D141" s="51">
        <v>102</v>
      </c>
      <c r="E141" s="51" t="s">
        <v>85</v>
      </c>
      <c r="F141" s="51" t="s">
        <v>85</v>
      </c>
      <c r="G141" s="51"/>
      <c r="H141" s="51"/>
      <c r="I141" s="51"/>
      <c r="J141" s="51"/>
      <c r="K141" s="51"/>
    </row>
    <row r="142" spans="1:11">
      <c r="A142" s="28">
        <v>44279</v>
      </c>
      <c r="B142" s="13">
        <v>519</v>
      </c>
      <c r="C142" s="13" t="s">
        <v>713</v>
      </c>
      <c r="D142" s="51">
        <v>386</v>
      </c>
      <c r="E142" s="51" t="s">
        <v>85</v>
      </c>
      <c r="F142" s="51" t="s">
        <v>85</v>
      </c>
      <c r="G142" s="51"/>
      <c r="H142" s="51"/>
      <c r="I142" s="51"/>
      <c r="J142" s="51"/>
      <c r="K142" s="51"/>
    </row>
    <row r="143" spans="1:11">
      <c r="A143" s="28">
        <v>44280</v>
      </c>
      <c r="B143" s="13">
        <v>613</v>
      </c>
      <c r="C143" s="13" t="s">
        <v>714</v>
      </c>
      <c r="D143" s="51">
        <v>3451</v>
      </c>
      <c r="E143" s="51" t="s">
        <v>85</v>
      </c>
      <c r="F143" s="51" t="s">
        <v>85</v>
      </c>
      <c r="G143" s="51"/>
      <c r="H143" s="51"/>
      <c r="I143" s="51"/>
      <c r="J143" s="51"/>
      <c r="K143" s="51"/>
    </row>
    <row r="144" spans="1:11">
      <c r="A144" s="28">
        <v>44280</v>
      </c>
      <c r="B144" s="13">
        <v>510</v>
      </c>
      <c r="C144" s="13" t="s">
        <v>715</v>
      </c>
      <c r="D144" s="51">
        <v>464</v>
      </c>
      <c r="E144" s="51" t="s">
        <v>85</v>
      </c>
      <c r="F144" s="51" t="s">
        <v>85</v>
      </c>
      <c r="G144" s="51"/>
      <c r="H144" s="51" t="s">
        <v>85</v>
      </c>
      <c r="I144" s="51"/>
      <c r="J144" s="51"/>
      <c r="K144" s="51"/>
    </row>
    <row r="145" spans="1:11">
      <c r="A145" s="28">
        <v>44283</v>
      </c>
      <c r="B145" s="13">
        <v>408</v>
      </c>
      <c r="C145" s="13" t="s">
        <v>716</v>
      </c>
      <c r="D145" s="51">
        <v>5954</v>
      </c>
      <c r="E145" s="51" t="s">
        <v>85</v>
      </c>
      <c r="F145" s="51" t="s">
        <v>85</v>
      </c>
      <c r="G145" s="51"/>
      <c r="H145" s="51"/>
      <c r="I145" s="51"/>
      <c r="J145" s="51"/>
      <c r="K145" s="51"/>
    </row>
    <row r="146" spans="1:11">
      <c r="A146" s="28">
        <v>44283</v>
      </c>
      <c r="B146" s="13">
        <v>603</v>
      </c>
      <c r="C146" s="13" t="s">
        <v>717</v>
      </c>
      <c r="D146" s="51">
        <v>1362</v>
      </c>
      <c r="E146" s="51" t="s">
        <v>85</v>
      </c>
      <c r="F146" s="51" t="s">
        <v>85</v>
      </c>
      <c r="G146" s="51"/>
      <c r="H146" s="51"/>
      <c r="I146" s="51"/>
      <c r="J146" s="51"/>
      <c r="K146" s="51"/>
    </row>
    <row r="147" spans="1:11">
      <c r="A147" s="28">
        <v>44283</v>
      </c>
      <c r="B147" s="13">
        <v>605</v>
      </c>
      <c r="C147" s="13" t="s">
        <v>718</v>
      </c>
      <c r="D147" s="51">
        <v>5156</v>
      </c>
      <c r="E147" s="51" t="s">
        <v>85</v>
      </c>
      <c r="F147" s="51" t="s">
        <v>85</v>
      </c>
      <c r="G147" s="51"/>
      <c r="H147" s="51"/>
      <c r="I147" s="51"/>
      <c r="J147" s="51"/>
      <c r="K147" s="51"/>
    </row>
    <row r="148" spans="1:11">
      <c r="A148" s="28">
        <v>44283</v>
      </c>
      <c r="B148" s="13">
        <v>608</v>
      </c>
      <c r="C148" s="13" t="s">
        <v>719</v>
      </c>
      <c r="D148" s="51">
        <v>5086</v>
      </c>
      <c r="E148" s="51" t="s">
        <v>85</v>
      </c>
      <c r="F148" s="51" t="s">
        <v>85</v>
      </c>
      <c r="G148" s="51"/>
      <c r="H148" s="51" t="s">
        <v>85</v>
      </c>
      <c r="I148" s="51"/>
      <c r="J148" s="51"/>
      <c r="K148" s="51"/>
    </row>
    <row r="149" spans="1:11">
      <c r="A149" s="28">
        <v>44283</v>
      </c>
      <c r="B149" s="13">
        <v>623</v>
      </c>
      <c r="C149" s="13" t="s">
        <v>720</v>
      </c>
      <c r="D149" s="51">
        <v>5324</v>
      </c>
      <c r="E149" s="51" t="s">
        <v>85</v>
      </c>
      <c r="F149" s="51" t="s">
        <v>85</v>
      </c>
      <c r="G149" s="51"/>
      <c r="H149" s="51" t="s">
        <v>85</v>
      </c>
      <c r="I149" s="51"/>
      <c r="J149" s="51"/>
      <c r="K149" s="51"/>
    </row>
    <row r="150" spans="1:11">
      <c r="A150" s="28">
        <v>44283</v>
      </c>
      <c r="B150" s="13">
        <v>502</v>
      </c>
      <c r="C150" s="13" t="s">
        <v>721</v>
      </c>
      <c r="D150" s="51">
        <v>449</v>
      </c>
      <c r="E150" s="51" t="s">
        <v>85</v>
      </c>
      <c r="F150" s="51" t="s">
        <v>85</v>
      </c>
      <c r="G150" s="51"/>
      <c r="H150" s="51" t="s">
        <v>85</v>
      </c>
      <c r="I150" s="51"/>
      <c r="J150" s="51"/>
      <c r="K150" s="51"/>
    </row>
    <row r="151" spans="1:11">
      <c r="A151" s="28">
        <v>44283</v>
      </c>
      <c r="B151" s="13">
        <v>512</v>
      </c>
      <c r="C151" s="13" t="s">
        <v>722</v>
      </c>
      <c r="D151" s="51">
        <v>808</v>
      </c>
      <c r="E151" s="51" t="s">
        <v>85</v>
      </c>
      <c r="F151" s="51" t="s">
        <v>85</v>
      </c>
      <c r="G151" s="51"/>
      <c r="H151" s="51" t="s">
        <v>85</v>
      </c>
      <c r="I151" s="51"/>
      <c r="J151" s="51"/>
      <c r="K151" s="51"/>
    </row>
    <row r="152" spans="1:11">
      <c r="A152" s="28">
        <v>44284</v>
      </c>
      <c r="B152" s="13">
        <v>409</v>
      </c>
      <c r="C152" s="13" t="s">
        <v>723</v>
      </c>
      <c r="D152" s="51">
        <v>7676</v>
      </c>
      <c r="E152" s="51" t="s">
        <v>85</v>
      </c>
      <c r="F152" s="51" t="s">
        <v>85</v>
      </c>
      <c r="G152" s="51"/>
      <c r="H152" s="51"/>
      <c r="I152" s="51"/>
      <c r="J152" s="51"/>
      <c r="K152" s="51"/>
    </row>
    <row r="153" spans="1:11">
      <c r="A153" s="28">
        <v>44284</v>
      </c>
      <c r="B153" s="13">
        <v>415</v>
      </c>
      <c r="C153" s="13" t="s">
        <v>724</v>
      </c>
      <c r="D153" s="51">
        <v>9979</v>
      </c>
      <c r="E153" s="51" t="s">
        <v>85</v>
      </c>
      <c r="F153" s="51" t="s">
        <v>85</v>
      </c>
      <c r="G153" s="51"/>
      <c r="H153" s="51"/>
      <c r="I153" s="51"/>
      <c r="J153" s="51"/>
      <c r="K153" s="51"/>
    </row>
    <row r="154" spans="1:11">
      <c r="A154" s="28">
        <v>44284</v>
      </c>
      <c r="B154" s="13">
        <v>604</v>
      </c>
      <c r="C154" s="13" t="s">
        <v>725</v>
      </c>
      <c r="D154" s="51">
        <v>2662</v>
      </c>
      <c r="E154" s="51" t="s">
        <v>85</v>
      </c>
      <c r="F154" s="51" t="s">
        <v>85</v>
      </c>
      <c r="G154" s="51"/>
      <c r="H154" s="51"/>
      <c r="I154" s="51"/>
      <c r="J154" s="51"/>
      <c r="K154" s="51"/>
    </row>
    <row r="155" spans="1:11">
      <c r="A155" s="28">
        <v>44284</v>
      </c>
      <c r="B155" s="13">
        <v>606</v>
      </c>
      <c r="C155" s="13" t="s">
        <v>726</v>
      </c>
      <c r="D155" s="51">
        <v>4465</v>
      </c>
      <c r="E155" s="51" t="s">
        <v>85</v>
      </c>
      <c r="F155" s="51" t="s">
        <v>85</v>
      </c>
      <c r="G155" s="51"/>
      <c r="H155" s="51"/>
      <c r="I155" s="51"/>
      <c r="J155" s="51"/>
      <c r="K155" s="51"/>
    </row>
    <row r="156" spans="1:11">
      <c r="A156" s="28">
        <v>44284</v>
      </c>
      <c r="B156" s="13">
        <v>503</v>
      </c>
      <c r="C156" s="13" t="s">
        <v>727</v>
      </c>
      <c r="D156" s="51">
        <v>157</v>
      </c>
      <c r="E156" s="51" t="s">
        <v>85</v>
      </c>
      <c r="F156" s="51" t="s">
        <v>85</v>
      </c>
      <c r="G156" s="51"/>
      <c r="H156" s="51" t="s">
        <v>85</v>
      </c>
      <c r="I156" s="51"/>
      <c r="J156" s="51"/>
      <c r="K156" s="51"/>
    </row>
    <row r="157" spans="1:11">
      <c r="A157" s="28">
        <v>44284</v>
      </c>
      <c r="B157" s="13">
        <v>513</v>
      </c>
      <c r="C157" s="13" t="s">
        <v>728</v>
      </c>
      <c r="D157" s="51">
        <v>58</v>
      </c>
      <c r="E157" s="51" t="s">
        <v>85</v>
      </c>
      <c r="F157" s="51" t="s">
        <v>85</v>
      </c>
      <c r="G157" s="51"/>
      <c r="H157" s="51" t="s">
        <v>85</v>
      </c>
      <c r="I157" s="51"/>
      <c r="J157" s="51"/>
      <c r="K157" s="51"/>
    </row>
    <row r="158" spans="1:11">
      <c r="A158" s="28">
        <v>44285</v>
      </c>
      <c r="B158" s="13">
        <v>403</v>
      </c>
      <c r="C158" s="13" t="s">
        <v>729</v>
      </c>
      <c r="D158" s="51">
        <v>8165</v>
      </c>
      <c r="E158" s="51" t="s">
        <v>85</v>
      </c>
      <c r="F158" s="51" t="s">
        <v>85</v>
      </c>
      <c r="G158" s="51"/>
      <c r="H158" s="51"/>
      <c r="I158" s="51"/>
      <c r="J158" s="51"/>
      <c r="K158" s="51"/>
    </row>
    <row r="159" spans="1:11">
      <c r="A159" s="28">
        <v>44285</v>
      </c>
      <c r="B159" s="13">
        <v>404</v>
      </c>
      <c r="C159" s="13" t="s">
        <v>730</v>
      </c>
      <c r="D159" s="51">
        <v>6913</v>
      </c>
      <c r="E159" s="51" t="s">
        <v>85</v>
      </c>
      <c r="F159" s="51" t="s">
        <v>85</v>
      </c>
      <c r="G159" s="51"/>
      <c r="H159" s="51"/>
      <c r="I159" s="51"/>
      <c r="J159" s="51"/>
      <c r="K159" s="51"/>
    </row>
    <row r="160" spans="1:11">
      <c r="A160" s="28">
        <v>44285</v>
      </c>
      <c r="B160" s="13">
        <v>516</v>
      </c>
      <c r="C160" s="13" t="s">
        <v>731</v>
      </c>
      <c r="D160" s="51">
        <v>586</v>
      </c>
      <c r="E160" s="51" t="s">
        <v>85</v>
      </c>
      <c r="F160" s="51" t="s">
        <v>85</v>
      </c>
      <c r="G160" s="51"/>
      <c r="H160" s="51"/>
      <c r="I160" s="51"/>
      <c r="J160" s="51"/>
      <c r="K160" s="51"/>
    </row>
    <row r="161" spans="1:11">
      <c r="A161" s="28">
        <v>44285</v>
      </c>
      <c r="B161" s="13">
        <v>517</v>
      </c>
      <c r="C161" s="13" t="s">
        <v>732</v>
      </c>
      <c r="D161" s="51">
        <v>702</v>
      </c>
      <c r="E161" s="51" t="s">
        <v>85</v>
      </c>
      <c r="F161" s="51" t="s">
        <v>85</v>
      </c>
      <c r="G161" s="51"/>
      <c r="H161" s="51"/>
      <c r="I161" s="51"/>
      <c r="J161" s="51"/>
      <c r="K161" s="51"/>
    </row>
    <row r="162" spans="1:11">
      <c r="A162" s="28">
        <v>44286</v>
      </c>
      <c r="B162" s="13">
        <v>402</v>
      </c>
      <c r="C162" s="13" t="s">
        <v>733</v>
      </c>
      <c r="D162" s="51">
        <v>4609</v>
      </c>
      <c r="E162" s="51" t="s">
        <v>85</v>
      </c>
      <c r="F162" s="51" t="s">
        <v>85</v>
      </c>
      <c r="G162" s="51"/>
      <c r="H162" s="51"/>
      <c r="I162" s="51"/>
      <c r="J162" s="51"/>
      <c r="K162" s="51"/>
    </row>
    <row r="163" spans="1:11">
      <c r="A163" s="28">
        <v>44286</v>
      </c>
      <c r="B163" s="13">
        <v>407</v>
      </c>
      <c r="C163" s="13" t="s">
        <v>734</v>
      </c>
      <c r="D163" s="51">
        <v>35</v>
      </c>
      <c r="E163" s="51" t="s">
        <v>85</v>
      </c>
      <c r="F163" s="51" t="s">
        <v>85</v>
      </c>
      <c r="G163" s="51"/>
      <c r="H163" s="51"/>
      <c r="I163" s="51"/>
      <c r="J163" s="51"/>
      <c r="K163" s="51"/>
    </row>
    <row r="164" spans="1:11">
      <c r="A164" s="28">
        <v>44286</v>
      </c>
      <c r="B164" s="13">
        <v>624</v>
      </c>
      <c r="C164" s="13" t="s">
        <v>735</v>
      </c>
      <c r="D164" s="51">
        <v>1503</v>
      </c>
      <c r="E164" s="51" t="s">
        <v>85</v>
      </c>
      <c r="F164" s="51" t="s">
        <v>85</v>
      </c>
      <c r="G164" s="51"/>
      <c r="H164" s="51" t="s">
        <v>85</v>
      </c>
      <c r="I164" s="51"/>
      <c r="J164" s="51"/>
      <c r="K164" s="51"/>
    </row>
    <row r="165" spans="1:11">
      <c r="A165" s="28">
        <v>44286</v>
      </c>
      <c r="B165" s="13">
        <v>507</v>
      </c>
      <c r="C165" s="13" t="s">
        <v>736</v>
      </c>
      <c r="D165" s="51">
        <v>249</v>
      </c>
      <c r="E165" s="51" t="s">
        <v>85</v>
      </c>
      <c r="F165" s="51" t="s">
        <v>85</v>
      </c>
      <c r="G165" s="51"/>
      <c r="H165" s="51"/>
      <c r="I165" s="51"/>
      <c r="J165" s="51"/>
      <c r="K165" s="51"/>
    </row>
    <row r="166" spans="1:11">
      <c r="A166" s="28">
        <v>44286</v>
      </c>
      <c r="B166" s="13">
        <v>518</v>
      </c>
      <c r="C166" s="13" t="s">
        <v>737</v>
      </c>
      <c r="D166" s="51">
        <v>195</v>
      </c>
      <c r="E166" s="51" t="s">
        <v>85</v>
      </c>
      <c r="F166" s="51" t="s">
        <v>85</v>
      </c>
      <c r="G166" s="51"/>
      <c r="H166" s="51"/>
      <c r="I166" s="51"/>
      <c r="J166" s="51"/>
      <c r="K166" s="51"/>
    </row>
    <row r="167" spans="1:11">
      <c r="A167" s="28">
        <v>44287</v>
      </c>
      <c r="B167" s="13">
        <v>622</v>
      </c>
      <c r="C167" s="13" t="s">
        <v>738</v>
      </c>
      <c r="D167" s="51">
        <v>4762</v>
      </c>
      <c r="E167" s="51" t="s">
        <v>85</v>
      </c>
      <c r="F167" s="51" t="s">
        <v>85</v>
      </c>
      <c r="G167" s="51"/>
      <c r="H167" s="51"/>
      <c r="I167" s="51"/>
      <c r="J167" s="51"/>
      <c r="K167" s="51"/>
    </row>
    <row r="168" spans="1:11">
      <c r="A168" s="28">
        <v>44287</v>
      </c>
      <c r="B168" s="13">
        <v>504</v>
      </c>
      <c r="C168" s="13" t="s">
        <v>739</v>
      </c>
      <c r="D168" s="51">
        <v>131</v>
      </c>
      <c r="E168" s="51" t="s">
        <v>85</v>
      </c>
      <c r="F168" s="51" t="s">
        <v>85</v>
      </c>
      <c r="G168" s="51"/>
      <c r="H168" s="51"/>
      <c r="I168" s="51"/>
      <c r="J168" s="51"/>
      <c r="K168" s="51"/>
    </row>
    <row r="169" spans="1:11">
      <c r="A169" s="28">
        <v>44287</v>
      </c>
      <c r="B169" s="13">
        <v>514</v>
      </c>
      <c r="C169" s="13" t="s">
        <v>740</v>
      </c>
      <c r="D169" s="51">
        <v>147</v>
      </c>
      <c r="E169" s="51" t="s">
        <v>85</v>
      </c>
      <c r="F169" s="51" t="s">
        <v>85</v>
      </c>
      <c r="G169" s="51"/>
      <c r="H169" s="51"/>
      <c r="I169" s="51"/>
      <c r="J169" s="51"/>
      <c r="K169" s="51"/>
    </row>
    <row r="170" spans="1:11">
      <c r="A170" s="28">
        <v>44290</v>
      </c>
      <c r="B170" s="13">
        <v>401</v>
      </c>
      <c r="C170" s="13" t="s">
        <v>741</v>
      </c>
      <c r="D170" s="51">
        <v>1063</v>
      </c>
      <c r="E170" s="51" t="s">
        <v>85</v>
      </c>
      <c r="F170" s="51"/>
      <c r="G170" s="51"/>
      <c r="H170" s="51"/>
      <c r="I170" s="51"/>
      <c r="J170" s="51"/>
      <c r="K170" s="51"/>
    </row>
    <row r="171" spans="1:11">
      <c r="A171" s="28">
        <v>44290</v>
      </c>
      <c r="B171" s="13">
        <v>406</v>
      </c>
      <c r="C171" s="13" t="s">
        <v>742</v>
      </c>
      <c r="D171" s="51">
        <v>11402</v>
      </c>
      <c r="E171" s="51" t="s">
        <v>85</v>
      </c>
      <c r="F171" s="51"/>
      <c r="G171" s="51"/>
      <c r="H171" s="51"/>
      <c r="I171" s="51"/>
      <c r="J171" s="51"/>
      <c r="K171" s="51"/>
    </row>
    <row r="172" spans="1:11">
      <c r="A172" s="28">
        <v>44290</v>
      </c>
      <c r="B172" s="13">
        <v>410</v>
      </c>
      <c r="C172" s="13" t="s">
        <v>743</v>
      </c>
      <c r="D172" s="51">
        <v>7098</v>
      </c>
      <c r="E172" s="51" t="s">
        <v>85</v>
      </c>
      <c r="F172" s="51"/>
      <c r="G172" s="51"/>
      <c r="H172" s="51"/>
      <c r="I172" s="51"/>
      <c r="J172" s="51"/>
      <c r="K172" s="51"/>
    </row>
    <row r="173" spans="1:11">
      <c r="A173" s="28">
        <v>44290</v>
      </c>
      <c r="B173" s="13">
        <v>418</v>
      </c>
      <c r="C173" s="13" t="s">
        <v>744</v>
      </c>
      <c r="D173" s="51">
        <v>11998</v>
      </c>
      <c r="E173" s="51" t="s">
        <v>85</v>
      </c>
      <c r="F173" s="51"/>
      <c r="G173" s="51"/>
      <c r="H173" s="51"/>
      <c r="I173" s="51"/>
      <c r="J173" s="51"/>
      <c r="K173" s="51"/>
    </row>
    <row r="174" spans="1:11">
      <c r="A174" s="28">
        <v>44290</v>
      </c>
      <c r="B174" s="13">
        <v>424</v>
      </c>
      <c r="C174" s="13" t="s">
        <v>745</v>
      </c>
      <c r="D174" s="51">
        <v>5518</v>
      </c>
      <c r="E174" s="51" t="s">
        <v>85</v>
      </c>
      <c r="F174" s="51"/>
      <c r="G174" s="51"/>
      <c r="H174" s="51"/>
      <c r="I174" s="51"/>
      <c r="J174" s="51"/>
      <c r="K174" s="51"/>
    </row>
    <row r="175" spans="1:11">
      <c r="A175" s="28">
        <v>44291</v>
      </c>
      <c r="B175" s="13">
        <v>416</v>
      </c>
      <c r="C175" s="13" t="s">
        <v>746</v>
      </c>
      <c r="D175" s="51">
        <v>2728</v>
      </c>
      <c r="E175" s="51" t="s">
        <v>85</v>
      </c>
      <c r="F175" s="51"/>
      <c r="G175" s="51"/>
      <c r="H175" s="51"/>
      <c r="I175" s="51"/>
      <c r="J175" s="51"/>
      <c r="K175" s="51"/>
    </row>
    <row r="176" spans="1:11">
      <c r="A176" s="28">
        <v>44291</v>
      </c>
      <c r="B176" s="13">
        <v>419</v>
      </c>
      <c r="C176" s="13" t="s">
        <v>747</v>
      </c>
      <c r="D176" s="51">
        <v>7806</v>
      </c>
      <c r="E176" s="51" t="s">
        <v>85</v>
      </c>
      <c r="F176" s="51"/>
      <c r="G176" s="51"/>
      <c r="H176" s="51"/>
      <c r="I176" s="51"/>
      <c r="J176" s="51"/>
      <c r="K176" s="51"/>
    </row>
    <row r="177" spans="1:11">
      <c r="A177" s="28">
        <v>44291</v>
      </c>
      <c r="B177" s="13">
        <v>420</v>
      </c>
      <c r="C177" s="13" t="s">
        <v>748</v>
      </c>
      <c r="D177" s="51">
        <v>10684</v>
      </c>
      <c r="E177" s="51" t="s">
        <v>85</v>
      </c>
      <c r="F177" s="51"/>
      <c r="G177" s="51"/>
      <c r="H177" s="51"/>
      <c r="I177" s="51"/>
      <c r="J177" s="51"/>
      <c r="K177" s="51"/>
    </row>
    <row r="178" spans="1:11">
      <c r="A178" s="28">
        <v>44291</v>
      </c>
      <c r="B178" s="13">
        <v>601</v>
      </c>
      <c r="C178" s="13" t="s">
        <v>749</v>
      </c>
      <c r="D178" s="51">
        <v>1144</v>
      </c>
      <c r="E178" s="51" t="s">
        <v>85</v>
      </c>
      <c r="F178" s="51"/>
      <c r="G178" s="51"/>
      <c r="H178" s="51"/>
      <c r="I178" s="51"/>
      <c r="J178" s="51"/>
      <c r="K178" s="51"/>
    </row>
    <row r="179" spans="1:11">
      <c r="A179" s="28">
        <v>44291</v>
      </c>
      <c r="B179" s="13">
        <v>619</v>
      </c>
      <c r="C179" s="13" t="s">
        <v>750</v>
      </c>
      <c r="D179" s="51">
        <v>4326</v>
      </c>
      <c r="E179" s="51" t="s">
        <v>85</v>
      </c>
      <c r="F179" s="51"/>
      <c r="G179" s="51"/>
      <c r="H179" s="51"/>
      <c r="I179" s="51"/>
      <c r="J179" s="51"/>
      <c r="K179" s="51"/>
    </row>
    <row r="180" spans="1:11">
      <c r="A180" s="28">
        <v>44291</v>
      </c>
      <c r="B180" s="13">
        <v>501</v>
      </c>
      <c r="C180" s="13" t="s">
        <v>751</v>
      </c>
      <c r="D180" s="51">
        <v>255</v>
      </c>
      <c r="E180" s="51" t="s">
        <v>85</v>
      </c>
      <c r="F180" s="51"/>
      <c r="G180" s="51"/>
      <c r="H180" s="51"/>
      <c r="I180" s="51"/>
      <c r="J180" s="51"/>
      <c r="K180" s="51"/>
    </row>
    <row r="181" spans="1:11">
      <c r="A181" s="28">
        <v>44291</v>
      </c>
      <c r="B181" s="13">
        <v>515</v>
      </c>
      <c r="C181" s="13" t="s">
        <v>752</v>
      </c>
      <c r="D181" s="51">
        <v>924</v>
      </c>
      <c r="E181" s="51" t="s">
        <v>85</v>
      </c>
      <c r="F181" s="51"/>
      <c r="G181" s="51"/>
      <c r="H181" s="51"/>
      <c r="I181" s="51"/>
      <c r="J181" s="51"/>
      <c r="K181" s="51"/>
    </row>
    <row r="182" spans="1:11">
      <c r="A182" s="28">
        <v>44292</v>
      </c>
      <c r="B182" s="13">
        <v>405</v>
      </c>
      <c r="C182" s="13" t="s">
        <v>753</v>
      </c>
      <c r="D182" s="51">
        <v>9070</v>
      </c>
      <c r="E182" s="51" t="s">
        <v>85</v>
      </c>
      <c r="F182" s="51"/>
      <c r="G182" s="51"/>
      <c r="H182" s="51"/>
      <c r="I182" s="51"/>
      <c r="J182" s="51"/>
      <c r="K182" s="51"/>
    </row>
    <row r="183" spans="1:11">
      <c r="A183" s="28">
        <v>44292</v>
      </c>
      <c r="B183" s="13">
        <v>417</v>
      </c>
      <c r="C183" s="13" t="s">
        <v>754</v>
      </c>
      <c r="D183" s="51">
        <v>7970</v>
      </c>
      <c r="E183" s="51" t="s">
        <v>85</v>
      </c>
      <c r="F183" s="51"/>
      <c r="G183" s="51"/>
      <c r="H183" s="51" t="s">
        <v>85</v>
      </c>
      <c r="I183" s="51"/>
      <c r="J183" s="51"/>
      <c r="K183" s="51"/>
    </row>
    <row r="184" spans="1:11">
      <c r="A184" s="28">
        <v>44292</v>
      </c>
      <c r="B184" s="13">
        <v>422</v>
      </c>
      <c r="C184" s="13" t="s">
        <v>755</v>
      </c>
      <c r="D184" s="51">
        <v>5678</v>
      </c>
      <c r="E184" s="51" t="s">
        <v>85</v>
      </c>
      <c r="F184" s="51"/>
      <c r="G184" s="51"/>
      <c r="H184" s="51"/>
      <c r="I184" s="51"/>
      <c r="J184" s="51"/>
      <c r="K184" s="51"/>
    </row>
    <row r="185" spans="1:11">
      <c r="A185" s="28">
        <v>44292</v>
      </c>
      <c r="B185" s="13">
        <v>423</v>
      </c>
      <c r="C185" s="13" t="s">
        <v>756</v>
      </c>
      <c r="D185" s="51">
        <v>7537</v>
      </c>
      <c r="E185" s="51" t="s">
        <v>85</v>
      </c>
      <c r="F185" s="51"/>
      <c r="G185" s="51"/>
      <c r="H185" s="51"/>
      <c r="I185" s="51"/>
      <c r="J185" s="51"/>
      <c r="K185" s="51"/>
    </row>
    <row r="186" spans="1:11">
      <c r="A186" s="28">
        <v>44292</v>
      </c>
      <c r="B186" s="13">
        <v>625</v>
      </c>
      <c r="C186" s="13" t="s">
        <v>757</v>
      </c>
      <c r="D186" s="51">
        <v>3911</v>
      </c>
      <c r="E186" s="51" t="s">
        <v>85</v>
      </c>
      <c r="F186" s="51"/>
      <c r="G186" s="51"/>
      <c r="H186" s="51"/>
      <c r="I186" s="51"/>
      <c r="J186" s="51"/>
      <c r="K186" s="51"/>
    </row>
    <row r="187" spans="1:11">
      <c r="A187" s="28">
        <v>44292</v>
      </c>
      <c r="B187" s="13">
        <v>508</v>
      </c>
      <c r="C187" s="13" t="s">
        <v>758</v>
      </c>
      <c r="D187" s="51">
        <v>106</v>
      </c>
      <c r="E187" s="51" t="s">
        <v>85</v>
      </c>
      <c r="F187" s="51"/>
      <c r="G187" s="51"/>
      <c r="H187" s="51"/>
      <c r="I187" s="51"/>
      <c r="J187" s="51"/>
      <c r="K187" s="51"/>
    </row>
    <row r="188" spans="1:11">
      <c r="A188" s="28">
        <v>44292</v>
      </c>
      <c r="B188" s="13">
        <v>511</v>
      </c>
      <c r="C188" s="13" t="s">
        <v>759</v>
      </c>
      <c r="D188" s="51">
        <v>162</v>
      </c>
      <c r="E188" s="51" t="s">
        <v>85</v>
      </c>
      <c r="F188" s="51"/>
      <c r="G188" s="51"/>
      <c r="H188" s="51"/>
      <c r="I188" s="51"/>
      <c r="J188" s="51"/>
      <c r="K188" s="51"/>
    </row>
    <row r="189" spans="1:11">
      <c r="A189" s="28">
        <v>44293</v>
      </c>
      <c r="B189" s="13">
        <v>414</v>
      </c>
      <c r="C189" s="13" t="s">
        <v>760</v>
      </c>
      <c r="D189" s="51">
        <v>11489</v>
      </c>
      <c r="E189" s="51" t="s">
        <v>85</v>
      </c>
      <c r="F189" s="51"/>
      <c r="G189" s="51"/>
      <c r="H189" s="51"/>
      <c r="I189" s="51"/>
      <c r="J189" s="51"/>
      <c r="K189" s="51"/>
    </row>
    <row r="190" spans="1:11">
      <c r="A190" s="28">
        <v>44293</v>
      </c>
      <c r="B190" s="13">
        <v>615</v>
      </c>
      <c r="C190" s="13" t="s">
        <v>761</v>
      </c>
      <c r="D190" s="51">
        <v>3977</v>
      </c>
      <c r="E190" s="51" t="s">
        <v>85</v>
      </c>
      <c r="F190" s="51"/>
      <c r="G190" s="51"/>
      <c r="H190" s="51"/>
      <c r="I190" s="51"/>
      <c r="J190" s="51"/>
      <c r="K190" s="51"/>
    </row>
    <row r="191" spans="1:11">
      <c r="A191" s="28">
        <v>44293</v>
      </c>
      <c r="B191" s="13">
        <v>616</v>
      </c>
      <c r="C191" s="13" t="s">
        <v>762</v>
      </c>
      <c r="D191" s="51">
        <v>2652</v>
      </c>
      <c r="E191" s="51" t="s">
        <v>85</v>
      </c>
      <c r="F191" s="51"/>
      <c r="G191" s="51"/>
      <c r="H191" s="51"/>
      <c r="I191" s="51"/>
      <c r="J191" s="51"/>
      <c r="K191" s="51"/>
    </row>
    <row r="192" spans="1:11">
      <c r="A192" s="28">
        <v>44293</v>
      </c>
      <c r="B192" s="13">
        <v>505</v>
      </c>
      <c r="C192" s="13" t="s">
        <v>763</v>
      </c>
      <c r="D192" s="51">
        <v>451</v>
      </c>
      <c r="E192" s="51" t="s">
        <v>85</v>
      </c>
      <c r="F192" s="51"/>
      <c r="G192" s="51"/>
      <c r="H192" s="51"/>
      <c r="I192" s="51"/>
      <c r="J192" s="51"/>
      <c r="K192" s="51"/>
    </row>
    <row r="193" spans="1:11">
      <c r="A193" s="28">
        <v>44293</v>
      </c>
      <c r="B193" s="13">
        <v>506</v>
      </c>
      <c r="C193" s="13" t="s">
        <v>764</v>
      </c>
      <c r="D193" s="51">
        <v>220</v>
      </c>
      <c r="E193" s="51" t="s">
        <v>85</v>
      </c>
      <c r="F193" s="51"/>
      <c r="G193" s="51"/>
      <c r="H193" s="51"/>
      <c r="I193" s="51"/>
      <c r="J193" s="51"/>
      <c r="K193" s="51"/>
    </row>
    <row r="194" spans="1:11">
      <c r="A194" s="28">
        <v>44294</v>
      </c>
      <c r="B194" s="13">
        <v>413</v>
      </c>
      <c r="C194" s="13" t="s">
        <v>765</v>
      </c>
      <c r="D194" s="51">
        <v>9204</v>
      </c>
      <c r="E194" s="51" t="s">
        <v>85</v>
      </c>
      <c r="F194" s="51"/>
      <c r="G194" s="51"/>
      <c r="H194" s="51"/>
      <c r="I194" s="51"/>
      <c r="J194" s="51"/>
      <c r="K194" s="51"/>
    </row>
    <row r="195" spans="1:11">
      <c r="A195" s="28">
        <v>44294</v>
      </c>
      <c r="B195" s="13">
        <v>421</v>
      </c>
      <c r="C195" s="13" t="s">
        <v>766</v>
      </c>
      <c r="D195" s="51">
        <v>10380</v>
      </c>
      <c r="E195" s="51" t="s">
        <v>85</v>
      </c>
      <c r="F195" s="51"/>
      <c r="G195" s="51"/>
      <c r="H195" s="51"/>
      <c r="I195" s="51"/>
      <c r="J195" s="51"/>
      <c r="K195" s="51"/>
    </row>
    <row r="196" spans="1:11">
      <c r="A196" s="28">
        <v>44294</v>
      </c>
      <c r="B196" s="13">
        <v>607</v>
      </c>
      <c r="C196" s="13" t="s">
        <v>767</v>
      </c>
      <c r="D196" s="51">
        <v>7280</v>
      </c>
      <c r="E196" s="51" t="s">
        <v>85</v>
      </c>
      <c r="F196" s="51"/>
      <c r="G196" s="51"/>
      <c r="H196" s="51"/>
      <c r="I196" s="51"/>
      <c r="J196" s="51"/>
      <c r="K196" s="51"/>
    </row>
    <row r="197" spans="1:11">
      <c r="A197" s="28">
        <v>44294</v>
      </c>
      <c r="B197" s="13">
        <v>613</v>
      </c>
      <c r="C197" s="13" t="s">
        <v>768</v>
      </c>
      <c r="D197" s="51">
        <v>3571</v>
      </c>
      <c r="E197" s="51" t="s">
        <v>85</v>
      </c>
      <c r="F197" s="51"/>
      <c r="G197" s="51"/>
      <c r="H197" s="51"/>
      <c r="I197" s="51"/>
      <c r="J197" s="51"/>
      <c r="K197" s="51"/>
    </row>
    <row r="198" spans="1:11">
      <c r="A198" s="28">
        <v>44294</v>
      </c>
      <c r="B198" s="13">
        <v>626</v>
      </c>
      <c r="C198" s="13" t="s">
        <v>769</v>
      </c>
      <c r="D198" s="51">
        <v>2551</v>
      </c>
      <c r="E198" s="51" t="s">
        <v>85</v>
      </c>
      <c r="F198" s="51"/>
      <c r="G198" s="51"/>
      <c r="H198" s="51" t="s">
        <v>85</v>
      </c>
      <c r="I198" s="51"/>
      <c r="J198" s="51"/>
      <c r="K198" s="51"/>
    </row>
    <row r="199" spans="1:11">
      <c r="A199" s="28">
        <v>44294</v>
      </c>
      <c r="B199" s="13">
        <v>509</v>
      </c>
      <c r="C199" s="13" t="s">
        <v>770</v>
      </c>
      <c r="D199" s="51">
        <v>102</v>
      </c>
      <c r="E199" s="51" t="s">
        <v>85</v>
      </c>
      <c r="F199" s="51"/>
      <c r="G199" s="51"/>
      <c r="H199" s="51"/>
      <c r="I199" s="51"/>
      <c r="J199" s="51"/>
      <c r="K199" s="51"/>
    </row>
    <row r="200" spans="1:11">
      <c r="A200" s="28">
        <v>44294</v>
      </c>
      <c r="B200" s="13">
        <v>510</v>
      </c>
      <c r="C200" s="13" t="s">
        <v>771</v>
      </c>
      <c r="D200" s="51">
        <v>464</v>
      </c>
      <c r="E200" s="51" t="s">
        <v>85</v>
      </c>
      <c r="F200" s="51"/>
      <c r="G200" s="51"/>
      <c r="H200" s="51"/>
      <c r="I200" s="51"/>
      <c r="J200" s="51"/>
      <c r="K200" s="51"/>
    </row>
    <row r="201" spans="1:11">
      <c r="A201" s="28">
        <v>44294</v>
      </c>
      <c r="B201" s="13">
        <v>519</v>
      </c>
      <c r="C201" s="13" t="s">
        <v>772</v>
      </c>
      <c r="D201" s="51">
        <v>386</v>
      </c>
      <c r="E201" s="51" t="s">
        <v>85</v>
      </c>
      <c r="F201" s="51"/>
      <c r="G201" s="51"/>
      <c r="H201" s="51"/>
      <c r="I201" s="51"/>
      <c r="J201" s="51"/>
      <c r="K201" s="51"/>
    </row>
    <row r="202" spans="1:11">
      <c r="A202" s="28">
        <v>44297</v>
      </c>
      <c r="B202" s="13">
        <v>408</v>
      </c>
      <c r="C202" s="13" t="s">
        <v>773</v>
      </c>
      <c r="D202" s="51">
        <v>6694</v>
      </c>
      <c r="E202" s="51" t="s">
        <v>85</v>
      </c>
      <c r="F202" s="51"/>
      <c r="G202" s="51"/>
      <c r="H202" s="51"/>
      <c r="I202" s="51"/>
      <c r="J202" s="51"/>
      <c r="K202" s="51"/>
    </row>
    <row r="203" spans="1:11">
      <c r="A203" s="28">
        <v>44297</v>
      </c>
      <c r="B203" s="13">
        <v>415</v>
      </c>
      <c r="C203" s="13" t="s">
        <v>774</v>
      </c>
      <c r="D203" s="51">
        <v>10927</v>
      </c>
      <c r="E203" s="51" t="s">
        <v>85</v>
      </c>
      <c r="F203" s="51"/>
      <c r="G203" s="51"/>
      <c r="H203" s="51"/>
      <c r="I203" s="51"/>
      <c r="J203" s="51"/>
      <c r="K203" s="51"/>
    </row>
    <row r="204" spans="1:11">
      <c r="A204" s="28">
        <v>44297</v>
      </c>
      <c r="B204" s="13">
        <v>610</v>
      </c>
      <c r="C204" s="13" t="s">
        <v>775</v>
      </c>
      <c r="D204" s="51">
        <v>5305</v>
      </c>
      <c r="E204" s="51" t="s">
        <v>85</v>
      </c>
      <c r="F204" s="51"/>
      <c r="G204" s="51"/>
      <c r="H204" s="51"/>
      <c r="I204" s="51"/>
      <c r="J204" s="51"/>
      <c r="K204" s="51"/>
    </row>
    <row r="205" spans="1:11">
      <c r="A205" s="28">
        <v>44297</v>
      </c>
      <c r="B205" s="13">
        <v>612</v>
      </c>
      <c r="C205" s="13" t="s">
        <v>776</v>
      </c>
      <c r="D205" s="51">
        <v>5107</v>
      </c>
      <c r="E205" s="51" t="s">
        <v>85</v>
      </c>
      <c r="F205" s="51"/>
      <c r="G205" s="51"/>
      <c r="H205" s="51" t="s">
        <v>85</v>
      </c>
      <c r="I205" s="51"/>
      <c r="J205" s="51"/>
      <c r="K205" s="51"/>
    </row>
    <row r="206" spans="1:11">
      <c r="A206" s="28">
        <v>44297</v>
      </c>
      <c r="B206" s="13">
        <v>618</v>
      </c>
      <c r="C206" s="13" t="s">
        <v>777</v>
      </c>
      <c r="D206" s="51">
        <v>6171</v>
      </c>
      <c r="E206" s="51" t="s">
        <v>85</v>
      </c>
      <c r="F206" s="51"/>
      <c r="G206" s="51"/>
      <c r="H206" s="51"/>
      <c r="I206" s="51"/>
      <c r="J206" s="51"/>
      <c r="K206" s="51"/>
    </row>
    <row r="207" spans="1:11">
      <c r="A207" s="28">
        <v>44297</v>
      </c>
      <c r="B207" s="13">
        <v>503</v>
      </c>
      <c r="C207" s="13" t="s">
        <v>778</v>
      </c>
      <c r="D207" s="51">
        <v>157</v>
      </c>
      <c r="E207" s="51" t="s">
        <v>85</v>
      </c>
      <c r="F207" s="51"/>
      <c r="G207" s="51"/>
      <c r="H207" s="51"/>
      <c r="I207" s="51"/>
      <c r="J207" s="51"/>
      <c r="K207" s="51"/>
    </row>
    <row r="208" spans="1:11">
      <c r="A208" s="28">
        <v>44297</v>
      </c>
      <c r="B208" s="13">
        <v>513</v>
      </c>
      <c r="C208" s="13" t="s">
        <v>779</v>
      </c>
      <c r="D208" s="51">
        <v>59</v>
      </c>
      <c r="E208" s="51" t="s">
        <v>85</v>
      </c>
      <c r="F208" s="51"/>
      <c r="G208" s="51"/>
      <c r="H208" s="51"/>
      <c r="I208" s="51"/>
      <c r="J208" s="51"/>
      <c r="K208" s="51"/>
    </row>
    <row r="209" spans="1:11">
      <c r="A209" s="28">
        <v>44298</v>
      </c>
      <c r="B209" s="13">
        <v>407</v>
      </c>
      <c r="C209" s="13" t="s">
        <v>780</v>
      </c>
      <c r="D209" s="51">
        <v>65</v>
      </c>
      <c r="E209" s="51" t="s">
        <v>85</v>
      </c>
      <c r="F209" s="51"/>
      <c r="G209" s="51"/>
      <c r="H209" s="51"/>
      <c r="I209" s="51"/>
      <c r="J209" s="51"/>
      <c r="K209" s="51"/>
    </row>
    <row r="210" spans="1:11">
      <c r="A210" s="28">
        <v>44298</v>
      </c>
      <c r="B210" s="13">
        <v>602</v>
      </c>
      <c r="C210" s="13" t="s">
        <v>781</v>
      </c>
      <c r="D210" s="51">
        <v>86</v>
      </c>
      <c r="E210" s="51" t="s">
        <v>85</v>
      </c>
      <c r="F210" s="51"/>
      <c r="G210" s="51"/>
      <c r="H210" s="51" t="s">
        <v>85</v>
      </c>
      <c r="I210" s="51"/>
      <c r="J210" s="51"/>
      <c r="K210" s="51"/>
    </row>
    <row r="211" spans="1:11">
      <c r="A211" s="28">
        <v>44298</v>
      </c>
      <c r="B211" s="13">
        <v>603</v>
      </c>
      <c r="C211" s="13" t="s">
        <v>782</v>
      </c>
      <c r="D211" s="51">
        <v>2962</v>
      </c>
      <c r="E211" s="51" t="s">
        <v>85</v>
      </c>
      <c r="F211" s="51"/>
      <c r="G211" s="51"/>
      <c r="H211" s="51"/>
      <c r="I211" s="51"/>
      <c r="J211" s="51"/>
      <c r="K211" s="51"/>
    </row>
    <row r="212" spans="1:11">
      <c r="A212" s="28">
        <v>44298</v>
      </c>
      <c r="B212" s="13">
        <v>605</v>
      </c>
      <c r="C212" s="13" t="s">
        <v>783</v>
      </c>
      <c r="D212" s="51">
        <v>5157</v>
      </c>
      <c r="E212" s="51" t="s">
        <v>85</v>
      </c>
      <c r="F212" s="51"/>
      <c r="G212" s="51"/>
      <c r="H212" s="51"/>
      <c r="I212" s="51"/>
      <c r="J212" s="51"/>
      <c r="K212" s="51"/>
    </row>
    <row r="213" spans="1:11">
      <c r="A213" s="28">
        <v>44298</v>
      </c>
      <c r="B213" s="13">
        <v>617</v>
      </c>
      <c r="C213" s="13" t="s">
        <v>784</v>
      </c>
      <c r="D213" s="51">
        <v>4325</v>
      </c>
      <c r="E213" s="51" t="s">
        <v>85</v>
      </c>
      <c r="F213" s="51"/>
      <c r="G213" s="51"/>
      <c r="H213" s="51"/>
      <c r="I213" s="51"/>
      <c r="J213" s="51"/>
      <c r="K213" s="51"/>
    </row>
    <row r="214" spans="1:11">
      <c r="A214" s="28">
        <v>44298</v>
      </c>
      <c r="B214" s="13">
        <v>502</v>
      </c>
      <c r="C214" s="13" t="s">
        <v>785</v>
      </c>
      <c r="D214" s="51">
        <v>448</v>
      </c>
      <c r="E214" s="51" t="s">
        <v>85</v>
      </c>
      <c r="F214" s="51"/>
      <c r="G214" s="51"/>
      <c r="H214" s="51"/>
      <c r="I214" s="51"/>
      <c r="J214" s="51"/>
      <c r="K214" s="51"/>
    </row>
    <row r="215" spans="1:11">
      <c r="A215" s="28">
        <v>44298</v>
      </c>
      <c r="B215" s="13">
        <v>512</v>
      </c>
      <c r="C215" s="13" t="s">
        <v>786</v>
      </c>
      <c r="D215" s="51">
        <v>808</v>
      </c>
      <c r="E215" s="51" t="s">
        <v>85</v>
      </c>
      <c r="F215" s="51"/>
      <c r="G215" s="51"/>
      <c r="H215" s="51"/>
      <c r="I215" s="51"/>
      <c r="J215" s="51"/>
      <c r="K215" s="51"/>
    </row>
    <row r="216" spans="1:11">
      <c r="A216" s="28">
        <v>44299</v>
      </c>
      <c r="B216" s="13">
        <v>404</v>
      </c>
      <c r="C216" s="13" t="s">
        <v>787</v>
      </c>
      <c r="D216" s="51">
        <v>8451</v>
      </c>
      <c r="E216" s="51" t="s">
        <v>85</v>
      </c>
      <c r="F216" s="51"/>
      <c r="G216" s="51"/>
      <c r="H216" s="51"/>
      <c r="I216" s="51"/>
      <c r="J216" s="51"/>
      <c r="K216" s="51"/>
    </row>
    <row r="217" spans="1:11">
      <c r="A217" s="28">
        <v>44299</v>
      </c>
      <c r="B217" s="13">
        <v>409</v>
      </c>
      <c r="C217" s="13" t="s">
        <v>788</v>
      </c>
      <c r="D217" s="51">
        <v>8328</v>
      </c>
      <c r="E217" s="51" t="s">
        <v>85</v>
      </c>
      <c r="F217" s="51"/>
      <c r="G217" s="51"/>
      <c r="H217" s="51"/>
      <c r="I217" s="51"/>
      <c r="J217" s="51"/>
      <c r="K217" s="51"/>
    </row>
    <row r="218" spans="1:11">
      <c r="A218" s="28">
        <v>44299</v>
      </c>
      <c r="B218" s="13">
        <v>609</v>
      </c>
      <c r="C218" s="13" t="s">
        <v>789</v>
      </c>
      <c r="D218" s="51">
        <v>5949</v>
      </c>
      <c r="E218" s="51" t="s">
        <v>85</v>
      </c>
      <c r="F218" s="51"/>
      <c r="G218" s="51"/>
      <c r="H218" s="51"/>
      <c r="I218" s="51"/>
      <c r="J218" s="51"/>
      <c r="K218" s="51"/>
    </row>
    <row r="219" spans="1:11">
      <c r="A219" s="28">
        <v>44299</v>
      </c>
      <c r="B219" s="13">
        <v>614</v>
      </c>
      <c r="C219" s="13" t="s">
        <v>790</v>
      </c>
      <c r="D219" s="51">
        <v>5525</v>
      </c>
      <c r="E219" s="51" t="s">
        <v>85</v>
      </c>
      <c r="F219" s="51"/>
      <c r="G219" s="51"/>
      <c r="H219" s="51"/>
      <c r="I219" s="51"/>
      <c r="J219" s="51"/>
      <c r="K219" s="51"/>
    </row>
    <row r="220" spans="1:11">
      <c r="A220" s="28">
        <v>44299</v>
      </c>
      <c r="B220" s="13">
        <v>621</v>
      </c>
      <c r="C220" s="13" t="s">
        <v>791</v>
      </c>
      <c r="D220" s="51">
        <v>4706</v>
      </c>
      <c r="E220" s="51" t="s">
        <v>85</v>
      </c>
      <c r="F220" s="51"/>
      <c r="G220" s="51"/>
      <c r="H220" s="51" t="s">
        <v>85</v>
      </c>
      <c r="I220" s="51"/>
      <c r="J220" s="51"/>
      <c r="K220" s="51"/>
    </row>
    <row r="221" spans="1:11">
      <c r="A221" s="28">
        <v>44299</v>
      </c>
      <c r="B221" s="13">
        <v>516</v>
      </c>
      <c r="C221" s="13" t="s">
        <v>792</v>
      </c>
      <c r="D221" s="51">
        <v>586</v>
      </c>
      <c r="E221" s="51" t="s">
        <v>85</v>
      </c>
      <c r="F221" s="51"/>
      <c r="G221" s="51"/>
      <c r="H221" s="51"/>
      <c r="I221" s="51"/>
      <c r="J221" s="51"/>
      <c r="K221" s="51"/>
    </row>
    <row r="222" spans="1:11">
      <c r="A222" s="28">
        <v>44299</v>
      </c>
      <c r="B222" s="13">
        <v>517</v>
      </c>
      <c r="C222" s="13" t="s">
        <v>793</v>
      </c>
      <c r="D222" s="51">
        <v>702</v>
      </c>
      <c r="E222" s="51" t="s">
        <v>85</v>
      </c>
      <c r="F222" s="51"/>
      <c r="G222" s="51"/>
      <c r="H222" s="51"/>
      <c r="I222" s="51"/>
      <c r="J222" s="51"/>
      <c r="K222" s="51"/>
    </row>
    <row r="223" spans="1:11">
      <c r="A223" s="28">
        <v>44300</v>
      </c>
      <c r="B223" s="13">
        <v>604</v>
      </c>
      <c r="C223" s="13" t="s">
        <v>794</v>
      </c>
      <c r="D223" s="51">
        <v>2669</v>
      </c>
      <c r="E223" s="51" t="s">
        <v>85</v>
      </c>
      <c r="F223" s="51"/>
      <c r="G223" s="51"/>
      <c r="H223" s="51"/>
      <c r="I223" s="51"/>
      <c r="J223" s="51"/>
      <c r="K223" s="51"/>
    </row>
    <row r="224" spans="1:11">
      <c r="A224" s="28">
        <v>44300</v>
      </c>
      <c r="B224" s="13">
        <v>606</v>
      </c>
      <c r="C224" s="13" t="s">
        <v>795</v>
      </c>
      <c r="D224" s="51">
        <v>4465</v>
      </c>
      <c r="E224" s="51" t="s">
        <v>85</v>
      </c>
      <c r="F224" s="51"/>
      <c r="G224" s="51"/>
      <c r="H224" s="51"/>
      <c r="I224" s="51"/>
      <c r="J224" s="51"/>
      <c r="K224" s="51"/>
    </row>
    <row r="225" spans="1:11">
      <c r="A225" s="28">
        <v>44300</v>
      </c>
      <c r="B225" s="13">
        <v>611</v>
      </c>
      <c r="C225" s="13" t="s">
        <v>796</v>
      </c>
      <c r="D225" s="51">
        <v>9311</v>
      </c>
      <c r="E225" s="51" t="s">
        <v>85</v>
      </c>
      <c r="F225" s="51"/>
      <c r="G225" s="51"/>
      <c r="H225" s="51"/>
      <c r="I225" s="51"/>
      <c r="J225" s="51"/>
      <c r="K225" s="51"/>
    </row>
    <row r="226" spans="1:11">
      <c r="A226" s="28">
        <v>44300</v>
      </c>
      <c r="B226" s="13">
        <v>507</v>
      </c>
      <c r="C226" s="13" t="s">
        <v>797</v>
      </c>
      <c r="D226" s="51">
        <v>249</v>
      </c>
      <c r="E226" s="51" t="s">
        <v>85</v>
      </c>
      <c r="F226" s="51"/>
      <c r="G226" s="51"/>
      <c r="H226" s="51"/>
      <c r="I226" s="51"/>
      <c r="J226" s="51"/>
      <c r="K226" s="51"/>
    </row>
    <row r="227" spans="1:11">
      <c r="A227" s="30">
        <v>44300</v>
      </c>
      <c r="B227" s="31">
        <v>510</v>
      </c>
      <c r="C227" s="31" t="s">
        <v>798</v>
      </c>
      <c r="D227" s="51" t="s">
        <v>3</v>
      </c>
      <c r="E227" s="51"/>
      <c r="F227" s="51"/>
      <c r="G227" s="51"/>
      <c r="H227" s="51"/>
      <c r="I227" s="51"/>
      <c r="J227" s="51"/>
      <c r="K227" s="51"/>
    </row>
    <row r="228" spans="1:11">
      <c r="A228" s="28">
        <v>44301</v>
      </c>
      <c r="B228" s="13">
        <v>402</v>
      </c>
      <c r="C228" s="13" t="s">
        <v>799</v>
      </c>
      <c r="D228" s="51">
        <v>5988</v>
      </c>
      <c r="E228" s="51" t="s">
        <v>85</v>
      </c>
      <c r="F228" s="51"/>
      <c r="G228" s="51"/>
      <c r="H228" s="51"/>
      <c r="I228" s="51"/>
      <c r="J228" s="51"/>
      <c r="K228" s="51"/>
    </row>
    <row r="229" spans="1:11">
      <c r="A229" s="28">
        <v>44301</v>
      </c>
      <c r="B229" s="13">
        <v>403</v>
      </c>
      <c r="C229" s="13" t="s">
        <v>800</v>
      </c>
      <c r="D229" s="51">
        <v>9103</v>
      </c>
      <c r="E229" s="51" t="s">
        <v>85</v>
      </c>
      <c r="F229" s="51"/>
      <c r="G229" s="51"/>
      <c r="H229" s="51"/>
      <c r="I229" s="51"/>
      <c r="J229" s="51"/>
      <c r="K229" s="51"/>
    </row>
    <row r="230" spans="1:11">
      <c r="A230" s="28">
        <v>44301</v>
      </c>
      <c r="B230" s="13">
        <v>411</v>
      </c>
      <c r="C230" s="13" t="s">
        <v>801</v>
      </c>
      <c r="D230" s="51">
        <v>6219</v>
      </c>
      <c r="E230" s="51" t="s">
        <v>85</v>
      </c>
      <c r="F230" s="51"/>
      <c r="G230" s="51"/>
      <c r="H230" s="51" t="s">
        <v>85</v>
      </c>
      <c r="I230" s="51"/>
      <c r="J230" s="51"/>
      <c r="K230" s="51"/>
    </row>
    <row r="231" spans="1:11">
      <c r="A231" s="28">
        <v>44301</v>
      </c>
      <c r="B231" s="13">
        <v>412</v>
      </c>
      <c r="C231" s="13" t="s">
        <v>802</v>
      </c>
      <c r="D231" s="51">
        <v>8166</v>
      </c>
      <c r="E231" s="51" t="s">
        <v>85</v>
      </c>
      <c r="F231" s="51"/>
      <c r="G231" s="51"/>
      <c r="H231" s="51" t="s">
        <v>85</v>
      </c>
      <c r="I231" s="51"/>
      <c r="J231" s="51"/>
      <c r="K231" s="51"/>
    </row>
    <row r="232" spans="1:11">
      <c r="A232" s="28">
        <v>44301</v>
      </c>
      <c r="B232" s="13">
        <v>608</v>
      </c>
      <c r="C232" s="13" t="s">
        <v>803</v>
      </c>
      <c r="D232" s="51">
        <v>5618</v>
      </c>
      <c r="E232" s="51" t="s">
        <v>85</v>
      </c>
      <c r="F232" s="51"/>
      <c r="G232" s="51"/>
      <c r="H232" s="51"/>
      <c r="I232" s="51"/>
      <c r="J232" s="51"/>
      <c r="K232" s="51"/>
    </row>
    <row r="233" spans="1:11">
      <c r="A233" s="28">
        <v>44301</v>
      </c>
      <c r="B233" s="13">
        <v>504</v>
      </c>
      <c r="C233" s="13" t="s">
        <v>804</v>
      </c>
      <c r="D233" s="51">
        <v>131</v>
      </c>
      <c r="E233" s="51" t="s">
        <v>85</v>
      </c>
      <c r="F233" s="51"/>
      <c r="G233" s="51"/>
      <c r="H233" s="51"/>
      <c r="I233" s="51"/>
      <c r="J233" s="51"/>
      <c r="K233" s="51"/>
    </row>
    <row r="234" spans="1:11">
      <c r="A234" s="28">
        <v>44301</v>
      </c>
      <c r="B234" s="13">
        <v>514</v>
      </c>
      <c r="C234" s="13" t="s">
        <v>805</v>
      </c>
      <c r="D234" s="51">
        <v>147</v>
      </c>
      <c r="E234" s="51" t="s">
        <v>85</v>
      </c>
      <c r="F234" s="51"/>
      <c r="G234" s="51"/>
      <c r="H234" s="51"/>
      <c r="I234" s="51"/>
      <c r="J234" s="51"/>
      <c r="K234" s="51"/>
    </row>
    <row r="235" spans="1:11">
      <c r="A235" s="28">
        <v>44304</v>
      </c>
      <c r="B235" s="13">
        <v>406</v>
      </c>
      <c r="C235" s="13" t="s">
        <v>806</v>
      </c>
      <c r="D235" s="51">
        <v>11612</v>
      </c>
      <c r="E235" s="51" t="s">
        <v>85</v>
      </c>
      <c r="F235" s="51" t="s">
        <v>85</v>
      </c>
      <c r="G235" s="51" t="s">
        <v>85</v>
      </c>
      <c r="H235" s="51"/>
      <c r="I235" s="51"/>
      <c r="J235" s="51"/>
      <c r="K235" s="51"/>
    </row>
    <row r="236" spans="1:11">
      <c r="A236" s="28">
        <v>44304</v>
      </c>
      <c r="B236" s="13">
        <v>419</v>
      </c>
      <c r="C236" s="13" t="s">
        <v>807</v>
      </c>
      <c r="D236" s="51">
        <v>8876</v>
      </c>
      <c r="E236" s="51" t="s">
        <v>85</v>
      </c>
      <c r="F236" s="51" t="s">
        <v>85</v>
      </c>
      <c r="G236" s="51" t="s">
        <v>85</v>
      </c>
      <c r="H236" s="51" t="s">
        <v>85</v>
      </c>
      <c r="I236" s="51"/>
      <c r="J236" s="51"/>
      <c r="K236" s="51"/>
    </row>
    <row r="237" spans="1:11">
      <c r="A237" s="28">
        <v>44304</v>
      </c>
      <c r="B237" s="13">
        <v>421</v>
      </c>
      <c r="C237" s="13" t="s">
        <v>808</v>
      </c>
      <c r="D237" s="51">
        <v>10626</v>
      </c>
      <c r="E237" s="51" t="s">
        <v>85</v>
      </c>
      <c r="F237" s="51" t="s">
        <v>85</v>
      </c>
      <c r="G237" s="51" t="s">
        <v>85</v>
      </c>
      <c r="H237" s="51"/>
      <c r="I237" s="51"/>
      <c r="J237" s="51"/>
      <c r="K237" s="51"/>
    </row>
    <row r="238" spans="1:11">
      <c r="A238" s="28">
        <v>44304</v>
      </c>
      <c r="B238" s="13">
        <v>616</v>
      </c>
      <c r="C238" s="13" t="s">
        <v>809</v>
      </c>
      <c r="D238" s="51">
        <v>3012</v>
      </c>
      <c r="E238" s="51" t="s">
        <v>85</v>
      </c>
      <c r="F238" s="51" t="s">
        <v>85</v>
      </c>
      <c r="G238" s="51" t="s">
        <v>85</v>
      </c>
      <c r="H238" s="51"/>
      <c r="I238" s="51"/>
      <c r="J238" s="51"/>
      <c r="K238" s="51"/>
    </row>
    <row r="239" spans="1:11">
      <c r="A239" s="28">
        <v>44304</v>
      </c>
      <c r="B239" s="13">
        <v>626</v>
      </c>
      <c r="C239" s="13" t="s">
        <v>810</v>
      </c>
      <c r="D239" s="51">
        <v>2561</v>
      </c>
      <c r="E239" s="51" t="s">
        <v>85</v>
      </c>
      <c r="F239" s="51" t="s">
        <v>85</v>
      </c>
      <c r="G239" s="51" t="s">
        <v>85</v>
      </c>
      <c r="H239" s="51"/>
      <c r="I239" s="51"/>
      <c r="J239" s="51"/>
      <c r="K239" s="51"/>
    </row>
    <row r="240" spans="1:11">
      <c r="A240" s="28">
        <v>44304</v>
      </c>
      <c r="B240" s="13">
        <v>505</v>
      </c>
      <c r="C240" s="13" t="s">
        <v>811</v>
      </c>
      <c r="D240" s="51">
        <v>451</v>
      </c>
      <c r="E240" s="51" t="s">
        <v>85</v>
      </c>
      <c r="F240" s="51" t="s">
        <v>85</v>
      </c>
      <c r="G240" s="51" t="s">
        <v>85</v>
      </c>
      <c r="H240" s="51"/>
      <c r="I240" s="51"/>
      <c r="J240" s="51"/>
      <c r="K240" s="51"/>
    </row>
    <row r="241" spans="1:11">
      <c r="A241" s="28">
        <v>44304</v>
      </c>
      <c r="B241" s="13">
        <v>506</v>
      </c>
      <c r="C241" s="13" t="s">
        <v>812</v>
      </c>
      <c r="D241" s="51">
        <v>220</v>
      </c>
      <c r="E241" s="51" t="s">
        <v>85</v>
      </c>
      <c r="F241" s="51" t="s">
        <v>85</v>
      </c>
      <c r="G241" s="51" t="s">
        <v>85</v>
      </c>
      <c r="H241" s="51"/>
      <c r="I241" s="51"/>
      <c r="J241" s="51"/>
      <c r="K241" s="51"/>
    </row>
    <row r="242" spans="1:11">
      <c r="A242" s="28">
        <v>44305</v>
      </c>
      <c r="B242" s="13">
        <v>413</v>
      </c>
      <c r="C242" s="13" t="s">
        <v>813</v>
      </c>
      <c r="D242" s="51">
        <v>9254</v>
      </c>
      <c r="E242" s="51" t="s">
        <v>85</v>
      </c>
      <c r="F242" s="51" t="s">
        <v>85</v>
      </c>
      <c r="G242" s="51" t="s">
        <v>85</v>
      </c>
      <c r="H242" s="51"/>
      <c r="I242" s="51"/>
      <c r="J242" s="51"/>
      <c r="K242" s="51"/>
    </row>
    <row r="243" spans="1:11">
      <c r="A243" s="28">
        <v>44305</v>
      </c>
      <c r="B243" s="13">
        <v>417</v>
      </c>
      <c r="C243" s="13" t="s">
        <v>814</v>
      </c>
      <c r="D243" s="51">
        <v>8789</v>
      </c>
      <c r="E243" s="51" t="s">
        <v>85</v>
      </c>
      <c r="F243" s="51" t="s">
        <v>85</v>
      </c>
      <c r="G243" s="51" t="s">
        <v>85</v>
      </c>
      <c r="H243" s="51"/>
      <c r="I243" s="51"/>
      <c r="J243" s="51"/>
      <c r="K243" s="51"/>
    </row>
    <row r="244" spans="1:11">
      <c r="A244" s="28">
        <v>44305</v>
      </c>
      <c r="B244" s="13">
        <v>601</v>
      </c>
      <c r="C244" s="13" t="s">
        <v>815</v>
      </c>
      <c r="D244" s="51">
        <v>1437</v>
      </c>
      <c r="E244" s="51" t="s">
        <v>85</v>
      </c>
      <c r="F244" s="51" t="s">
        <v>85</v>
      </c>
      <c r="G244" s="51" t="s">
        <v>85</v>
      </c>
      <c r="H244" s="51"/>
      <c r="I244" s="51"/>
      <c r="J244" s="51"/>
      <c r="K244" s="51"/>
    </row>
    <row r="245" spans="1:11">
      <c r="A245" s="28">
        <v>44305</v>
      </c>
      <c r="B245" s="13">
        <v>613</v>
      </c>
      <c r="C245" s="13" t="s">
        <v>816</v>
      </c>
      <c r="D245" s="51">
        <v>3575</v>
      </c>
      <c r="E245" s="51" t="s">
        <v>85</v>
      </c>
      <c r="F245" s="51" t="s">
        <v>85</v>
      </c>
      <c r="G245" s="51" t="s">
        <v>85</v>
      </c>
      <c r="H245" s="51"/>
      <c r="I245" s="51"/>
      <c r="J245" s="51"/>
      <c r="K245" s="51"/>
    </row>
    <row r="246" spans="1:11">
      <c r="A246" s="28">
        <v>44305</v>
      </c>
      <c r="B246" s="13">
        <v>615</v>
      </c>
      <c r="C246" s="13" t="s">
        <v>817</v>
      </c>
      <c r="D246" s="51">
        <v>4021</v>
      </c>
      <c r="E246" s="51" t="s">
        <v>85</v>
      </c>
      <c r="F246" s="51" t="s">
        <v>85</v>
      </c>
      <c r="G246" s="51" t="s">
        <v>85</v>
      </c>
      <c r="H246" s="51"/>
      <c r="I246" s="51"/>
      <c r="J246" s="51"/>
      <c r="K246" s="51"/>
    </row>
    <row r="247" spans="1:11">
      <c r="A247" s="28">
        <v>44305</v>
      </c>
      <c r="B247" s="13">
        <v>501</v>
      </c>
      <c r="C247" s="13" t="s">
        <v>818</v>
      </c>
      <c r="D247" s="51">
        <v>561</v>
      </c>
      <c r="E247" s="51" t="s">
        <v>85</v>
      </c>
      <c r="F247" s="51" t="s">
        <v>85</v>
      </c>
      <c r="G247" s="51" t="s">
        <v>85</v>
      </c>
      <c r="H247" s="51"/>
      <c r="I247" s="51"/>
      <c r="J247" s="51"/>
      <c r="K247" s="51"/>
    </row>
    <row r="248" spans="1:11">
      <c r="A248" s="28">
        <v>44305</v>
      </c>
      <c r="B248" s="13">
        <v>508</v>
      </c>
      <c r="C248" s="13" t="s">
        <v>819</v>
      </c>
      <c r="D248" s="51">
        <v>106</v>
      </c>
      <c r="E248" s="51" t="s">
        <v>85</v>
      </c>
      <c r="F248" s="51" t="s">
        <v>85</v>
      </c>
      <c r="G248" s="51" t="s">
        <v>85</v>
      </c>
      <c r="H248" s="51"/>
      <c r="I248" s="51"/>
      <c r="J248" s="51"/>
      <c r="K248" s="51"/>
    </row>
    <row r="249" spans="1:11">
      <c r="A249" s="28">
        <v>44306</v>
      </c>
      <c r="B249" s="13">
        <v>401</v>
      </c>
      <c r="C249" s="13" t="s">
        <v>820</v>
      </c>
      <c r="D249" s="51">
        <v>1498</v>
      </c>
      <c r="E249" s="51" t="s">
        <v>85</v>
      </c>
      <c r="F249" s="51" t="s">
        <v>85</v>
      </c>
      <c r="G249" s="51" t="s">
        <v>85</v>
      </c>
      <c r="H249" s="51"/>
      <c r="I249" s="51"/>
      <c r="J249" s="51"/>
      <c r="K249" s="51"/>
    </row>
    <row r="250" spans="1:11">
      <c r="A250" s="28">
        <v>44306</v>
      </c>
      <c r="B250" s="13">
        <v>405</v>
      </c>
      <c r="C250" s="13" t="s">
        <v>821</v>
      </c>
      <c r="D250" s="51">
        <v>9086</v>
      </c>
      <c r="E250" s="51" t="s">
        <v>85</v>
      </c>
      <c r="F250" s="51" t="s">
        <v>85</v>
      </c>
      <c r="G250" s="51" t="s">
        <v>85</v>
      </c>
      <c r="H250" s="51" t="s">
        <v>85</v>
      </c>
      <c r="I250" s="51"/>
      <c r="J250" s="51"/>
      <c r="K250" s="51"/>
    </row>
    <row r="251" spans="1:11">
      <c r="A251" s="28">
        <v>44306</v>
      </c>
      <c r="B251" s="13">
        <v>416</v>
      </c>
      <c r="C251" s="13" t="s">
        <v>822</v>
      </c>
      <c r="D251" s="51">
        <v>3749</v>
      </c>
      <c r="E251" s="51" t="s">
        <v>85</v>
      </c>
      <c r="F251" s="51" t="s">
        <v>85</v>
      </c>
      <c r="G251" s="51" t="s">
        <v>85</v>
      </c>
      <c r="H251" s="51" t="s">
        <v>85</v>
      </c>
      <c r="I251" s="51"/>
      <c r="J251" s="51"/>
      <c r="K251" s="51"/>
    </row>
    <row r="252" spans="1:11">
      <c r="A252" s="28">
        <v>44306</v>
      </c>
      <c r="B252" s="13">
        <v>418</v>
      </c>
      <c r="C252" s="13" t="s">
        <v>823</v>
      </c>
      <c r="D252" s="51">
        <v>13604</v>
      </c>
      <c r="E252" s="51" t="s">
        <v>85</v>
      </c>
      <c r="F252" s="51" t="s">
        <v>85</v>
      </c>
      <c r="G252" s="51" t="s">
        <v>85</v>
      </c>
      <c r="H252" s="51"/>
      <c r="I252" s="51"/>
      <c r="J252" s="51"/>
      <c r="K252" s="51"/>
    </row>
    <row r="253" spans="1:11">
      <c r="A253" s="28">
        <v>44306</v>
      </c>
      <c r="B253" s="13">
        <v>607</v>
      </c>
      <c r="C253" s="13" t="s">
        <v>824</v>
      </c>
      <c r="D253" s="51">
        <v>8290</v>
      </c>
      <c r="E253" s="51" t="s">
        <v>85</v>
      </c>
      <c r="F253" s="51" t="s">
        <v>85</v>
      </c>
      <c r="G253" s="51" t="s">
        <v>85</v>
      </c>
      <c r="H253" s="51"/>
      <c r="I253" s="51"/>
      <c r="J253" s="51"/>
      <c r="K253" s="51"/>
    </row>
    <row r="254" spans="1:11">
      <c r="A254" s="28">
        <v>44306</v>
      </c>
      <c r="B254" s="13">
        <v>510</v>
      </c>
      <c r="C254" s="13" t="s">
        <v>825</v>
      </c>
      <c r="D254" s="51">
        <v>734</v>
      </c>
      <c r="E254" s="51" t="s">
        <v>85</v>
      </c>
      <c r="F254" s="51" t="s">
        <v>85</v>
      </c>
      <c r="G254" s="51" t="s">
        <v>85</v>
      </c>
      <c r="H254" s="51"/>
      <c r="I254" s="51"/>
      <c r="J254" s="51"/>
      <c r="K254" s="51"/>
    </row>
    <row r="255" spans="1:11">
      <c r="A255" s="28">
        <v>44307</v>
      </c>
      <c r="B255" s="13">
        <v>410</v>
      </c>
      <c r="C255" s="13" t="s">
        <v>826</v>
      </c>
      <c r="D255" s="51">
        <v>8132</v>
      </c>
      <c r="E255" s="51" t="s">
        <v>85</v>
      </c>
      <c r="F255" s="51" t="s">
        <v>85</v>
      </c>
      <c r="G255" s="51" t="s">
        <v>85</v>
      </c>
      <c r="H255" s="51"/>
      <c r="I255" s="51"/>
      <c r="J255" s="51"/>
      <c r="K255" s="51"/>
    </row>
    <row r="256" spans="1:11">
      <c r="A256" s="28">
        <v>44307</v>
      </c>
      <c r="B256" s="13">
        <v>422</v>
      </c>
      <c r="C256" s="13" t="s">
        <v>827</v>
      </c>
      <c r="D256" s="51">
        <v>7262</v>
      </c>
      <c r="E256" s="51" t="s">
        <v>85</v>
      </c>
      <c r="F256" s="51" t="s">
        <v>85</v>
      </c>
      <c r="G256" s="51" t="s">
        <v>85</v>
      </c>
      <c r="H256" s="51"/>
      <c r="I256" s="51"/>
      <c r="J256" s="51"/>
      <c r="K256" s="51"/>
    </row>
    <row r="257" spans="1:11">
      <c r="A257" s="28">
        <v>44307</v>
      </c>
      <c r="B257" s="13">
        <v>423</v>
      </c>
      <c r="C257" s="13" t="s">
        <v>828</v>
      </c>
      <c r="D257" s="51">
        <v>8830</v>
      </c>
      <c r="E257" s="51" t="s">
        <v>85</v>
      </c>
      <c r="F257" s="51" t="s">
        <v>85</v>
      </c>
      <c r="G257" s="51" t="s">
        <v>85</v>
      </c>
      <c r="H257" s="51"/>
      <c r="I257" s="51"/>
      <c r="J257" s="51"/>
      <c r="K257" s="51"/>
    </row>
    <row r="258" spans="1:11">
      <c r="A258" s="28">
        <v>44307</v>
      </c>
      <c r="B258" s="13">
        <v>424</v>
      </c>
      <c r="C258" s="13" t="s">
        <v>829</v>
      </c>
      <c r="D258" s="51">
        <v>5700</v>
      </c>
      <c r="E258" s="51" t="s">
        <v>85</v>
      </c>
      <c r="F258" s="51" t="s">
        <v>85</v>
      </c>
      <c r="G258" s="51" t="s">
        <v>85</v>
      </c>
      <c r="H258" s="51"/>
      <c r="I258" s="51"/>
      <c r="J258" s="51"/>
      <c r="K258" s="51"/>
    </row>
    <row r="259" spans="1:11">
      <c r="A259" s="28">
        <v>44307</v>
      </c>
      <c r="B259" s="13">
        <v>625</v>
      </c>
      <c r="C259" s="13" t="s">
        <v>830</v>
      </c>
      <c r="D259" s="51">
        <v>4547</v>
      </c>
      <c r="E259" s="51" t="s">
        <v>85</v>
      </c>
      <c r="F259" s="51" t="s">
        <v>85</v>
      </c>
      <c r="G259" s="51" t="s">
        <v>85</v>
      </c>
      <c r="H259" s="51"/>
      <c r="I259" s="51"/>
      <c r="J259" s="51"/>
      <c r="K259" s="51"/>
    </row>
    <row r="260" spans="1:11">
      <c r="A260" s="28">
        <v>44307</v>
      </c>
      <c r="B260" s="13">
        <v>509</v>
      </c>
      <c r="C260" s="13" t="s">
        <v>831</v>
      </c>
      <c r="D260" s="51">
        <v>200</v>
      </c>
      <c r="E260" s="51" t="s">
        <v>85</v>
      </c>
      <c r="F260" s="51" t="s">
        <v>85</v>
      </c>
      <c r="G260" s="51" t="s">
        <v>85</v>
      </c>
      <c r="H260" s="51"/>
      <c r="I260" s="51"/>
      <c r="J260" s="51"/>
      <c r="K260" s="51"/>
    </row>
    <row r="261" spans="1:11">
      <c r="A261" s="28">
        <v>44308</v>
      </c>
      <c r="B261" s="13">
        <v>619</v>
      </c>
      <c r="C261" s="13" t="s">
        <v>832</v>
      </c>
      <c r="D261" s="51">
        <v>5038</v>
      </c>
      <c r="E261" s="51" t="s">
        <v>85</v>
      </c>
      <c r="F261" s="51" t="s">
        <v>85</v>
      </c>
      <c r="G261" s="51" t="s">
        <v>85</v>
      </c>
      <c r="H261" s="51"/>
      <c r="I261" s="51"/>
      <c r="J261" s="51"/>
      <c r="K261" s="51"/>
    </row>
    <row r="262" spans="1:11">
      <c r="A262" s="28">
        <v>44308</v>
      </c>
      <c r="B262" s="13">
        <v>515</v>
      </c>
      <c r="C262" s="13" t="s">
        <v>833</v>
      </c>
      <c r="D262" s="51">
        <v>926</v>
      </c>
      <c r="E262" s="51" t="s">
        <v>85</v>
      </c>
      <c r="F262" s="51" t="s">
        <v>85</v>
      </c>
      <c r="G262" s="51" t="s">
        <v>85</v>
      </c>
      <c r="H262" s="51"/>
      <c r="I262" s="51"/>
      <c r="J262" s="51"/>
      <c r="K262" s="51"/>
    </row>
    <row r="263" spans="1:11">
      <c r="A263" s="28">
        <v>44308</v>
      </c>
      <c r="B263" s="13">
        <v>519</v>
      </c>
      <c r="C263" s="13" t="s">
        <v>834</v>
      </c>
      <c r="D263" s="51">
        <v>484</v>
      </c>
      <c r="E263" s="51" t="s">
        <v>85</v>
      </c>
      <c r="F263" s="51" t="s">
        <v>85</v>
      </c>
      <c r="G263" s="51" t="s">
        <v>85</v>
      </c>
      <c r="H263" s="51"/>
      <c r="I263" s="51"/>
      <c r="J263" s="51"/>
      <c r="K263" s="51"/>
    </row>
    <row r="264" spans="1:11">
      <c r="A264" s="28">
        <v>44311</v>
      </c>
      <c r="B264" s="13">
        <v>404</v>
      </c>
      <c r="C264" s="13" t="s">
        <v>835</v>
      </c>
      <c r="D264" s="51">
        <v>9344</v>
      </c>
      <c r="E264" s="51" t="s">
        <v>85</v>
      </c>
      <c r="F264" s="51" t="s">
        <v>85</v>
      </c>
      <c r="G264" s="51" t="s">
        <v>85</v>
      </c>
      <c r="H264" s="51"/>
      <c r="I264" s="51"/>
      <c r="J264" s="51"/>
      <c r="K264" s="51"/>
    </row>
    <row r="265" spans="1:11">
      <c r="A265" s="28">
        <v>44311</v>
      </c>
      <c r="B265" s="13">
        <v>407</v>
      </c>
      <c r="C265" s="13" t="s">
        <v>836</v>
      </c>
      <c r="D265" s="51">
        <v>1011</v>
      </c>
      <c r="E265" s="51" t="s">
        <v>85</v>
      </c>
      <c r="F265" s="51" t="s">
        <v>85</v>
      </c>
      <c r="G265" s="51" t="s">
        <v>85</v>
      </c>
      <c r="H265" s="51"/>
      <c r="I265" s="51"/>
      <c r="J265" s="51"/>
      <c r="K265" s="51"/>
    </row>
    <row r="266" spans="1:11">
      <c r="A266" s="28">
        <v>44311</v>
      </c>
      <c r="B266" s="13">
        <v>603</v>
      </c>
      <c r="C266" s="13" t="s">
        <v>837</v>
      </c>
      <c r="D266" s="51">
        <v>3673</v>
      </c>
      <c r="E266" s="51" t="s">
        <v>85</v>
      </c>
      <c r="F266" s="51" t="s">
        <v>85</v>
      </c>
      <c r="G266" s="51" t="s">
        <v>85</v>
      </c>
      <c r="H266" s="51"/>
      <c r="I266" s="51"/>
      <c r="J266" s="51"/>
      <c r="K266" s="51"/>
    </row>
    <row r="267" spans="1:11">
      <c r="A267" s="28">
        <v>44311</v>
      </c>
      <c r="B267" s="13">
        <v>617</v>
      </c>
      <c r="C267" s="13" t="s">
        <v>838</v>
      </c>
      <c r="D267" s="51">
        <v>4325</v>
      </c>
      <c r="E267" s="51" t="s">
        <v>85</v>
      </c>
      <c r="F267" s="51" t="s">
        <v>85</v>
      </c>
      <c r="G267" s="51" t="s">
        <v>85</v>
      </c>
      <c r="H267" s="51" t="s">
        <v>85</v>
      </c>
      <c r="I267" s="51"/>
      <c r="J267" s="51"/>
      <c r="K267" s="51"/>
    </row>
    <row r="268" spans="1:11">
      <c r="A268" s="28">
        <v>44311</v>
      </c>
      <c r="B268" s="13">
        <v>618</v>
      </c>
      <c r="C268" s="13" t="s">
        <v>839</v>
      </c>
      <c r="D268" s="51">
        <v>6171</v>
      </c>
      <c r="E268" s="51" t="s">
        <v>85</v>
      </c>
      <c r="F268" s="51" t="s">
        <v>85</v>
      </c>
      <c r="G268" s="51" t="s">
        <v>85</v>
      </c>
      <c r="H268" s="51"/>
      <c r="I268" s="51"/>
      <c r="J268" s="51"/>
      <c r="K268" s="51"/>
    </row>
    <row r="269" spans="1:11">
      <c r="A269" s="28">
        <v>44311</v>
      </c>
      <c r="B269" s="13">
        <v>621</v>
      </c>
      <c r="C269" s="13" t="s">
        <v>840</v>
      </c>
      <c r="D269" s="51">
        <v>4885</v>
      </c>
      <c r="E269" s="51" t="s">
        <v>85</v>
      </c>
      <c r="F269" s="51" t="s">
        <v>85</v>
      </c>
      <c r="G269" s="51" t="s">
        <v>85</v>
      </c>
      <c r="H269" s="51"/>
      <c r="I269" s="51"/>
      <c r="J269" s="51"/>
      <c r="K269" s="51"/>
    </row>
    <row r="270" spans="1:11">
      <c r="A270" s="28">
        <v>44311</v>
      </c>
      <c r="B270" s="13">
        <v>512</v>
      </c>
      <c r="C270" s="13" t="s">
        <v>841</v>
      </c>
      <c r="D270" s="51">
        <v>809</v>
      </c>
      <c r="E270" s="51" t="s">
        <v>85</v>
      </c>
      <c r="F270" s="51" t="s">
        <v>85</v>
      </c>
      <c r="G270" s="51" t="s">
        <v>85</v>
      </c>
      <c r="H270" s="51"/>
      <c r="I270" s="51"/>
      <c r="J270" s="51"/>
      <c r="K270" s="51"/>
    </row>
    <row r="271" spans="1:11">
      <c r="A271" s="28">
        <v>44311</v>
      </c>
      <c r="B271" s="13">
        <v>518</v>
      </c>
      <c r="C271" s="13" t="s">
        <v>842</v>
      </c>
      <c r="D271" s="51">
        <v>196</v>
      </c>
      <c r="E271" s="51" t="s">
        <v>85</v>
      </c>
      <c r="F271" s="51" t="s">
        <v>85</v>
      </c>
      <c r="G271" s="51" t="s">
        <v>85</v>
      </c>
      <c r="H271" s="51"/>
      <c r="I271" s="51"/>
      <c r="J271" s="51"/>
      <c r="K271" s="51"/>
    </row>
    <row r="272" spans="1:11">
      <c r="A272" s="28">
        <v>44312</v>
      </c>
      <c r="B272" s="13">
        <v>408</v>
      </c>
      <c r="C272" s="13" t="s">
        <v>843</v>
      </c>
      <c r="D272" s="51">
        <v>7430</v>
      </c>
      <c r="E272" s="51" t="s">
        <v>85</v>
      </c>
      <c r="F272" s="51" t="s">
        <v>85</v>
      </c>
      <c r="G272" s="51" t="s">
        <v>85</v>
      </c>
      <c r="H272" s="51"/>
      <c r="I272" s="51"/>
      <c r="J272" s="51"/>
      <c r="K272" s="51"/>
    </row>
    <row r="273" spans="1:11">
      <c r="A273" s="28">
        <v>44312</v>
      </c>
      <c r="B273" s="13">
        <v>409</v>
      </c>
      <c r="C273" s="13" t="s">
        <v>844</v>
      </c>
      <c r="D273" s="51">
        <v>10493</v>
      </c>
      <c r="E273" s="51" t="s">
        <v>85</v>
      </c>
      <c r="F273" s="51" t="s">
        <v>85</v>
      </c>
      <c r="G273" s="51" t="s">
        <v>85</v>
      </c>
      <c r="H273" s="51" t="s">
        <v>85</v>
      </c>
      <c r="I273" s="51"/>
      <c r="J273" s="51"/>
      <c r="K273" s="51"/>
    </row>
    <row r="274" spans="1:11">
      <c r="A274" s="28">
        <v>44312</v>
      </c>
      <c r="B274" s="13">
        <v>415</v>
      </c>
      <c r="C274" s="13" t="s">
        <v>845</v>
      </c>
      <c r="D274" s="51">
        <v>11610</v>
      </c>
      <c r="E274" s="51" t="s">
        <v>85</v>
      </c>
      <c r="F274" s="51" t="s">
        <v>85</v>
      </c>
      <c r="G274" s="51" t="s">
        <v>85</v>
      </c>
      <c r="H274" s="51"/>
      <c r="I274" s="51"/>
      <c r="J274" s="51"/>
      <c r="K274" s="51"/>
    </row>
    <row r="275" spans="1:11">
      <c r="A275" s="28">
        <v>44312</v>
      </c>
      <c r="B275" s="13">
        <v>602</v>
      </c>
      <c r="C275" s="13" t="s">
        <v>846</v>
      </c>
      <c r="D275" s="51">
        <v>172</v>
      </c>
      <c r="E275" s="51" t="s">
        <v>85</v>
      </c>
      <c r="F275" s="51" t="s">
        <v>85</v>
      </c>
      <c r="G275" s="51" t="s">
        <v>85</v>
      </c>
      <c r="H275" s="51"/>
      <c r="I275" s="51"/>
      <c r="J275" s="51"/>
      <c r="K275" s="51"/>
    </row>
    <row r="276" spans="1:11">
      <c r="A276" s="28">
        <v>44312</v>
      </c>
      <c r="B276" s="13">
        <v>624</v>
      </c>
      <c r="C276" s="13" t="s">
        <v>847</v>
      </c>
      <c r="D276" s="51">
        <v>2857</v>
      </c>
      <c r="E276" s="51" t="s">
        <v>85</v>
      </c>
      <c r="F276" s="51" t="s">
        <v>85</v>
      </c>
      <c r="G276" s="51" t="s">
        <v>85</v>
      </c>
      <c r="H276" s="51"/>
      <c r="I276" s="51"/>
      <c r="J276" s="51"/>
      <c r="K276" s="51"/>
    </row>
    <row r="277" spans="1:11">
      <c r="A277" s="28">
        <v>44312</v>
      </c>
      <c r="B277" s="13">
        <v>504</v>
      </c>
      <c r="C277" s="13" t="s">
        <v>848</v>
      </c>
      <c r="D277" s="51">
        <v>132</v>
      </c>
      <c r="E277" s="51" t="s">
        <v>85</v>
      </c>
      <c r="F277" s="51" t="s">
        <v>85</v>
      </c>
      <c r="G277" s="51" t="s">
        <v>85</v>
      </c>
      <c r="H277" s="51"/>
      <c r="I277" s="51"/>
      <c r="J277" s="51"/>
      <c r="K277" s="51"/>
    </row>
    <row r="278" spans="1:11">
      <c r="A278" s="28">
        <v>44312</v>
      </c>
      <c r="B278" s="13">
        <v>513</v>
      </c>
      <c r="C278" s="13" t="s">
        <v>849</v>
      </c>
      <c r="D278" s="51">
        <v>59</v>
      </c>
      <c r="E278" s="51" t="s">
        <v>85</v>
      </c>
      <c r="F278" s="51" t="s">
        <v>85</v>
      </c>
      <c r="G278" s="51" t="s">
        <v>85</v>
      </c>
      <c r="H278" s="51"/>
      <c r="I278" s="51"/>
      <c r="J278" s="51"/>
      <c r="K278" s="51"/>
    </row>
    <row r="279" spans="1:11">
      <c r="A279" s="28">
        <v>44313</v>
      </c>
      <c r="B279" s="13">
        <v>608</v>
      </c>
      <c r="C279" s="13" t="s">
        <v>850</v>
      </c>
      <c r="D279" s="51">
        <v>5899</v>
      </c>
      <c r="E279" s="51" t="s">
        <v>85</v>
      </c>
      <c r="F279" s="51" t="s">
        <v>85</v>
      </c>
      <c r="G279" s="51" t="s">
        <v>85</v>
      </c>
      <c r="H279" s="51"/>
      <c r="I279" s="51"/>
      <c r="J279" s="51"/>
      <c r="K279" s="51"/>
    </row>
    <row r="280" spans="1:11">
      <c r="A280" s="28">
        <v>44313</v>
      </c>
      <c r="B280" s="13">
        <v>610</v>
      </c>
      <c r="C280" s="13" t="s">
        <v>851</v>
      </c>
      <c r="D280" s="51">
        <v>6320</v>
      </c>
      <c r="E280" s="51" t="s">
        <v>85</v>
      </c>
      <c r="F280" s="51" t="s">
        <v>85</v>
      </c>
      <c r="G280" s="51" t="s">
        <v>85</v>
      </c>
      <c r="H280" s="51" t="s">
        <v>85</v>
      </c>
      <c r="I280" s="51"/>
      <c r="J280" s="51"/>
      <c r="K280" s="51"/>
    </row>
    <row r="281" spans="1:11">
      <c r="A281" s="28">
        <v>44313</v>
      </c>
      <c r="B281" s="13">
        <v>611</v>
      </c>
      <c r="C281" s="13" t="s">
        <v>852</v>
      </c>
      <c r="D281" s="51">
        <v>9824</v>
      </c>
      <c r="E281" s="51" t="s">
        <v>85</v>
      </c>
      <c r="F281" s="51" t="s">
        <v>85</v>
      </c>
      <c r="G281" s="51" t="s">
        <v>85</v>
      </c>
      <c r="H281" s="51"/>
      <c r="I281" s="51"/>
      <c r="J281" s="51"/>
      <c r="K281" s="51"/>
    </row>
    <row r="282" spans="1:11">
      <c r="A282" s="28">
        <v>44315</v>
      </c>
      <c r="B282" s="13">
        <v>612</v>
      </c>
      <c r="C282" s="13" t="s">
        <v>853</v>
      </c>
      <c r="D282" s="51">
        <v>6706</v>
      </c>
      <c r="E282" s="51" t="s">
        <v>85</v>
      </c>
      <c r="F282" s="51" t="s">
        <v>85</v>
      </c>
      <c r="G282" s="51" t="s">
        <v>85</v>
      </c>
      <c r="H282" s="51"/>
      <c r="I282" s="51"/>
      <c r="J282" s="51"/>
      <c r="K282" s="51"/>
    </row>
    <row r="283" spans="1:11">
      <c r="A283" s="28">
        <v>44313</v>
      </c>
      <c r="B283" s="13">
        <v>614</v>
      </c>
      <c r="C283" s="13" t="s">
        <v>854</v>
      </c>
      <c r="D283" s="51">
        <v>6217</v>
      </c>
      <c r="E283" s="51" t="s">
        <v>85</v>
      </c>
      <c r="F283" s="51" t="s">
        <v>85</v>
      </c>
      <c r="G283" s="51" t="s">
        <v>85</v>
      </c>
      <c r="H283" s="51"/>
      <c r="I283" s="51"/>
      <c r="J283" s="51"/>
      <c r="K283" s="51"/>
    </row>
    <row r="284" spans="1:11">
      <c r="A284" s="30">
        <v>44313</v>
      </c>
      <c r="B284" s="31">
        <v>622</v>
      </c>
      <c r="C284" s="31" t="s">
        <v>855</v>
      </c>
      <c r="D284" s="52">
        <v>8187</v>
      </c>
      <c r="E284" s="52" t="s">
        <v>85</v>
      </c>
      <c r="F284" s="51"/>
      <c r="G284" s="51"/>
      <c r="H284" s="51"/>
      <c r="I284" s="51"/>
      <c r="J284" s="51"/>
      <c r="K284" s="51"/>
    </row>
    <row r="285" spans="1:11">
      <c r="A285" s="28">
        <v>44313</v>
      </c>
      <c r="B285" s="13">
        <v>514</v>
      </c>
      <c r="C285" s="13" t="s">
        <v>856</v>
      </c>
      <c r="D285" s="51">
        <v>147</v>
      </c>
      <c r="E285" s="51" t="s">
        <v>85</v>
      </c>
      <c r="F285" s="51" t="s">
        <v>85</v>
      </c>
      <c r="G285" s="51" t="s">
        <v>85</v>
      </c>
      <c r="H285" s="51"/>
      <c r="I285" s="51"/>
      <c r="J285" s="51"/>
      <c r="K285" s="51"/>
    </row>
    <row r="286" spans="1:11">
      <c r="A286" s="28">
        <v>44313</v>
      </c>
      <c r="B286" s="13">
        <v>517</v>
      </c>
      <c r="C286" s="13" t="s">
        <v>857</v>
      </c>
      <c r="D286" s="51">
        <v>703</v>
      </c>
      <c r="E286" s="51" t="s">
        <v>85</v>
      </c>
      <c r="F286" s="51" t="s">
        <v>85</v>
      </c>
      <c r="G286" s="51" t="s">
        <v>85</v>
      </c>
      <c r="H286" s="51"/>
      <c r="I286" s="51"/>
      <c r="J286" s="51"/>
      <c r="K286" s="51"/>
    </row>
    <row r="287" spans="1:11">
      <c r="A287" s="28">
        <v>44314</v>
      </c>
      <c r="B287" s="13">
        <v>403</v>
      </c>
      <c r="C287" s="13" t="s">
        <v>858</v>
      </c>
      <c r="D287" s="51">
        <v>9679</v>
      </c>
      <c r="E287" s="51" t="s">
        <v>85</v>
      </c>
      <c r="F287" s="51" t="s">
        <v>85</v>
      </c>
      <c r="G287" s="51" t="s">
        <v>85</v>
      </c>
      <c r="H287" s="51"/>
      <c r="I287" s="51"/>
      <c r="J287" s="51"/>
      <c r="K287" s="51"/>
    </row>
    <row r="288" spans="1:11">
      <c r="A288" s="28">
        <v>44314</v>
      </c>
      <c r="B288" s="13">
        <v>604</v>
      </c>
      <c r="C288" s="13" t="s">
        <v>859</v>
      </c>
      <c r="D288" s="51">
        <v>2840</v>
      </c>
      <c r="E288" s="51" t="s">
        <v>85</v>
      </c>
      <c r="F288" s="51" t="s">
        <v>85</v>
      </c>
      <c r="G288" s="51" t="s">
        <v>85</v>
      </c>
      <c r="H288" s="51"/>
      <c r="I288" s="51"/>
      <c r="J288" s="51"/>
      <c r="K288" s="51"/>
    </row>
    <row r="289" spans="1:11">
      <c r="A289" s="28">
        <v>44314</v>
      </c>
      <c r="B289" s="13">
        <v>605</v>
      </c>
      <c r="C289" s="13" t="s">
        <v>860</v>
      </c>
      <c r="D289" s="51">
        <v>6318</v>
      </c>
      <c r="E289" s="51" t="s">
        <v>85</v>
      </c>
      <c r="F289" s="51" t="s">
        <v>85</v>
      </c>
      <c r="G289" s="51" t="s">
        <v>85</v>
      </c>
      <c r="H289" s="51"/>
      <c r="I289" s="51"/>
      <c r="J289" s="51"/>
      <c r="K289" s="51"/>
    </row>
    <row r="290" spans="1:11">
      <c r="A290" s="28">
        <v>44314</v>
      </c>
      <c r="B290" s="13">
        <v>606</v>
      </c>
      <c r="C290" s="13" t="s">
        <v>861</v>
      </c>
      <c r="D290" s="51">
        <v>4610</v>
      </c>
      <c r="E290" s="51" t="s">
        <v>85</v>
      </c>
      <c r="F290" s="51" t="s">
        <v>85</v>
      </c>
      <c r="G290" s="51" t="s">
        <v>85</v>
      </c>
      <c r="H290" s="51"/>
      <c r="I290" s="51"/>
      <c r="J290" s="51"/>
      <c r="K290" s="51"/>
    </row>
    <row r="291" spans="1:11">
      <c r="A291" s="28">
        <v>44314</v>
      </c>
      <c r="B291" s="13">
        <v>507</v>
      </c>
      <c r="C291" s="13" t="s">
        <v>862</v>
      </c>
      <c r="D291" s="51">
        <v>250</v>
      </c>
      <c r="E291" s="51" t="s">
        <v>85</v>
      </c>
      <c r="F291" s="51" t="s">
        <v>85</v>
      </c>
      <c r="G291" s="51" t="s">
        <v>85</v>
      </c>
      <c r="H291" s="51" t="s">
        <v>85</v>
      </c>
      <c r="I291" s="51"/>
      <c r="J291" s="51"/>
      <c r="K291" s="51"/>
    </row>
    <row r="292" spans="1:11">
      <c r="A292" s="28">
        <v>44314</v>
      </c>
      <c r="B292" s="13">
        <v>516</v>
      </c>
      <c r="C292" s="13" t="s">
        <v>863</v>
      </c>
      <c r="D292" s="51">
        <v>616</v>
      </c>
      <c r="E292" s="51" t="s">
        <v>85</v>
      </c>
      <c r="F292" s="51" t="s">
        <v>85</v>
      </c>
      <c r="G292" s="51" t="s">
        <v>85</v>
      </c>
      <c r="H292" s="51" t="s">
        <v>85</v>
      </c>
      <c r="I292" s="51"/>
      <c r="J292" s="51"/>
      <c r="K292" s="51"/>
    </row>
    <row r="293" spans="1:11">
      <c r="A293" s="28">
        <v>44315</v>
      </c>
      <c r="B293" s="13">
        <v>402</v>
      </c>
      <c r="C293" s="13" t="s">
        <v>864</v>
      </c>
      <c r="D293" s="51">
        <v>6309</v>
      </c>
      <c r="E293" s="51" t="s">
        <v>85</v>
      </c>
      <c r="F293" s="51" t="s">
        <v>85</v>
      </c>
      <c r="G293" s="51" t="s">
        <v>85</v>
      </c>
      <c r="H293" s="51" t="s">
        <v>85</v>
      </c>
      <c r="I293" s="51"/>
      <c r="J293" s="51"/>
      <c r="K293" s="51"/>
    </row>
    <row r="294" spans="1:11">
      <c r="A294" s="28">
        <v>44315</v>
      </c>
      <c r="B294" s="13">
        <v>411</v>
      </c>
      <c r="C294" s="13" t="s">
        <v>865</v>
      </c>
      <c r="D294" s="51">
        <v>7137</v>
      </c>
      <c r="E294" s="51" t="s">
        <v>85</v>
      </c>
      <c r="F294" s="51" t="s">
        <v>85</v>
      </c>
      <c r="G294" s="51" t="s">
        <v>85</v>
      </c>
      <c r="H294" s="51"/>
      <c r="I294" s="51"/>
      <c r="J294" s="51"/>
      <c r="K294" s="51"/>
    </row>
    <row r="295" spans="1:11">
      <c r="A295" s="28">
        <v>44315</v>
      </c>
      <c r="B295" s="13">
        <v>412</v>
      </c>
      <c r="C295" s="13" t="s">
        <v>866</v>
      </c>
      <c r="D295" s="51">
        <v>9061</v>
      </c>
      <c r="E295" s="51" t="s">
        <v>85</v>
      </c>
      <c r="F295" s="51" t="s">
        <v>85</v>
      </c>
      <c r="G295" s="51" t="s">
        <v>85</v>
      </c>
      <c r="H295" s="51"/>
      <c r="I295" s="51"/>
      <c r="J295" s="51"/>
      <c r="K295" s="51"/>
    </row>
    <row r="296" spans="1:11">
      <c r="A296" s="28">
        <v>44315</v>
      </c>
      <c r="B296" s="13">
        <v>502</v>
      </c>
      <c r="C296" s="13" t="s">
        <v>867</v>
      </c>
      <c r="D296" s="51">
        <v>448</v>
      </c>
      <c r="E296" s="51" t="s">
        <v>85</v>
      </c>
      <c r="F296" s="51" t="s">
        <v>85</v>
      </c>
      <c r="G296" s="51" t="s">
        <v>85</v>
      </c>
      <c r="H296" s="51"/>
      <c r="I296" s="51"/>
      <c r="J296" s="51"/>
      <c r="K296" s="51"/>
    </row>
    <row r="297" spans="1:11">
      <c r="A297" s="28">
        <v>44315</v>
      </c>
      <c r="B297" s="13">
        <v>503</v>
      </c>
      <c r="C297" s="13" t="s">
        <v>868</v>
      </c>
      <c r="D297" s="51">
        <v>160</v>
      </c>
      <c r="E297" s="51" t="s">
        <v>85</v>
      </c>
      <c r="F297" s="51" t="s">
        <v>85</v>
      </c>
      <c r="G297" s="51" t="s">
        <v>85</v>
      </c>
      <c r="H297" s="51"/>
      <c r="I297" s="51"/>
      <c r="J297" s="51"/>
      <c r="K297" s="51"/>
    </row>
    <row r="298" spans="1:11">
      <c r="A298" s="28">
        <v>44318</v>
      </c>
      <c r="B298" s="13">
        <v>401</v>
      </c>
      <c r="C298" s="13" t="s">
        <v>87</v>
      </c>
      <c r="D298" s="51">
        <v>1500</v>
      </c>
      <c r="E298" s="51" t="s">
        <v>85</v>
      </c>
      <c r="F298" s="51"/>
      <c r="G298" s="51"/>
      <c r="H298" s="51"/>
      <c r="I298" s="51"/>
      <c r="J298" s="51"/>
      <c r="K298" s="51"/>
    </row>
    <row r="299" spans="1:11">
      <c r="A299" s="28">
        <v>44318</v>
      </c>
      <c r="B299" s="13">
        <v>414</v>
      </c>
      <c r="C299" s="13" t="s">
        <v>88</v>
      </c>
      <c r="D299" s="51">
        <v>11513</v>
      </c>
      <c r="E299" s="51" t="s">
        <v>85</v>
      </c>
      <c r="F299" s="51"/>
      <c r="G299" s="51"/>
      <c r="H299" s="51" t="s">
        <v>85</v>
      </c>
      <c r="I299" s="51"/>
      <c r="J299" s="51"/>
      <c r="K299" s="51"/>
    </row>
    <row r="300" spans="1:11">
      <c r="A300" s="28">
        <v>44318</v>
      </c>
      <c r="B300" s="13">
        <v>601</v>
      </c>
      <c r="C300" s="13" t="s">
        <v>89</v>
      </c>
      <c r="D300" s="51">
        <v>1441</v>
      </c>
      <c r="E300" s="51" t="s">
        <v>85</v>
      </c>
      <c r="F300" s="51"/>
      <c r="G300" s="51"/>
      <c r="H300" s="51"/>
      <c r="I300" s="51"/>
      <c r="J300" s="51"/>
      <c r="K300" s="51"/>
    </row>
    <row r="301" spans="1:11">
      <c r="A301" s="28">
        <v>44318</v>
      </c>
      <c r="B301" s="13">
        <v>607</v>
      </c>
      <c r="C301" s="13" t="s">
        <v>90</v>
      </c>
      <c r="D301" s="51">
        <v>8290</v>
      </c>
      <c r="E301" s="51" t="s">
        <v>85</v>
      </c>
      <c r="F301" s="51"/>
      <c r="G301" s="51"/>
      <c r="H301" s="51"/>
      <c r="I301" s="51"/>
      <c r="J301" s="51"/>
      <c r="K301" s="51"/>
    </row>
    <row r="302" spans="1:11">
      <c r="A302" s="28">
        <v>44318</v>
      </c>
      <c r="B302" s="13">
        <v>510</v>
      </c>
      <c r="C302" s="13" t="s">
        <v>91</v>
      </c>
      <c r="D302" s="51">
        <v>734</v>
      </c>
      <c r="E302" s="51" t="s">
        <v>85</v>
      </c>
      <c r="F302" s="51"/>
      <c r="G302" s="51"/>
      <c r="H302" s="51"/>
      <c r="I302" s="51"/>
      <c r="J302" s="51"/>
      <c r="K302" s="51"/>
    </row>
    <row r="303" spans="1:11">
      <c r="A303" s="28">
        <v>44318</v>
      </c>
      <c r="B303" s="13">
        <v>515</v>
      </c>
      <c r="C303" s="13" t="s">
        <v>92</v>
      </c>
      <c r="D303" s="51">
        <v>929</v>
      </c>
      <c r="E303" s="51" t="s">
        <v>85</v>
      </c>
      <c r="F303" s="51"/>
      <c r="G303" s="51"/>
      <c r="H303" s="51"/>
      <c r="I303" s="51"/>
      <c r="J303" s="51"/>
      <c r="K303" s="51"/>
    </row>
    <row r="304" spans="1:11">
      <c r="A304" s="28">
        <v>44319</v>
      </c>
      <c r="B304" s="13">
        <v>405</v>
      </c>
      <c r="C304" s="13" t="s">
        <v>93</v>
      </c>
      <c r="D304" s="51">
        <v>10022</v>
      </c>
      <c r="E304" s="51" t="s">
        <v>85</v>
      </c>
      <c r="F304" s="51"/>
      <c r="G304" s="51"/>
      <c r="H304" s="51"/>
      <c r="I304" s="51"/>
      <c r="J304" s="51"/>
      <c r="K304" s="51"/>
    </row>
    <row r="305" spans="1:11">
      <c r="A305" s="28">
        <v>44319</v>
      </c>
      <c r="B305" s="13">
        <v>416</v>
      </c>
      <c r="C305" s="13" t="s">
        <v>94</v>
      </c>
      <c r="D305" s="51">
        <v>3755</v>
      </c>
      <c r="E305" s="51" t="s">
        <v>85</v>
      </c>
      <c r="F305" s="51"/>
      <c r="G305" s="51"/>
      <c r="H305" s="51"/>
      <c r="I305" s="51"/>
      <c r="J305" s="51"/>
      <c r="K305" s="51"/>
    </row>
    <row r="306" spans="1:11">
      <c r="A306" s="28">
        <v>44319</v>
      </c>
      <c r="B306" s="13">
        <v>421</v>
      </c>
      <c r="C306" s="13" t="s">
        <v>95</v>
      </c>
      <c r="D306" s="51">
        <v>10626</v>
      </c>
      <c r="E306" s="51" t="s">
        <v>85</v>
      </c>
      <c r="F306" s="51"/>
      <c r="G306" s="51"/>
      <c r="H306" s="51"/>
      <c r="I306" s="51"/>
      <c r="J306" s="51"/>
      <c r="K306" s="51"/>
    </row>
    <row r="307" spans="1:11">
      <c r="A307" s="28">
        <v>44319</v>
      </c>
      <c r="B307" s="13">
        <v>625</v>
      </c>
      <c r="C307" s="13" t="s">
        <v>96</v>
      </c>
      <c r="D307" s="51">
        <v>4800</v>
      </c>
      <c r="E307" s="51" t="s">
        <v>85</v>
      </c>
      <c r="F307" s="51"/>
      <c r="G307" s="51"/>
      <c r="H307" s="51"/>
      <c r="I307" s="51"/>
      <c r="J307" s="51"/>
      <c r="K307" s="51"/>
    </row>
    <row r="308" spans="1:11">
      <c r="A308" s="28">
        <v>44319</v>
      </c>
      <c r="B308" s="13">
        <v>626</v>
      </c>
      <c r="C308" s="13" t="s">
        <v>97</v>
      </c>
      <c r="D308" s="51">
        <v>2573</v>
      </c>
      <c r="E308" s="51" t="s">
        <v>85</v>
      </c>
      <c r="F308" s="51"/>
      <c r="G308" s="51"/>
      <c r="H308" s="51"/>
      <c r="I308" s="51"/>
      <c r="J308" s="51"/>
      <c r="K308" s="51"/>
    </row>
    <row r="309" spans="1:11">
      <c r="A309" s="28">
        <v>44319</v>
      </c>
      <c r="B309" s="13">
        <v>501</v>
      </c>
      <c r="C309" s="13" t="s">
        <v>98</v>
      </c>
      <c r="D309" s="51">
        <v>561</v>
      </c>
      <c r="E309" s="51" t="s">
        <v>85</v>
      </c>
      <c r="F309" s="51"/>
      <c r="G309" s="51"/>
      <c r="H309" s="51"/>
      <c r="I309" s="51"/>
      <c r="J309" s="51"/>
      <c r="K309" s="51"/>
    </row>
    <row r="310" spans="1:11">
      <c r="A310" s="28">
        <v>44320</v>
      </c>
      <c r="B310" s="13">
        <v>410</v>
      </c>
      <c r="C310" s="13" t="s">
        <v>99</v>
      </c>
      <c r="D310" s="51">
        <v>8424</v>
      </c>
      <c r="E310" s="51" t="s">
        <v>85</v>
      </c>
      <c r="F310" s="51"/>
      <c r="G310" s="51"/>
      <c r="H310" s="51"/>
      <c r="I310" s="51"/>
      <c r="J310" s="51"/>
      <c r="K310" s="51"/>
    </row>
    <row r="311" spans="1:11">
      <c r="A311" s="28">
        <v>44320</v>
      </c>
      <c r="B311" s="13">
        <v>423</v>
      </c>
      <c r="C311" s="13" t="s">
        <v>100</v>
      </c>
      <c r="D311" s="51">
        <v>8830</v>
      </c>
      <c r="E311" s="51" t="s">
        <v>85</v>
      </c>
      <c r="F311" s="51"/>
      <c r="G311" s="51"/>
      <c r="H311" s="51"/>
      <c r="I311" s="51"/>
      <c r="J311" s="51"/>
      <c r="K311" s="51"/>
    </row>
    <row r="312" spans="1:11">
      <c r="A312" s="28">
        <v>44320</v>
      </c>
      <c r="B312" s="13">
        <v>424</v>
      </c>
      <c r="C312" s="13" t="s">
        <v>101</v>
      </c>
      <c r="D312" s="51">
        <v>5700</v>
      </c>
      <c r="E312" s="51" t="s">
        <v>85</v>
      </c>
      <c r="F312" s="51"/>
      <c r="G312" s="51"/>
      <c r="H312" s="51"/>
      <c r="I312" s="51"/>
      <c r="J312" s="51"/>
      <c r="K312" s="51"/>
    </row>
    <row r="313" spans="1:11">
      <c r="A313" s="28">
        <v>44320</v>
      </c>
      <c r="B313" s="13">
        <v>615</v>
      </c>
      <c r="C313" s="13" t="s">
        <v>102</v>
      </c>
      <c r="D313" s="51">
        <v>4021</v>
      </c>
      <c r="E313" s="51" t="s">
        <v>85</v>
      </c>
      <c r="F313" s="51"/>
      <c r="G313" s="51"/>
      <c r="H313" s="51"/>
      <c r="I313" s="51"/>
      <c r="J313" s="51"/>
      <c r="K313" s="51"/>
    </row>
    <row r="314" spans="1:11">
      <c r="A314" s="28">
        <v>44320</v>
      </c>
      <c r="B314" s="13">
        <v>508</v>
      </c>
      <c r="C314" s="13" t="s">
        <v>103</v>
      </c>
      <c r="D314" s="51">
        <v>106</v>
      </c>
      <c r="E314" s="51" t="s">
        <v>85</v>
      </c>
      <c r="F314" s="51"/>
      <c r="G314" s="51"/>
      <c r="H314" s="51"/>
      <c r="I314" s="51"/>
      <c r="J314" s="51"/>
      <c r="K314" s="51"/>
    </row>
    <row r="315" spans="1:11">
      <c r="A315" s="28">
        <v>44320</v>
      </c>
      <c r="B315" s="13">
        <v>509</v>
      </c>
      <c r="C315" s="13" t="s">
        <v>104</v>
      </c>
      <c r="D315" s="51">
        <v>200</v>
      </c>
      <c r="E315" s="51" t="s">
        <v>85</v>
      </c>
      <c r="F315" s="51"/>
      <c r="G315" s="51"/>
      <c r="H315" s="51"/>
      <c r="I315" s="51"/>
      <c r="J315" s="51"/>
      <c r="K315" s="51"/>
    </row>
    <row r="316" spans="1:11">
      <c r="A316" s="28">
        <v>44321</v>
      </c>
      <c r="B316" s="13">
        <v>613</v>
      </c>
      <c r="C316" s="13" t="s">
        <v>105</v>
      </c>
      <c r="D316" s="51">
        <v>3583</v>
      </c>
      <c r="E316" s="51" t="s">
        <v>85</v>
      </c>
      <c r="F316" s="51"/>
      <c r="G316" s="51"/>
      <c r="H316" s="51"/>
      <c r="I316" s="51"/>
      <c r="J316" s="51"/>
      <c r="K316" s="51"/>
    </row>
    <row r="317" spans="1:11">
      <c r="A317" s="28">
        <v>44321</v>
      </c>
      <c r="B317" s="13">
        <v>616</v>
      </c>
      <c r="C317" s="13" t="s">
        <v>106</v>
      </c>
      <c r="D317" s="51">
        <v>4266</v>
      </c>
      <c r="E317" s="51" t="s">
        <v>85</v>
      </c>
      <c r="F317" s="51"/>
      <c r="G317" s="51"/>
      <c r="H317" s="51" t="s">
        <v>85</v>
      </c>
      <c r="I317" s="51"/>
      <c r="J317" s="51"/>
      <c r="K317" s="51"/>
    </row>
    <row r="318" spans="1:11">
      <c r="A318" s="28">
        <v>44321</v>
      </c>
      <c r="B318" s="13">
        <v>505</v>
      </c>
      <c r="C318" s="13" t="s">
        <v>107</v>
      </c>
      <c r="D318" s="51">
        <v>451</v>
      </c>
      <c r="E318" s="51" t="s">
        <v>85</v>
      </c>
      <c r="F318" s="51"/>
      <c r="G318" s="51"/>
      <c r="H318" s="51"/>
      <c r="I318" s="51"/>
      <c r="J318" s="51"/>
      <c r="K318" s="51"/>
    </row>
    <row r="319" spans="1:11">
      <c r="A319" s="28">
        <v>44321</v>
      </c>
      <c r="B319" s="13">
        <v>506</v>
      </c>
      <c r="C319" s="13" t="s">
        <v>108</v>
      </c>
      <c r="D319" s="51">
        <v>221</v>
      </c>
      <c r="E319" s="51" t="s">
        <v>85</v>
      </c>
      <c r="F319" s="51"/>
      <c r="G319" s="51"/>
      <c r="H319" s="51"/>
      <c r="I319" s="51"/>
      <c r="J319" s="51"/>
      <c r="K319" s="51"/>
    </row>
    <row r="320" spans="1:11">
      <c r="A320" s="28">
        <v>44322</v>
      </c>
      <c r="B320" s="13">
        <v>511</v>
      </c>
      <c r="C320" s="13" t="s">
        <v>109</v>
      </c>
      <c r="D320" s="51">
        <v>162</v>
      </c>
      <c r="E320" s="51" t="s">
        <v>85</v>
      </c>
      <c r="F320" s="51"/>
      <c r="G320" s="51"/>
      <c r="H320" s="51"/>
      <c r="I320" s="51"/>
      <c r="J320" s="51"/>
      <c r="K320" s="51"/>
    </row>
    <row r="321" spans="1:11">
      <c r="A321" s="28">
        <v>44322</v>
      </c>
      <c r="B321" s="13">
        <v>519</v>
      </c>
      <c r="C321" s="13" t="s">
        <v>110</v>
      </c>
      <c r="D321" s="51">
        <v>484</v>
      </c>
      <c r="E321" s="51" t="s">
        <v>85</v>
      </c>
      <c r="F321" s="51"/>
      <c r="G321" s="51"/>
      <c r="H321" s="51"/>
      <c r="I321" s="51"/>
      <c r="J321" s="51"/>
      <c r="K321" s="51"/>
    </row>
    <row r="322" spans="1:11">
      <c r="A322" s="28">
        <v>44325</v>
      </c>
      <c r="B322" s="13">
        <v>407</v>
      </c>
      <c r="C322" s="13" t="s">
        <v>111</v>
      </c>
      <c r="D322" s="51">
        <v>1536</v>
      </c>
      <c r="E322" s="51" t="s">
        <v>85</v>
      </c>
      <c r="F322" s="51"/>
      <c r="G322" s="51"/>
      <c r="H322" s="51"/>
      <c r="I322" s="51"/>
      <c r="J322" s="51"/>
      <c r="K322" s="51"/>
    </row>
    <row r="323" spans="1:11">
      <c r="A323" s="28">
        <v>44325</v>
      </c>
      <c r="B323" s="13">
        <v>415</v>
      </c>
      <c r="C323" s="13" t="s">
        <v>112</v>
      </c>
      <c r="D323" s="51">
        <v>11610</v>
      </c>
      <c r="E323" s="51" t="s">
        <v>85</v>
      </c>
      <c r="F323" s="51"/>
      <c r="G323" s="51"/>
      <c r="H323" s="51"/>
      <c r="I323" s="51"/>
      <c r="J323" s="51"/>
      <c r="K323" s="51"/>
    </row>
    <row r="324" spans="1:11">
      <c r="A324" s="28">
        <v>44325</v>
      </c>
      <c r="B324" s="13">
        <v>602</v>
      </c>
      <c r="C324" s="13" t="s">
        <v>113</v>
      </c>
      <c r="D324" s="51">
        <v>172</v>
      </c>
      <c r="E324" s="51" t="s">
        <v>85</v>
      </c>
      <c r="F324" s="51"/>
      <c r="G324" s="51"/>
      <c r="H324" s="51"/>
      <c r="I324" s="51"/>
      <c r="J324" s="51"/>
      <c r="K324" s="51"/>
    </row>
    <row r="325" spans="1:11">
      <c r="A325" s="28">
        <v>44325</v>
      </c>
      <c r="B325" s="13">
        <v>614</v>
      </c>
      <c r="C325" s="13" t="s">
        <v>114</v>
      </c>
      <c r="D325" s="51">
        <v>6711</v>
      </c>
      <c r="E325" s="51" t="s">
        <v>85</v>
      </c>
      <c r="F325" s="51"/>
      <c r="G325" s="51"/>
      <c r="H325" s="51"/>
      <c r="I325" s="51"/>
      <c r="J325" s="51"/>
      <c r="K325" s="51"/>
    </row>
    <row r="326" spans="1:11">
      <c r="A326" s="28">
        <v>44325</v>
      </c>
      <c r="B326" s="13">
        <v>617</v>
      </c>
      <c r="C326" s="13" t="s">
        <v>115</v>
      </c>
      <c r="D326" s="51">
        <v>4341</v>
      </c>
      <c r="E326" s="51" t="s">
        <v>85</v>
      </c>
      <c r="F326" s="51"/>
      <c r="G326" s="51"/>
      <c r="H326" s="51"/>
      <c r="I326" s="51"/>
      <c r="J326" s="51"/>
      <c r="K326" s="51"/>
    </row>
    <row r="327" spans="1:11">
      <c r="A327" s="28">
        <v>44326</v>
      </c>
      <c r="B327" s="13">
        <v>402</v>
      </c>
      <c r="C327" s="13" t="s">
        <v>116</v>
      </c>
      <c r="D327" s="51">
        <v>6310</v>
      </c>
      <c r="E327" s="51" t="s">
        <v>85</v>
      </c>
      <c r="F327" s="51"/>
      <c r="G327" s="51"/>
      <c r="H327" s="51"/>
      <c r="I327" s="51"/>
      <c r="J327" s="51"/>
      <c r="K327" s="51"/>
    </row>
    <row r="328" spans="1:11">
      <c r="A328" s="28">
        <v>44326</v>
      </c>
      <c r="B328" s="13">
        <v>603</v>
      </c>
      <c r="C328" s="13" t="s">
        <v>117</v>
      </c>
      <c r="D328" s="51">
        <v>3677</v>
      </c>
      <c r="E328" s="51" t="s">
        <v>85</v>
      </c>
      <c r="F328" s="51"/>
      <c r="G328" s="51"/>
      <c r="H328" s="51" t="s">
        <v>85</v>
      </c>
      <c r="I328" s="51"/>
      <c r="J328" s="51"/>
      <c r="K328" s="51"/>
    </row>
    <row r="329" spans="1:11">
      <c r="A329" s="28">
        <v>44326</v>
      </c>
      <c r="B329" s="13">
        <v>605</v>
      </c>
      <c r="C329" s="13" t="s">
        <v>118</v>
      </c>
      <c r="D329" s="51">
        <v>6698</v>
      </c>
      <c r="E329" s="51" t="s">
        <v>85</v>
      </c>
      <c r="F329" s="51"/>
      <c r="G329" s="51"/>
      <c r="H329" s="51"/>
      <c r="I329" s="51"/>
      <c r="J329" s="51"/>
      <c r="K329" s="51"/>
    </row>
    <row r="330" spans="1:11">
      <c r="A330" s="28">
        <v>44326</v>
      </c>
      <c r="B330" s="13">
        <v>608</v>
      </c>
      <c r="C330" s="13" t="s">
        <v>119</v>
      </c>
      <c r="D330" s="51">
        <v>7368</v>
      </c>
      <c r="E330" s="51" t="s">
        <v>85</v>
      </c>
      <c r="F330" s="51"/>
      <c r="G330" s="51"/>
      <c r="H330" s="51"/>
      <c r="I330" s="51"/>
      <c r="J330" s="51"/>
      <c r="K330" s="51"/>
    </row>
    <row r="331" spans="1:11">
      <c r="A331" s="28">
        <v>44326</v>
      </c>
      <c r="B331" s="13">
        <v>618</v>
      </c>
      <c r="C331" s="13" t="s">
        <v>120</v>
      </c>
      <c r="D331" s="51">
        <v>6173</v>
      </c>
      <c r="E331" s="51" t="s">
        <v>85</v>
      </c>
      <c r="F331" s="51"/>
      <c r="G331" s="51"/>
      <c r="H331" s="51"/>
      <c r="I331" s="51"/>
      <c r="J331" s="51"/>
      <c r="K331" s="51"/>
    </row>
    <row r="332" spans="1:11">
      <c r="A332" s="28">
        <v>44327</v>
      </c>
      <c r="B332" s="13">
        <v>411</v>
      </c>
      <c r="C332" s="13" t="s">
        <v>121</v>
      </c>
      <c r="D332" s="51">
        <v>7137</v>
      </c>
      <c r="E332" s="51" t="s">
        <v>85</v>
      </c>
      <c r="F332" s="51"/>
      <c r="G332" s="51"/>
      <c r="H332" s="51"/>
      <c r="I332" s="51"/>
      <c r="J332" s="51"/>
      <c r="K332" s="51"/>
    </row>
    <row r="333" spans="1:11">
      <c r="A333" s="28">
        <v>44327</v>
      </c>
      <c r="B333" s="13">
        <v>412</v>
      </c>
      <c r="C333" s="13" t="s">
        <v>122</v>
      </c>
      <c r="D333" s="51">
        <v>9061</v>
      </c>
      <c r="E333" s="51" t="s">
        <v>85</v>
      </c>
      <c r="F333" s="51"/>
      <c r="G333" s="51"/>
      <c r="H333" s="51"/>
      <c r="I333" s="51"/>
      <c r="J333" s="51"/>
      <c r="K333" s="51"/>
    </row>
    <row r="334" spans="1:11">
      <c r="A334" s="28">
        <v>44327</v>
      </c>
      <c r="B334" s="13">
        <v>604</v>
      </c>
      <c r="C334" s="13" t="s">
        <v>123</v>
      </c>
      <c r="D334" s="51">
        <v>2842</v>
      </c>
      <c r="E334" s="51" t="s">
        <v>85</v>
      </c>
      <c r="F334" s="51"/>
      <c r="G334" s="51"/>
      <c r="H334" s="51"/>
      <c r="I334" s="51"/>
      <c r="J334" s="51"/>
      <c r="K334" s="51"/>
    </row>
    <row r="335" spans="1:11">
      <c r="A335" s="28">
        <v>44327</v>
      </c>
      <c r="B335" s="13">
        <v>606</v>
      </c>
      <c r="C335" s="13" t="s">
        <v>124</v>
      </c>
      <c r="D335" s="51">
        <v>4610</v>
      </c>
      <c r="E335" s="51" t="s">
        <v>85</v>
      </c>
      <c r="F335" s="51"/>
      <c r="G335" s="51"/>
      <c r="H335" s="51"/>
      <c r="I335" s="51"/>
      <c r="J335" s="51"/>
      <c r="K335" s="51"/>
    </row>
    <row r="336" spans="1:11">
      <c r="A336" s="28">
        <v>44327</v>
      </c>
      <c r="B336" s="13">
        <v>610</v>
      </c>
      <c r="C336" s="13" t="s">
        <v>125</v>
      </c>
      <c r="D336" s="51">
        <v>7336</v>
      </c>
      <c r="E336" s="51" t="s">
        <v>85</v>
      </c>
      <c r="F336" s="51"/>
      <c r="G336" s="51"/>
      <c r="H336" s="51"/>
      <c r="I336" s="51"/>
      <c r="J336" s="51"/>
      <c r="K336" s="51"/>
    </row>
    <row r="337" spans="1:11">
      <c r="A337" s="28">
        <v>44327</v>
      </c>
      <c r="B337" s="13">
        <v>611</v>
      </c>
      <c r="C337" s="13" t="s">
        <v>126</v>
      </c>
      <c r="D337" s="51">
        <v>9824</v>
      </c>
      <c r="E337" s="51" t="s">
        <v>85</v>
      </c>
      <c r="F337" s="51"/>
      <c r="G337" s="51"/>
      <c r="H337" s="51"/>
      <c r="I337" s="51"/>
      <c r="J337" s="51"/>
      <c r="K337" s="51"/>
    </row>
    <row r="338" spans="1:11">
      <c r="A338" s="28">
        <v>44327</v>
      </c>
      <c r="B338" s="13">
        <v>624</v>
      </c>
      <c r="C338" s="13" t="s">
        <v>127</v>
      </c>
      <c r="D338" s="51">
        <v>3057</v>
      </c>
      <c r="E338" s="51" t="s">
        <v>85</v>
      </c>
      <c r="F338" s="51"/>
      <c r="G338" s="51"/>
      <c r="H338" s="51"/>
      <c r="I338" s="51"/>
      <c r="J338" s="51"/>
      <c r="K338" s="51"/>
    </row>
    <row r="339" spans="1:11">
      <c r="A339" s="28">
        <v>44332</v>
      </c>
      <c r="B339" s="13">
        <v>401</v>
      </c>
      <c r="C339" s="13" t="s">
        <v>128</v>
      </c>
      <c r="D339" s="51">
        <v>1501</v>
      </c>
      <c r="E339" s="51" t="s">
        <v>85</v>
      </c>
      <c r="F339" s="51" t="s">
        <v>85</v>
      </c>
      <c r="G339" s="51"/>
      <c r="H339" s="51"/>
      <c r="I339" s="51"/>
      <c r="J339" s="51"/>
      <c r="K339" s="51"/>
    </row>
    <row r="340" spans="1:11">
      <c r="A340" s="28">
        <v>44332</v>
      </c>
      <c r="B340" s="13">
        <v>410</v>
      </c>
      <c r="C340" s="13" t="s">
        <v>129</v>
      </c>
      <c r="D340" s="51">
        <v>8424</v>
      </c>
      <c r="E340" s="51" t="s">
        <v>85</v>
      </c>
      <c r="F340" s="51" t="s">
        <v>85</v>
      </c>
      <c r="G340" s="51"/>
      <c r="H340" s="51"/>
      <c r="I340" s="51"/>
      <c r="J340" s="51"/>
      <c r="K340" s="51"/>
    </row>
    <row r="341" spans="1:11">
      <c r="A341" s="28">
        <v>44332</v>
      </c>
      <c r="B341" s="13">
        <v>416</v>
      </c>
      <c r="C341" s="13" t="s">
        <v>130</v>
      </c>
      <c r="D341" s="51">
        <v>3756</v>
      </c>
      <c r="E341" s="51" t="s">
        <v>85</v>
      </c>
      <c r="F341" s="51" t="s">
        <v>85</v>
      </c>
      <c r="G341" s="51"/>
      <c r="H341" s="51"/>
      <c r="I341" s="51"/>
      <c r="J341" s="51"/>
      <c r="K341" s="51"/>
    </row>
    <row r="342" spans="1:11">
      <c r="A342" s="28">
        <v>44332</v>
      </c>
      <c r="B342" s="13">
        <v>421</v>
      </c>
      <c r="C342" s="13" t="s">
        <v>131</v>
      </c>
      <c r="D342" s="51">
        <v>10626</v>
      </c>
      <c r="E342" s="51" t="s">
        <v>85</v>
      </c>
      <c r="F342" s="51" t="s">
        <v>85</v>
      </c>
      <c r="G342" s="51"/>
      <c r="H342" s="51"/>
      <c r="I342" s="51"/>
      <c r="J342" s="51"/>
      <c r="K342" s="51"/>
    </row>
    <row r="343" spans="1:11">
      <c r="A343" s="28">
        <v>44332</v>
      </c>
      <c r="B343" s="13">
        <v>615</v>
      </c>
      <c r="C343" s="13" t="s">
        <v>132</v>
      </c>
      <c r="D343" s="51">
        <v>4021</v>
      </c>
      <c r="E343" s="51" t="s">
        <v>85</v>
      </c>
      <c r="F343" s="51" t="s">
        <v>85</v>
      </c>
      <c r="G343" s="51"/>
      <c r="H343" s="51"/>
      <c r="I343" s="51"/>
      <c r="J343" s="51"/>
      <c r="K343" s="51"/>
    </row>
    <row r="344" spans="1:11">
      <c r="A344" s="28">
        <v>44333</v>
      </c>
      <c r="B344" s="13">
        <v>413</v>
      </c>
      <c r="C344" s="13" t="s">
        <v>133</v>
      </c>
      <c r="D344" s="51">
        <v>10555</v>
      </c>
      <c r="E344" s="51" t="s">
        <v>85</v>
      </c>
      <c r="F344" s="51" t="s">
        <v>85</v>
      </c>
      <c r="G344" s="51"/>
      <c r="H344" s="51"/>
      <c r="I344" s="51"/>
      <c r="J344" s="51"/>
      <c r="K344" s="51"/>
    </row>
    <row r="345" spans="1:11">
      <c r="A345" s="28">
        <v>44333</v>
      </c>
      <c r="B345" s="13">
        <v>422</v>
      </c>
      <c r="C345" s="13" t="s">
        <v>134</v>
      </c>
      <c r="D345" s="51">
        <v>7262</v>
      </c>
      <c r="E345" s="51" t="s">
        <v>85</v>
      </c>
      <c r="F345" s="51" t="s">
        <v>85</v>
      </c>
      <c r="G345" s="51"/>
      <c r="H345" s="51"/>
      <c r="I345" s="51"/>
      <c r="J345" s="51"/>
      <c r="K345" s="51"/>
    </row>
    <row r="346" spans="1:11">
      <c r="A346" s="28">
        <v>44333</v>
      </c>
      <c r="B346" s="13">
        <v>424</v>
      </c>
      <c r="C346" s="13" t="s">
        <v>135</v>
      </c>
      <c r="D346" s="51">
        <v>5700</v>
      </c>
      <c r="E346" s="51" t="s">
        <v>85</v>
      </c>
      <c r="F346" s="51" t="s">
        <v>85</v>
      </c>
      <c r="G346" s="51"/>
      <c r="H346" s="51"/>
      <c r="I346" s="51"/>
      <c r="J346" s="51"/>
      <c r="K346" s="51"/>
    </row>
    <row r="347" spans="1:11">
      <c r="A347" s="28">
        <v>44333</v>
      </c>
      <c r="B347" s="13">
        <v>613</v>
      </c>
      <c r="C347" s="13" t="s">
        <v>136</v>
      </c>
      <c r="D347" s="51">
        <v>3583</v>
      </c>
      <c r="E347" s="51" t="s">
        <v>85</v>
      </c>
      <c r="F347" s="51" t="s">
        <v>85</v>
      </c>
      <c r="G347" s="51"/>
      <c r="H347" s="51" t="s">
        <v>85</v>
      </c>
      <c r="I347" s="51" t="s">
        <v>85</v>
      </c>
      <c r="J347" s="51"/>
      <c r="K347" s="51"/>
    </row>
    <row r="348" spans="1:11">
      <c r="A348" s="28">
        <v>44333</v>
      </c>
      <c r="B348" s="13">
        <v>506</v>
      </c>
      <c r="C348" s="13" t="s">
        <v>137</v>
      </c>
      <c r="D348" s="51">
        <v>221</v>
      </c>
      <c r="E348" s="51" t="s">
        <v>85</v>
      </c>
      <c r="F348" s="51" t="s">
        <v>85</v>
      </c>
      <c r="G348" s="51"/>
      <c r="H348" s="51"/>
      <c r="I348" s="51"/>
      <c r="J348" s="51"/>
      <c r="K348" s="51"/>
    </row>
    <row r="349" spans="1:11">
      <c r="A349" s="28">
        <v>44334</v>
      </c>
      <c r="B349" s="13">
        <v>405</v>
      </c>
      <c r="C349" s="13" t="s">
        <v>138</v>
      </c>
      <c r="D349" s="51">
        <v>10023</v>
      </c>
      <c r="E349" s="51" t="s">
        <v>85</v>
      </c>
      <c r="F349" s="51" t="s">
        <v>85</v>
      </c>
      <c r="G349" s="51"/>
      <c r="H349" s="51"/>
      <c r="I349" s="51"/>
      <c r="J349" s="51"/>
      <c r="K349" s="51"/>
    </row>
    <row r="350" spans="1:11">
      <c r="A350" s="28">
        <v>44334</v>
      </c>
      <c r="B350" s="13">
        <v>414</v>
      </c>
      <c r="C350" s="13" t="s">
        <v>139</v>
      </c>
      <c r="D350" s="51">
        <v>11513</v>
      </c>
      <c r="E350" s="51" t="s">
        <v>85</v>
      </c>
      <c r="F350" s="51" t="s">
        <v>85</v>
      </c>
      <c r="G350" s="51"/>
      <c r="H350" s="51"/>
      <c r="I350" s="51"/>
      <c r="J350" s="51"/>
      <c r="K350" s="51"/>
    </row>
    <row r="351" spans="1:11">
      <c r="A351" s="28">
        <v>44334</v>
      </c>
      <c r="B351" s="13">
        <v>601</v>
      </c>
      <c r="C351" s="13" t="s">
        <v>140</v>
      </c>
      <c r="D351" s="51">
        <v>1447</v>
      </c>
      <c r="E351" s="51" t="s">
        <v>85</v>
      </c>
      <c r="F351" s="51" t="s">
        <v>85</v>
      </c>
      <c r="G351" s="51"/>
      <c r="H351" s="51"/>
      <c r="I351" s="51"/>
      <c r="J351" s="51"/>
      <c r="K351" s="51"/>
    </row>
    <row r="352" spans="1:11">
      <c r="A352" s="28">
        <v>44334</v>
      </c>
      <c r="B352" s="13">
        <v>619</v>
      </c>
      <c r="C352" s="13" t="s">
        <v>141</v>
      </c>
      <c r="D352" s="51">
        <v>6315</v>
      </c>
      <c r="E352" s="51" t="s">
        <v>85</v>
      </c>
      <c r="F352" s="51" t="s">
        <v>85</v>
      </c>
      <c r="G352" s="51"/>
      <c r="H352" s="51"/>
      <c r="I352" s="51"/>
      <c r="J352" s="51"/>
      <c r="K352" s="51"/>
    </row>
    <row r="353" spans="1:11">
      <c r="A353" s="28">
        <v>44334</v>
      </c>
      <c r="B353" s="13">
        <v>620</v>
      </c>
      <c r="C353" s="13" t="s">
        <v>142</v>
      </c>
      <c r="D353" s="51">
        <v>3277</v>
      </c>
      <c r="E353" s="51" t="s">
        <v>85</v>
      </c>
      <c r="F353" s="51" t="s">
        <v>85</v>
      </c>
      <c r="G353" s="51"/>
      <c r="H353" s="51"/>
      <c r="I353" s="51"/>
      <c r="J353" s="51"/>
      <c r="K353" s="51"/>
    </row>
    <row r="354" spans="1:11">
      <c r="A354" s="28">
        <v>44334</v>
      </c>
      <c r="B354" s="13">
        <v>625</v>
      </c>
      <c r="C354" s="13" t="s">
        <v>143</v>
      </c>
      <c r="D354" s="51">
        <v>4801</v>
      </c>
      <c r="E354" s="51" t="s">
        <v>85</v>
      </c>
      <c r="F354" s="51" t="s">
        <v>85</v>
      </c>
      <c r="G354" s="51"/>
      <c r="H354" s="51" t="s">
        <v>85</v>
      </c>
      <c r="I354" s="51" t="s">
        <v>85</v>
      </c>
      <c r="J354" s="51"/>
      <c r="K354" s="51"/>
    </row>
    <row r="355" spans="1:11">
      <c r="A355" s="28">
        <v>44335</v>
      </c>
      <c r="B355" s="13">
        <v>406</v>
      </c>
      <c r="C355" s="13" t="s">
        <v>144</v>
      </c>
      <c r="D355" s="51">
        <v>13915</v>
      </c>
      <c r="E355" s="51" t="s">
        <v>85</v>
      </c>
      <c r="F355" s="51" t="s">
        <v>85</v>
      </c>
      <c r="G355" s="51"/>
      <c r="H355" s="51"/>
      <c r="I355" s="51"/>
      <c r="J355" s="51"/>
      <c r="K355" s="51"/>
    </row>
    <row r="356" spans="1:11">
      <c r="A356" s="28">
        <v>44335</v>
      </c>
      <c r="B356" s="13">
        <v>419</v>
      </c>
      <c r="C356" s="13" t="s">
        <v>145</v>
      </c>
      <c r="D356" s="51">
        <v>11200</v>
      </c>
      <c r="E356" s="51" t="s">
        <v>85</v>
      </c>
      <c r="F356" s="51" t="s">
        <v>85</v>
      </c>
      <c r="G356" s="51"/>
      <c r="H356" s="51"/>
      <c r="I356" s="51"/>
      <c r="J356" s="51"/>
      <c r="K356" s="51"/>
    </row>
    <row r="357" spans="1:11">
      <c r="A357" s="28">
        <v>44335</v>
      </c>
      <c r="B357" s="13">
        <v>616</v>
      </c>
      <c r="C357" s="13" t="s">
        <v>146</v>
      </c>
      <c r="D357" s="51">
        <v>4326</v>
      </c>
      <c r="E357" s="51" t="s">
        <v>85</v>
      </c>
      <c r="F357" s="51" t="s">
        <v>85</v>
      </c>
      <c r="G357" s="51"/>
      <c r="H357" s="51"/>
      <c r="I357" s="51"/>
      <c r="J357" s="51"/>
      <c r="K357" s="51"/>
    </row>
    <row r="358" spans="1:11">
      <c r="A358" s="28">
        <v>44335</v>
      </c>
      <c r="B358" s="13">
        <v>626</v>
      </c>
      <c r="C358" s="13" t="s">
        <v>147</v>
      </c>
      <c r="D358" s="51">
        <v>2581</v>
      </c>
      <c r="E358" s="51" t="s">
        <v>85</v>
      </c>
      <c r="F358" s="51" t="s">
        <v>85</v>
      </c>
      <c r="G358" s="51"/>
      <c r="H358" s="51"/>
      <c r="I358" s="51"/>
      <c r="J358" s="51"/>
      <c r="K358" s="51"/>
    </row>
    <row r="359" spans="1:11">
      <c r="A359" s="28">
        <v>44336</v>
      </c>
      <c r="B359" s="13">
        <v>417</v>
      </c>
      <c r="C359" s="13" t="s">
        <v>148</v>
      </c>
      <c r="D359" s="51">
        <v>9959</v>
      </c>
      <c r="E359" s="51" t="s">
        <v>85</v>
      </c>
      <c r="F359" s="51" t="s">
        <v>85</v>
      </c>
      <c r="G359" s="51"/>
      <c r="H359" s="51"/>
      <c r="I359" s="51"/>
      <c r="J359" s="51"/>
      <c r="K359" s="51"/>
    </row>
    <row r="360" spans="1:11">
      <c r="A360" s="28">
        <v>44336</v>
      </c>
      <c r="B360" s="13">
        <v>418</v>
      </c>
      <c r="C360" s="13" t="s">
        <v>149</v>
      </c>
      <c r="D360" s="51">
        <v>14720</v>
      </c>
      <c r="E360" s="51" t="s">
        <v>85</v>
      </c>
      <c r="F360" s="51" t="s">
        <v>85</v>
      </c>
      <c r="G360" s="51"/>
      <c r="H360" s="51"/>
      <c r="I360" s="51"/>
      <c r="J360" s="51"/>
      <c r="K360" s="51"/>
    </row>
    <row r="361" spans="1:11">
      <c r="A361" s="28">
        <v>44336</v>
      </c>
      <c r="B361" s="13">
        <v>420</v>
      </c>
      <c r="C361" s="13" t="s">
        <v>150</v>
      </c>
      <c r="D361" s="51">
        <v>11896</v>
      </c>
      <c r="E361" s="51" t="s">
        <v>85</v>
      </c>
      <c r="F361" s="51" t="s">
        <v>85</v>
      </c>
      <c r="G361" s="51"/>
      <c r="H361" s="51" t="s">
        <v>85</v>
      </c>
      <c r="I361" s="51" t="s">
        <v>85</v>
      </c>
      <c r="J361" s="51"/>
      <c r="K361" s="51"/>
    </row>
    <row r="362" spans="1:11">
      <c r="A362" s="28">
        <v>44336</v>
      </c>
      <c r="B362" s="13">
        <v>423</v>
      </c>
      <c r="C362" s="13" t="s">
        <v>151</v>
      </c>
      <c r="D362" s="51">
        <v>8830</v>
      </c>
      <c r="E362" s="51" t="s">
        <v>85</v>
      </c>
      <c r="F362" s="51" t="s">
        <v>85</v>
      </c>
      <c r="G362" s="51"/>
      <c r="H362" s="51"/>
      <c r="I362" s="51"/>
      <c r="J362" s="51"/>
      <c r="K362" s="51"/>
    </row>
    <row r="363" spans="1:11">
      <c r="A363" s="28">
        <v>44336</v>
      </c>
      <c r="B363" s="13">
        <v>607</v>
      </c>
      <c r="C363" s="13" t="s">
        <v>152</v>
      </c>
      <c r="D363" s="51">
        <v>8290</v>
      </c>
      <c r="E363" s="51" t="s">
        <v>85</v>
      </c>
      <c r="F363" s="51" t="s">
        <v>85</v>
      </c>
      <c r="G363" s="51"/>
      <c r="H363" s="51"/>
      <c r="I363" s="51"/>
      <c r="J363" s="51"/>
      <c r="K363" s="51"/>
    </row>
    <row r="364" spans="1:11">
      <c r="A364" s="28">
        <v>44339</v>
      </c>
      <c r="B364" s="13">
        <v>409</v>
      </c>
      <c r="C364" s="13" t="s">
        <v>153</v>
      </c>
      <c r="D364" s="51">
        <v>11307</v>
      </c>
      <c r="E364" s="51" t="s">
        <v>85</v>
      </c>
      <c r="F364" s="51" t="s">
        <v>85</v>
      </c>
      <c r="G364" s="51"/>
      <c r="H364" s="51"/>
      <c r="I364" s="51"/>
      <c r="J364" s="51"/>
      <c r="K364" s="51"/>
    </row>
    <row r="365" spans="1:11">
      <c r="A365" s="28">
        <v>44339</v>
      </c>
      <c r="B365" s="13">
        <v>602</v>
      </c>
      <c r="C365" s="13" t="s">
        <v>154</v>
      </c>
      <c r="D365" s="51">
        <v>172</v>
      </c>
      <c r="E365" s="51" t="s">
        <v>85</v>
      </c>
      <c r="F365" s="51" t="s">
        <v>85</v>
      </c>
      <c r="G365" s="51"/>
      <c r="H365" s="51"/>
      <c r="I365" s="51"/>
      <c r="J365" s="51"/>
      <c r="K365" s="51"/>
    </row>
    <row r="366" spans="1:11">
      <c r="A366" s="28">
        <v>44339</v>
      </c>
      <c r="B366" s="13">
        <v>611</v>
      </c>
      <c r="C366" s="13" t="s">
        <v>155</v>
      </c>
      <c r="D366" s="51">
        <v>9824</v>
      </c>
      <c r="E366" s="51" t="s">
        <v>85</v>
      </c>
      <c r="F366" s="51" t="s">
        <v>85</v>
      </c>
      <c r="G366" s="51"/>
      <c r="H366" s="51" t="s">
        <v>85</v>
      </c>
      <c r="I366" s="51" t="s">
        <v>85</v>
      </c>
      <c r="J366" s="51"/>
      <c r="K366" s="51"/>
    </row>
    <row r="367" spans="1:11">
      <c r="A367" s="28">
        <v>44339</v>
      </c>
      <c r="B367" s="13">
        <v>617</v>
      </c>
      <c r="C367" s="13" t="s">
        <v>156</v>
      </c>
      <c r="D367" s="51">
        <v>4376</v>
      </c>
      <c r="E367" s="51" t="s">
        <v>85</v>
      </c>
      <c r="F367" s="51" t="s">
        <v>85</v>
      </c>
      <c r="G367" s="51"/>
      <c r="H367" s="51"/>
      <c r="I367" s="51"/>
      <c r="J367" s="51"/>
      <c r="K367" s="51"/>
    </row>
    <row r="368" spans="1:11">
      <c r="A368" s="28">
        <v>44339</v>
      </c>
      <c r="B368" s="13">
        <v>618</v>
      </c>
      <c r="C368" s="13" t="s">
        <v>157</v>
      </c>
      <c r="D368" s="51">
        <v>6174</v>
      </c>
      <c r="E368" s="51" t="s">
        <v>85</v>
      </c>
      <c r="F368" s="51" t="s">
        <v>85</v>
      </c>
      <c r="G368" s="51"/>
      <c r="H368" s="51"/>
      <c r="I368" s="51"/>
      <c r="J368" s="51"/>
      <c r="K368" s="51"/>
    </row>
    <row r="369" spans="1:11">
      <c r="A369" s="28">
        <v>44339</v>
      </c>
      <c r="B369" s="13">
        <v>503</v>
      </c>
      <c r="C369" s="13" t="s">
        <v>158</v>
      </c>
      <c r="D369" s="51">
        <v>248</v>
      </c>
      <c r="E369" s="51" t="s">
        <v>85</v>
      </c>
      <c r="F369" s="51" t="s">
        <v>85</v>
      </c>
      <c r="G369" s="51"/>
      <c r="H369" s="51"/>
      <c r="I369" s="51"/>
      <c r="J369" s="51"/>
      <c r="K369" s="51"/>
    </row>
    <row r="370" spans="1:11">
      <c r="A370" s="28">
        <v>44339</v>
      </c>
      <c r="B370" s="13">
        <v>504</v>
      </c>
      <c r="C370" s="13" t="s">
        <v>159</v>
      </c>
      <c r="D370" s="51">
        <v>135</v>
      </c>
      <c r="E370" s="51" t="s">
        <v>85</v>
      </c>
      <c r="F370" s="51" t="s">
        <v>85</v>
      </c>
      <c r="G370" s="51"/>
      <c r="H370" s="51" t="s">
        <v>85</v>
      </c>
      <c r="I370" s="51" t="s">
        <v>85</v>
      </c>
      <c r="J370" s="51"/>
      <c r="K370" s="51"/>
    </row>
    <row r="371" spans="1:11">
      <c r="A371" s="28">
        <v>44340</v>
      </c>
      <c r="B371" s="13">
        <v>612</v>
      </c>
      <c r="C371" s="13" t="s">
        <v>160</v>
      </c>
      <c r="D371" s="51">
        <v>6913</v>
      </c>
      <c r="E371" s="51" t="s">
        <v>85</v>
      </c>
      <c r="F371" s="51" t="s">
        <v>85</v>
      </c>
      <c r="G371" s="51"/>
      <c r="H371" s="51"/>
      <c r="I371" s="51"/>
      <c r="J371" s="51"/>
      <c r="K371" s="51"/>
    </row>
    <row r="372" spans="1:11">
      <c r="A372" s="28">
        <v>44340</v>
      </c>
      <c r="B372" s="13">
        <v>623</v>
      </c>
      <c r="C372" s="13" t="s">
        <v>161</v>
      </c>
      <c r="D372" s="51">
        <v>8743</v>
      </c>
      <c r="E372" s="51" t="s">
        <v>85</v>
      </c>
      <c r="F372" s="51" t="s">
        <v>85</v>
      </c>
      <c r="G372" s="51"/>
      <c r="H372" s="51"/>
      <c r="I372" s="51"/>
      <c r="J372" s="51"/>
      <c r="K372" s="51"/>
    </row>
    <row r="373" spans="1:11">
      <c r="A373" s="28">
        <v>44340</v>
      </c>
      <c r="B373" s="13">
        <v>507</v>
      </c>
      <c r="C373" s="13" t="s">
        <v>162</v>
      </c>
      <c r="D373" s="51">
        <v>250</v>
      </c>
      <c r="E373" s="51" t="s">
        <v>85</v>
      </c>
      <c r="F373" s="51" t="s">
        <v>85</v>
      </c>
      <c r="G373" s="51"/>
      <c r="H373" s="51"/>
      <c r="I373" s="51"/>
      <c r="J373" s="51"/>
      <c r="K373" s="51"/>
    </row>
    <row r="374" spans="1:11">
      <c r="A374" s="28">
        <v>44341</v>
      </c>
      <c r="B374" s="13">
        <v>407</v>
      </c>
      <c r="C374" s="13" t="s">
        <v>163</v>
      </c>
      <c r="D374" s="51">
        <v>3581</v>
      </c>
      <c r="E374" s="51" t="s">
        <v>85</v>
      </c>
      <c r="F374" s="51" t="s">
        <v>85</v>
      </c>
      <c r="G374" s="51"/>
      <c r="H374" s="51" t="s">
        <v>85</v>
      </c>
      <c r="I374" s="51" t="s">
        <v>85</v>
      </c>
      <c r="J374" s="51"/>
      <c r="K374" s="51"/>
    </row>
    <row r="375" spans="1:11">
      <c r="A375" s="28">
        <v>44341</v>
      </c>
      <c r="B375" s="13">
        <v>603</v>
      </c>
      <c r="C375" s="13" t="s">
        <v>164</v>
      </c>
      <c r="D375" s="51">
        <v>5875</v>
      </c>
      <c r="E375" s="51" t="s">
        <v>85</v>
      </c>
      <c r="F375" s="51" t="s">
        <v>85</v>
      </c>
      <c r="G375" s="51"/>
      <c r="H375" s="51" t="s">
        <v>85</v>
      </c>
      <c r="I375" s="51" t="s">
        <v>85</v>
      </c>
      <c r="J375" s="51"/>
      <c r="K375" s="51"/>
    </row>
    <row r="376" spans="1:11">
      <c r="A376" s="28">
        <v>44341</v>
      </c>
      <c r="B376" s="13">
        <v>605</v>
      </c>
      <c r="C376" s="13" t="s">
        <v>165</v>
      </c>
      <c r="D376" s="51">
        <v>6698</v>
      </c>
      <c r="E376" s="51" t="s">
        <v>85</v>
      </c>
      <c r="F376" s="51" t="s">
        <v>85</v>
      </c>
      <c r="G376" s="51"/>
      <c r="H376" s="51"/>
      <c r="I376" s="51"/>
      <c r="J376" s="51"/>
      <c r="K376" s="51"/>
    </row>
    <row r="377" spans="1:11">
      <c r="A377" s="28">
        <v>44341</v>
      </c>
      <c r="B377" s="13">
        <v>614</v>
      </c>
      <c r="C377" s="13" t="s">
        <v>166</v>
      </c>
      <c r="D377" s="51">
        <v>8581</v>
      </c>
      <c r="E377" s="51" t="s">
        <v>85</v>
      </c>
      <c r="F377" s="51" t="s">
        <v>85</v>
      </c>
      <c r="G377" s="51"/>
      <c r="H377" s="51"/>
      <c r="I377" s="51"/>
      <c r="J377" s="51"/>
      <c r="K377" s="51"/>
    </row>
    <row r="378" spans="1:11">
      <c r="A378" s="28">
        <v>44341</v>
      </c>
      <c r="B378" s="13">
        <v>624</v>
      </c>
      <c r="C378" s="13" t="s">
        <v>167</v>
      </c>
      <c r="D378" s="51">
        <v>3569</v>
      </c>
      <c r="E378" s="51" t="s">
        <v>85</v>
      </c>
      <c r="F378" s="51" t="s">
        <v>85</v>
      </c>
      <c r="G378" s="51"/>
      <c r="H378" s="51"/>
      <c r="I378" s="51"/>
      <c r="J378" s="51"/>
      <c r="K378" s="51"/>
    </row>
    <row r="379" spans="1:11">
      <c r="A379" s="28">
        <v>44341</v>
      </c>
      <c r="B379" s="13">
        <v>513</v>
      </c>
      <c r="C379" s="13" t="s">
        <v>168</v>
      </c>
      <c r="D379" s="51">
        <v>60</v>
      </c>
      <c r="E379" s="51" t="s">
        <v>85</v>
      </c>
      <c r="F379" s="51" t="s">
        <v>85</v>
      </c>
      <c r="G379" s="51"/>
      <c r="H379" s="51"/>
      <c r="I379" s="51"/>
      <c r="J379" s="51"/>
      <c r="K379" s="51"/>
    </row>
    <row r="380" spans="1:11">
      <c r="A380" s="28">
        <v>44341</v>
      </c>
      <c r="B380" s="13">
        <v>517</v>
      </c>
      <c r="C380" s="13" t="s">
        <v>169</v>
      </c>
      <c r="D380" s="51">
        <v>756</v>
      </c>
      <c r="E380" s="51" t="s">
        <v>85</v>
      </c>
      <c r="F380" s="51" t="s">
        <v>85</v>
      </c>
      <c r="G380" s="51"/>
      <c r="H380" s="51"/>
      <c r="I380" s="51"/>
      <c r="J380" s="51"/>
      <c r="K380" s="51"/>
    </row>
    <row r="381" spans="1:11">
      <c r="A381" s="28">
        <v>44340</v>
      </c>
      <c r="B381" s="13">
        <v>518</v>
      </c>
      <c r="C381" s="13" t="s">
        <v>170</v>
      </c>
      <c r="D381" s="51">
        <v>199</v>
      </c>
      <c r="E381" s="51" t="s">
        <v>85</v>
      </c>
      <c r="F381" s="51" t="s">
        <v>85</v>
      </c>
      <c r="G381" s="51"/>
      <c r="H381" s="51"/>
      <c r="I381" s="51"/>
      <c r="J381" s="51"/>
      <c r="K381" s="51"/>
    </row>
    <row r="382" spans="1:11">
      <c r="A382" s="28">
        <v>44342</v>
      </c>
      <c r="B382" s="13">
        <v>411</v>
      </c>
      <c r="C382" s="13" t="s">
        <v>171</v>
      </c>
      <c r="D382" s="51">
        <v>7203</v>
      </c>
      <c r="E382" s="51" t="s">
        <v>85</v>
      </c>
      <c r="F382" s="51" t="s">
        <v>85</v>
      </c>
      <c r="G382" s="51"/>
      <c r="H382" s="51"/>
      <c r="I382" s="51"/>
      <c r="J382" s="51"/>
      <c r="K382" s="51"/>
    </row>
    <row r="383" spans="1:11">
      <c r="A383" s="28">
        <v>44342</v>
      </c>
      <c r="B383" s="13">
        <v>412</v>
      </c>
      <c r="C383" s="13" t="s">
        <v>172</v>
      </c>
      <c r="D383" s="51">
        <v>9124</v>
      </c>
      <c r="E383" s="51" t="s">
        <v>85</v>
      </c>
      <c r="F383" s="51" t="s">
        <v>85</v>
      </c>
      <c r="G383" s="51"/>
      <c r="H383" s="51"/>
      <c r="I383" s="51"/>
      <c r="J383" s="51"/>
      <c r="K383" s="51"/>
    </row>
    <row r="384" spans="1:11">
      <c r="A384" s="28">
        <v>44342</v>
      </c>
      <c r="B384" s="13">
        <v>604</v>
      </c>
      <c r="C384" s="13" t="s">
        <v>173</v>
      </c>
      <c r="D384" s="51">
        <v>2925</v>
      </c>
      <c r="E384" s="51" t="s">
        <v>85</v>
      </c>
      <c r="F384" s="51" t="s">
        <v>85</v>
      </c>
      <c r="G384" s="51"/>
      <c r="H384" s="51"/>
      <c r="I384" s="51" t="s">
        <v>85</v>
      </c>
      <c r="J384" s="51"/>
      <c r="K384" s="51"/>
    </row>
    <row r="385" spans="1:11">
      <c r="A385" s="28">
        <v>44342</v>
      </c>
      <c r="B385" s="13">
        <v>606</v>
      </c>
      <c r="C385" s="13" t="s">
        <v>174</v>
      </c>
      <c r="D385" s="51">
        <v>4679</v>
      </c>
      <c r="E385" s="51" t="s">
        <v>85</v>
      </c>
      <c r="F385" s="51" t="s">
        <v>85</v>
      </c>
      <c r="G385" s="51"/>
      <c r="H385" s="51" t="s">
        <v>85</v>
      </c>
      <c r="I385" s="51"/>
      <c r="J385" s="51"/>
      <c r="K385" s="51"/>
    </row>
    <row r="386" spans="1:11">
      <c r="A386" s="28">
        <v>44342</v>
      </c>
      <c r="B386" s="13">
        <v>608</v>
      </c>
      <c r="C386" s="13" t="s">
        <v>175</v>
      </c>
      <c r="D386" s="51">
        <v>7860</v>
      </c>
      <c r="E386" s="51" t="s">
        <v>85</v>
      </c>
      <c r="F386" s="51" t="s">
        <v>85</v>
      </c>
      <c r="G386" s="51"/>
      <c r="H386" s="51"/>
      <c r="I386" s="51"/>
      <c r="J386" s="51"/>
      <c r="K386" s="51"/>
    </row>
    <row r="387" spans="1:11">
      <c r="A387" s="28">
        <v>44342</v>
      </c>
      <c r="B387" s="13">
        <v>610</v>
      </c>
      <c r="C387" s="13" t="s">
        <v>176</v>
      </c>
      <c r="D387" s="51">
        <v>7725</v>
      </c>
      <c r="E387" s="51" t="s">
        <v>85</v>
      </c>
      <c r="F387" s="51" t="s">
        <v>85</v>
      </c>
      <c r="G387" s="51"/>
      <c r="H387" s="51"/>
      <c r="I387" s="51"/>
      <c r="J387" s="51"/>
      <c r="K387" s="51"/>
    </row>
    <row r="388" spans="1:11">
      <c r="A388" s="28">
        <v>44342</v>
      </c>
      <c r="B388" s="13">
        <v>514</v>
      </c>
      <c r="C388" s="13" t="s">
        <v>177</v>
      </c>
      <c r="D388" s="51">
        <v>154</v>
      </c>
      <c r="E388" s="51" t="s">
        <v>85</v>
      </c>
      <c r="F388" s="51" t="s">
        <v>85</v>
      </c>
      <c r="G388" s="51"/>
      <c r="H388" s="51"/>
      <c r="I388" s="51"/>
      <c r="J388" s="51"/>
      <c r="K388" s="51"/>
    </row>
    <row r="389" spans="1:11">
      <c r="A389" s="28">
        <v>44342</v>
      </c>
      <c r="B389" s="13">
        <v>516</v>
      </c>
      <c r="C389" s="13" t="s">
        <v>178</v>
      </c>
      <c r="D389" s="51">
        <v>616</v>
      </c>
      <c r="E389" s="51" t="s">
        <v>85</v>
      </c>
      <c r="F389" s="51" t="s">
        <v>85</v>
      </c>
      <c r="G389" s="51"/>
      <c r="H389" s="51"/>
      <c r="I389" s="51"/>
      <c r="J389" s="51"/>
      <c r="K389" s="51"/>
    </row>
    <row r="390" spans="1:11">
      <c r="A390" s="28">
        <v>44343</v>
      </c>
      <c r="B390" s="13">
        <v>408</v>
      </c>
      <c r="C390" s="13" t="s">
        <v>179</v>
      </c>
      <c r="D390" s="51">
        <v>10127</v>
      </c>
      <c r="E390" s="51" t="s">
        <v>85</v>
      </c>
      <c r="F390" s="51" t="s">
        <v>85</v>
      </c>
      <c r="G390" s="51"/>
      <c r="H390" s="51" t="s">
        <v>85</v>
      </c>
      <c r="I390" s="51"/>
      <c r="J390" s="51"/>
      <c r="K390" s="51"/>
    </row>
    <row r="391" spans="1:11">
      <c r="A391" s="28">
        <v>44343</v>
      </c>
      <c r="B391" s="13">
        <v>415</v>
      </c>
      <c r="C391" s="13" t="s">
        <v>180</v>
      </c>
      <c r="D391" s="51">
        <v>12797</v>
      </c>
      <c r="E391" s="51" t="s">
        <v>85</v>
      </c>
      <c r="F391" s="51" t="s">
        <v>85</v>
      </c>
      <c r="G391" s="51"/>
      <c r="H391" s="51" t="s">
        <v>85</v>
      </c>
      <c r="I391" s="51" t="s">
        <v>85</v>
      </c>
      <c r="J391" s="51"/>
      <c r="K391" s="51"/>
    </row>
    <row r="392" spans="1:11">
      <c r="A392" s="28">
        <v>44343</v>
      </c>
      <c r="B392" s="13">
        <v>609</v>
      </c>
      <c r="C392" s="13" t="s">
        <v>181</v>
      </c>
      <c r="D392" s="51">
        <v>7080</v>
      </c>
      <c r="E392" s="51" t="s">
        <v>85</v>
      </c>
      <c r="F392" s="51" t="s">
        <v>85</v>
      </c>
      <c r="G392" s="51"/>
      <c r="H392" s="51" t="s">
        <v>85</v>
      </c>
      <c r="I392" s="51" t="s">
        <v>85</v>
      </c>
      <c r="J392" s="51"/>
      <c r="K392" s="51"/>
    </row>
    <row r="393" spans="1:11">
      <c r="A393" s="28">
        <v>44343</v>
      </c>
      <c r="B393" s="13">
        <v>502</v>
      </c>
      <c r="C393" s="13" t="s">
        <v>182</v>
      </c>
      <c r="D393" s="51">
        <v>648</v>
      </c>
      <c r="E393" s="51" t="s">
        <v>85</v>
      </c>
      <c r="F393" s="51" t="s">
        <v>85</v>
      </c>
      <c r="G393" s="51"/>
      <c r="H393" s="51"/>
      <c r="I393" s="51"/>
      <c r="J393" s="51"/>
      <c r="K393" s="51"/>
    </row>
    <row r="394" spans="1:11">
      <c r="A394" s="28">
        <v>44343</v>
      </c>
      <c r="B394" s="13">
        <v>512</v>
      </c>
      <c r="C394" s="13" t="s">
        <v>183</v>
      </c>
      <c r="D394" s="51">
        <v>929</v>
      </c>
      <c r="E394" s="51" t="s">
        <v>85</v>
      </c>
      <c r="F394" s="51" t="s">
        <v>85</v>
      </c>
      <c r="G394" s="51"/>
      <c r="H394" s="51"/>
      <c r="I394" s="51"/>
      <c r="J394" s="51"/>
      <c r="K394" s="51"/>
    </row>
    <row r="395" spans="1:11">
      <c r="A395" s="28">
        <v>44346</v>
      </c>
      <c r="B395" s="13">
        <v>416</v>
      </c>
      <c r="C395" s="13" t="s">
        <v>184</v>
      </c>
      <c r="D395" s="51">
        <v>3759</v>
      </c>
      <c r="E395" s="51" t="s">
        <v>85</v>
      </c>
      <c r="F395" s="51"/>
      <c r="G395" s="51"/>
      <c r="H395" s="51"/>
      <c r="I395" s="51"/>
      <c r="J395" s="51"/>
      <c r="K395" s="51"/>
    </row>
    <row r="396" spans="1:11">
      <c r="A396" s="28">
        <v>44346</v>
      </c>
      <c r="B396" s="13">
        <v>423</v>
      </c>
      <c r="C396" s="13" t="s">
        <v>185</v>
      </c>
      <c r="D396" s="51">
        <v>9335</v>
      </c>
      <c r="E396" s="51" t="s">
        <v>85</v>
      </c>
      <c r="F396" s="51"/>
      <c r="G396" s="51"/>
      <c r="H396" s="51"/>
      <c r="I396" s="51" t="s">
        <v>85</v>
      </c>
      <c r="J396" s="51"/>
      <c r="K396" s="51"/>
    </row>
    <row r="397" spans="1:11">
      <c r="A397" s="28">
        <v>44346</v>
      </c>
      <c r="B397" s="13">
        <v>424</v>
      </c>
      <c r="C397" s="13" t="s">
        <v>186</v>
      </c>
      <c r="D397" s="51">
        <v>5705</v>
      </c>
      <c r="E397" s="51" t="s">
        <v>85</v>
      </c>
      <c r="F397" s="51"/>
      <c r="G397" s="51"/>
      <c r="H397" s="51"/>
      <c r="I397" s="51"/>
      <c r="J397" s="51"/>
      <c r="K397" s="51"/>
    </row>
    <row r="398" spans="1:11">
      <c r="A398" s="28">
        <v>44346</v>
      </c>
      <c r="B398" s="13">
        <v>615</v>
      </c>
      <c r="C398" s="13" t="s">
        <v>187</v>
      </c>
      <c r="D398" s="51">
        <v>4021</v>
      </c>
      <c r="E398" s="51" t="s">
        <v>85</v>
      </c>
      <c r="F398" s="51"/>
      <c r="G398" s="51"/>
      <c r="H398" s="51"/>
      <c r="I398" s="51"/>
      <c r="J398" s="51"/>
      <c r="K398" s="51"/>
    </row>
    <row r="399" spans="1:11">
      <c r="A399" s="28">
        <v>44346</v>
      </c>
      <c r="B399" s="13">
        <v>506</v>
      </c>
      <c r="C399" s="13" t="s">
        <v>188</v>
      </c>
      <c r="D399" s="51">
        <v>310</v>
      </c>
      <c r="E399" s="51" t="s">
        <v>85</v>
      </c>
      <c r="F399" s="51"/>
      <c r="G399" s="51"/>
      <c r="H399" s="51"/>
      <c r="I399" s="51"/>
      <c r="J399" s="51"/>
      <c r="K399" s="51"/>
    </row>
    <row r="400" spans="1:11">
      <c r="A400" s="28">
        <v>44346</v>
      </c>
      <c r="B400" s="13">
        <v>508</v>
      </c>
      <c r="C400" s="13" t="s">
        <v>189</v>
      </c>
      <c r="D400" s="51">
        <v>106</v>
      </c>
      <c r="E400" s="51" t="s">
        <v>85</v>
      </c>
      <c r="F400" s="51"/>
      <c r="G400" s="51"/>
      <c r="H400" s="51"/>
      <c r="I400" s="51"/>
      <c r="J400" s="51"/>
      <c r="K400" s="51"/>
    </row>
    <row r="401" spans="1:11">
      <c r="A401" s="28">
        <v>44347</v>
      </c>
      <c r="B401" s="13">
        <v>417</v>
      </c>
      <c r="C401" s="13" t="s">
        <v>190</v>
      </c>
      <c r="D401" s="51">
        <v>11566</v>
      </c>
      <c r="E401" s="51" t="s">
        <v>85</v>
      </c>
      <c r="F401" s="51"/>
      <c r="G401" s="51"/>
      <c r="H401" s="51"/>
      <c r="I401" s="51"/>
      <c r="J401" s="51"/>
      <c r="K401" s="51"/>
    </row>
    <row r="402" spans="1:11">
      <c r="A402" s="28">
        <v>44347</v>
      </c>
      <c r="B402" s="13">
        <v>421</v>
      </c>
      <c r="C402" s="13" t="s">
        <v>191</v>
      </c>
      <c r="D402" s="51">
        <v>11826</v>
      </c>
      <c r="E402" s="51" t="s">
        <v>85</v>
      </c>
      <c r="F402" s="51"/>
      <c r="G402" s="51"/>
      <c r="H402" s="51"/>
      <c r="I402" s="51" t="s">
        <v>85</v>
      </c>
      <c r="J402" s="51"/>
      <c r="K402" s="51"/>
    </row>
    <row r="403" spans="1:11">
      <c r="A403" s="28">
        <v>44347</v>
      </c>
      <c r="B403" s="13">
        <v>616</v>
      </c>
      <c r="C403" s="13" t="s">
        <v>192</v>
      </c>
      <c r="D403" s="51">
        <v>5219</v>
      </c>
      <c r="E403" s="51" t="s">
        <v>85</v>
      </c>
      <c r="F403" s="51"/>
      <c r="G403" s="51"/>
      <c r="H403" s="51"/>
      <c r="I403" s="51"/>
      <c r="J403" s="51"/>
      <c r="K403" s="51"/>
    </row>
    <row r="404" spans="1:11">
      <c r="A404" s="28">
        <v>44347</v>
      </c>
      <c r="B404" s="13">
        <v>626</v>
      </c>
      <c r="C404" s="13" t="s">
        <v>193</v>
      </c>
      <c r="D404" s="51">
        <v>3275</v>
      </c>
      <c r="E404" s="51" t="s">
        <v>85</v>
      </c>
      <c r="F404" s="51"/>
      <c r="G404" s="51"/>
      <c r="H404" s="51"/>
      <c r="I404" s="51"/>
      <c r="J404" s="51"/>
      <c r="K404" s="51"/>
    </row>
    <row r="405" spans="1:11">
      <c r="A405" s="28">
        <v>44347</v>
      </c>
      <c r="B405" s="13">
        <v>510</v>
      </c>
      <c r="C405" s="13" t="s">
        <v>194</v>
      </c>
      <c r="D405" s="51">
        <v>734</v>
      </c>
      <c r="E405" s="51" t="s">
        <v>85</v>
      </c>
      <c r="F405" s="51"/>
      <c r="G405" s="51"/>
      <c r="H405" s="51"/>
      <c r="I405" s="51"/>
      <c r="J405" s="51"/>
      <c r="K405" s="51"/>
    </row>
    <row r="406" spans="1:11">
      <c r="A406" s="28">
        <v>44348</v>
      </c>
      <c r="B406" s="13">
        <v>406</v>
      </c>
      <c r="C406" s="13" t="s">
        <v>195</v>
      </c>
      <c r="D406" s="51">
        <v>14970</v>
      </c>
      <c r="E406" s="51" t="s">
        <v>85</v>
      </c>
      <c r="F406" s="51"/>
      <c r="G406" s="51"/>
      <c r="H406" s="51" t="s">
        <v>85</v>
      </c>
      <c r="I406" s="51" t="s">
        <v>85</v>
      </c>
      <c r="J406" s="51"/>
      <c r="K406" s="51"/>
    </row>
    <row r="407" spans="1:11">
      <c r="A407" s="28">
        <v>44348</v>
      </c>
      <c r="B407" s="13">
        <v>607</v>
      </c>
      <c r="C407" s="13" t="s">
        <v>196</v>
      </c>
      <c r="D407" s="51">
        <v>9573</v>
      </c>
      <c r="E407" s="51" t="s">
        <v>85</v>
      </c>
      <c r="F407" s="51"/>
      <c r="G407" s="51"/>
      <c r="H407" s="51"/>
      <c r="I407" s="51"/>
      <c r="J407" s="51"/>
      <c r="K407" s="51"/>
    </row>
    <row r="408" spans="1:11">
      <c r="A408" s="28">
        <v>44348</v>
      </c>
      <c r="B408" s="13">
        <v>620</v>
      </c>
      <c r="C408" s="13" t="s">
        <v>197</v>
      </c>
      <c r="D408" s="51">
        <v>5081</v>
      </c>
      <c r="E408" s="51" t="s">
        <v>85</v>
      </c>
      <c r="F408" s="51"/>
      <c r="G408" s="51"/>
      <c r="H408" s="51"/>
      <c r="I408" s="51"/>
      <c r="J408" s="51"/>
      <c r="K408" s="51"/>
    </row>
    <row r="409" spans="1:11">
      <c r="A409" s="28">
        <v>44348</v>
      </c>
      <c r="B409" s="13">
        <v>625</v>
      </c>
      <c r="C409" s="13" t="s">
        <v>198</v>
      </c>
      <c r="D409" s="51">
        <v>5975</v>
      </c>
      <c r="E409" s="51" t="s">
        <v>85</v>
      </c>
      <c r="F409" s="51"/>
      <c r="G409" s="51"/>
      <c r="H409" s="51"/>
      <c r="I409" s="51"/>
      <c r="J409" s="51"/>
      <c r="K409" s="51"/>
    </row>
    <row r="410" spans="1:11">
      <c r="A410" s="28">
        <v>44348</v>
      </c>
      <c r="B410" s="13">
        <v>509</v>
      </c>
      <c r="C410" s="13" t="s">
        <v>199</v>
      </c>
      <c r="D410" s="51">
        <v>229</v>
      </c>
      <c r="E410" s="51" t="s">
        <v>85</v>
      </c>
      <c r="F410" s="51"/>
      <c r="G410" s="51"/>
      <c r="H410" s="51"/>
      <c r="I410" s="51"/>
      <c r="J410" s="51"/>
      <c r="K410" s="51"/>
    </row>
    <row r="411" spans="1:11">
      <c r="A411" s="28">
        <v>44348</v>
      </c>
      <c r="B411" s="13">
        <v>519</v>
      </c>
      <c r="C411" s="13" t="s">
        <v>200</v>
      </c>
      <c r="D411" s="51">
        <v>513</v>
      </c>
      <c r="E411" s="51" t="s">
        <v>85</v>
      </c>
      <c r="F411" s="51"/>
      <c r="G411" s="51"/>
      <c r="H411" s="51"/>
      <c r="I411" s="51"/>
      <c r="J411" s="51"/>
      <c r="K411" s="51"/>
    </row>
    <row r="412" spans="1:11">
      <c r="A412" s="28">
        <v>44349</v>
      </c>
      <c r="B412" s="13">
        <v>401</v>
      </c>
      <c r="C412" s="13" t="s">
        <v>201</v>
      </c>
      <c r="D412" s="51">
        <v>4039</v>
      </c>
      <c r="E412" s="51" t="s">
        <v>85</v>
      </c>
      <c r="F412" s="51" t="s">
        <v>85</v>
      </c>
      <c r="G412" s="51"/>
      <c r="H412" s="51" t="s">
        <v>85</v>
      </c>
      <c r="I412" s="51" t="s">
        <v>85</v>
      </c>
      <c r="J412" s="51"/>
      <c r="K412" s="51"/>
    </row>
    <row r="413" spans="1:11">
      <c r="A413" s="28">
        <v>44349</v>
      </c>
      <c r="B413" s="13">
        <v>405</v>
      </c>
      <c r="C413" s="13" t="s">
        <v>202</v>
      </c>
      <c r="D413" s="51">
        <v>12061</v>
      </c>
      <c r="E413" s="51" t="s">
        <v>85</v>
      </c>
      <c r="F413" s="51"/>
      <c r="G413" s="51"/>
      <c r="H413" s="51"/>
      <c r="I413" s="51"/>
      <c r="J413" s="51"/>
      <c r="K413" s="51"/>
    </row>
    <row r="414" spans="1:11">
      <c r="A414" s="28">
        <v>44349</v>
      </c>
      <c r="B414" s="13">
        <v>410</v>
      </c>
      <c r="C414" s="13" t="s">
        <v>203</v>
      </c>
      <c r="D414" s="51">
        <v>10102</v>
      </c>
      <c r="E414" s="51" t="s">
        <v>85</v>
      </c>
      <c r="F414" s="51"/>
      <c r="G414" s="51"/>
      <c r="H414" s="51" t="s">
        <v>85</v>
      </c>
      <c r="I414" s="51" t="s">
        <v>85</v>
      </c>
      <c r="J414" s="51"/>
      <c r="K414" s="51"/>
    </row>
    <row r="415" spans="1:11">
      <c r="A415" s="28">
        <v>44349</v>
      </c>
      <c r="B415" s="13">
        <v>420</v>
      </c>
      <c r="C415" s="13" t="s">
        <v>204</v>
      </c>
      <c r="D415" s="51">
        <v>13598</v>
      </c>
      <c r="E415" s="51" t="s">
        <v>85</v>
      </c>
      <c r="F415" s="51"/>
      <c r="G415" s="51"/>
      <c r="H415" s="51"/>
      <c r="I415" s="51"/>
      <c r="J415" s="51"/>
      <c r="K415" s="51"/>
    </row>
    <row r="416" spans="1:11">
      <c r="A416" s="28">
        <v>44349</v>
      </c>
      <c r="B416" s="13">
        <v>601</v>
      </c>
      <c r="C416" s="13" t="s">
        <v>205</v>
      </c>
      <c r="D416" s="51">
        <v>3215</v>
      </c>
      <c r="E416" s="51" t="s">
        <v>85</v>
      </c>
      <c r="F416" s="51"/>
      <c r="G416" s="51"/>
      <c r="H416" s="51"/>
      <c r="I416" s="51"/>
      <c r="J416" s="51"/>
      <c r="K416" s="51"/>
    </row>
    <row r="417" spans="1:11">
      <c r="A417" s="28">
        <v>44349</v>
      </c>
      <c r="B417" s="13">
        <v>613</v>
      </c>
      <c r="C417" s="13" t="s">
        <v>206</v>
      </c>
      <c r="D417" s="51">
        <v>3592</v>
      </c>
      <c r="E417" s="51" t="s">
        <v>85</v>
      </c>
      <c r="F417" s="51"/>
      <c r="G417" s="51"/>
      <c r="H417" s="51"/>
      <c r="I417" s="51"/>
      <c r="J417" s="51"/>
      <c r="K417" s="51"/>
    </row>
    <row r="418" spans="1:11">
      <c r="A418" s="28">
        <v>44349</v>
      </c>
      <c r="B418" s="13">
        <v>619</v>
      </c>
      <c r="C418" s="13" t="s">
        <v>207</v>
      </c>
      <c r="D418" s="51">
        <v>7135</v>
      </c>
      <c r="E418" s="51" t="s">
        <v>85</v>
      </c>
      <c r="F418" s="51"/>
      <c r="G418" s="51"/>
      <c r="H418" s="51" t="s">
        <v>85</v>
      </c>
      <c r="I418" s="51" t="s">
        <v>85</v>
      </c>
      <c r="J418" s="51"/>
      <c r="K418" s="51"/>
    </row>
    <row r="419" spans="1:11">
      <c r="A419" s="28">
        <v>44349</v>
      </c>
      <c r="B419" s="13">
        <v>501</v>
      </c>
      <c r="C419" s="13" t="s">
        <v>208</v>
      </c>
      <c r="D419" s="51">
        <v>595</v>
      </c>
      <c r="E419" s="51" t="s">
        <v>85</v>
      </c>
      <c r="F419" s="51"/>
      <c r="G419" s="51"/>
      <c r="H419" s="51"/>
      <c r="I419" s="51"/>
      <c r="J419" s="51"/>
      <c r="K419" s="51"/>
    </row>
    <row r="420" spans="1:11">
      <c r="A420" s="28">
        <v>44349</v>
      </c>
      <c r="B420" s="13">
        <v>511</v>
      </c>
      <c r="C420" s="13" t="s">
        <v>209</v>
      </c>
      <c r="D420" s="51">
        <v>194</v>
      </c>
      <c r="E420" s="51" t="s">
        <v>85</v>
      </c>
      <c r="F420" s="51"/>
      <c r="G420" s="51"/>
      <c r="H420" s="51"/>
      <c r="I420" s="51"/>
      <c r="J420" s="51"/>
      <c r="K420" s="51"/>
    </row>
    <row r="421" spans="1:11">
      <c r="A421" s="28">
        <v>44350</v>
      </c>
      <c r="B421" s="13">
        <v>413</v>
      </c>
      <c r="C421" s="13" t="s">
        <v>210</v>
      </c>
      <c r="D421" s="51">
        <v>13106</v>
      </c>
      <c r="E421" s="51" t="s">
        <v>85</v>
      </c>
      <c r="F421" s="51"/>
      <c r="G421" s="51"/>
      <c r="H421" s="51" t="s">
        <v>85</v>
      </c>
      <c r="I421" s="51" t="s">
        <v>85</v>
      </c>
      <c r="J421" s="51"/>
      <c r="K421" s="51"/>
    </row>
    <row r="422" spans="1:11">
      <c r="A422" s="28">
        <v>44350</v>
      </c>
      <c r="B422" s="13">
        <v>414</v>
      </c>
      <c r="C422" s="13" t="s">
        <v>211</v>
      </c>
      <c r="D422" s="51">
        <v>14108</v>
      </c>
      <c r="E422" s="51" t="s">
        <v>85</v>
      </c>
      <c r="F422" s="51"/>
      <c r="G422" s="51"/>
      <c r="H422" s="51"/>
      <c r="I422" s="51"/>
      <c r="J422" s="51"/>
      <c r="K422" s="51"/>
    </row>
    <row r="423" spans="1:11">
      <c r="A423" s="28">
        <v>44350</v>
      </c>
      <c r="B423" s="13">
        <v>418</v>
      </c>
      <c r="C423" s="13" t="s">
        <v>212</v>
      </c>
      <c r="D423" s="51">
        <v>16224</v>
      </c>
      <c r="E423" s="51" t="s">
        <v>85</v>
      </c>
      <c r="F423" s="51"/>
      <c r="G423" s="51"/>
      <c r="H423" s="51"/>
      <c r="I423" s="51"/>
      <c r="J423" s="51"/>
      <c r="K423" s="51"/>
    </row>
    <row r="424" spans="1:11">
      <c r="A424" s="28">
        <v>44350</v>
      </c>
      <c r="B424" s="13">
        <v>419</v>
      </c>
      <c r="C424" s="13" t="s">
        <v>213</v>
      </c>
      <c r="D424" s="51">
        <v>13139</v>
      </c>
      <c r="E424" s="51" t="s">
        <v>85</v>
      </c>
      <c r="F424" s="51"/>
      <c r="G424" s="51"/>
      <c r="H424" s="51"/>
      <c r="I424" s="51"/>
      <c r="J424" s="51"/>
      <c r="K424" s="51"/>
    </row>
    <row r="425" spans="1:11">
      <c r="A425" s="28">
        <v>44350</v>
      </c>
      <c r="B425" s="13">
        <v>422</v>
      </c>
      <c r="C425" s="13" t="s">
        <v>214</v>
      </c>
      <c r="D425" s="51">
        <v>9434</v>
      </c>
      <c r="E425" s="51" t="s">
        <v>85</v>
      </c>
      <c r="F425" s="51"/>
      <c r="G425" s="51"/>
      <c r="H425" s="51"/>
      <c r="I425" s="51"/>
      <c r="J425" s="51"/>
      <c r="K425" s="51"/>
    </row>
    <row r="426" spans="1:11">
      <c r="A426" s="28">
        <v>44350</v>
      </c>
      <c r="B426" s="13">
        <v>505</v>
      </c>
      <c r="C426" s="13" t="s">
        <v>215</v>
      </c>
      <c r="D426" s="51">
        <v>452</v>
      </c>
      <c r="E426" s="51" t="s">
        <v>85</v>
      </c>
      <c r="F426" s="51"/>
      <c r="G426" s="51"/>
      <c r="H426" s="51"/>
      <c r="I426" s="51"/>
      <c r="J426" s="51"/>
      <c r="K426" s="51"/>
    </row>
    <row r="427" spans="1:11">
      <c r="A427" s="28">
        <v>44350</v>
      </c>
      <c r="B427" s="13">
        <v>515</v>
      </c>
      <c r="C427" s="13" t="s">
        <v>216</v>
      </c>
      <c r="D427" s="51">
        <v>975</v>
      </c>
      <c r="E427" s="51" t="s">
        <v>85</v>
      </c>
      <c r="F427" s="51"/>
      <c r="G427" s="51"/>
      <c r="H427" s="51"/>
      <c r="I427" s="51"/>
      <c r="J427" s="51"/>
      <c r="K427" s="51"/>
    </row>
    <row r="428" spans="1:11">
      <c r="A428" s="28">
        <v>44353</v>
      </c>
      <c r="B428" s="13">
        <v>402</v>
      </c>
      <c r="C428" s="13" t="s">
        <v>217</v>
      </c>
      <c r="D428" s="51">
        <v>8087</v>
      </c>
      <c r="E428" s="51" t="s">
        <v>85</v>
      </c>
      <c r="F428" s="51"/>
      <c r="G428" s="51"/>
      <c r="H428" s="51"/>
      <c r="I428" s="51"/>
      <c r="J428" s="51"/>
      <c r="K428" s="51"/>
    </row>
    <row r="429" spans="1:11">
      <c r="A429" s="28">
        <v>44353</v>
      </c>
      <c r="B429" s="13">
        <v>404</v>
      </c>
      <c r="C429" s="13" t="s">
        <v>218</v>
      </c>
      <c r="D429" s="51">
        <v>12847</v>
      </c>
      <c r="E429" s="51" t="s">
        <v>85</v>
      </c>
      <c r="F429" s="51"/>
      <c r="G429" s="51"/>
      <c r="H429" s="51" t="s">
        <v>85</v>
      </c>
      <c r="I429" s="51" t="s">
        <v>85</v>
      </c>
      <c r="J429" s="51"/>
      <c r="K429" s="51"/>
    </row>
    <row r="430" spans="1:11">
      <c r="A430" s="28">
        <v>44353</v>
      </c>
      <c r="B430" s="13">
        <v>608</v>
      </c>
      <c r="C430" s="13" t="s">
        <v>219</v>
      </c>
      <c r="D430" s="51">
        <v>8859</v>
      </c>
      <c r="E430" s="51" t="s">
        <v>85</v>
      </c>
      <c r="F430" s="51"/>
      <c r="G430" s="51"/>
      <c r="H430" s="51"/>
      <c r="I430" s="51"/>
      <c r="J430" s="51"/>
      <c r="K430" s="51"/>
    </row>
    <row r="431" spans="1:11">
      <c r="A431" s="28">
        <v>44353</v>
      </c>
      <c r="B431" s="13">
        <v>611</v>
      </c>
      <c r="C431" s="13" t="s">
        <v>220</v>
      </c>
      <c r="D431" s="51">
        <v>10852</v>
      </c>
      <c r="E431" s="51" t="s">
        <v>85</v>
      </c>
      <c r="F431" s="51"/>
      <c r="G431" s="51"/>
      <c r="H431" s="51"/>
      <c r="I431" s="51"/>
      <c r="J431" s="51"/>
      <c r="K431" s="51"/>
    </row>
    <row r="432" spans="1:11">
      <c r="A432" s="28">
        <v>44353</v>
      </c>
      <c r="B432" s="13">
        <v>618</v>
      </c>
      <c r="C432" s="13" t="s">
        <v>221</v>
      </c>
      <c r="D432" s="51">
        <v>7556</v>
      </c>
      <c r="E432" s="51" t="s">
        <v>85</v>
      </c>
      <c r="F432" s="51"/>
      <c r="G432" s="51"/>
      <c r="H432" s="51" t="s">
        <v>85</v>
      </c>
      <c r="I432" s="51" t="s">
        <v>85</v>
      </c>
      <c r="J432" s="51"/>
      <c r="K432" s="51"/>
    </row>
    <row r="433" spans="1:11">
      <c r="A433" s="28">
        <v>44353</v>
      </c>
      <c r="B433" s="13">
        <v>502</v>
      </c>
      <c r="C433" s="13" t="s">
        <v>222</v>
      </c>
      <c r="D433" s="51">
        <v>648</v>
      </c>
      <c r="E433" s="51" t="s">
        <v>85</v>
      </c>
      <c r="F433" s="51"/>
      <c r="G433" s="51"/>
      <c r="H433" s="51" t="s">
        <v>85</v>
      </c>
      <c r="I433" s="51" t="s">
        <v>85</v>
      </c>
      <c r="J433" s="51"/>
      <c r="K433" s="51"/>
    </row>
    <row r="434" spans="1:11">
      <c r="A434" s="28">
        <v>44353</v>
      </c>
      <c r="B434" s="13">
        <v>503</v>
      </c>
      <c r="C434" s="13" t="s">
        <v>223</v>
      </c>
      <c r="D434" s="51">
        <v>248</v>
      </c>
      <c r="E434" s="51" t="s">
        <v>85</v>
      </c>
      <c r="F434" s="51"/>
      <c r="G434" s="51"/>
      <c r="H434" s="51" t="s">
        <v>85</v>
      </c>
      <c r="I434" s="51" t="s">
        <v>85</v>
      </c>
      <c r="J434" s="51"/>
      <c r="K434" s="51"/>
    </row>
    <row r="435" spans="1:11">
      <c r="A435" s="28">
        <v>44354</v>
      </c>
      <c r="B435" s="13">
        <v>403</v>
      </c>
      <c r="C435" s="13" t="s">
        <v>224</v>
      </c>
      <c r="D435" s="51">
        <v>13748</v>
      </c>
      <c r="E435" s="51" t="s">
        <v>85</v>
      </c>
      <c r="F435" s="51"/>
      <c r="G435" s="51"/>
      <c r="H435" s="51" t="s">
        <v>85</v>
      </c>
      <c r="I435" s="51" t="s">
        <v>85</v>
      </c>
      <c r="J435" s="51"/>
      <c r="K435" s="51"/>
    </row>
    <row r="436" spans="1:11">
      <c r="A436" s="28">
        <v>44354</v>
      </c>
      <c r="B436" s="13">
        <v>605</v>
      </c>
      <c r="C436" s="13" t="s">
        <v>225</v>
      </c>
      <c r="D436" s="51">
        <v>6908</v>
      </c>
      <c r="E436" s="51" t="s">
        <v>85</v>
      </c>
      <c r="F436" s="51"/>
      <c r="G436" s="51"/>
      <c r="H436" s="51"/>
      <c r="I436" s="51"/>
      <c r="J436" s="51"/>
      <c r="K436" s="51"/>
    </row>
    <row r="437" spans="1:11">
      <c r="A437" s="28">
        <v>44354</v>
      </c>
      <c r="B437" s="13">
        <v>609</v>
      </c>
      <c r="C437" s="13" t="s">
        <v>226</v>
      </c>
      <c r="D437" s="51">
        <v>7833</v>
      </c>
      <c r="E437" s="51" t="s">
        <v>85</v>
      </c>
      <c r="F437" s="51"/>
      <c r="G437" s="51"/>
      <c r="H437" s="51"/>
      <c r="I437" s="51"/>
      <c r="J437" s="51"/>
      <c r="K437" s="51"/>
    </row>
    <row r="438" spans="1:11">
      <c r="A438" s="28">
        <v>44354</v>
      </c>
      <c r="B438" s="13">
        <v>621</v>
      </c>
      <c r="C438" s="13" t="s">
        <v>227</v>
      </c>
      <c r="D438" s="51">
        <v>6516</v>
      </c>
      <c r="E438" s="51" t="s">
        <v>85</v>
      </c>
      <c r="F438" s="51"/>
      <c r="G438" s="51"/>
      <c r="H438" s="51"/>
      <c r="I438" s="51"/>
      <c r="J438" s="51"/>
      <c r="K438" s="51"/>
    </row>
    <row r="439" spans="1:11">
      <c r="A439" s="30">
        <v>44354</v>
      </c>
      <c r="B439" s="13">
        <v>624</v>
      </c>
      <c r="C439" s="31" t="s">
        <v>228</v>
      </c>
      <c r="D439" s="51" t="s">
        <v>3</v>
      </c>
      <c r="E439" s="51"/>
      <c r="F439" s="51"/>
      <c r="G439" s="51"/>
      <c r="H439" s="51"/>
      <c r="I439" s="51"/>
      <c r="J439" s="51"/>
      <c r="K439" s="51"/>
    </row>
    <row r="440" spans="1:11">
      <c r="A440" s="28">
        <v>44354</v>
      </c>
      <c r="B440" s="13">
        <v>514</v>
      </c>
      <c r="C440" s="13" t="s">
        <v>229</v>
      </c>
      <c r="D440" s="51">
        <v>154</v>
      </c>
      <c r="E440" s="51" t="s">
        <v>85</v>
      </c>
      <c r="F440" s="51"/>
      <c r="G440" s="51"/>
      <c r="H440" s="51" t="s">
        <v>85</v>
      </c>
      <c r="I440" s="51" t="s">
        <v>85</v>
      </c>
      <c r="J440" s="51"/>
      <c r="K440" s="51"/>
    </row>
    <row r="441" spans="1:11">
      <c r="A441" s="28">
        <v>44354</v>
      </c>
      <c r="B441" s="13">
        <v>517</v>
      </c>
      <c r="C441" s="13" t="s">
        <v>230</v>
      </c>
      <c r="D441" s="51">
        <v>756</v>
      </c>
      <c r="E441" s="51" t="s">
        <v>85</v>
      </c>
      <c r="F441" s="51"/>
      <c r="G441" s="51"/>
      <c r="H441" s="51" t="s">
        <v>85</v>
      </c>
      <c r="I441" s="51" t="s">
        <v>85</v>
      </c>
      <c r="J441" s="51"/>
      <c r="K441" s="51"/>
    </row>
    <row r="442" spans="1:11">
      <c r="A442" s="28">
        <v>44355</v>
      </c>
      <c r="B442" s="13">
        <v>408</v>
      </c>
      <c r="C442" s="13" t="s">
        <v>231</v>
      </c>
      <c r="D442" s="51">
        <v>10491</v>
      </c>
      <c r="E442" s="51" t="s">
        <v>85</v>
      </c>
      <c r="F442" s="51"/>
      <c r="G442" s="51"/>
      <c r="H442" s="51"/>
      <c r="I442" s="51"/>
      <c r="J442" s="51"/>
      <c r="K442" s="51"/>
    </row>
    <row r="443" spans="1:11">
      <c r="A443" s="28">
        <v>44355</v>
      </c>
      <c r="B443" s="13">
        <v>409</v>
      </c>
      <c r="C443" s="13" t="s">
        <v>232</v>
      </c>
      <c r="D443" s="51">
        <v>12844</v>
      </c>
      <c r="E443" s="51" t="s">
        <v>85</v>
      </c>
      <c r="F443" s="51"/>
      <c r="G443" s="51"/>
      <c r="H443" s="51"/>
      <c r="I443" s="51"/>
      <c r="J443" s="51"/>
      <c r="K443" s="51"/>
    </row>
    <row r="444" spans="1:11">
      <c r="A444" s="28">
        <v>44355</v>
      </c>
      <c r="B444" s="13">
        <v>610</v>
      </c>
      <c r="C444" s="13" t="s">
        <v>233</v>
      </c>
      <c r="D444" s="51">
        <v>8779</v>
      </c>
      <c r="E444" s="51" t="s">
        <v>85</v>
      </c>
      <c r="F444" s="51"/>
      <c r="G444" s="51"/>
      <c r="H444" s="51"/>
      <c r="I444" s="51"/>
      <c r="J444" s="51"/>
      <c r="K444" s="51"/>
    </row>
    <row r="445" spans="1:11">
      <c r="A445" s="28">
        <v>44355</v>
      </c>
      <c r="B445" s="13">
        <v>617</v>
      </c>
      <c r="C445" s="13" t="s">
        <v>234</v>
      </c>
      <c r="D445" s="51">
        <v>4377</v>
      </c>
      <c r="E445" s="51" t="s">
        <v>85</v>
      </c>
      <c r="F445" s="51"/>
      <c r="G445" s="51"/>
      <c r="H445" s="51"/>
      <c r="I445" s="51"/>
      <c r="J445" s="51"/>
      <c r="K445" s="51"/>
    </row>
    <row r="446" spans="1:11">
      <c r="A446" s="28">
        <v>44355</v>
      </c>
      <c r="B446" s="13">
        <v>624</v>
      </c>
      <c r="C446" s="13" t="s">
        <v>235</v>
      </c>
      <c r="D446" s="51">
        <v>4232</v>
      </c>
      <c r="E446" s="51" t="s">
        <v>85</v>
      </c>
      <c r="F446" s="51"/>
      <c r="G446" s="51"/>
      <c r="H446" s="51"/>
      <c r="I446" s="51"/>
      <c r="J446" s="51"/>
      <c r="K446" s="51"/>
    </row>
    <row r="447" spans="1:11">
      <c r="A447" s="28">
        <v>44355</v>
      </c>
      <c r="B447" s="13">
        <v>504</v>
      </c>
      <c r="C447" s="13" t="s">
        <v>236</v>
      </c>
      <c r="D447" s="51">
        <v>135</v>
      </c>
      <c r="E447" s="51" t="s">
        <v>85</v>
      </c>
      <c r="F447" s="51"/>
      <c r="G447" s="51"/>
      <c r="H447" s="51"/>
      <c r="I447" s="51"/>
      <c r="J447" s="51"/>
      <c r="K447" s="51"/>
    </row>
    <row r="448" spans="1:11">
      <c r="A448" s="28">
        <v>44355</v>
      </c>
      <c r="B448" s="13">
        <v>518</v>
      </c>
      <c r="C448" s="13" t="s">
        <v>237</v>
      </c>
      <c r="D448" s="51">
        <v>200</v>
      </c>
      <c r="E448" s="51" t="s">
        <v>85</v>
      </c>
      <c r="F448" s="51"/>
      <c r="G448" s="51"/>
      <c r="H448" s="51" t="s">
        <v>85</v>
      </c>
      <c r="I448" s="51" t="s">
        <v>85</v>
      </c>
      <c r="J448" s="51"/>
      <c r="K448" s="51"/>
    </row>
    <row r="449" spans="1:11">
      <c r="A449" s="28">
        <v>44356</v>
      </c>
      <c r="B449" s="13">
        <v>407</v>
      </c>
      <c r="C449" s="13" t="s">
        <v>238</v>
      </c>
      <c r="D449" s="51">
        <v>3722</v>
      </c>
      <c r="E449" s="51" t="s">
        <v>85</v>
      </c>
      <c r="F449" s="51"/>
      <c r="G449" s="51"/>
      <c r="H449" s="51"/>
      <c r="I449" s="51"/>
      <c r="J449" s="51"/>
      <c r="K449" s="51"/>
    </row>
    <row r="450" spans="1:11">
      <c r="A450" s="28">
        <v>44356</v>
      </c>
      <c r="B450" s="13">
        <v>602</v>
      </c>
      <c r="C450" s="13" t="s">
        <v>239</v>
      </c>
      <c r="D450" s="51">
        <v>179</v>
      </c>
      <c r="E450" s="51" t="s">
        <v>85</v>
      </c>
      <c r="F450" s="51"/>
      <c r="G450" s="51"/>
      <c r="H450" s="51"/>
      <c r="I450" s="51"/>
      <c r="J450" s="51"/>
      <c r="K450" s="51"/>
    </row>
    <row r="451" spans="1:11">
      <c r="A451" s="28">
        <v>44356</v>
      </c>
      <c r="B451" s="13">
        <v>612</v>
      </c>
      <c r="C451" s="13" t="s">
        <v>240</v>
      </c>
      <c r="D451" s="51">
        <v>7792</v>
      </c>
      <c r="E451" s="51" t="s">
        <v>85</v>
      </c>
      <c r="F451" s="51"/>
      <c r="G451" s="51"/>
      <c r="H451" s="51"/>
      <c r="I451" s="51"/>
      <c r="J451" s="51"/>
      <c r="K451" s="51"/>
    </row>
    <row r="452" spans="1:11">
      <c r="A452" s="28">
        <v>44356</v>
      </c>
      <c r="B452" s="13">
        <v>614</v>
      </c>
      <c r="C452" s="13" t="s">
        <v>241</v>
      </c>
      <c r="D452" s="51">
        <v>8959</v>
      </c>
      <c r="E452" s="51" t="s">
        <v>85</v>
      </c>
      <c r="F452" s="51"/>
      <c r="G452" s="51"/>
      <c r="H452" s="51" t="s">
        <v>85</v>
      </c>
      <c r="I452" s="51" t="s">
        <v>85</v>
      </c>
      <c r="J452" s="51"/>
      <c r="K452" s="51"/>
    </row>
    <row r="453" spans="1:11">
      <c r="A453" s="28">
        <v>44356</v>
      </c>
      <c r="B453" s="13">
        <v>623</v>
      </c>
      <c r="C453" s="13" t="s">
        <v>242</v>
      </c>
      <c r="D453" s="51">
        <v>8792</v>
      </c>
      <c r="E453" s="51" t="s">
        <v>85</v>
      </c>
      <c r="F453" s="51"/>
      <c r="G453" s="51"/>
      <c r="H453" s="51"/>
      <c r="I453" s="51"/>
      <c r="J453" s="51"/>
      <c r="K453" s="51"/>
    </row>
    <row r="454" spans="1:11">
      <c r="A454" s="28">
        <v>44356</v>
      </c>
      <c r="B454" s="13">
        <v>507</v>
      </c>
      <c r="C454" s="13" t="s">
        <v>243</v>
      </c>
      <c r="D454" s="51">
        <v>250</v>
      </c>
      <c r="E454" s="51" t="s">
        <v>85</v>
      </c>
      <c r="F454" s="51"/>
      <c r="G454" s="51"/>
      <c r="H454" s="51" t="s">
        <v>85</v>
      </c>
      <c r="I454" s="51" t="s">
        <v>85</v>
      </c>
      <c r="J454" s="51"/>
      <c r="K454" s="51"/>
    </row>
    <row r="455" spans="1:11">
      <c r="A455" s="28">
        <v>44356</v>
      </c>
      <c r="B455" s="13">
        <v>516</v>
      </c>
      <c r="C455" s="13" t="s">
        <v>244</v>
      </c>
      <c r="D455" s="51">
        <v>616</v>
      </c>
      <c r="E455" s="51" t="s">
        <v>85</v>
      </c>
      <c r="F455" s="51"/>
      <c r="G455" s="51"/>
      <c r="H455" s="51" t="s">
        <v>85</v>
      </c>
      <c r="I455" s="51" t="s">
        <v>85</v>
      </c>
      <c r="J455" s="51"/>
      <c r="K455" s="51"/>
    </row>
    <row r="456" spans="1:11">
      <c r="A456" s="28">
        <v>44357</v>
      </c>
      <c r="B456" s="13">
        <v>411</v>
      </c>
      <c r="C456" s="13" t="s">
        <v>245</v>
      </c>
      <c r="D456" s="51">
        <v>7205</v>
      </c>
      <c r="E456" s="51" t="s">
        <v>85</v>
      </c>
      <c r="F456" s="51"/>
      <c r="G456" s="51"/>
      <c r="H456" s="51"/>
      <c r="I456" s="51"/>
      <c r="J456" s="51"/>
      <c r="K456" s="51"/>
    </row>
    <row r="457" spans="1:11">
      <c r="A457" s="28">
        <v>44357</v>
      </c>
      <c r="B457" s="13">
        <v>412</v>
      </c>
      <c r="C457" s="13" t="s">
        <v>246</v>
      </c>
      <c r="D457" s="51">
        <v>9124</v>
      </c>
      <c r="E457" s="51" t="s">
        <v>85</v>
      </c>
      <c r="F457" s="51"/>
      <c r="G457" s="51"/>
      <c r="H457" s="51"/>
      <c r="I457" s="51"/>
      <c r="J457" s="51"/>
      <c r="K457" s="51"/>
    </row>
    <row r="458" spans="1:11">
      <c r="A458" s="28">
        <v>44357</v>
      </c>
      <c r="B458" s="13">
        <v>415</v>
      </c>
      <c r="C458" s="13" t="s">
        <v>247</v>
      </c>
      <c r="D458" s="51">
        <v>13718</v>
      </c>
      <c r="E458" s="51" t="s">
        <v>85</v>
      </c>
      <c r="F458" s="51"/>
      <c r="G458" s="51"/>
      <c r="H458" s="51"/>
      <c r="I458" s="51"/>
      <c r="J458" s="51"/>
      <c r="K458" s="51"/>
    </row>
    <row r="459" spans="1:11">
      <c r="A459" s="28">
        <v>44357</v>
      </c>
      <c r="B459" s="13">
        <v>603</v>
      </c>
      <c r="C459" s="13" t="s">
        <v>248</v>
      </c>
      <c r="D459" s="51">
        <v>5877</v>
      </c>
      <c r="E459" s="51" t="s">
        <v>85</v>
      </c>
      <c r="F459" s="51"/>
      <c r="G459" s="51"/>
      <c r="H459" s="51"/>
      <c r="I459" s="51"/>
      <c r="J459" s="51"/>
      <c r="K459" s="51"/>
    </row>
    <row r="460" spans="1:11">
      <c r="A460" s="28">
        <v>44357</v>
      </c>
      <c r="B460" s="13">
        <v>604</v>
      </c>
      <c r="C460" s="13" t="s">
        <v>249</v>
      </c>
      <c r="D460" s="51">
        <v>2934</v>
      </c>
      <c r="E460" s="51" t="s">
        <v>85</v>
      </c>
      <c r="F460" s="51"/>
      <c r="G460" s="51"/>
      <c r="H460" s="51"/>
      <c r="I460" s="51"/>
      <c r="J460" s="51"/>
      <c r="K460" s="51"/>
    </row>
    <row r="461" spans="1:11">
      <c r="A461" s="28">
        <v>44357</v>
      </c>
      <c r="B461" s="13">
        <v>606</v>
      </c>
      <c r="C461" s="13" t="s">
        <v>250</v>
      </c>
      <c r="D461" s="51">
        <v>4679</v>
      </c>
      <c r="E461" s="51" t="s">
        <v>85</v>
      </c>
      <c r="F461" s="51"/>
      <c r="G461" s="51"/>
      <c r="H461" s="51"/>
      <c r="I461" s="51"/>
      <c r="J461" s="51"/>
      <c r="K461" s="51"/>
    </row>
    <row r="462" spans="1:11">
      <c r="A462" s="28">
        <v>44357</v>
      </c>
      <c r="B462" s="13">
        <v>622</v>
      </c>
      <c r="C462" s="13" t="s">
        <v>251</v>
      </c>
      <c r="D462" s="51">
        <v>8823</v>
      </c>
      <c r="E462" s="51" t="s">
        <v>85</v>
      </c>
      <c r="F462" s="51"/>
      <c r="G462" s="51"/>
      <c r="H462" s="51"/>
      <c r="I462" s="51"/>
      <c r="J462" s="51"/>
      <c r="K462" s="51"/>
    </row>
    <row r="463" spans="1:11">
      <c r="A463" s="28">
        <v>44357</v>
      </c>
      <c r="B463" s="13">
        <v>512</v>
      </c>
      <c r="C463" s="13" t="s">
        <v>252</v>
      </c>
      <c r="D463" s="51">
        <v>929</v>
      </c>
      <c r="E463" s="51" t="s">
        <v>85</v>
      </c>
      <c r="F463" s="51"/>
      <c r="G463" s="51"/>
      <c r="H463" s="51" t="s">
        <v>85</v>
      </c>
      <c r="I463" s="51" t="s">
        <v>85</v>
      </c>
      <c r="J463" s="51"/>
      <c r="K463" s="51"/>
    </row>
    <row r="464" spans="1:11">
      <c r="A464" s="28">
        <v>44357</v>
      </c>
      <c r="B464" s="13">
        <v>513</v>
      </c>
      <c r="C464" s="13" t="s">
        <v>253</v>
      </c>
      <c r="D464" s="51">
        <v>60</v>
      </c>
      <c r="E464" s="51" t="s">
        <v>85</v>
      </c>
      <c r="F464" s="51"/>
      <c r="G464" s="51"/>
      <c r="H464" s="51" t="s">
        <v>85</v>
      </c>
      <c r="I464" s="51" t="s">
        <v>85</v>
      </c>
      <c r="J464" s="51"/>
      <c r="K464" s="51"/>
    </row>
    <row r="465" spans="1:11">
      <c r="A465" s="28">
        <v>44360</v>
      </c>
      <c r="B465" s="13">
        <v>416</v>
      </c>
      <c r="C465" s="13" t="s">
        <v>254</v>
      </c>
      <c r="D465" s="51">
        <v>4476</v>
      </c>
      <c r="E465" s="51" t="s">
        <v>85</v>
      </c>
      <c r="F465" s="51" t="s">
        <v>85</v>
      </c>
      <c r="G465" s="51" t="s">
        <v>85</v>
      </c>
      <c r="H465" s="51" t="s">
        <v>85</v>
      </c>
      <c r="I465" s="51"/>
      <c r="J465" s="51"/>
      <c r="K465" s="51"/>
    </row>
    <row r="466" spans="1:11">
      <c r="A466" s="28">
        <v>44360</v>
      </c>
      <c r="B466" s="13">
        <v>418</v>
      </c>
      <c r="C466" s="13" t="s">
        <v>255</v>
      </c>
      <c r="D466" s="51">
        <v>16224</v>
      </c>
      <c r="E466" s="51" t="s">
        <v>85</v>
      </c>
      <c r="F466" s="51" t="s">
        <v>85</v>
      </c>
      <c r="G466" s="51" t="s">
        <v>85</v>
      </c>
      <c r="H466" s="51" t="s">
        <v>85</v>
      </c>
      <c r="I466" s="51"/>
      <c r="J466" s="51"/>
      <c r="K466" s="51"/>
    </row>
    <row r="467" spans="1:11">
      <c r="A467" s="28">
        <v>44360</v>
      </c>
      <c r="B467" s="13">
        <v>423</v>
      </c>
      <c r="C467" s="13" t="s">
        <v>256</v>
      </c>
      <c r="D467" s="51">
        <v>9339</v>
      </c>
      <c r="E467" s="51" t="s">
        <v>85</v>
      </c>
      <c r="F467" s="51" t="s">
        <v>85</v>
      </c>
      <c r="G467" s="51" t="s">
        <v>85</v>
      </c>
      <c r="H467" s="51" t="s">
        <v>85</v>
      </c>
      <c r="I467" s="51"/>
      <c r="J467" s="51"/>
      <c r="K467" s="51"/>
    </row>
    <row r="468" spans="1:11">
      <c r="A468" s="28">
        <v>44360</v>
      </c>
      <c r="B468" s="13">
        <v>620</v>
      </c>
      <c r="C468" s="13" t="s">
        <v>257</v>
      </c>
      <c r="D468" s="51">
        <v>5265</v>
      </c>
      <c r="E468" s="51" t="s">
        <v>85</v>
      </c>
      <c r="F468" s="51" t="s">
        <v>85</v>
      </c>
      <c r="G468" s="51" t="s">
        <v>85</v>
      </c>
      <c r="H468" s="51" t="s">
        <v>85</v>
      </c>
      <c r="I468" s="51" t="s">
        <v>85</v>
      </c>
      <c r="J468" s="51"/>
      <c r="K468" s="51"/>
    </row>
    <row r="469" spans="1:11">
      <c r="A469" s="28">
        <v>44360</v>
      </c>
      <c r="B469" s="13">
        <v>625</v>
      </c>
      <c r="C469" s="13" t="s">
        <v>258</v>
      </c>
      <c r="D469" s="51">
        <v>6365</v>
      </c>
      <c r="E469" s="51" t="s">
        <v>85</v>
      </c>
      <c r="F469" s="51" t="s">
        <v>85</v>
      </c>
      <c r="G469" s="51" t="s">
        <v>85</v>
      </c>
      <c r="H469" s="51" t="s">
        <v>85</v>
      </c>
      <c r="I469" s="51"/>
      <c r="J469" s="51"/>
      <c r="K469" s="51"/>
    </row>
    <row r="470" spans="1:11">
      <c r="A470" s="28">
        <v>44360</v>
      </c>
      <c r="B470" s="13">
        <v>506</v>
      </c>
      <c r="C470" s="13" t="s">
        <v>259</v>
      </c>
      <c r="D470" s="51">
        <v>310</v>
      </c>
      <c r="E470" s="51" t="s">
        <v>85</v>
      </c>
      <c r="F470" s="51" t="s">
        <v>85</v>
      </c>
      <c r="G470" s="51" t="s">
        <v>85</v>
      </c>
      <c r="H470" s="51" t="s">
        <v>85</v>
      </c>
      <c r="I470" s="51" t="s">
        <v>85</v>
      </c>
      <c r="J470" s="51"/>
      <c r="K470" s="51"/>
    </row>
    <row r="471" spans="1:11">
      <c r="A471" s="28">
        <v>44360</v>
      </c>
      <c r="B471" s="13">
        <v>508</v>
      </c>
      <c r="C471" s="13" t="s">
        <v>260</v>
      </c>
      <c r="D471" s="51">
        <v>106</v>
      </c>
      <c r="E471" s="51" t="s">
        <v>85</v>
      </c>
      <c r="F471" s="51" t="s">
        <v>85</v>
      </c>
      <c r="G471" s="51" t="s">
        <v>85</v>
      </c>
      <c r="H471" s="51" t="s">
        <v>85</v>
      </c>
      <c r="I471" s="51" t="s">
        <v>85</v>
      </c>
      <c r="J471" s="51"/>
      <c r="K471" s="51"/>
    </row>
    <row r="472" spans="1:11">
      <c r="A472" s="28">
        <v>44361</v>
      </c>
      <c r="B472" s="13">
        <v>405</v>
      </c>
      <c r="C472" s="13" t="s">
        <v>261</v>
      </c>
      <c r="D472" s="51">
        <v>12061</v>
      </c>
      <c r="E472" s="51" t="s">
        <v>85</v>
      </c>
      <c r="F472" s="51" t="s">
        <v>85</v>
      </c>
      <c r="G472" s="51" t="s">
        <v>85</v>
      </c>
      <c r="H472" s="51" t="s">
        <v>85</v>
      </c>
      <c r="I472" s="51"/>
      <c r="J472" s="51"/>
      <c r="K472" s="51"/>
    </row>
    <row r="473" spans="1:11">
      <c r="A473" s="28">
        <v>44361</v>
      </c>
      <c r="B473" s="13">
        <v>406</v>
      </c>
      <c r="C473" s="13" t="s">
        <v>262</v>
      </c>
      <c r="D473" s="51">
        <v>15619</v>
      </c>
      <c r="E473" s="51" t="s">
        <v>85</v>
      </c>
      <c r="F473" s="51" t="s">
        <v>85</v>
      </c>
      <c r="G473" s="51" t="s">
        <v>85</v>
      </c>
      <c r="H473" s="51" t="s">
        <v>85</v>
      </c>
      <c r="I473" s="51"/>
      <c r="J473" s="51"/>
      <c r="K473" s="51"/>
    </row>
    <row r="474" spans="1:11">
      <c r="A474" s="28">
        <v>44361</v>
      </c>
      <c r="B474" s="13">
        <v>420</v>
      </c>
      <c r="C474" s="13" t="s">
        <v>263</v>
      </c>
      <c r="D474" s="51">
        <v>13598</v>
      </c>
      <c r="E474" s="51" t="s">
        <v>85</v>
      </c>
      <c r="F474" s="51" t="s">
        <v>85</v>
      </c>
      <c r="G474" s="51" t="s">
        <v>85</v>
      </c>
      <c r="H474" s="51" t="s">
        <v>85</v>
      </c>
      <c r="I474" s="51"/>
      <c r="J474" s="51"/>
      <c r="K474" s="51"/>
    </row>
    <row r="475" spans="1:11">
      <c r="A475" s="28">
        <v>44361</v>
      </c>
      <c r="B475" s="13">
        <v>421</v>
      </c>
      <c r="C475" s="13" t="s">
        <v>264</v>
      </c>
      <c r="D475" s="51">
        <v>12583</v>
      </c>
      <c r="E475" s="51" t="s">
        <v>85</v>
      </c>
      <c r="F475" s="51" t="s">
        <v>85</v>
      </c>
      <c r="G475" s="51" t="s">
        <v>85</v>
      </c>
      <c r="H475" s="51" t="s">
        <v>85</v>
      </c>
      <c r="I475" s="51"/>
      <c r="J475" s="51"/>
      <c r="K475" s="51"/>
    </row>
    <row r="476" spans="1:11">
      <c r="A476" s="28">
        <v>44361</v>
      </c>
      <c r="B476" s="13">
        <v>607</v>
      </c>
      <c r="C476" s="13" t="s">
        <v>265</v>
      </c>
      <c r="D476" s="51">
        <v>9939</v>
      </c>
      <c r="E476" s="51" t="s">
        <v>85</v>
      </c>
      <c r="F476" s="51" t="s">
        <v>85</v>
      </c>
      <c r="G476" s="51" t="s">
        <v>85</v>
      </c>
      <c r="H476" s="51" t="s">
        <v>85</v>
      </c>
      <c r="I476" s="51"/>
      <c r="J476" s="51"/>
      <c r="K476" s="51"/>
    </row>
    <row r="477" spans="1:11">
      <c r="A477" s="28">
        <v>44361</v>
      </c>
      <c r="B477" s="13">
        <v>509</v>
      </c>
      <c r="C477" s="13" t="s">
        <v>266</v>
      </c>
      <c r="D477" s="51">
        <v>229</v>
      </c>
      <c r="E477" s="51" t="s">
        <v>85</v>
      </c>
      <c r="F477" s="51" t="s">
        <v>85</v>
      </c>
      <c r="G477" s="51" t="s">
        <v>85</v>
      </c>
      <c r="H477" s="51" t="s">
        <v>85</v>
      </c>
      <c r="I477" s="51" t="s">
        <v>85</v>
      </c>
      <c r="J477" s="51"/>
      <c r="K477" s="51"/>
    </row>
    <row r="478" spans="1:11">
      <c r="A478" s="28">
        <v>44361</v>
      </c>
      <c r="B478" s="13">
        <v>519</v>
      </c>
      <c r="C478" s="13" t="s">
        <v>267</v>
      </c>
      <c r="D478" s="51">
        <v>513</v>
      </c>
      <c r="E478" s="51" t="s">
        <v>85</v>
      </c>
      <c r="F478" s="51" t="s">
        <v>85</v>
      </c>
      <c r="G478" s="51" t="s">
        <v>85</v>
      </c>
      <c r="H478" s="51" t="s">
        <v>85</v>
      </c>
      <c r="I478" s="51" t="s">
        <v>85</v>
      </c>
      <c r="J478" s="51"/>
      <c r="K478" s="51"/>
    </row>
    <row r="479" spans="1:11">
      <c r="A479" s="28">
        <v>44362</v>
      </c>
      <c r="B479" s="13">
        <v>414</v>
      </c>
      <c r="C479" s="13" t="s">
        <v>268</v>
      </c>
      <c r="D479" s="51">
        <v>14108</v>
      </c>
      <c r="E479" s="51" t="s">
        <v>85</v>
      </c>
      <c r="F479" s="51" t="s">
        <v>85</v>
      </c>
      <c r="G479" s="51" t="s">
        <v>85</v>
      </c>
      <c r="H479" s="51" t="s">
        <v>85</v>
      </c>
      <c r="I479" s="51"/>
      <c r="J479" s="51"/>
      <c r="K479" s="51"/>
    </row>
    <row r="480" spans="1:11">
      <c r="A480" s="28">
        <v>44362</v>
      </c>
      <c r="B480" s="13">
        <v>417</v>
      </c>
      <c r="C480" s="13" t="s">
        <v>269</v>
      </c>
      <c r="D480" s="51">
        <v>11566</v>
      </c>
      <c r="E480" s="51" t="s">
        <v>85</v>
      </c>
      <c r="F480" s="51" t="s">
        <v>85</v>
      </c>
      <c r="G480" s="51" t="s">
        <v>85</v>
      </c>
      <c r="H480" s="51" t="s">
        <v>85</v>
      </c>
      <c r="I480" s="51"/>
      <c r="J480" s="51"/>
      <c r="K480" s="51"/>
    </row>
    <row r="481" spans="1:11">
      <c r="A481" s="28">
        <v>44362</v>
      </c>
      <c r="B481" s="13">
        <v>601</v>
      </c>
      <c r="C481" s="13" t="s">
        <v>270</v>
      </c>
      <c r="D481" s="51">
        <v>3521</v>
      </c>
      <c r="E481" s="51" t="s">
        <v>85</v>
      </c>
      <c r="F481" s="51" t="s">
        <v>85</v>
      </c>
      <c r="G481" s="51" t="s">
        <v>85</v>
      </c>
      <c r="H481" s="51" t="s">
        <v>85</v>
      </c>
      <c r="I481" s="51"/>
      <c r="J481" s="51"/>
      <c r="K481" s="51"/>
    </row>
    <row r="482" spans="1:11">
      <c r="A482" s="28">
        <v>44362</v>
      </c>
      <c r="B482" s="13">
        <v>615</v>
      </c>
      <c r="C482" s="13" t="s">
        <v>271</v>
      </c>
      <c r="D482" s="51">
        <v>4022</v>
      </c>
      <c r="E482" s="51" t="s">
        <v>85</v>
      </c>
      <c r="F482" s="51" t="s">
        <v>85</v>
      </c>
      <c r="G482" s="51" t="s">
        <v>85</v>
      </c>
      <c r="H482" s="51" t="s">
        <v>85</v>
      </c>
      <c r="I482" s="51" t="s">
        <v>85</v>
      </c>
      <c r="J482" s="51"/>
      <c r="K482" s="51"/>
    </row>
    <row r="483" spans="1:11">
      <c r="A483" s="28">
        <v>44362</v>
      </c>
      <c r="B483" s="13">
        <v>616</v>
      </c>
      <c r="C483" s="13" t="s">
        <v>272</v>
      </c>
      <c r="D483" s="51">
        <v>5800</v>
      </c>
      <c r="E483" s="51" t="s">
        <v>85</v>
      </c>
      <c r="F483" s="51" t="s">
        <v>85</v>
      </c>
      <c r="G483" s="51" t="s">
        <v>85</v>
      </c>
      <c r="H483" s="51" t="s">
        <v>85</v>
      </c>
      <c r="I483" s="51"/>
      <c r="J483" s="51"/>
      <c r="K483" s="51"/>
    </row>
    <row r="484" spans="1:11">
      <c r="A484" s="28">
        <v>44362</v>
      </c>
      <c r="B484" s="13">
        <v>626</v>
      </c>
      <c r="C484" s="13" t="s">
        <v>273</v>
      </c>
      <c r="D484" s="51">
        <v>3552</v>
      </c>
      <c r="E484" s="51" t="s">
        <v>85</v>
      </c>
      <c r="F484" s="51" t="s">
        <v>85</v>
      </c>
      <c r="G484" s="51" t="s">
        <v>85</v>
      </c>
      <c r="H484" s="51" t="s">
        <v>85</v>
      </c>
      <c r="I484" s="51" t="s">
        <v>85</v>
      </c>
      <c r="J484" s="51"/>
      <c r="K484" s="51"/>
    </row>
    <row r="485" spans="1:11">
      <c r="A485" s="28">
        <v>44362</v>
      </c>
      <c r="B485" s="13">
        <v>501</v>
      </c>
      <c r="C485" s="13" t="s">
        <v>274</v>
      </c>
      <c r="D485" s="51">
        <v>634</v>
      </c>
      <c r="E485" s="51" t="s">
        <v>85</v>
      </c>
      <c r="F485" s="51" t="s">
        <v>85</v>
      </c>
      <c r="G485" s="51" t="s">
        <v>85</v>
      </c>
      <c r="H485" s="51" t="s">
        <v>85</v>
      </c>
      <c r="I485" s="51" t="s">
        <v>85</v>
      </c>
      <c r="J485" s="51"/>
      <c r="K485" s="51"/>
    </row>
    <row r="486" spans="1:11">
      <c r="A486" s="28">
        <v>44362</v>
      </c>
      <c r="B486" s="13">
        <v>510</v>
      </c>
      <c r="C486" s="13" t="s">
        <v>275</v>
      </c>
      <c r="D486" s="51">
        <v>807</v>
      </c>
      <c r="E486" s="51" t="s">
        <v>85</v>
      </c>
      <c r="F486" s="51" t="s">
        <v>85</v>
      </c>
      <c r="G486" s="51" t="s">
        <v>85</v>
      </c>
      <c r="H486" s="51" t="s">
        <v>85</v>
      </c>
      <c r="I486" s="51" t="s">
        <v>85</v>
      </c>
      <c r="J486" s="51"/>
      <c r="K486" s="51"/>
    </row>
    <row r="487" spans="1:11">
      <c r="A487" s="28">
        <v>44363</v>
      </c>
      <c r="B487" s="13">
        <v>410</v>
      </c>
      <c r="C487" s="13" t="s">
        <v>276</v>
      </c>
      <c r="D487" s="51">
        <v>10102</v>
      </c>
      <c r="E487" s="51" t="s">
        <v>85</v>
      </c>
      <c r="F487" s="51" t="s">
        <v>85</v>
      </c>
      <c r="G487" s="51" t="s">
        <v>85</v>
      </c>
      <c r="H487" s="51" t="s">
        <v>85</v>
      </c>
      <c r="I487" s="51"/>
      <c r="J487" s="51"/>
      <c r="K487" s="51"/>
    </row>
    <row r="488" spans="1:11">
      <c r="A488" s="28">
        <v>44363</v>
      </c>
      <c r="B488" s="13">
        <v>413</v>
      </c>
      <c r="C488" s="13" t="s">
        <v>277</v>
      </c>
      <c r="D488" s="51">
        <v>13106</v>
      </c>
      <c r="E488" s="51" t="s">
        <v>85</v>
      </c>
      <c r="F488" s="51" t="s">
        <v>85</v>
      </c>
      <c r="G488" s="51" t="s">
        <v>85</v>
      </c>
      <c r="H488" s="51" t="s">
        <v>85</v>
      </c>
      <c r="I488" s="51"/>
      <c r="J488" s="51"/>
      <c r="K488" s="51"/>
    </row>
    <row r="489" spans="1:11">
      <c r="A489" s="28">
        <v>44363</v>
      </c>
      <c r="B489" s="13">
        <v>419</v>
      </c>
      <c r="C489" s="13" t="s">
        <v>278</v>
      </c>
      <c r="D489" s="51">
        <v>13139</v>
      </c>
      <c r="E489" s="51" t="s">
        <v>85</v>
      </c>
      <c r="F489" s="51" t="s">
        <v>85</v>
      </c>
      <c r="G489" s="51" t="s">
        <v>85</v>
      </c>
      <c r="H489" s="51" t="s">
        <v>85</v>
      </c>
      <c r="I489" s="51"/>
      <c r="J489" s="51"/>
      <c r="K489" s="51"/>
    </row>
    <row r="490" spans="1:11">
      <c r="A490" s="28">
        <v>44363</v>
      </c>
      <c r="B490" s="13">
        <v>619</v>
      </c>
      <c r="C490" s="13" t="s">
        <v>279</v>
      </c>
      <c r="D490" s="51">
        <v>7207</v>
      </c>
      <c r="E490" s="51" t="s">
        <v>85</v>
      </c>
      <c r="F490" s="51" t="s">
        <v>85</v>
      </c>
      <c r="G490" s="51" t="s">
        <v>85</v>
      </c>
      <c r="H490" s="51" t="s">
        <v>85</v>
      </c>
      <c r="I490" s="51"/>
      <c r="J490" s="51"/>
      <c r="K490" s="51"/>
    </row>
    <row r="491" spans="1:11">
      <c r="A491" s="28">
        <v>44363</v>
      </c>
      <c r="B491" s="13">
        <v>511</v>
      </c>
      <c r="C491" s="13" t="s">
        <v>280</v>
      </c>
      <c r="D491" s="51">
        <v>382</v>
      </c>
      <c r="E491" s="51" t="s">
        <v>85</v>
      </c>
      <c r="F491" s="51" t="s">
        <v>85</v>
      </c>
      <c r="G491" s="51" t="s">
        <v>85</v>
      </c>
      <c r="H491" s="51" t="s">
        <v>85</v>
      </c>
      <c r="I491" s="51" t="s">
        <v>85</v>
      </c>
      <c r="J491" s="51"/>
      <c r="K491" s="51"/>
    </row>
    <row r="492" spans="1:11">
      <c r="A492" s="28">
        <v>44363</v>
      </c>
      <c r="B492" s="13">
        <v>515</v>
      </c>
      <c r="C492" s="13" t="s">
        <v>281</v>
      </c>
      <c r="D492" s="51">
        <v>1037</v>
      </c>
      <c r="E492" s="51" t="s">
        <v>85</v>
      </c>
      <c r="F492" s="51" t="s">
        <v>85</v>
      </c>
      <c r="G492" s="51" t="s">
        <v>85</v>
      </c>
      <c r="H492" s="51" t="s">
        <v>85</v>
      </c>
      <c r="I492" s="51" t="s">
        <v>85</v>
      </c>
      <c r="J492" s="51"/>
      <c r="K492" s="51"/>
    </row>
    <row r="493" spans="1:11">
      <c r="A493" s="28">
        <v>44364</v>
      </c>
      <c r="B493" s="13">
        <v>401</v>
      </c>
      <c r="C493" s="13" t="s">
        <v>282</v>
      </c>
      <c r="D493" s="51">
        <v>4045</v>
      </c>
      <c r="E493" s="51" t="s">
        <v>85</v>
      </c>
      <c r="F493" s="51" t="s">
        <v>85</v>
      </c>
      <c r="G493" s="51" t="s">
        <v>85</v>
      </c>
      <c r="H493" s="51" t="s">
        <v>85</v>
      </c>
      <c r="I493" s="51"/>
      <c r="J493" s="51"/>
      <c r="K493" s="51"/>
    </row>
    <row r="494" spans="1:11">
      <c r="A494" s="28">
        <v>44364</v>
      </c>
      <c r="B494" s="13">
        <v>422</v>
      </c>
      <c r="C494" s="13" t="s">
        <v>283</v>
      </c>
      <c r="D494" s="51">
        <v>9434</v>
      </c>
      <c r="E494" s="51" t="s">
        <v>85</v>
      </c>
      <c r="F494" s="51" t="s">
        <v>85</v>
      </c>
      <c r="G494" s="51" t="s">
        <v>85</v>
      </c>
      <c r="H494" s="51" t="s">
        <v>85</v>
      </c>
      <c r="I494" s="51"/>
      <c r="J494" s="51"/>
      <c r="K494" s="51"/>
    </row>
    <row r="495" spans="1:11">
      <c r="A495" s="28">
        <v>44364</v>
      </c>
      <c r="B495" s="13">
        <v>424</v>
      </c>
      <c r="C495" s="13" t="s">
        <v>284</v>
      </c>
      <c r="D495" s="51">
        <v>5709</v>
      </c>
      <c r="E495" s="51" t="s">
        <v>85</v>
      </c>
      <c r="F495" s="51" t="s">
        <v>85</v>
      </c>
      <c r="G495" s="51" t="s">
        <v>85</v>
      </c>
      <c r="H495" s="51" t="s">
        <v>85</v>
      </c>
      <c r="I495" s="51"/>
      <c r="J495" s="51"/>
      <c r="K495" s="51"/>
    </row>
    <row r="496" spans="1:11">
      <c r="A496" s="28">
        <v>44364</v>
      </c>
      <c r="B496" s="13">
        <v>613</v>
      </c>
      <c r="C496" s="13" t="s">
        <v>285</v>
      </c>
      <c r="D496" s="51">
        <v>3595</v>
      </c>
      <c r="E496" s="51" t="s">
        <v>85</v>
      </c>
      <c r="F496" s="51" t="s">
        <v>85</v>
      </c>
      <c r="G496" s="51" t="s">
        <v>85</v>
      </c>
      <c r="H496" s="51" t="s">
        <v>85</v>
      </c>
      <c r="I496" s="51"/>
      <c r="J496" s="51"/>
      <c r="K496" s="51"/>
    </row>
    <row r="497" spans="1:11">
      <c r="A497" s="28">
        <v>44364</v>
      </c>
      <c r="B497" s="13">
        <v>505</v>
      </c>
      <c r="C497" s="13" t="s">
        <v>286</v>
      </c>
      <c r="D497" s="51">
        <v>528</v>
      </c>
      <c r="E497" s="51" t="s">
        <v>85</v>
      </c>
      <c r="F497" s="51" t="s">
        <v>85</v>
      </c>
      <c r="G497" s="51" t="s">
        <v>85</v>
      </c>
      <c r="H497" s="51" t="s">
        <v>85</v>
      </c>
      <c r="I497" s="51" t="s">
        <v>85</v>
      </c>
      <c r="J497" s="51"/>
      <c r="K497" s="51"/>
    </row>
    <row r="498" spans="1:11">
      <c r="A498" s="28">
        <v>44367</v>
      </c>
      <c r="B498" s="13">
        <v>408</v>
      </c>
      <c r="C498" s="13" t="s">
        <v>287</v>
      </c>
      <c r="D498" s="51">
        <v>10491</v>
      </c>
      <c r="E498" s="51" t="s">
        <v>85</v>
      </c>
      <c r="F498" s="51" t="s">
        <v>85</v>
      </c>
      <c r="G498" s="51" t="s">
        <v>85</v>
      </c>
      <c r="H498" s="51" t="s">
        <v>85</v>
      </c>
      <c r="I498" s="51"/>
      <c r="J498" s="51"/>
      <c r="K498" s="51"/>
    </row>
    <row r="499" spans="1:11">
      <c r="A499" s="28">
        <v>44367</v>
      </c>
      <c r="B499" s="13">
        <v>609</v>
      </c>
      <c r="C499" s="13" t="s">
        <v>288</v>
      </c>
      <c r="D499" s="51">
        <v>7834</v>
      </c>
      <c r="E499" s="51" t="s">
        <v>85</v>
      </c>
      <c r="F499" s="51" t="s">
        <v>85</v>
      </c>
      <c r="G499" s="51" t="s">
        <v>85</v>
      </c>
      <c r="H499" s="51" t="s">
        <v>85</v>
      </c>
      <c r="I499" s="51"/>
      <c r="J499" s="51"/>
      <c r="K499" s="51"/>
    </row>
    <row r="500" spans="1:11">
      <c r="A500" s="28">
        <v>44367</v>
      </c>
      <c r="B500" s="13">
        <v>612</v>
      </c>
      <c r="C500" s="13" t="s">
        <v>289</v>
      </c>
      <c r="D500" s="51">
        <v>7800</v>
      </c>
      <c r="E500" s="51" t="s">
        <v>85</v>
      </c>
      <c r="F500" s="51" t="s">
        <v>85</v>
      </c>
      <c r="G500" s="51" t="s">
        <v>85</v>
      </c>
      <c r="H500" s="51" t="s">
        <v>85</v>
      </c>
      <c r="I500" s="51"/>
      <c r="J500" s="51"/>
      <c r="K500" s="51"/>
    </row>
    <row r="501" spans="1:11">
      <c r="A501" s="28">
        <v>44367</v>
      </c>
      <c r="B501" s="13">
        <v>618</v>
      </c>
      <c r="C501" s="13" t="s">
        <v>290</v>
      </c>
      <c r="D501" s="51">
        <v>8099</v>
      </c>
      <c r="E501" s="51" t="s">
        <v>85</v>
      </c>
      <c r="F501" s="51" t="s">
        <v>85</v>
      </c>
      <c r="G501" s="51" t="s">
        <v>85</v>
      </c>
      <c r="H501" s="51" t="s">
        <v>85</v>
      </c>
      <c r="I501" s="51"/>
      <c r="J501" s="51"/>
      <c r="K501" s="51"/>
    </row>
    <row r="502" spans="1:11">
      <c r="A502" s="28">
        <v>44367</v>
      </c>
      <c r="B502" s="13">
        <v>623</v>
      </c>
      <c r="C502" s="13" t="s">
        <v>291</v>
      </c>
      <c r="D502" s="51">
        <v>8792</v>
      </c>
      <c r="E502" s="51" t="s">
        <v>85</v>
      </c>
      <c r="F502" s="51" t="s">
        <v>85</v>
      </c>
      <c r="G502" s="51" t="s">
        <v>85</v>
      </c>
      <c r="H502" s="51" t="s">
        <v>85</v>
      </c>
      <c r="I502" s="51" t="s">
        <v>85</v>
      </c>
      <c r="J502" s="51"/>
      <c r="K502" s="51"/>
    </row>
    <row r="503" spans="1:11">
      <c r="A503" s="28">
        <v>44367</v>
      </c>
      <c r="B503" s="13">
        <v>502</v>
      </c>
      <c r="C503" s="13" t="s">
        <v>292</v>
      </c>
      <c r="D503" s="51">
        <v>648</v>
      </c>
      <c r="E503" s="51" t="s">
        <v>85</v>
      </c>
      <c r="F503" s="51" t="s">
        <v>85</v>
      </c>
      <c r="G503" s="51" t="s">
        <v>85</v>
      </c>
      <c r="H503" s="51" t="s">
        <v>85</v>
      </c>
      <c r="I503" s="51"/>
      <c r="J503" s="51"/>
      <c r="K503" s="51"/>
    </row>
    <row r="504" spans="1:11">
      <c r="A504" s="28">
        <v>44367</v>
      </c>
      <c r="B504" s="13">
        <v>503</v>
      </c>
      <c r="C504" s="13" t="s">
        <v>293</v>
      </c>
      <c r="D504" s="51">
        <v>248</v>
      </c>
      <c r="E504" s="51" t="s">
        <v>85</v>
      </c>
      <c r="F504" s="51" t="s">
        <v>85</v>
      </c>
      <c r="G504" s="51" t="s">
        <v>85</v>
      </c>
      <c r="H504" s="51" t="s">
        <v>85</v>
      </c>
      <c r="I504" s="51"/>
      <c r="J504" s="51"/>
      <c r="K504" s="51"/>
    </row>
    <row r="505" spans="1:11">
      <c r="A505" s="28">
        <v>44368</v>
      </c>
      <c r="B505" s="13">
        <v>402</v>
      </c>
      <c r="C505" s="13" t="s">
        <v>294</v>
      </c>
      <c r="D505" s="51">
        <v>8089</v>
      </c>
      <c r="E505" s="51" t="s">
        <v>85</v>
      </c>
      <c r="F505" s="51" t="s">
        <v>85</v>
      </c>
      <c r="G505" s="51" t="s">
        <v>85</v>
      </c>
      <c r="H505" s="51" t="s">
        <v>85</v>
      </c>
      <c r="I505" s="51"/>
      <c r="J505" s="51"/>
      <c r="K505" s="51"/>
    </row>
    <row r="506" spans="1:11">
      <c r="A506" s="28">
        <v>44368</v>
      </c>
      <c r="B506" s="13">
        <v>605</v>
      </c>
      <c r="C506" s="13" t="s">
        <v>295</v>
      </c>
      <c r="D506" s="51">
        <v>6911</v>
      </c>
      <c r="E506" s="51" t="s">
        <v>85</v>
      </c>
      <c r="F506" s="51" t="s">
        <v>85</v>
      </c>
      <c r="G506" s="51" t="s">
        <v>85</v>
      </c>
      <c r="H506" s="51" t="s">
        <v>85</v>
      </c>
      <c r="I506" s="51" t="s">
        <v>85</v>
      </c>
      <c r="J506" s="51"/>
      <c r="K506" s="51"/>
    </row>
    <row r="507" spans="1:11">
      <c r="A507" s="28">
        <v>44368</v>
      </c>
      <c r="B507" s="13">
        <v>611</v>
      </c>
      <c r="C507" s="13" t="s">
        <v>296</v>
      </c>
      <c r="D507" s="51">
        <v>10852</v>
      </c>
      <c r="E507" s="51" t="s">
        <v>85</v>
      </c>
      <c r="F507" s="51" t="s">
        <v>85</v>
      </c>
      <c r="G507" s="51" t="s">
        <v>85</v>
      </c>
      <c r="H507" s="51" t="s">
        <v>85</v>
      </c>
      <c r="I507" s="51"/>
      <c r="J507" s="51"/>
      <c r="K507" s="51"/>
    </row>
    <row r="508" spans="1:11">
      <c r="A508" s="28">
        <v>44368</v>
      </c>
      <c r="B508" s="13">
        <v>621</v>
      </c>
      <c r="C508" s="13" t="s">
        <v>297</v>
      </c>
      <c r="D508" s="51">
        <v>6524</v>
      </c>
      <c r="E508" s="51" t="s">
        <v>85</v>
      </c>
      <c r="F508" s="51" t="s">
        <v>85</v>
      </c>
      <c r="G508" s="51" t="s">
        <v>85</v>
      </c>
      <c r="H508" s="51" t="s">
        <v>85</v>
      </c>
      <c r="I508" s="51"/>
      <c r="J508" s="51"/>
      <c r="K508" s="51"/>
    </row>
    <row r="509" spans="1:11">
      <c r="A509" s="28">
        <v>44368</v>
      </c>
      <c r="B509" s="13">
        <v>622</v>
      </c>
      <c r="C509" s="13" t="s">
        <v>298</v>
      </c>
      <c r="D509" s="51">
        <v>8856</v>
      </c>
      <c r="E509" s="51" t="s">
        <v>85</v>
      </c>
      <c r="F509" s="51" t="s">
        <v>85</v>
      </c>
      <c r="G509" s="51" t="s">
        <v>85</v>
      </c>
      <c r="H509" s="51" t="s">
        <v>85</v>
      </c>
      <c r="I509" s="51"/>
      <c r="J509" s="51"/>
      <c r="K509" s="51"/>
    </row>
    <row r="510" spans="1:11">
      <c r="A510" s="28">
        <v>44368</v>
      </c>
      <c r="B510" s="13">
        <v>512</v>
      </c>
      <c r="C510" s="13" t="s">
        <v>299</v>
      </c>
      <c r="D510" s="51">
        <v>929</v>
      </c>
      <c r="E510" s="51" t="s">
        <v>85</v>
      </c>
      <c r="F510" s="51" t="s">
        <v>85</v>
      </c>
      <c r="G510" s="51" t="s">
        <v>85</v>
      </c>
      <c r="H510" s="51" t="s">
        <v>85</v>
      </c>
      <c r="I510" s="51"/>
      <c r="J510" s="51"/>
      <c r="K510" s="51"/>
    </row>
    <row r="511" spans="1:11">
      <c r="A511" s="28">
        <v>44368</v>
      </c>
      <c r="B511" s="13">
        <v>513</v>
      </c>
      <c r="C511" s="13" t="s">
        <v>300</v>
      </c>
      <c r="D511" s="51">
        <v>60</v>
      </c>
      <c r="E511" s="51" t="s">
        <v>85</v>
      </c>
      <c r="F511" s="51" t="s">
        <v>85</v>
      </c>
      <c r="G511" s="51" t="s">
        <v>85</v>
      </c>
      <c r="H511" s="51" t="s">
        <v>85</v>
      </c>
      <c r="I511" s="51"/>
      <c r="J511" s="51"/>
      <c r="K511" s="51"/>
    </row>
    <row r="512" spans="1:11">
      <c r="A512" s="28">
        <v>44369</v>
      </c>
      <c r="B512" s="13">
        <v>403</v>
      </c>
      <c r="C512" s="13" t="s">
        <v>301</v>
      </c>
      <c r="D512" s="51">
        <v>13805</v>
      </c>
      <c r="E512" s="51" t="s">
        <v>85</v>
      </c>
      <c r="F512" s="51" t="s">
        <v>85</v>
      </c>
      <c r="G512" s="51" t="s">
        <v>85</v>
      </c>
      <c r="H512" s="51" t="s">
        <v>85</v>
      </c>
      <c r="I512" s="51"/>
      <c r="J512" s="51"/>
      <c r="K512" s="51"/>
    </row>
    <row r="513" spans="1:11">
      <c r="A513" s="28">
        <v>44369</v>
      </c>
      <c r="B513" s="13">
        <v>404</v>
      </c>
      <c r="C513" s="13" t="s">
        <v>302</v>
      </c>
      <c r="D513" s="51">
        <v>12849</v>
      </c>
      <c r="E513" s="51" t="s">
        <v>85</v>
      </c>
      <c r="F513" s="51" t="s">
        <v>85</v>
      </c>
      <c r="G513" s="51" t="s">
        <v>85</v>
      </c>
      <c r="H513" s="51" t="s">
        <v>85</v>
      </c>
      <c r="I513" s="51"/>
      <c r="J513" s="51"/>
      <c r="K513" s="51"/>
    </row>
    <row r="514" spans="1:11">
      <c r="A514" s="28">
        <v>44369</v>
      </c>
      <c r="B514" s="13">
        <v>407</v>
      </c>
      <c r="C514" s="13" t="s">
        <v>303</v>
      </c>
      <c r="D514" s="51">
        <v>4319</v>
      </c>
      <c r="E514" s="51" t="s">
        <v>85</v>
      </c>
      <c r="F514" s="51" t="s">
        <v>85</v>
      </c>
      <c r="G514" s="51" t="s">
        <v>85</v>
      </c>
      <c r="H514" s="51" t="s">
        <v>85</v>
      </c>
      <c r="I514" s="51"/>
      <c r="J514" s="51"/>
      <c r="K514" s="51"/>
    </row>
    <row r="515" spans="1:11">
      <c r="A515" s="28">
        <v>44369</v>
      </c>
      <c r="B515" s="13">
        <v>608</v>
      </c>
      <c r="C515" s="13" t="s">
        <v>304</v>
      </c>
      <c r="D515" s="51">
        <v>8859</v>
      </c>
      <c r="E515" s="51" t="s">
        <v>85</v>
      </c>
      <c r="F515" s="51" t="s">
        <v>85</v>
      </c>
      <c r="G515" s="51" t="s">
        <v>85</v>
      </c>
      <c r="H515" s="51" t="s">
        <v>85</v>
      </c>
      <c r="I515" s="51" t="s">
        <v>85</v>
      </c>
      <c r="J515" s="51"/>
      <c r="K515" s="51"/>
    </row>
    <row r="516" spans="1:11">
      <c r="A516" s="28">
        <v>44369</v>
      </c>
      <c r="B516" s="13">
        <v>617</v>
      </c>
      <c r="C516" s="13" t="s">
        <v>305</v>
      </c>
      <c r="D516" s="51">
        <v>4379</v>
      </c>
      <c r="E516" s="51" t="s">
        <v>85</v>
      </c>
      <c r="F516" s="51" t="s">
        <v>85</v>
      </c>
      <c r="G516" s="51" t="s">
        <v>85</v>
      </c>
      <c r="H516" s="51" t="s">
        <v>85</v>
      </c>
      <c r="I516" s="51"/>
      <c r="J516" s="51"/>
      <c r="K516" s="51"/>
    </row>
    <row r="517" spans="1:11">
      <c r="A517" s="28">
        <v>44369</v>
      </c>
      <c r="B517" s="13">
        <v>504</v>
      </c>
      <c r="C517" s="13" t="s">
        <v>306</v>
      </c>
      <c r="D517" s="51">
        <v>424</v>
      </c>
      <c r="E517" s="51" t="s">
        <v>85</v>
      </c>
      <c r="F517" s="51" t="s">
        <v>85</v>
      </c>
      <c r="G517" s="51" t="s">
        <v>85</v>
      </c>
      <c r="H517" s="51" t="s">
        <v>85</v>
      </c>
      <c r="I517" s="51"/>
      <c r="J517" s="51"/>
      <c r="K517" s="51"/>
    </row>
    <row r="518" spans="1:11">
      <c r="A518" s="28">
        <v>44369</v>
      </c>
      <c r="B518" s="13">
        <v>514</v>
      </c>
      <c r="C518" s="13" t="s">
        <v>307</v>
      </c>
      <c r="D518" s="51">
        <v>154</v>
      </c>
      <c r="E518" s="51" t="s">
        <v>85</v>
      </c>
      <c r="F518" s="51" t="s">
        <v>85</v>
      </c>
      <c r="G518" s="51" t="s">
        <v>85</v>
      </c>
      <c r="H518" s="51" t="s">
        <v>85</v>
      </c>
      <c r="I518" s="51"/>
      <c r="J518" s="51"/>
      <c r="K518" s="51"/>
    </row>
    <row r="519" spans="1:11">
      <c r="A519" s="28">
        <v>44370</v>
      </c>
      <c r="B519" s="13">
        <v>602</v>
      </c>
      <c r="C519" s="13" t="s">
        <v>308</v>
      </c>
      <c r="D519" s="51">
        <v>187</v>
      </c>
      <c r="E519" s="51" t="s">
        <v>85</v>
      </c>
      <c r="F519" s="51" t="s">
        <v>85</v>
      </c>
      <c r="G519" s="51" t="s">
        <v>85</v>
      </c>
      <c r="H519" s="51" t="s">
        <v>85</v>
      </c>
      <c r="I519" s="51"/>
      <c r="J519" s="51"/>
      <c r="K519" s="51"/>
    </row>
    <row r="520" spans="1:11">
      <c r="A520" s="28">
        <v>44370</v>
      </c>
      <c r="B520" s="13">
        <v>603</v>
      </c>
      <c r="C520" s="13" t="s">
        <v>309</v>
      </c>
      <c r="D520" s="51">
        <v>5880</v>
      </c>
      <c r="E520" s="51" t="s">
        <v>85</v>
      </c>
      <c r="F520" s="51" t="s">
        <v>85</v>
      </c>
      <c r="G520" s="51" t="s">
        <v>85</v>
      </c>
      <c r="H520" s="51" t="s">
        <v>85</v>
      </c>
      <c r="I520" s="51"/>
      <c r="J520" s="51"/>
      <c r="K520" s="51"/>
    </row>
    <row r="521" spans="1:11">
      <c r="A521" s="28">
        <v>44370</v>
      </c>
      <c r="B521" s="13">
        <v>610</v>
      </c>
      <c r="C521" s="13" t="s">
        <v>310</v>
      </c>
      <c r="D521" s="51">
        <v>8913</v>
      </c>
      <c r="E521" s="51" t="s">
        <v>85</v>
      </c>
      <c r="F521" s="51" t="s">
        <v>85</v>
      </c>
      <c r="G521" s="51" t="s">
        <v>85</v>
      </c>
      <c r="H521" s="51" t="s">
        <v>85</v>
      </c>
      <c r="I521" s="51"/>
      <c r="J521" s="51"/>
      <c r="K521" s="51"/>
    </row>
    <row r="522" spans="1:11">
      <c r="A522" s="28">
        <v>44370</v>
      </c>
      <c r="B522" s="13">
        <v>614</v>
      </c>
      <c r="C522" s="13" t="s">
        <v>311</v>
      </c>
      <c r="D522" s="51">
        <v>8959</v>
      </c>
      <c r="E522" s="51" t="s">
        <v>85</v>
      </c>
      <c r="F522" s="51" t="s">
        <v>85</v>
      </c>
      <c r="G522" s="51" t="s">
        <v>85</v>
      </c>
      <c r="H522" s="51" t="s">
        <v>85</v>
      </c>
      <c r="I522" s="51"/>
      <c r="J522" s="51"/>
      <c r="K522" s="51"/>
    </row>
    <row r="523" spans="1:11">
      <c r="A523" s="28">
        <v>44370</v>
      </c>
      <c r="B523" s="13">
        <v>624</v>
      </c>
      <c r="C523" s="13" t="s">
        <v>312</v>
      </c>
      <c r="D523" s="51">
        <v>4239</v>
      </c>
      <c r="E523" s="51" t="s">
        <v>85</v>
      </c>
      <c r="F523" s="51" t="s">
        <v>85</v>
      </c>
      <c r="G523" s="51" t="s">
        <v>85</v>
      </c>
      <c r="H523" s="51" t="s">
        <v>85</v>
      </c>
      <c r="I523" s="51" t="s">
        <v>85</v>
      </c>
      <c r="J523" s="51"/>
      <c r="K523" s="51"/>
    </row>
    <row r="524" spans="1:11">
      <c r="A524" s="28">
        <v>44370</v>
      </c>
      <c r="B524" s="13">
        <v>507</v>
      </c>
      <c r="C524" s="13" t="s">
        <v>313</v>
      </c>
      <c r="D524" s="51">
        <v>250</v>
      </c>
      <c r="E524" s="51" t="s">
        <v>85</v>
      </c>
      <c r="F524" s="51" t="s">
        <v>85</v>
      </c>
      <c r="G524" s="51" t="s">
        <v>85</v>
      </c>
      <c r="H524" s="51" t="s">
        <v>85</v>
      </c>
      <c r="I524" s="51"/>
      <c r="J524" s="51"/>
      <c r="K524" s="51"/>
    </row>
    <row r="525" spans="1:11">
      <c r="A525" s="28">
        <v>44370</v>
      </c>
      <c r="B525" s="13">
        <v>517</v>
      </c>
      <c r="C525" s="13" t="s">
        <v>314</v>
      </c>
      <c r="D525" s="51">
        <v>757</v>
      </c>
      <c r="E525" s="51" t="s">
        <v>85</v>
      </c>
      <c r="F525" s="51" t="s">
        <v>85</v>
      </c>
      <c r="G525" s="51" t="s">
        <v>85</v>
      </c>
      <c r="H525" s="51" t="s">
        <v>85</v>
      </c>
      <c r="I525" s="51"/>
      <c r="J525" s="51"/>
      <c r="K525" s="51"/>
    </row>
    <row r="526" spans="1:11">
      <c r="A526" s="28">
        <v>44371</v>
      </c>
      <c r="B526" s="13">
        <v>409</v>
      </c>
      <c r="C526" s="13" t="s">
        <v>315</v>
      </c>
      <c r="D526" s="51">
        <v>12895</v>
      </c>
      <c r="E526" s="51" t="s">
        <v>85</v>
      </c>
      <c r="F526" s="51" t="s">
        <v>85</v>
      </c>
      <c r="G526" s="51" t="s">
        <v>85</v>
      </c>
      <c r="H526" s="51" t="s">
        <v>85</v>
      </c>
      <c r="I526" s="51"/>
      <c r="J526" s="51"/>
      <c r="K526" s="51"/>
    </row>
    <row r="527" spans="1:11">
      <c r="A527" s="28">
        <v>44371</v>
      </c>
      <c r="B527" s="13">
        <v>411</v>
      </c>
      <c r="C527" s="13" t="s">
        <v>316</v>
      </c>
      <c r="D527" s="51">
        <v>7266</v>
      </c>
      <c r="E527" s="51" t="s">
        <v>85</v>
      </c>
      <c r="F527" s="51" t="s">
        <v>85</v>
      </c>
      <c r="G527" s="51" t="s">
        <v>85</v>
      </c>
      <c r="H527" s="51" t="s">
        <v>85</v>
      </c>
      <c r="I527" s="51"/>
      <c r="J527" s="51"/>
      <c r="K527" s="51"/>
    </row>
    <row r="528" spans="1:11">
      <c r="A528" s="28">
        <v>44371</v>
      </c>
      <c r="B528" s="13">
        <v>412</v>
      </c>
      <c r="C528" s="13" t="s">
        <v>317</v>
      </c>
      <c r="D528" s="51">
        <v>9183</v>
      </c>
      <c r="E528" s="51" t="s">
        <v>85</v>
      </c>
      <c r="F528" s="51" t="s">
        <v>85</v>
      </c>
      <c r="G528" s="51" t="s">
        <v>85</v>
      </c>
      <c r="H528" s="51" t="s">
        <v>85</v>
      </c>
      <c r="I528" s="51"/>
      <c r="J528" s="51"/>
      <c r="K528" s="51"/>
    </row>
    <row r="529" spans="1:11">
      <c r="A529" s="28">
        <v>44371</v>
      </c>
      <c r="B529" s="13">
        <v>415</v>
      </c>
      <c r="C529" s="13" t="s">
        <v>318</v>
      </c>
      <c r="D529" s="51">
        <v>14020</v>
      </c>
      <c r="E529" s="51" t="s">
        <v>85</v>
      </c>
      <c r="F529" s="51" t="s">
        <v>85</v>
      </c>
      <c r="G529" s="51" t="s">
        <v>85</v>
      </c>
      <c r="H529" s="51" t="s">
        <v>85</v>
      </c>
      <c r="I529" s="51"/>
      <c r="J529" s="51"/>
      <c r="K529" s="51"/>
    </row>
    <row r="530" spans="1:11">
      <c r="A530" s="28">
        <v>44371</v>
      </c>
      <c r="B530" s="13">
        <v>604</v>
      </c>
      <c r="C530" s="13" t="s">
        <v>319</v>
      </c>
      <c r="D530" s="51">
        <v>3006</v>
      </c>
      <c r="E530" s="51" t="s">
        <v>85</v>
      </c>
      <c r="F530" s="51" t="s">
        <v>85</v>
      </c>
      <c r="G530" s="51" t="s">
        <v>85</v>
      </c>
      <c r="H530" s="51" t="s">
        <v>85</v>
      </c>
      <c r="I530" s="51"/>
      <c r="J530" s="51"/>
      <c r="K530" s="51"/>
    </row>
    <row r="531" spans="1:11">
      <c r="A531" s="28">
        <v>44371</v>
      </c>
      <c r="B531" s="13">
        <v>606</v>
      </c>
      <c r="C531" s="13" t="s">
        <v>320</v>
      </c>
      <c r="D531" s="51">
        <v>4735</v>
      </c>
      <c r="E531" s="51" t="s">
        <v>85</v>
      </c>
      <c r="F531" s="51" t="s">
        <v>85</v>
      </c>
      <c r="G531" s="51" t="s">
        <v>85</v>
      </c>
      <c r="H531" s="51" t="s">
        <v>85</v>
      </c>
      <c r="I531" s="51"/>
      <c r="J531" s="51"/>
      <c r="K531" s="51"/>
    </row>
    <row r="532" spans="1:11">
      <c r="A532" s="28">
        <v>44371</v>
      </c>
      <c r="B532" s="13">
        <v>516</v>
      </c>
      <c r="C532" s="13" t="s">
        <v>321</v>
      </c>
      <c r="D532" s="51">
        <v>616</v>
      </c>
      <c r="E532" s="51" t="s">
        <v>85</v>
      </c>
      <c r="F532" s="51" t="s">
        <v>85</v>
      </c>
      <c r="G532" s="51" t="s">
        <v>85</v>
      </c>
      <c r="H532" s="51" t="s">
        <v>85</v>
      </c>
      <c r="I532" s="51"/>
      <c r="J532" s="51"/>
      <c r="K532" s="51"/>
    </row>
    <row r="533" spans="1:11">
      <c r="A533" s="28">
        <v>44371</v>
      </c>
      <c r="B533" s="13">
        <v>518</v>
      </c>
      <c r="C533" s="13" t="s">
        <v>322</v>
      </c>
      <c r="D533" s="51">
        <v>242</v>
      </c>
      <c r="E533" s="51" t="s">
        <v>85</v>
      </c>
      <c r="F533" s="51" t="s">
        <v>85</v>
      </c>
      <c r="G533" s="51" t="s">
        <v>85</v>
      </c>
      <c r="H533" s="51" t="s">
        <v>85</v>
      </c>
      <c r="I533" s="51"/>
      <c r="J533" s="51"/>
      <c r="K533" s="51"/>
    </row>
    <row r="534" spans="1:11">
      <c r="A534" s="28">
        <v>44374</v>
      </c>
      <c r="B534" s="13">
        <v>413</v>
      </c>
      <c r="C534" s="13" t="s">
        <v>323</v>
      </c>
      <c r="D534" s="51">
        <v>13442</v>
      </c>
      <c r="E534" s="51" t="s">
        <v>85</v>
      </c>
      <c r="F534" s="51"/>
      <c r="G534" s="51"/>
      <c r="H534" s="51"/>
      <c r="I534" s="51"/>
      <c r="J534" s="51"/>
      <c r="K534" s="51"/>
    </row>
    <row r="535" spans="1:11">
      <c r="A535" s="28">
        <v>44374</v>
      </c>
      <c r="B535" s="13">
        <v>414</v>
      </c>
      <c r="C535" s="13" t="s">
        <v>324</v>
      </c>
      <c r="D535" s="51">
        <v>14144</v>
      </c>
      <c r="E535" s="51" t="s">
        <v>85</v>
      </c>
      <c r="F535" s="51"/>
      <c r="G535" s="51"/>
      <c r="H535" s="51"/>
      <c r="I535" s="51"/>
      <c r="J535" s="51"/>
      <c r="K535" s="51"/>
    </row>
    <row r="536" spans="1:11">
      <c r="A536" s="28">
        <v>44374</v>
      </c>
      <c r="B536" s="13">
        <v>421</v>
      </c>
      <c r="C536" s="13" t="s">
        <v>325</v>
      </c>
      <c r="D536" s="51">
        <v>12872</v>
      </c>
      <c r="E536" s="51" t="s">
        <v>85</v>
      </c>
      <c r="F536" s="51"/>
      <c r="G536" s="51"/>
      <c r="H536" s="51"/>
      <c r="I536" s="51"/>
      <c r="J536" s="51"/>
      <c r="K536" s="51"/>
    </row>
    <row r="537" spans="1:11">
      <c r="A537" s="28">
        <v>44374</v>
      </c>
      <c r="B537" s="13">
        <v>422</v>
      </c>
      <c r="C537" s="13" t="s">
        <v>326</v>
      </c>
      <c r="D537" s="51">
        <v>9965</v>
      </c>
      <c r="E537" s="51" t="s">
        <v>85</v>
      </c>
      <c r="F537" s="51"/>
      <c r="G537" s="51"/>
      <c r="H537" s="51"/>
      <c r="I537" s="51"/>
      <c r="J537" s="51"/>
      <c r="K537" s="51"/>
    </row>
    <row r="538" spans="1:11">
      <c r="A538" s="28">
        <v>44374</v>
      </c>
      <c r="B538" s="13">
        <v>601</v>
      </c>
      <c r="C538" s="13" t="s">
        <v>327</v>
      </c>
      <c r="D538" s="51">
        <v>3523</v>
      </c>
      <c r="E538" s="51" t="s">
        <v>85</v>
      </c>
      <c r="F538" s="51"/>
      <c r="G538" s="51"/>
      <c r="H538" s="51" t="s">
        <v>85</v>
      </c>
      <c r="I538" s="51" t="s">
        <v>85</v>
      </c>
      <c r="J538" s="51"/>
      <c r="K538" s="51"/>
    </row>
    <row r="539" spans="1:11">
      <c r="A539" s="28">
        <v>44374</v>
      </c>
      <c r="B539" s="13">
        <v>501</v>
      </c>
      <c r="C539" s="13" t="s">
        <v>328</v>
      </c>
      <c r="D539" s="51">
        <v>634</v>
      </c>
      <c r="E539" s="51" t="s">
        <v>85</v>
      </c>
      <c r="F539" s="51"/>
      <c r="G539" s="51"/>
      <c r="H539" s="51"/>
      <c r="I539" s="51"/>
      <c r="J539" s="51"/>
      <c r="K539" s="51"/>
    </row>
    <row r="540" spans="1:11">
      <c r="A540" s="28">
        <v>44374</v>
      </c>
      <c r="B540" s="13">
        <v>510</v>
      </c>
      <c r="C540" s="13" t="s">
        <v>329</v>
      </c>
      <c r="D540" s="51">
        <v>807</v>
      </c>
      <c r="E540" s="51" t="s">
        <v>85</v>
      </c>
      <c r="F540" s="51"/>
      <c r="G540" s="51"/>
      <c r="H540" s="51"/>
      <c r="I540" s="51"/>
      <c r="J540" s="51"/>
      <c r="K540" s="51"/>
    </row>
    <row r="541" spans="1:11">
      <c r="A541" s="28">
        <v>44375</v>
      </c>
      <c r="B541" s="13">
        <v>405</v>
      </c>
      <c r="C541" s="13" t="s">
        <v>330</v>
      </c>
      <c r="D541" s="51">
        <v>12908</v>
      </c>
      <c r="E541" s="51" t="s">
        <v>85</v>
      </c>
      <c r="F541" s="51"/>
      <c r="G541" s="51"/>
      <c r="H541" s="51"/>
      <c r="I541" s="51"/>
      <c r="J541" s="51"/>
      <c r="K541" s="51"/>
    </row>
    <row r="542" spans="1:11">
      <c r="A542" s="28">
        <v>44375</v>
      </c>
      <c r="B542" s="13">
        <v>406</v>
      </c>
      <c r="C542" s="13" t="s">
        <v>331</v>
      </c>
      <c r="D542" s="51">
        <v>15638</v>
      </c>
      <c r="E542" s="51" t="s">
        <v>85</v>
      </c>
      <c r="F542" s="51"/>
      <c r="G542" s="51"/>
      <c r="H542" s="51"/>
      <c r="I542" s="51"/>
      <c r="J542" s="51"/>
      <c r="K542" s="51"/>
    </row>
    <row r="543" spans="1:11">
      <c r="A543" s="28">
        <v>44375</v>
      </c>
      <c r="B543" s="13">
        <v>410</v>
      </c>
      <c r="C543" s="13" t="s">
        <v>332</v>
      </c>
      <c r="D543" s="51">
        <v>10310</v>
      </c>
      <c r="E543" s="51" t="s">
        <v>85</v>
      </c>
      <c r="F543" s="51"/>
      <c r="G543" s="51"/>
      <c r="H543" s="51"/>
      <c r="I543" s="51"/>
      <c r="J543" s="51"/>
      <c r="K543" s="51"/>
    </row>
    <row r="544" spans="1:11">
      <c r="A544" s="28">
        <v>44375</v>
      </c>
      <c r="B544" s="13">
        <v>418</v>
      </c>
      <c r="C544" s="13" t="s">
        <v>333</v>
      </c>
      <c r="D544" s="51">
        <v>16571</v>
      </c>
      <c r="E544" s="51" t="s">
        <v>85</v>
      </c>
      <c r="F544" s="51"/>
      <c r="G544" s="51"/>
      <c r="H544" s="51" t="s">
        <v>85</v>
      </c>
      <c r="I544" s="51" t="s">
        <v>85</v>
      </c>
      <c r="J544" s="51"/>
      <c r="K544" s="51"/>
    </row>
    <row r="545" spans="1:11">
      <c r="A545" s="28">
        <v>44375</v>
      </c>
      <c r="B545" s="13">
        <v>616</v>
      </c>
      <c r="C545" s="13" t="s">
        <v>334</v>
      </c>
      <c r="D545" s="51">
        <v>5802</v>
      </c>
      <c r="E545" s="51" t="s">
        <v>85</v>
      </c>
      <c r="F545" s="51"/>
      <c r="G545" s="51"/>
      <c r="H545" s="51"/>
      <c r="I545" s="51"/>
      <c r="J545" s="51"/>
      <c r="K545" s="51"/>
    </row>
    <row r="546" spans="1:11">
      <c r="A546" s="28">
        <v>44375</v>
      </c>
      <c r="B546" s="13">
        <v>505</v>
      </c>
      <c r="C546" s="13" t="s">
        <v>335</v>
      </c>
      <c r="D546" s="51">
        <v>528</v>
      </c>
      <c r="E546" s="51" t="s">
        <v>85</v>
      </c>
      <c r="F546" s="51"/>
      <c r="G546" s="51"/>
      <c r="H546" s="51"/>
      <c r="I546" s="51"/>
      <c r="J546" s="51"/>
      <c r="K546" s="51"/>
    </row>
    <row r="547" spans="1:11">
      <c r="A547" s="28">
        <v>44375</v>
      </c>
      <c r="B547" s="13">
        <v>506</v>
      </c>
      <c r="C547" s="13" t="s">
        <v>336</v>
      </c>
      <c r="D547" s="51">
        <v>348</v>
      </c>
      <c r="E547" s="51" t="s">
        <v>85</v>
      </c>
      <c r="F547" s="51"/>
      <c r="G547" s="51"/>
      <c r="H547" s="51"/>
      <c r="I547" s="51"/>
      <c r="J547" s="51"/>
      <c r="K547" s="51"/>
    </row>
    <row r="548" spans="1:11">
      <c r="A548" s="28">
        <v>44376</v>
      </c>
      <c r="B548" s="13">
        <v>416</v>
      </c>
      <c r="C548" s="13" t="s">
        <v>337</v>
      </c>
      <c r="D548" s="51">
        <v>4476</v>
      </c>
      <c r="E548" s="51" t="s">
        <v>85</v>
      </c>
      <c r="F548" s="51"/>
      <c r="G548" s="51"/>
      <c r="H548" s="51"/>
      <c r="I548" s="51"/>
      <c r="J548" s="51"/>
      <c r="K548" s="51"/>
    </row>
    <row r="549" spans="1:11">
      <c r="A549" s="28">
        <v>44376</v>
      </c>
      <c r="B549" s="13">
        <v>419</v>
      </c>
      <c r="C549" s="13" t="s">
        <v>338</v>
      </c>
      <c r="D549" s="51">
        <v>13381</v>
      </c>
      <c r="E549" s="51" t="s">
        <v>85</v>
      </c>
      <c r="F549" s="51"/>
      <c r="G549" s="51"/>
      <c r="H549" s="51"/>
      <c r="I549" s="51"/>
      <c r="J549" s="51"/>
      <c r="K549" s="51"/>
    </row>
    <row r="550" spans="1:11">
      <c r="A550" s="28">
        <v>44376</v>
      </c>
      <c r="B550" s="13">
        <v>420</v>
      </c>
      <c r="C550" s="13" t="s">
        <v>339</v>
      </c>
      <c r="D550" s="51">
        <v>14517</v>
      </c>
      <c r="E550" s="51" t="s">
        <v>85</v>
      </c>
      <c r="F550" s="51"/>
      <c r="G550" s="51"/>
      <c r="H550" s="51"/>
      <c r="I550" s="51"/>
      <c r="J550" s="51"/>
      <c r="K550" s="51"/>
    </row>
    <row r="551" spans="1:11">
      <c r="A551" s="28">
        <v>44376</v>
      </c>
      <c r="B551" s="13">
        <v>607</v>
      </c>
      <c r="C551" s="13" t="s">
        <v>340</v>
      </c>
      <c r="D551" s="51">
        <v>9939</v>
      </c>
      <c r="E551" s="51" t="s">
        <v>85</v>
      </c>
      <c r="F551" s="51"/>
      <c r="G551" s="51"/>
      <c r="H551" s="51" t="s">
        <v>85</v>
      </c>
      <c r="I551" s="51" t="s">
        <v>85</v>
      </c>
      <c r="J551" s="51"/>
      <c r="K551" s="51"/>
    </row>
    <row r="552" spans="1:11">
      <c r="A552" s="28">
        <v>44376</v>
      </c>
      <c r="B552" s="13">
        <v>613</v>
      </c>
      <c r="C552" s="13" t="s">
        <v>341</v>
      </c>
      <c r="D552" s="51">
        <v>3599</v>
      </c>
      <c r="E552" s="51" t="s">
        <v>85</v>
      </c>
      <c r="F552" s="51"/>
      <c r="G552" s="51"/>
      <c r="H552" s="51"/>
      <c r="I552" s="51"/>
      <c r="J552" s="51"/>
      <c r="K552" s="51"/>
    </row>
    <row r="553" spans="1:11">
      <c r="A553" s="28">
        <v>44376</v>
      </c>
      <c r="B553" s="13">
        <v>515</v>
      </c>
      <c r="C553" s="13" t="s">
        <v>342</v>
      </c>
      <c r="D553" s="51">
        <v>1037</v>
      </c>
      <c r="E553" s="51" t="s">
        <v>85</v>
      </c>
      <c r="F553" s="51"/>
      <c r="G553" s="51"/>
      <c r="H553" s="51"/>
      <c r="I553" s="51"/>
      <c r="J553" s="51"/>
      <c r="K553" s="51"/>
    </row>
    <row r="554" spans="1:11">
      <c r="A554" s="28">
        <v>44377</v>
      </c>
      <c r="B554" s="13">
        <v>401</v>
      </c>
      <c r="C554" s="13" t="s">
        <v>343</v>
      </c>
      <c r="D554" s="51">
        <v>4048</v>
      </c>
      <c r="E554" s="51" t="s">
        <v>85</v>
      </c>
      <c r="F554" s="51"/>
      <c r="G554" s="51"/>
      <c r="H554" s="51"/>
      <c r="I554" s="51"/>
      <c r="J554" s="51"/>
      <c r="K554" s="51"/>
    </row>
    <row r="555" spans="1:11">
      <c r="A555" s="28">
        <v>44377</v>
      </c>
      <c r="B555" s="13">
        <v>417</v>
      </c>
      <c r="C555" s="13" t="s">
        <v>344</v>
      </c>
      <c r="D555" s="51">
        <v>12048</v>
      </c>
      <c r="E555" s="51" t="s">
        <v>85</v>
      </c>
      <c r="F555" s="51"/>
      <c r="G555" s="51"/>
      <c r="H555" s="51" t="s">
        <v>85</v>
      </c>
      <c r="I555" s="51" t="s">
        <v>85</v>
      </c>
      <c r="J555" s="51"/>
      <c r="K555" s="51"/>
    </row>
    <row r="556" spans="1:11">
      <c r="A556" s="28">
        <v>44377</v>
      </c>
      <c r="B556" s="13">
        <v>619</v>
      </c>
      <c r="C556" s="13" t="s">
        <v>345</v>
      </c>
      <c r="D556" s="51">
        <v>7716</v>
      </c>
      <c r="E556" s="51" t="s">
        <v>85</v>
      </c>
      <c r="F556" s="51"/>
      <c r="G556" s="51"/>
      <c r="H556" s="51"/>
      <c r="I556" s="51"/>
      <c r="J556" s="51"/>
      <c r="K556" s="51"/>
    </row>
    <row r="557" spans="1:11">
      <c r="A557" s="28">
        <v>44377</v>
      </c>
      <c r="B557" s="13">
        <v>620</v>
      </c>
      <c r="C557" s="13" t="s">
        <v>346</v>
      </c>
      <c r="D557" s="51">
        <v>5782</v>
      </c>
      <c r="E557" s="51" t="s">
        <v>85</v>
      </c>
      <c r="F557" s="51"/>
      <c r="G557" s="51"/>
      <c r="H557" s="51"/>
      <c r="I557" s="51"/>
      <c r="J557" s="51"/>
      <c r="K557" s="51"/>
    </row>
    <row r="558" spans="1:11">
      <c r="A558" s="28">
        <v>44377</v>
      </c>
      <c r="B558" s="13">
        <v>625</v>
      </c>
      <c r="C558" s="13" t="s">
        <v>347</v>
      </c>
      <c r="D558" s="51">
        <v>7153</v>
      </c>
      <c r="E558" s="51" t="s">
        <v>85</v>
      </c>
      <c r="F558" s="51"/>
      <c r="G558" s="51"/>
      <c r="H558" s="51"/>
      <c r="I558" s="51"/>
      <c r="J558" s="51"/>
      <c r="K558" s="51"/>
    </row>
    <row r="559" spans="1:11">
      <c r="A559" s="28">
        <v>44377</v>
      </c>
      <c r="B559" s="13">
        <v>509</v>
      </c>
      <c r="C559" s="13" t="s">
        <v>348</v>
      </c>
      <c r="D559" s="51">
        <v>268</v>
      </c>
      <c r="E559" s="51" t="s">
        <v>85</v>
      </c>
      <c r="F559" s="51"/>
      <c r="G559" s="51"/>
      <c r="H559" s="51"/>
      <c r="I559" s="51"/>
      <c r="J559" s="51"/>
      <c r="K559" s="51"/>
    </row>
    <row r="560" spans="1:11">
      <c r="A560" s="28">
        <v>44377</v>
      </c>
      <c r="B560" s="13">
        <v>519</v>
      </c>
      <c r="C560" s="13" t="s">
        <v>349</v>
      </c>
      <c r="D560" s="51">
        <v>552</v>
      </c>
      <c r="E560" s="51" t="s">
        <v>85</v>
      </c>
      <c r="F560" s="51"/>
      <c r="G560" s="51"/>
      <c r="H560" s="51"/>
      <c r="I560" s="51"/>
      <c r="J560" s="51"/>
      <c r="K560" s="51"/>
    </row>
    <row r="561" spans="1:11">
      <c r="A561" s="28">
        <v>44378</v>
      </c>
      <c r="B561" s="13">
        <v>423</v>
      </c>
      <c r="C561" s="13" t="s">
        <v>350</v>
      </c>
      <c r="D561" s="51">
        <v>10384</v>
      </c>
      <c r="E561" s="51" t="s">
        <v>85</v>
      </c>
      <c r="F561" s="51"/>
      <c r="G561" s="51"/>
      <c r="H561" s="51"/>
      <c r="I561" s="51"/>
      <c r="J561" s="51"/>
      <c r="K561" s="51"/>
    </row>
    <row r="562" spans="1:11">
      <c r="A562" s="28">
        <v>44378</v>
      </c>
      <c r="B562" s="13">
        <v>424</v>
      </c>
      <c r="C562" s="13" t="s">
        <v>351</v>
      </c>
      <c r="D562" s="51">
        <v>5712</v>
      </c>
      <c r="E562" s="51" t="s">
        <v>85</v>
      </c>
      <c r="F562" s="51"/>
      <c r="G562" s="51"/>
      <c r="H562" s="51"/>
      <c r="I562" s="51"/>
      <c r="J562" s="51"/>
      <c r="K562" s="51"/>
    </row>
    <row r="563" spans="1:11">
      <c r="A563" s="28">
        <v>44378</v>
      </c>
      <c r="B563" s="13">
        <v>626</v>
      </c>
      <c r="C563" s="13" t="s">
        <v>352</v>
      </c>
      <c r="D563" s="51">
        <v>3782</v>
      </c>
      <c r="E563" s="51" t="s">
        <v>85</v>
      </c>
      <c r="F563" s="51"/>
      <c r="G563" s="51"/>
      <c r="H563" s="51"/>
      <c r="I563" s="51"/>
      <c r="J563" s="51"/>
      <c r="K563" s="51"/>
    </row>
    <row r="564" spans="1:11">
      <c r="A564" s="28">
        <v>44378</v>
      </c>
      <c r="B564" s="13">
        <v>508</v>
      </c>
      <c r="C564" s="13" t="s">
        <v>353</v>
      </c>
      <c r="D564" s="51">
        <v>116</v>
      </c>
      <c r="E564" s="51" t="s">
        <v>85</v>
      </c>
      <c r="F564" s="51"/>
      <c r="G564" s="51"/>
      <c r="H564" s="51"/>
      <c r="I564" s="51"/>
      <c r="J564" s="51"/>
      <c r="K564" s="51"/>
    </row>
    <row r="565" spans="1:11">
      <c r="A565" s="28">
        <v>44378</v>
      </c>
      <c r="B565" s="13">
        <v>511</v>
      </c>
      <c r="C565" s="13" t="s">
        <v>354</v>
      </c>
      <c r="D565" s="51">
        <v>451</v>
      </c>
      <c r="E565" s="51" t="s">
        <v>85</v>
      </c>
      <c r="F565" s="51"/>
      <c r="G565" s="51"/>
      <c r="H565" s="51"/>
      <c r="I565" s="51"/>
      <c r="J565" s="51"/>
      <c r="K565" s="51"/>
    </row>
    <row r="566" spans="1:11">
      <c r="A566" s="28">
        <v>44381</v>
      </c>
      <c r="B566" s="13">
        <v>402</v>
      </c>
      <c r="C566" s="13" t="s">
        <v>355</v>
      </c>
      <c r="D566" s="51">
        <v>8738</v>
      </c>
      <c r="E566" s="51" t="s">
        <v>85</v>
      </c>
      <c r="F566" s="51"/>
      <c r="G566" s="51"/>
      <c r="H566" s="51"/>
      <c r="I566" s="51"/>
      <c r="J566" s="51"/>
      <c r="K566" s="51"/>
    </row>
    <row r="567" spans="1:11">
      <c r="A567" s="28">
        <v>44381</v>
      </c>
      <c r="B567" s="13">
        <v>415</v>
      </c>
      <c r="C567" s="13" t="s">
        <v>356</v>
      </c>
      <c r="D567" s="51">
        <v>14225</v>
      </c>
      <c r="E567" s="51" t="s">
        <v>85</v>
      </c>
      <c r="F567" s="51"/>
      <c r="G567" s="51"/>
      <c r="H567" s="51"/>
      <c r="I567" s="51"/>
      <c r="J567" s="51"/>
      <c r="K567" s="51"/>
    </row>
    <row r="568" spans="1:11">
      <c r="A568" s="28">
        <v>44381</v>
      </c>
      <c r="B568" s="13">
        <v>609</v>
      </c>
      <c r="C568" s="13" t="s">
        <v>357</v>
      </c>
      <c r="D568" s="51">
        <v>8452</v>
      </c>
      <c r="E568" s="51" t="s">
        <v>85</v>
      </c>
      <c r="F568" s="51"/>
      <c r="G568" s="51"/>
      <c r="H568" s="51"/>
      <c r="I568" s="51"/>
      <c r="J568" s="51"/>
      <c r="K568" s="51"/>
    </row>
    <row r="569" spans="1:11">
      <c r="A569" s="28">
        <v>44381</v>
      </c>
      <c r="B569" s="13">
        <v>610</v>
      </c>
      <c r="C569" s="13" t="s">
        <v>358</v>
      </c>
      <c r="D569" s="51">
        <v>9272</v>
      </c>
      <c r="E569" s="51" t="s">
        <v>85</v>
      </c>
      <c r="F569" s="51"/>
      <c r="G569" s="51"/>
      <c r="H569" s="51"/>
      <c r="I569" s="51"/>
      <c r="J569" s="51"/>
      <c r="K569" s="51"/>
    </row>
    <row r="570" spans="1:11">
      <c r="A570" s="28">
        <v>44381</v>
      </c>
      <c r="B570" s="13">
        <v>618</v>
      </c>
      <c r="C570" s="13" t="s">
        <v>359</v>
      </c>
      <c r="D570" s="51">
        <v>8640</v>
      </c>
      <c r="E570" s="51" t="s">
        <v>85</v>
      </c>
      <c r="F570" s="51"/>
      <c r="G570" s="51"/>
      <c r="H570" s="51"/>
      <c r="I570" s="51"/>
      <c r="J570" s="51"/>
      <c r="K570" s="51"/>
    </row>
    <row r="571" spans="1:11">
      <c r="A571" s="28">
        <v>44381</v>
      </c>
      <c r="B571" s="13">
        <v>502</v>
      </c>
      <c r="C571" s="13" t="s">
        <v>360</v>
      </c>
      <c r="D571" s="51">
        <v>916</v>
      </c>
      <c r="E571" s="51" t="s">
        <v>85</v>
      </c>
      <c r="F571" s="51"/>
      <c r="G571" s="51"/>
      <c r="H571" s="51"/>
      <c r="I571" s="51"/>
      <c r="J571" s="51"/>
      <c r="K571" s="51"/>
    </row>
    <row r="572" spans="1:11">
      <c r="A572" s="28">
        <v>44381</v>
      </c>
      <c r="B572" s="13">
        <v>503</v>
      </c>
      <c r="C572" s="13" t="s">
        <v>361</v>
      </c>
      <c r="D572" s="51">
        <v>528</v>
      </c>
      <c r="E572" s="51" t="s">
        <v>85</v>
      </c>
      <c r="F572" s="51"/>
      <c r="G572" s="51"/>
      <c r="H572" s="51"/>
      <c r="I572" s="51"/>
      <c r="J572" s="51"/>
      <c r="K572" s="51"/>
    </row>
    <row r="573" spans="1:11">
      <c r="A573" s="28">
        <v>44382</v>
      </c>
      <c r="B573" s="13">
        <v>602</v>
      </c>
      <c r="C573" s="13" t="s">
        <v>362</v>
      </c>
      <c r="D573" s="51">
        <v>198</v>
      </c>
      <c r="E573" s="51" t="s">
        <v>85</v>
      </c>
      <c r="F573" s="51"/>
      <c r="G573" s="51"/>
      <c r="H573" s="51" t="s">
        <v>85</v>
      </c>
      <c r="I573" s="51" t="s">
        <v>85</v>
      </c>
      <c r="J573" s="51"/>
      <c r="K573" s="51"/>
    </row>
    <row r="574" spans="1:11">
      <c r="A574" s="28">
        <v>44382</v>
      </c>
      <c r="B574" s="13">
        <v>605</v>
      </c>
      <c r="C574" s="13" t="s">
        <v>363</v>
      </c>
      <c r="D574" s="51">
        <v>7043</v>
      </c>
      <c r="E574" s="51" t="s">
        <v>85</v>
      </c>
      <c r="F574" s="51"/>
      <c r="G574" s="51"/>
      <c r="H574" s="51"/>
      <c r="I574" s="51"/>
      <c r="J574" s="51"/>
      <c r="K574" s="51"/>
    </row>
    <row r="575" spans="1:11">
      <c r="A575" s="28">
        <v>44382</v>
      </c>
      <c r="B575" s="13">
        <v>611</v>
      </c>
      <c r="C575" s="13" t="s">
        <v>364</v>
      </c>
      <c r="D575" s="51">
        <v>11607</v>
      </c>
      <c r="E575" s="51" t="s">
        <v>85</v>
      </c>
      <c r="F575" s="51"/>
      <c r="G575" s="51"/>
      <c r="H575" s="51"/>
      <c r="I575" s="51"/>
      <c r="J575" s="51"/>
      <c r="K575" s="51"/>
    </row>
    <row r="576" spans="1:11">
      <c r="A576" s="28">
        <v>44382</v>
      </c>
      <c r="B576" s="13">
        <v>622</v>
      </c>
      <c r="C576" s="13" t="s">
        <v>365</v>
      </c>
      <c r="D576" s="51">
        <v>8856</v>
      </c>
      <c r="E576" s="51" t="s">
        <v>85</v>
      </c>
      <c r="F576" s="51"/>
      <c r="G576" s="51"/>
      <c r="H576" s="51"/>
      <c r="I576" s="51"/>
      <c r="J576" s="51"/>
      <c r="K576" s="51"/>
    </row>
    <row r="577" spans="1:11">
      <c r="A577" s="28">
        <v>44382</v>
      </c>
      <c r="B577" s="13">
        <v>623</v>
      </c>
      <c r="C577" s="13" t="s">
        <v>366</v>
      </c>
      <c r="D577" s="51">
        <v>8836</v>
      </c>
      <c r="E577" s="51" t="s">
        <v>85</v>
      </c>
      <c r="F577" s="51"/>
      <c r="G577" s="51"/>
      <c r="H577" s="51"/>
      <c r="I577" s="51"/>
      <c r="J577" s="51"/>
      <c r="K577" s="51"/>
    </row>
    <row r="578" spans="1:11">
      <c r="A578" s="28">
        <v>44382</v>
      </c>
      <c r="B578" s="13">
        <v>504</v>
      </c>
      <c r="C578" s="13" t="s">
        <v>367</v>
      </c>
      <c r="D578" s="51">
        <v>680</v>
      </c>
      <c r="E578" s="51" t="s">
        <v>85</v>
      </c>
      <c r="F578" s="51"/>
      <c r="G578" s="51"/>
      <c r="H578" s="51"/>
      <c r="I578" s="51"/>
      <c r="J578" s="51"/>
      <c r="K578" s="51"/>
    </row>
    <row r="579" spans="1:11">
      <c r="A579" s="28">
        <v>44382</v>
      </c>
      <c r="B579" s="13">
        <v>516</v>
      </c>
      <c r="C579" s="13" t="s">
        <v>368</v>
      </c>
      <c r="D579" s="51">
        <v>616</v>
      </c>
      <c r="E579" s="51" t="s">
        <v>85</v>
      </c>
      <c r="F579" s="51"/>
      <c r="G579" s="51"/>
      <c r="H579" s="51"/>
      <c r="I579" s="51"/>
      <c r="J579" s="51"/>
      <c r="K579" s="51"/>
    </row>
    <row r="580" spans="1:11">
      <c r="A580" s="28">
        <v>44383</v>
      </c>
      <c r="B580" s="13">
        <v>403</v>
      </c>
      <c r="C580" s="13" t="s">
        <v>369</v>
      </c>
      <c r="D580" s="51">
        <v>14330</v>
      </c>
      <c r="E580" s="51" t="s">
        <v>85</v>
      </c>
      <c r="F580" s="51"/>
      <c r="G580" s="51"/>
      <c r="H580" s="51"/>
      <c r="I580" s="51"/>
      <c r="J580" s="51"/>
      <c r="K580" s="51"/>
    </row>
    <row r="581" spans="1:11">
      <c r="A581" s="28">
        <v>44383</v>
      </c>
      <c r="B581" s="13">
        <v>407</v>
      </c>
      <c r="C581" s="13" t="s">
        <v>370</v>
      </c>
      <c r="D581" s="51">
        <v>4533</v>
      </c>
      <c r="E581" s="51" t="s">
        <v>85</v>
      </c>
      <c r="F581" s="51"/>
      <c r="G581" s="51"/>
      <c r="H581" s="51"/>
      <c r="I581" s="51"/>
      <c r="J581" s="51"/>
      <c r="K581" s="51"/>
    </row>
    <row r="582" spans="1:11">
      <c r="A582" s="28">
        <v>44383</v>
      </c>
      <c r="B582" s="13">
        <v>411</v>
      </c>
      <c r="C582" s="13" t="s">
        <v>371</v>
      </c>
      <c r="D582" s="51">
        <v>7839</v>
      </c>
      <c r="E582" s="51" t="s">
        <v>85</v>
      </c>
      <c r="F582" s="51"/>
      <c r="G582" s="51"/>
      <c r="H582" s="51" t="s">
        <v>85</v>
      </c>
      <c r="I582" s="51" t="s">
        <v>85</v>
      </c>
      <c r="J582" s="51"/>
      <c r="K582" s="51"/>
    </row>
    <row r="583" spans="1:11">
      <c r="A583" s="28">
        <v>44383</v>
      </c>
      <c r="B583" s="13">
        <v>412</v>
      </c>
      <c r="C583" s="13" t="s">
        <v>372</v>
      </c>
      <c r="D583" s="51">
        <v>9743</v>
      </c>
      <c r="E583" s="51" t="s">
        <v>85</v>
      </c>
      <c r="F583" s="51"/>
      <c r="G583" s="51"/>
      <c r="H583" s="51" t="s">
        <v>85</v>
      </c>
      <c r="I583" s="51" t="s">
        <v>85</v>
      </c>
      <c r="J583" s="51"/>
      <c r="K583" s="51"/>
    </row>
    <row r="584" spans="1:11">
      <c r="A584" s="28">
        <v>44383</v>
      </c>
      <c r="B584" s="13">
        <v>603</v>
      </c>
      <c r="C584" s="13" t="s">
        <v>373</v>
      </c>
      <c r="D584" s="51">
        <v>6086</v>
      </c>
      <c r="E584" s="51" t="s">
        <v>85</v>
      </c>
      <c r="F584" s="51"/>
      <c r="G584" s="51"/>
      <c r="H584" s="51"/>
      <c r="I584" s="51"/>
      <c r="J584" s="51"/>
      <c r="K584" s="51"/>
    </row>
    <row r="585" spans="1:11">
      <c r="A585" s="28">
        <v>44383</v>
      </c>
      <c r="B585" s="13">
        <v>512</v>
      </c>
      <c r="C585" s="13" t="s">
        <v>374</v>
      </c>
      <c r="D585" s="51">
        <v>971</v>
      </c>
      <c r="E585" s="51" t="s">
        <v>85</v>
      </c>
      <c r="F585" s="51"/>
      <c r="G585" s="51"/>
      <c r="H585" s="51"/>
      <c r="I585" s="51"/>
      <c r="J585" s="51"/>
      <c r="K585" s="51"/>
    </row>
    <row r="586" spans="1:11">
      <c r="A586" s="28">
        <v>44383</v>
      </c>
      <c r="B586" s="13">
        <v>513</v>
      </c>
      <c r="C586" s="13" t="s">
        <v>375</v>
      </c>
      <c r="D586" s="51">
        <v>255</v>
      </c>
      <c r="E586" s="51" t="s">
        <v>85</v>
      </c>
      <c r="F586" s="51"/>
      <c r="G586" s="51"/>
      <c r="H586" s="51"/>
      <c r="I586" s="51"/>
      <c r="J586" s="51"/>
      <c r="K586" s="51"/>
    </row>
    <row r="587" spans="1:11">
      <c r="A587" s="28">
        <v>44384</v>
      </c>
      <c r="B587" s="13">
        <v>404</v>
      </c>
      <c r="C587" s="13" t="s">
        <v>376</v>
      </c>
      <c r="D587" s="51">
        <v>12903</v>
      </c>
      <c r="E587" s="51" t="s">
        <v>85</v>
      </c>
      <c r="F587" s="51"/>
      <c r="G587" s="51"/>
      <c r="H587" s="51"/>
      <c r="I587" s="51"/>
      <c r="J587" s="51"/>
      <c r="K587" s="51"/>
    </row>
    <row r="588" spans="1:11">
      <c r="A588" s="28">
        <v>44384</v>
      </c>
      <c r="B588" s="13">
        <v>408</v>
      </c>
      <c r="C588" s="13" t="s">
        <v>377</v>
      </c>
      <c r="D588" s="51">
        <v>10628</v>
      </c>
      <c r="E588" s="51" t="s">
        <v>85</v>
      </c>
      <c r="F588" s="51"/>
      <c r="G588" s="51"/>
      <c r="H588" s="51"/>
      <c r="I588" s="51"/>
      <c r="J588" s="51"/>
      <c r="K588" s="51"/>
    </row>
    <row r="589" spans="1:11">
      <c r="A589" s="28">
        <v>44384</v>
      </c>
      <c r="B589" s="13">
        <v>409</v>
      </c>
      <c r="C589" s="13" t="s">
        <v>378</v>
      </c>
      <c r="D589" s="51">
        <v>13164</v>
      </c>
      <c r="E589" s="51" t="s">
        <v>85</v>
      </c>
      <c r="F589" s="51"/>
      <c r="G589" s="51"/>
      <c r="H589" s="51"/>
      <c r="I589" s="51"/>
      <c r="J589" s="51"/>
      <c r="K589" s="51"/>
    </row>
    <row r="590" spans="1:11">
      <c r="A590" s="28">
        <v>44384</v>
      </c>
      <c r="B590" s="13">
        <v>612</v>
      </c>
      <c r="C590" s="13" t="s">
        <v>379</v>
      </c>
      <c r="D590" s="51">
        <v>8075</v>
      </c>
      <c r="E590" s="51" t="s">
        <v>85</v>
      </c>
      <c r="F590" s="51"/>
      <c r="G590" s="51"/>
      <c r="H590" s="51" t="s">
        <v>85</v>
      </c>
      <c r="I590" s="51" t="s">
        <v>85</v>
      </c>
      <c r="J590" s="51"/>
      <c r="K590" s="51"/>
    </row>
    <row r="591" spans="1:11">
      <c r="A591" s="28">
        <v>44384</v>
      </c>
      <c r="B591" s="13">
        <v>614</v>
      </c>
      <c r="C591" s="13" t="s">
        <v>380</v>
      </c>
      <c r="D591" s="51">
        <v>9209</v>
      </c>
      <c r="E591" s="51" t="s">
        <v>85</v>
      </c>
      <c r="F591" s="51"/>
      <c r="G591" s="51"/>
      <c r="H591" s="51"/>
      <c r="I591" s="51"/>
      <c r="J591" s="51"/>
      <c r="K591" s="51"/>
    </row>
    <row r="592" spans="1:11">
      <c r="A592" s="28">
        <v>44384</v>
      </c>
      <c r="B592" s="13">
        <v>507</v>
      </c>
      <c r="C592" s="13" t="s">
        <v>381</v>
      </c>
      <c r="D592" s="51">
        <v>250</v>
      </c>
      <c r="E592" s="51" t="s">
        <v>85</v>
      </c>
      <c r="F592" s="51"/>
      <c r="G592" s="51"/>
      <c r="H592" s="51"/>
      <c r="I592" s="51"/>
      <c r="J592" s="51"/>
      <c r="K592" s="51"/>
    </row>
    <row r="593" spans="1:11">
      <c r="A593" s="28">
        <v>44384</v>
      </c>
      <c r="B593" s="13">
        <v>514</v>
      </c>
      <c r="C593" s="13" t="s">
        <v>382</v>
      </c>
      <c r="D593" s="51">
        <v>556</v>
      </c>
      <c r="E593" s="51" t="s">
        <v>85</v>
      </c>
      <c r="F593" s="51"/>
      <c r="G593" s="51"/>
      <c r="H593" s="51"/>
      <c r="I593" s="51"/>
      <c r="J593" s="51"/>
      <c r="K593" s="51"/>
    </row>
    <row r="594" spans="1:11">
      <c r="A594" s="28">
        <v>44385</v>
      </c>
      <c r="B594" s="13">
        <v>604</v>
      </c>
      <c r="C594" s="13" t="s">
        <v>383</v>
      </c>
      <c r="D594" s="51">
        <v>3065</v>
      </c>
      <c r="E594" s="51" t="s">
        <v>85</v>
      </c>
      <c r="F594" s="51"/>
      <c r="G594" s="51"/>
      <c r="H594" s="51"/>
      <c r="I594" s="51"/>
      <c r="J594" s="51"/>
      <c r="K594" s="51"/>
    </row>
    <row r="595" spans="1:11">
      <c r="A595" s="28">
        <v>44385</v>
      </c>
      <c r="B595" s="13">
        <v>606</v>
      </c>
      <c r="C595" s="13" t="s">
        <v>384</v>
      </c>
      <c r="D595" s="51">
        <v>4775</v>
      </c>
      <c r="E595" s="51" t="s">
        <v>85</v>
      </c>
      <c r="F595" s="51"/>
      <c r="G595" s="51"/>
      <c r="H595" s="51"/>
      <c r="I595" s="51"/>
      <c r="J595" s="51"/>
      <c r="K595" s="51"/>
    </row>
    <row r="596" spans="1:11">
      <c r="A596" s="28">
        <v>44385</v>
      </c>
      <c r="B596" s="13">
        <v>608</v>
      </c>
      <c r="C596" s="13" t="s">
        <v>385</v>
      </c>
      <c r="D596" s="51">
        <v>8953</v>
      </c>
      <c r="E596" s="51" t="s">
        <v>85</v>
      </c>
      <c r="F596" s="51"/>
      <c r="G596" s="51"/>
      <c r="H596" s="51"/>
      <c r="I596" s="51"/>
      <c r="J596" s="51"/>
      <c r="K596" s="51"/>
    </row>
    <row r="597" spans="1:11">
      <c r="A597" s="28">
        <v>44385</v>
      </c>
      <c r="B597" s="13">
        <v>617</v>
      </c>
      <c r="C597" s="13" t="s">
        <v>386</v>
      </c>
      <c r="D597" s="51">
        <v>4576</v>
      </c>
      <c r="E597" s="51" t="s">
        <v>85</v>
      </c>
      <c r="F597" s="51"/>
      <c r="G597" s="51"/>
      <c r="H597" s="51"/>
      <c r="I597" s="51"/>
      <c r="J597" s="51"/>
      <c r="K597" s="51"/>
    </row>
    <row r="598" spans="1:11">
      <c r="A598" s="28">
        <v>44385</v>
      </c>
      <c r="B598" s="13">
        <v>621</v>
      </c>
      <c r="C598" s="13" t="s">
        <v>387</v>
      </c>
      <c r="D598" s="51">
        <v>6530</v>
      </c>
      <c r="E598" s="51" t="s">
        <v>85</v>
      </c>
      <c r="F598" s="51"/>
      <c r="G598" s="51"/>
      <c r="H598" s="51" t="s">
        <v>85</v>
      </c>
      <c r="I598" s="51" t="s">
        <v>85</v>
      </c>
      <c r="J598" s="51"/>
      <c r="K598" s="51"/>
    </row>
    <row r="599" spans="1:11">
      <c r="A599" s="28">
        <v>44385</v>
      </c>
      <c r="B599" s="13">
        <v>517</v>
      </c>
      <c r="C599" s="13" t="s">
        <v>388</v>
      </c>
      <c r="D599" s="51">
        <v>808</v>
      </c>
      <c r="E599" s="51" t="s">
        <v>85</v>
      </c>
      <c r="F599" s="51"/>
      <c r="G599" s="51"/>
      <c r="H599" s="51"/>
      <c r="I599" s="51"/>
      <c r="J599" s="51"/>
      <c r="K599" s="51"/>
    </row>
    <row r="600" spans="1:11">
      <c r="A600" s="28">
        <v>44385</v>
      </c>
      <c r="B600" s="13">
        <v>518</v>
      </c>
      <c r="C600" s="13" t="s">
        <v>389</v>
      </c>
      <c r="D600" s="51">
        <v>290</v>
      </c>
      <c r="E600" s="51" t="s">
        <v>85</v>
      </c>
      <c r="F600" s="51"/>
      <c r="G600" s="51"/>
      <c r="H600" s="51"/>
      <c r="I600" s="51"/>
      <c r="J600" s="51"/>
      <c r="K600" s="51"/>
    </row>
    <row r="601" spans="1:11">
      <c r="A601" s="28">
        <v>44388</v>
      </c>
      <c r="B601" s="13">
        <v>405</v>
      </c>
      <c r="C601" s="13" t="s">
        <v>390</v>
      </c>
      <c r="D601" s="51">
        <v>13114</v>
      </c>
      <c r="E601" s="51" t="s">
        <v>85</v>
      </c>
      <c r="F601" s="51" t="s">
        <v>85</v>
      </c>
      <c r="G601" s="51"/>
      <c r="H601" s="51" t="s">
        <v>85</v>
      </c>
      <c r="I601" s="51" t="s">
        <v>85</v>
      </c>
      <c r="J601" s="51"/>
      <c r="K601" s="51"/>
    </row>
    <row r="602" spans="1:11">
      <c r="A602" s="28">
        <v>44388</v>
      </c>
      <c r="B602" s="13">
        <v>406</v>
      </c>
      <c r="C602" s="13" t="s">
        <v>391</v>
      </c>
      <c r="D602" s="51">
        <v>16049</v>
      </c>
      <c r="E602" s="51" t="s">
        <v>85</v>
      </c>
      <c r="F602" s="51" t="s">
        <v>85</v>
      </c>
      <c r="G602" s="51"/>
      <c r="H602" s="51"/>
      <c r="I602" s="51"/>
      <c r="J602" s="51"/>
      <c r="K602" s="51"/>
    </row>
    <row r="603" spans="1:11">
      <c r="A603" s="28">
        <v>44388</v>
      </c>
      <c r="B603" s="13">
        <v>413</v>
      </c>
      <c r="C603" s="13" t="s">
        <v>392</v>
      </c>
      <c r="D603" s="51">
        <v>13866</v>
      </c>
      <c r="E603" s="51" t="s">
        <v>85</v>
      </c>
      <c r="F603" s="51" t="s">
        <v>85</v>
      </c>
      <c r="G603" s="51"/>
      <c r="H603" s="51"/>
      <c r="I603" s="51"/>
      <c r="J603" s="51"/>
      <c r="K603" s="51"/>
    </row>
    <row r="604" spans="1:11">
      <c r="A604" s="28">
        <v>44388</v>
      </c>
      <c r="B604" s="13">
        <v>414</v>
      </c>
      <c r="C604" s="13" t="s">
        <v>393</v>
      </c>
      <c r="D604" s="51">
        <v>14498</v>
      </c>
      <c r="E604" s="51" t="s">
        <v>85</v>
      </c>
      <c r="F604" s="51" t="s">
        <v>85</v>
      </c>
      <c r="G604" s="51"/>
      <c r="H604" s="51"/>
      <c r="I604" s="51"/>
      <c r="J604" s="51"/>
      <c r="K604" s="51"/>
    </row>
    <row r="605" spans="1:11">
      <c r="A605" s="28">
        <v>44388</v>
      </c>
      <c r="B605" s="13">
        <v>418</v>
      </c>
      <c r="C605" s="13" t="s">
        <v>394</v>
      </c>
      <c r="D605" s="51">
        <v>17198</v>
      </c>
      <c r="E605" s="51" t="s">
        <v>85</v>
      </c>
      <c r="F605" s="51" t="s">
        <v>85</v>
      </c>
      <c r="G605" s="51"/>
      <c r="H605" s="51"/>
      <c r="I605" s="51"/>
      <c r="J605" s="51"/>
      <c r="K605" s="51"/>
    </row>
    <row r="606" spans="1:11">
      <c r="A606" s="28">
        <v>44388</v>
      </c>
      <c r="B606" s="13">
        <v>421</v>
      </c>
      <c r="C606" s="13" t="s">
        <v>395</v>
      </c>
      <c r="D606" s="51">
        <v>12872</v>
      </c>
      <c r="E606" s="51" t="s">
        <v>85</v>
      </c>
      <c r="F606" s="51" t="s">
        <v>85</v>
      </c>
      <c r="G606" s="51"/>
      <c r="H606" s="51"/>
      <c r="I606" s="51"/>
      <c r="J606" s="51"/>
      <c r="K606" s="51"/>
    </row>
    <row r="607" spans="1:11">
      <c r="A607" s="28">
        <v>44388</v>
      </c>
      <c r="B607" s="13">
        <v>505</v>
      </c>
      <c r="C607" s="13" t="s">
        <v>396</v>
      </c>
      <c r="D607" s="51">
        <v>648</v>
      </c>
      <c r="E607" s="51" t="s">
        <v>85</v>
      </c>
      <c r="F607" s="51" t="s">
        <v>85</v>
      </c>
      <c r="G607" s="51"/>
      <c r="H607" s="51"/>
      <c r="I607" s="51"/>
      <c r="J607" s="51"/>
      <c r="K607" s="51"/>
    </row>
    <row r="608" spans="1:11">
      <c r="A608" s="28">
        <v>44388</v>
      </c>
      <c r="B608" s="13">
        <v>506</v>
      </c>
      <c r="C608" s="13" t="s">
        <v>397</v>
      </c>
      <c r="D608" s="51">
        <v>448</v>
      </c>
      <c r="E608" s="51" t="s">
        <v>85</v>
      </c>
      <c r="F608" s="51" t="s">
        <v>85</v>
      </c>
      <c r="G608" s="51"/>
      <c r="H608" s="51"/>
      <c r="I608" s="51"/>
      <c r="J608" s="51"/>
      <c r="K608" s="51"/>
    </row>
    <row r="609" spans="1:11">
      <c r="A609" s="28">
        <v>44389</v>
      </c>
      <c r="B609" s="13">
        <v>416</v>
      </c>
      <c r="C609" s="13" t="s">
        <v>398</v>
      </c>
      <c r="D609" s="51">
        <v>4479</v>
      </c>
      <c r="E609" s="51" t="s">
        <v>85</v>
      </c>
      <c r="F609" s="51" t="s">
        <v>85</v>
      </c>
      <c r="G609" s="51"/>
      <c r="H609" s="51" t="s">
        <v>85</v>
      </c>
      <c r="I609" s="51" t="s">
        <v>85</v>
      </c>
      <c r="J609" s="51"/>
      <c r="K609" s="51"/>
    </row>
    <row r="610" spans="1:11">
      <c r="A610" s="28">
        <v>44389</v>
      </c>
      <c r="B610" s="13">
        <v>417</v>
      </c>
      <c r="C610" s="13" t="s">
        <v>399</v>
      </c>
      <c r="D610" s="51">
        <v>12451</v>
      </c>
      <c r="E610" s="51" t="s">
        <v>85</v>
      </c>
      <c r="F610" s="51" t="s">
        <v>85</v>
      </c>
      <c r="G610" s="51"/>
      <c r="H610" s="51"/>
      <c r="I610" s="51"/>
      <c r="J610" s="51"/>
      <c r="K610" s="51"/>
    </row>
    <row r="611" spans="1:11">
      <c r="A611" s="28">
        <v>44389</v>
      </c>
      <c r="B611" s="13">
        <v>420</v>
      </c>
      <c r="C611" s="13" t="s">
        <v>400</v>
      </c>
      <c r="D611" s="51">
        <v>15010</v>
      </c>
      <c r="E611" s="51" t="s">
        <v>85</v>
      </c>
      <c r="F611" s="51" t="s">
        <v>85</v>
      </c>
      <c r="G611" s="51"/>
      <c r="H611" s="51"/>
      <c r="I611" s="51"/>
      <c r="J611" s="51"/>
      <c r="K611" s="51"/>
    </row>
    <row r="612" spans="1:11">
      <c r="A612" s="28">
        <v>44389</v>
      </c>
      <c r="B612" s="13">
        <v>625</v>
      </c>
      <c r="C612" s="13" t="s">
        <v>401</v>
      </c>
      <c r="D612" s="51">
        <v>7154</v>
      </c>
      <c r="E612" s="51" t="s">
        <v>85</v>
      </c>
      <c r="F612" s="51" t="s">
        <v>85</v>
      </c>
      <c r="G612" s="51"/>
      <c r="H612" s="51"/>
      <c r="I612" s="51"/>
      <c r="J612" s="51"/>
      <c r="K612" s="51"/>
    </row>
    <row r="613" spans="1:11">
      <c r="A613" s="28">
        <v>44389</v>
      </c>
      <c r="B613" s="13">
        <v>626</v>
      </c>
      <c r="C613" s="13" t="s">
        <v>402</v>
      </c>
      <c r="D613" s="51">
        <v>4398</v>
      </c>
      <c r="E613" s="51" t="s">
        <v>85</v>
      </c>
      <c r="F613" s="51" t="s">
        <v>85</v>
      </c>
      <c r="G613" s="51"/>
      <c r="H613" s="51"/>
      <c r="I613" s="51"/>
      <c r="J613" s="51"/>
      <c r="K613" s="51"/>
    </row>
    <row r="614" spans="1:11">
      <c r="A614" s="28">
        <v>44389</v>
      </c>
      <c r="B614" s="13">
        <v>501</v>
      </c>
      <c r="C614" s="13" t="s">
        <v>403</v>
      </c>
      <c r="D614" s="51">
        <v>739</v>
      </c>
      <c r="E614" s="51" t="s">
        <v>85</v>
      </c>
      <c r="F614" s="51" t="s">
        <v>85</v>
      </c>
      <c r="G614" s="51"/>
      <c r="H614" s="51"/>
      <c r="I614" s="51"/>
      <c r="J614" s="51"/>
      <c r="K614" s="51"/>
    </row>
    <row r="615" spans="1:11">
      <c r="A615" s="28">
        <v>44389</v>
      </c>
      <c r="B615" s="13">
        <v>510</v>
      </c>
      <c r="C615" s="13" t="s">
        <v>404</v>
      </c>
      <c r="D615" s="51">
        <v>956</v>
      </c>
      <c r="E615" s="51" t="s">
        <v>85</v>
      </c>
      <c r="F615" s="51" t="s">
        <v>85</v>
      </c>
      <c r="G615" s="51"/>
      <c r="H615" s="51"/>
      <c r="I615" s="51"/>
      <c r="J615" s="51"/>
      <c r="K615" s="51"/>
    </row>
    <row r="616" spans="1:11">
      <c r="A616" s="28">
        <v>44390</v>
      </c>
      <c r="B616" s="13">
        <v>410</v>
      </c>
      <c r="C616" s="13" t="s">
        <v>405</v>
      </c>
      <c r="D616" s="51">
        <v>10310</v>
      </c>
      <c r="E616" s="51" t="s">
        <v>85</v>
      </c>
      <c r="F616" s="51" t="s">
        <v>85</v>
      </c>
      <c r="G616" s="51"/>
      <c r="H616" s="51"/>
      <c r="I616" s="51"/>
      <c r="J616" s="51"/>
      <c r="K616" s="51"/>
    </row>
    <row r="617" spans="1:11">
      <c r="A617" s="28">
        <v>44390</v>
      </c>
      <c r="B617" s="13">
        <v>613</v>
      </c>
      <c r="C617" s="13" t="s">
        <v>406</v>
      </c>
      <c r="D617" s="51">
        <v>4352</v>
      </c>
      <c r="E617" s="51" t="s">
        <v>85</v>
      </c>
      <c r="F617" s="51" t="s">
        <v>85</v>
      </c>
      <c r="G617" s="51"/>
      <c r="H617" s="51"/>
      <c r="I617" s="51"/>
      <c r="J617" s="51"/>
      <c r="K617" s="51"/>
    </row>
    <row r="618" spans="1:11">
      <c r="A618" s="28">
        <v>44390</v>
      </c>
      <c r="B618" s="13">
        <v>616</v>
      </c>
      <c r="C618" s="13" t="s">
        <v>407</v>
      </c>
      <c r="D618" s="51">
        <v>5807</v>
      </c>
      <c r="E618" s="51" t="s">
        <v>85</v>
      </c>
      <c r="F618" s="51" t="s">
        <v>85</v>
      </c>
      <c r="G618" s="51"/>
      <c r="H618" s="51"/>
      <c r="I618" s="51"/>
      <c r="J618" s="51"/>
      <c r="K618" s="51"/>
    </row>
    <row r="619" spans="1:11">
      <c r="A619" s="28">
        <v>44390</v>
      </c>
      <c r="B619" s="13">
        <v>508</v>
      </c>
      <c r="C619" s="13" t="s">
        <v>408</v>
      </c>
      <c r="D619" s="51">
        <v>119</v>
      </c>
      <c r="E619" s="51" t="s">
        <v>85</v>
      </c>
      <c r="F619" s="51" t="s">
        <v>85</v>
      </c>
      <c r="G619" s="51"/>
      <c r="H619" s="51"/>
      <c r="I619" s="51"/>
      <c r="J619" s="51"/>
      <c r="K619" s="51"/>
    </row>
    <row r="620" spans="1:11">
      <c r="A620" s="28">
        <v>44391</v>
      </c>
      <c r="B620" s="13">
        <v>401</v>
      </c>
      <c r="C620" s="13" t="s">
        <v>409</v>
      </c>
      <c r="D620" s="51">
        <v>4358</v>
      </c>
      <c r="E620" s="51" t="s">
        <v>85</v>
      </c>
      <c r="F620" s="51" t="s">
        <v>85</v>
      </c>
      <c r="G620" s="51"/>
      <c r="H620" s="51"/>
      <c r="I620" s="51"/>
      <c r="J620" s="51"/>
      <c r="K620" s="51"/>
    </row>
    <row r="621" spans="1:11">
      <c r="A621" s="28">
        <v>44391</v>
      </c>
      <c r="B621" s="13">
        <v>423</v>
      </c>
      <c r="C621" s="13" t="s">
        <v>410</v>
      </c>
      <c r="D621" s="51">
        <v>10911</v>
      </c>
      <c r="E621" s="51" t="s">
        <v>85</v>
      </c>
      <c r="F621" s="51" t="s">
        <v>85</v>
      </c>
      <c r="G621" s="51"/>
      <c r="H621" s="51"/>
      <c r="I621" s="51"/>
      <c r="J621" s="51"/>
      <c r="K621" s="51"/>
    </row>
    <row r="622" spans="1:11">
      <c r="A622" s="28">
        <v>44391</v>
      </c>
      <c r="B622" s="13">
        <v>424</v>
      </c>
      <c r="C622" s="13" t="s">
        <v>411</v>
      </c>
      <c r="D622" s="51">
        <v>6438</v>
      </c>
      <c r="E622" s="51" t="s">
        <v>85</v>
      </c>
      <c r="F622" s="51" t="s">
        <v>85</v>
      </c>
      <c r="G622" s="51"/>
      <c r="H622" s="51" t="s">
        <v>85</v>
      </c>
      <c r="I622" s="51" t="s">
        <v>85</v>
      </c>
      <c r="J622" s="51"/>
      <c r="K622" s="51"/>
    </row>
    <row r="623" spans="1:11">
      <c r="A623" s="28">
        <v>44391</v>
      </c>
      <c r="B623" s="13">
        <v>601</v>
      </c>
      <c r="C623" s="13" t="s">
        <v>412</v>
      </c>
      <c r="D623" s="51">
        <v>4164</v>
      </c>
      <c r="E623" s="51" t="s">
        <v>85</v>
      </c>
      <c r="F623" s="51" t="s">
        <v>85</v>
      </c>
      <c r="G623" s="51"/>
      <c r="H623" s="51"/>
      <c r="I623" s="51"/>
      <c r="J623" s="51"/>
      <c r="K623" s="51"/>
    </row>
    <row r="624" spans="1:11">
      <c r="A624" s="28">
        <v>44391</v>
      </c>
      <c r="B624" s="13">
        <v>509</v>
      </c>
      <c r="C624" s="13" t="s">
        <v>413</v>
      </c>
      <c r="D624" s="51">
        <v>268</v>
      </c>
      <c r="E624" s="51" t="s">
        <v>85</v>
      </c>
      <c r="F624" s="51" t="s">
        <v>85</v>
      </c>
      <c r="G624" s="51"/>
      <c r="H624" s="51"/>
      <c r="I624" s="51"/>
      <c r="J624" s="51"/>
      <c r="K624" s="51"/>
    </row>
    <row r="625" spans="1:11">
      <c r="A625" s="28">
        <v>44391</v>
      </c>
      <c r="B625" s="13">
        <v>519</v>
      </c>
      <c r="C625" s="13" t="s">
        <v>414</v>
      </c>
      <c r="D625" s="51">
        <v>552</v>
      </c>
      <c r="E625" s="51" t="s">
        <v>85</v>
      </c>
      <c r="F625" s="51" t="s">
        <v>85</v>
      </c>
      <c r="G625" s="51"/>
      <c r="H625" s="51"/>
      <c r="I625" s="51"/>
      <c r="J625" s="51"/>
      <c r="K625" s="51"/>
    </row>
    <row r="626" spans="1:11">
      <c r="A626" s="28">
        <v>44392</v>
      </c>
      <c r="B626" s="13">
        <v>419</v>
      </c>
      <c r="C626" s="13" t="s">
        <v>415</v>
      </c>
      <c r="D626" s="51">
        <v>13785</v>
      </c>
      <c r="E626" s="51" t="s">
        <v>85</v>
      </c>
      <c r="F626" s="51" t="s">
        <v>85</v>
      </c>
      <c r="G626" s="51"/>
      <c r="H626" s="51" t="s">
        <v>85</v>
      </c>
      <c r="I626" s="51" t="s">
        <v>85</v>
      </c>
      <c r="J626" s="51"/>
      <c r="K626" s="51"/>
    </row>
    <row r="627" spans="1:11">
      <c r="A627" s="28">
        <v>44392</v>
      </c>
      <c r="B627" s="13">
        <v>422</v>
      </c>
      <c r="C627" s="13" t="s">
        <v>416</v>
      </c>
      <c r="D627" s="51">
        <v>10518</v>
      </c>
      <c r="E627" s="51" t="s">
        <v>85</v>
      </c>
      <c r="F627" s="51" t="s">
        <v>85</v>
      </c>
      <c r="G627" s="51"/>
      <c r="H627" s="51"/>
      <c r="I627" s="51"/>
      <c r="J627" s="51"/>
      <c r="K627" s="51"/>
    </row>
    <row r="628" spans="1:11">
      <c r="A628" s="28">
        <v>44392</v>
      </c>
      <c r="B628" s="13">
        <v>607</v>
      </c>
      <c r="C628" s="13" t="s">
        <v>417</v>
      </c>
      <c r="D628" s="51">
        <v>10510</v>
      </c>
      <c r="E628" s="51" t="s">
        <v>85</v>
      </c>
      <c r="F628" s="51" t="s">
        <v>85</v>
      </c>
      <c r="G628" s="51"/>
      <c r="H628" s="51"/>
      <c r="I628" s="51"/>
      <c r="J628" s="51"/>
      <c r="K628" s="51"/>
    </row>
    <row r="629" spans="1:11">
      <c r="A629" s="28">
        <v>44392</v>
      </c>
      <c r="B629" s="13">
        <v>619</v>
      </c>
      <c r="C629" s="13" t="s">
        <v>418</v>
      </c>
      <c r="D629" s="51">
        <v>8420</v>
      </c>
      <c r="E629" s="51" t="s">
        <v>85</v>
      </c>
      <c r="F629" s="51" t="s">
        <v>85</v>
      </c>
      <c r="G629" s="51"/>
      <c r="H629" s="51"/>
      <c r="I629" s="51"/>
      <c r="J629" s="51"/>
      <c r="K629" s="51"/>
    </row>
    <row r="630" spans="1:11">
      <c r="A630" s="28">
        <v>44392</v>
      </c>
      <c r="B630" s="13">
        <v>620</v>
      </c>
      <c r="C630" s="13" t="s">
        <v>419</v>
      </c>
      <c r="D630" s="51">
        <v>6067</v>
      </c>
      <c r="E630" s="51" t="s">
        <v>85</v>
      </c>
      <c r="F630" s="51" t="s">
        <v>85</v>
      </c>
      <c r="G630" s="51"/>
      <c r="H630" s="51"/>
      <c r="I630" s="51"/>
      <c r="J630" s="51"/>
      <c r="K630" s="51"/>
    </row>
    <row r="631" spans="1:11">
      <c r="A631" s="28">
        <v>44392</v>
      </c>
      <c r="B631" s="13">
        <v>511</v>
      </c>
      <c r="C631" s="13" t="s">
        <v>420</v>
      </c>
      <c r="D631" s="51">
        <v>455</v>
      </c>
      <c r="E631" s="51" t="s">
        <v>85</v>
      </c>
      <c r="F631" s="51" t="s">
        <v>85</v>
      </c>
      <c r="G631" s="51"/>
      <c r="H631" s="51"/>
      <c r="I631" s="51"/>
      <c r="J631" s="51"/>
      <c r="K631" s="51"/>
    </row>
    <row r="632" spans="1:11">
      <c r="A632" s="28">
        <v>44392</v>
      </c>
      <c r="B632" s="13">
        <v>515</v>
      </c>
      <c r="C632" s="13" t="s">
        <v>421</v>
      </c>
      <c r="D632" s="51">
        <v>1165</v>
      </c>
      <c r="E632" s="51" t="s">
        <v>85</v>
      </c>
      <c r="F632" s="51" t="s">
        <v>85</v>
      </c>
      <c r="G632" s="51"/>
      <c r="H632" s="51"/>
      <c r="I632" s="51"/>
      <c r="J632" s="51"/>
      <c r="K632" s="51"/>
    </row>
    <row r="633" spans="1:11">
      <c r="A633" s="28">
        <v>44395</v>
      </c>
      <c r="B633" s="13">
        <v>402</v>
      </c>
      <c r="C633" s="13" t="s">
        <v>422</v>
      </c>
      <c r="D633" s="51">
        <v>9282</v>
      </c>
      <c r="E633" s="51" t="s">
        <v>85</v>
      </c>
      <c r="F633" s="51" t="s">
        <v>85</v>
      </c>
      <c r="G633" s="51"/>
      <c r="H633" s="51"/>
      <c r="I633" s="51"/>
      <c r="J633" s="51"/>
      <c r="K633" s="51"/>
    </row>
    <row r="634" spans="1:11">
      <c r="A634" s="28">
        <v>44395</v>
      </c>
      <c r="B634" s="13">
        <v>404</v>
      </c>
      <c r="C634" s="13" t="s">
        <v>423</v>
      </c>
      <c r="D634" s="51">
        <v>13427</v>
      </c>
      <c r="E634" s="51" t="s">
        <v>85</v>
      </c>
      <c r="F634" s="51" t="s">
        <v>85</v>
      </c>
      <c r="G634" s="51"/>
      <c r="H634" s="51"/>
      <c r="I634" s="51"/>
      <c r="J634" s="51"/>
      <c r="K634" s="51"/>
    </row>
    <row r="635" spans="1:11">
      <c r="A635" s="28">
        <v>44395</v>
      </c>
      <c r="B635" s="13">
        <v>408</v>
      </c>
      <c r="C635" s="13" t="s">
        <v>424</v>
      </c>
      <c r="D635" s="51">
        <v>11524</v>
      </c>
      <c r="E635" s="51" t="s">
        <v>85</v>
      </c>
      <c r="F635" s="51" t="s">
        <v>85</v>
      </c>
      <c r="G635" s="51"/>
      <c r="H635" s="51"/>
      <c r="I635" s="51"/>
      <c r="J635" s="51"/>
      <c r="K635" s="51"/>
    </row>
    <row r="636" spans="1:11">
      <c r="A636" s="28">
        <v>44395</v>
      </c>
      <c r="B636" s="13">
        <v>415</v>
      </c>
      <c r="C636" s="13" t="s">
        <v>425</v>
      </c>
      <c r="D636" s="51">
        <v>14596</v>
      </c>
      <c r="E636" s="51" t="s">
        <v>85</v>
      </c>
      <c r="F636" s="51" t="s">
        <v>85</v>
      </c>
      <c r="G636" s="51"/>
      <c r="H636" s="51"/>
      <c r="I636" s="51"/>
      <c r="J636" s="51"/>
      <c r="K636" s="51"/>
    </row>
    <row r="637" spans="1:11">
      <c r="A637" s="28">
        <v>44395</v>
      </c>
      <c r="B637" s="13">
        <v>614</v>
      </c>
      <c r="C637" s="13" t="s">
        <v>426</v>
      </c>
      <c r="D637" s="51">
        <v>9209</v>
      </c>
      <c r="E637" s="51" t="s">
        <v>85</v>
      </c>
      <c r="F637" s="51" t="s">
        <v>85</v>
      </c>
      <c r="G637" s="51"/>
      <c r="H637" s="51"/>
      <c r="I637" s="51"/>
      <c r="J637" s="51"/>
      <c r="K637" s="51"/>
    </row>
    <row r="638" spans="1:11">
      <c r="A638" s="28">
        <v>44395</v>
      </c>
      <c r="B638" s="13">
        <v>621</v>
      </c>
      <c r="C638" s="13" t="s">
        <v>427</v>
      </c>
      <c r="D638" s="51">
        <v>7124</v>
      </c>
      <c r="E638" s="51" t="s">
        <v>85</v>
      </c>
      <c r="F638" s="51" t="s">
        <v>85</v>
      </c>
      <c r="G638" s="51"/>
      <c r="H638" s="51"/>
      <c r="I638" s="51"/>
      <c r="J638" s="51"/>
      <c r="K638" s="51"/>
    </row>
    <row r="639" spans="1:11">
      <c r="A639" s="28">
        <v>44395</v>
      </c>
      <c r="B639" s="13">
        <v>502</v>
      </c>
      <c r="C639" s="13" t="s">
        <v>428</v>
      </c>
      <c r="D639" s="51">
        <v>916</v>
      </c>
      <c r="E639" s="51" t="s">
        <v>85</v>
      </c>
      <c r="F639" s="51" t="s">
        <v>85</v>
      </c>
      <c r="G639" s="51"/>
      <c r="H639" s="51"/>
      <c r="I639" s="51"/>
      <c r="J639" s="51"/>
      <c r="K639" s="51"/>
    </row>
    <row r="640" spans="1:11">
      <c r="A640" s="28">
        <v>44395</v>
      </c>
      <c r="B640" s="13">
        <v>503</v>
      </c>
      <c r="C640" s="13" t="s">
        <v>429</v>
      </c>
      <c r="D640" s="51">
        <v>528</v>
      </c>
      <c r="E640" s="51" t="s">
        <v>85</v>
      </c>
      <c r="F640" s="51" t="s">
        <v>85</v>
      </c>
      <c r="G640" s="51"/>
      <c r="H640" s="51"/>
      <c r="I640" s="51"/>
      <c r="J640" s="51"/>
      <c r="K640" s="51"/>
    </row>
    <row r="641" spans="1:11">
      <c r="A641" s="28">
        <v>44395</v>
      </c>
      <c r="B641" s="13">
        <v>514</v>
      </c>
      <c r="C641" s="13" t="s">
        <v>430</v>
      </c>
      <c r="D641" s="51">
        <v>556</v>
      </c>
      <c r="E641" s="51" t="s">
        <v>85</v>
      </c>
      <c r="F641" s="51" t="s">
        <v>85</v>
      </c>
      <c r="G641" s="51"/>
      <c r="H641" s="51"/>
      <c r="I641" s="51"/>
      <c r="J641" s="51"/>
      <c r="K641" s="51"/>
    </row>
    <row r="642" spans="1:11">
      <c r="A642" s="28">
        <v>44395</v>
      </c>
      <c r="B642" s="13">
        <v>516</v>
      </c>
      <c r="C642" s="13" t="s">
        <v>431</v>
      </c>
      <c r="D642" s="51">
        <v>616</v>
      </c>
      <c r="E642" s="51" t="s">
        <v>85</v>
      </c>
      <c r="F642" s="51" t="s">
        <v>85</v>
      </c>
      <c r="G642" s="51"/>
      <c r="H642" s="51"/>
      <c r="I642" s="51"/>
      <c r="J642" s="51"/>
      <c r="K642" s="51"/>
    </row>
    <row r="643" spans="1:11">
      <c r="A643" s="28">
        <v>44402</v>
      </c>
      <c r="B643" s="13">
        <v>406</v>
      </c>
      <c r="C643" s="13" t="s">
        <v>432</v>
      </c>
      <c r="D643" s="51">
        <v>16049</v>
      </c>
      <c r="E643" s="51" t="s">
        <v>85</v>
      </c>
      <c r="F643" s="51"/>
      <c r="G643" s="51"/>
      <c r="H643" s="51"/>
      <c r="I643" s="51"/>
      <c r="J643" s="51"/>
      <c r="K643" s="51"/>
    </row>
    <row r="644" spans="1:11">
      <c r="A644" s="28">
        <v>44402</v>
      </c>
      <c r="B644" s="13">
        <v>410</v>
      </c>
      <c r="C644" s="13" t="s">
        <v>433</v>
      </c>
      <c r="D644" s="51">
        <v>10310</v>
      </c>
      <c r="E644" s="51" t="s">
        <v>85</v>
      </c>
      <c r="F644" s="51"/>
      <c r="G644" s="51"/>
      <c r="H644" s="51"/>
      <c r="I644" s="51"/>
      <c r="J644" s="51"/>
      <c r="K644" s="51"/>
    </row>
    <row r="645" spans="1:11">
      <c r="A645" s="28">
        <v>44402</v>
      </c>
      <c r="B645" s="13">
        <v>418</v>
      </c>
      <c r="C645" s="13" t="s">
        <v>434</v>
      </c>
      <c r="D645" s="51">
        <v>18089</v>
      </c>
      <c r="E645" s="51" t="s">
        <v>85</v>
      </c>
      <c r="F645" s="51"/>
      <c r="G645" s="51"/>
      <c r="H645" s="51"/>
      <c r="I645" s="51"/>
      <c r="J645" s="51"/>
      <c r="K645" s="51"/>
    </row>
    <row r="646" spans="1:11">
      <c r="A646" s="28">
        <v>44402</v>
      </c>
      <c r="B646" s="13">
        <v>421</v>
      </c>
      <c r="C646" s="13" t="s">
        <v>435</v>
      </c>
      <c r="D646" s="51">
        <v>13361</v>
      </c>
      <c r="E646" s="51" t="s">
        <v>85</v>
      </c>
      <c r="F646" s="51"/>
      <c r="G646" s="51"/>
      <c r="H646" s="51"/>
      <c r="I646" s="51"/>
      <c r="J646" s="51"/>
      <c r="K646" s="51"/>
    </row>
    <row r="647" spans="1:11">
      <c r="A647" s="28">
        <v>44402</v>
      </c>
      <c r="B647" s="13">
        <v>511</v>
      </c>
      <c r="C647" s="13" t="s">
        <v>436</v>
      </c>
      <c r="D647" s="51">
        <v>455</v>
      </c>
      <c r="E647" s="51" t="s">
        <v>85</v>
      </c>
      <c r="F647" s="51"/>
      <c r="G647" s="51"/>
      <c r="H647" s="51"/>
      <c r="I647" s="51"/>
      <c r="J647" s="51"/>
      <c r="K647" s="51"/>
    </row>
    <row r="648" spans="1:11">
      <c r="A648" s="28">
        <v>44402</v>
      </c>
      <c r="B648" s="13">
        <v>515</v>
      </c>
      <c r="C648" s="13" t="s">
        <v>437</v>
      </c>
      <c r="D648" s="51">
        <v>1165</v>
      </c>
      <c r="E648" s="51" t="s">
        <v>85</v>
      </c>
      <c r="F648" s="51"/>
      <c r="G648" s="51"/>
      <c r="H648" s="51"/>
      <c r="I648" s="51"/>
      <c r="J648" s="51"/>
      <c r="K648" s="51"/>
    </row>
    <row r="649" spans="1:11">
      <c r="A649" s="28">
        <v>44403</v>
      </c>
      <c r="B649" s="13">
        <v>413</v>
      </c>
      <c r="C649" s="32" t="s">
        <v>438</v>
      </c>
      <c r="D649" s="51">
        <v>14808</v>
      </c>
      <c r="E649" s="51" t="s">
        <v>85</v>
      </c>
      <c r="F649" s="51"/>
      <c r="G649" s="51"/>
      <c r="H649" s="51"/>
      <c r="I649" s="51"/>
      <c r="J649" s="51"/>
      <c r="K649" s="51"/>
    </row>
    <row r="650" spans="1:11">
      <c r="A650" s="28">
        <v>44403</v>
      </c>
      <c r="B650" s="13">
        <v>420</v>
      </c>
      <c r="C650" s="13" t="s">
        <v>439</v>
      </c>
      <c r="D650" s="51">
        <v>15997</v>
      </c>
      <c r="E650" s="51" t="s">
        <v>85</v>
      </c>
      <c r="F650" s="51"/>
      <c r="G650" s="51"/>
      <c r="H650" s="51"/>
      <c r="I650" s="51"/>
      <c r="J650" s="51"/>
      <c r="K650" s="51"/>
    </row>
    <row r="651" spans="1:11">
      <c r="A651" s="28">
        <v>44403</v>
      </c>
      <c r="B651" s="13">
        <v>423</v>
      </c>
      <c r="C651" s="13" t="s">
        <v>440</v>
      </c>
      <c r="D651" s="51">
        <v>11223</v>
      </c>
      <c r="E651" s="51" t="s">
        <v>85</v>
      </c>
      <c r="F651" s="51"/>
      <c r="G651" s="51"/>
      <c r="H651" s="51"/>
      <c r="I651" s="51"/>
      <c r="J651" s="51"/>
      <c r="K651" s="51"/>
    </row>
    <row r="652" spans="1:11">
      <c r="A652" s="28">
        <v>44403</v>
      </c>
      <c r="B652" s="13">
        <v>424</v>
      </c>
      <c r="C652" s="13" t="s">
        <v>441</v>
      </c>
      <c r="D652" s="51">
        <v>6480</v>
      </c>
      <c r="E652" s="51" t="s">
        <v>85</v>
      </c>
      <c r="F652" s="51"/>
      <c r="G652" s="51"/>
      <c r="H652" s="51"/>
      <c r="I652" s="51"/>
      <c r="J652" s="51"/>
      <c r="K652" s="51"/>
    </row>
    <row r="653" spans="1:11">
      <c r="A653" s="28">
        <v>44403</v>
      </c>
      <c r="B653" s="13">
        <v>607</v>
      </c>
      <c r="C653" s="13" t="s">
        <v>442</v>
      </c>
      <c r="D653" s="51">
        <v>10807</v>
      </c>
      <c r="E653" s="51" t="s">
        <v>85</v>
      </c>
      <c r="F653" s="51"/>
      <c r="G653" s="51"/>
      <c r="H653" s="51"/>
      <c r="I653" s="51"/>
      <c r="J653" s="51"/>
      <c r="K653" s="51"/>
    </row>
    <row r="654" spans="1:11">
      <c r="A654" s="28">
        <v>44403</v>
      </c>
      <c r="B654" s="13">
        <v>506</v>
      </c>
      <c r="C654" s="13" t="s">
        <v>443</v>
      </c>
      <c r="D654" s="51">
        <v>476</v>
      </c>
      <c r="E654" s="51" t="s">
        <v>85</v>
      </c>
      <c r="F654" s="51"/>
      <c r="G654" s="51"/>
      <c r="H654" s="51"/>
      <c r="I654" s="51"/>
      <c r="J654" s="51"/>
      <c r="K654" s="51"/>
    </row>
    <row r="655" spans="1:11">
      <c r="A655" s="28">
        <v>44403</v>
      </c>
      <c r="B655" s="13">
        <v>510</v>
      </c>
      <c r="C655" s="13" t="s">
        <v>444</v>
      </c>
      <c r="D655" s="51">
        <v>982</v>
      </c>
      <c r="E655" s="51" t="s">
        <v>85</v>
      </c>
      <c r="F655" s="51"/>
      <c r="G655" s="51"/>
      <c r="H655" s="51"/>
      <c r="I655" s="51"/>
      <c r="J655" s="51"/>
      <c r="K655" s="51"/>
    </row>
    <row r="656" spans="1:11">
      <c r="A656" s="28">
        <v>44404</v>
      </c>
      <c r="B656" s="13">
        <v>401</v>
      </c>
      <c r="C656" s="13" t="s">
        <v>445</v>
      </c>
      <c r="D656" s="51">
        <v>4586</v>
      </c>
      <c r="E656" s="51" t="s">
        <v>85</v>
      </c>
      <c r="F656" s="51"/>
      <c r="G656" s="51"/>
      <c r="H656" s="51"/>
      <c r="I656" s="51"/>
      <c r="J656" s="51"/>
      <c r="K656" s="51"/>
    </row>
    <row r="657" spans="1:11">
      <c r="A657" s="28">
        <v>44404</v>
      </c>
      <c r="B657" s="13">
        <v>613</v>
      </c>
      <c r="C657" s="13" t="s">
        <v>446</v>
      </c>
      <c r="D657" s="51">
        <v>4357</v>
      </c>
      <c r="E657" s="51" t="s">
        <v>85</v>
      </c>
      <c r="F657" s="51"/>
      <c r="G657" s="51"/>
      <c r="H657" s="51"/>
      <c r="I657" s="51"/>
      <c r="J657" s="51"/>
      <c r="K657" s="51"/>
    </row>
    <row r="658" spans="1:11">
      <c r="A658" s="28">
        <v>44404</v>
      </c>
      <c r="B658" s="13">
        <v>619</v>
      </c>
      <c r="C658" s="13" t="s">
        <v>447</v>
      </c>
      <c r="D658" s="51">
        <v>8844</v>
      </c>
      <c r="E658" s="51" t="s">
        <v>85</v>
      </c>
      <c r="F658" s="51"/>
      <c r="G658" s="51"/>
      <c r="H658" s="51"/>
      <c r="I658" s="51"/>
      <c r="J658" s="51"/>
      <c r="K658" s="51"/>
    </row>
    <row r="659" spans="1:11">
      <c r="A659" s="28">
        <v>44404</v>
      </c>
      <c r="B659" s="13">
        <v>625</v>
      </c>
      <c r="C659" s="13" t="s">
        <v>448</v>
      </c>
      <c r="D659" s="51">
        <v>7692</v>
      </c>
      <c r="E659" s="51" t="s">
        <v>85</v>
      </c>
      <c r="F659" s="51"/>
      <c r="G659" s="51"/>
      <c r="H659" s="51"/>
      <c r="I659" s="51"/>
      <c r="J659" s="51"/>
      <c r="K659" s="51"/>
    </row>
    <row r="660" spans="1:11">
      <c r="A660" s="28">
        <v>44404</v>
      </c>
      <c r="B660" s="13">
        <v>626</v>
      </c>
      <c r="C660" s="13" t="s">
        <v>449</v>
      </c>
      <c r="D660" s="51">
        <v>5370</v>
      </c>
      <c r="E660" s="51" t="s">
        <v>85</v>
      </c>
      <c r="F660" s="51"/>
      <c r="G660" s="51"/>
      <c r="H660" s="51"/>
      <c r="I660" s="51"/>
      <c r="J660" s="51"/>
      <c r="K660" s="51"/>
    </row>
    <row r="661" spans="1:11">
      <c r="A661" s="28">
        <v>44405</v>
      </c>
      <c r="B661" s="13">
        <v>501</v>
      </c>
      <c r="C661" s="13" t="s">
        <v>450</v>
      </c>
      <c r="D661" s="51">
        <v>742</v>
      </c>
      <c r="E661" s="51" t="s">
        <v>85</v>
      </c>
      <c r="F661" s="51"/>
      <c r="G661" s="51"/>
      <c r="H661" s="51"/>
      <c r="I661" s="51"/>
      <c r="J661" s="51"/>
      <c r="K661" s="51"/>
    </row>
    <row r="662" spans="1:11">
      <c r="A662" s="28">
        <v>44404</v>
      </c>
      <c r="B662" s="13">
        <v>509</v>
      </c>
      <c r="C662" s="13" t="s">
        <v>451</v>
      </c>
      <c r="D662" s="51">
        <v>268</v>
      </c>
      <c r="E662" s="51" t="s">
        <v>85</v>
      </c>
      <c r="F662" s="51"/>
      <c r="G662" s="51"/>
      <c r="H662" s="51"/>
      <c r="I662" s="51"/>
      <c r="J662" s="51"/>
      <c r="K662" s="51"/>
    </row>
    <row r="663" spans="1:11">
      <c r="A663" s="28">
        <v>44404</v>
      </c>
      <c r="B663" s="13">
        <v>519</v>
      </c>
      <c r="C663" s="13" t="s">
        <v>452</v>
      </c>
      <c r="D663" s="51">
        <v>552</v>
      </c>
      <c r="E663" s="51" t="s">
        <v>85</v>
      </c>
      <c r="F663" s="51"/>
      <c r="G663" s="51"/>
      <c r="H663" s="51"/>
      <c r="I663" s="51"/>
      <c r="J663" s="51"/>
      <c r="K663" s="51"/>
    </row>
    <row r="664" spans="1:11">
      <c r="A664" s="28">
        <v>44405</v>
      </c>
      <c r="B664" s="13">
        <v>405</v>
      </c>
      <c r="C664" s="13" t="s">
        <v>453</v>
      </c>
      <c r="D664" s="51">
        <v>14112</v>
      </c>
      <c r="E664" s="51" t="s">
        <v>85</v>
      </c>
      <c r="F664" s="51"/>
      <c r="G664" s="51"/>
      <c r="H664" s="51"/>
      <c r="I664" s="51"/>
      <c r="J664" s="51"/>
      <c r="K664" s="51"/>
    </row>
    <row r="665" spans="1:11">
      <c r="A665" s="28">
        <v>44405</v>
      </c>
      <c r="B665" s="13">
        <v>616</v>
      </c>
      <c r="C665" s="13" t="s">
        <v>454</v>
      </c>
      <c r="D665" s="51">
        <v>6036</v>
      </c>
      <c r="E665" s="51" t="s">
        <v>85</v>
      </c>
      <c r="F665" s="51"/>
      <c r="G665" s="51"/>
      <c r="H665" s="51"/>
      <c r="I665" s="51"/>
      <c r="J665" s="51"/>
      <c r="K665" s="51"/>
    </row>
    <row r="666" spans="1:11">
      <c r="A666" s="28">
        <v>44405</v>
      </c>
      <c r="B666" s="13">
        <v>505</v>
      </c>
      <c r="C666" s="13" t="s">
        <v>455</v>
      </c>
      <c r="D666" s="51">
        <v>648</v>
      </c>
      <c r="E666" s="51" t="s">
        <v>85</v>
      </c>
      <c r="F666" s="51"/>
      <c r="G666" s="51"/>
      <c r="H666" s="51"/>
      <c r="I666" s="51"/>
      <c r="J666" s="51"/>
      <c r="K666" s="51"/>
    </row>
    <row r="667" spans="1:11">
      <c r="A667" s="28">
        <v>44406</v>
      </c>
      <c r="B667" s="13">
        <v>508</v>
      </c>
      <c r="C667" s="13" t="s">
        <v>456</v>
      </c>
      <c r="D667" s="51">
        <v>144</v>
      </c>
      <c r="E667" s="51" t="s">
        <v>85</v>
      </c>
      <c r="F667" s="51"/>
      <c r="G667" s="51"/>
      <c r="H667" s="51"/>
      <c r="I667" s="51"/>
      <c r="J667" s="51"/>
      <c r="K667" s="51"/>
    </row>
    <row r="668" spans="1:11">
      <c r="A668" s="28">
        <v>44409</v>
      </c>
      <c r="B668" s="13">
        <v>402</v>
      </c>
      <c r="C668" s="13" t="s">
        <v>869</v>
      </c>
      <c r="D668" s="51">
        <v>9282</v>
      </c>
      <c r="E668" s="51" t="s">
        <v>85</v>
      </c>
      <c r="F668" s="51"/>
      <c r="G668" s="51"/>
      <c r="H668" s="51" t="s">
        <v>85</v>
      </c>
      <c r="I668" s="51" t="s">
        <v>85</v>
      </c>
      <c r="J668" s="51"/>
      <c r="K668" s="51"/>
    </row>
    <row r="669" spans="1:11">
      <c r="A669" s="28">
        <v>44409</v>
      </c>
      <c r="B669" s="13">
        <v>404</v>
      </c>
      <c r="C669" s="13" t="s">
        <v>870</v>
      </c>
      <c r="D669" s="51">
        <v>13427</v>
      </c>
      <c r="E669" s="51" t="s">
        <v>85</v>
      </c>
      <c r="F669" s="51"/>
      <c r="G669" s="51"/>
      <c r="H669" s="51"/>
      <c r="I669" s="51"/>
      <c r="J669" s="51"/>
      <c r="K669" s="51"/>
    </row>
    <row r="670" spans="1:11">
      <c r="A670" s="28">
        <v>44409</v>
      </c>
      <c r="B670" s="13">
        <v>605</v>
      </c>
      <c r="C670" s="13" t="s">
        <v>871</v>
      </c>
      <c r="D670" s="51">
        <v>7050</v>
      </c>
      <c r="E670" s="51" t="s">
        <v>85</v>
      </c>
      <c r="F670" s="51"/>
      <c r="G670" s="51"/>
      <c r="H670" s="51"/>
      <c r="I670" s="51"/>
      <c r="J670" s="51"/>
      <c r="K670" s="51"/>
    </row>
    <row r="671" spans="1:11">
      <c r="A671" s="28">
        <v>44409</v>
      </c>
      <c r="B671" s="13">
        <v>609</v>
      </c>
      <c r="C671" s="13" t="s">
        <v>872</v>
      </c>
      <c r="D671" s="51">
        <v>8495</v>
      </c>
      <c r="E671" s="51" t="s">
        <v>85</v>
      </c>
      <c r="F671" s="51"/>
      <c r="G671" s="51"/>
      <c r="H671" s="51"/>
      <c r="I671" s="51"/>
      <c r="J671" s="51"/>
      <c r="K671" s="51"/>
    </row>
    <row r="672" spans="1:11">
      <c r="A672" s="28">
        <v>44409</v>
      </c>
      <c r="B672" s="13">
        <v>618</v>
      </c>
      <c r="C672" s="13" t="s">
        <v>873</v>
      </c>
      <c r="D672" s="51">
        <v>10214</v>
      </c>
      <c r="E672" s="51" t="s">
        <v>85</v>
      </c>
      <c r="F672" s="51"/>
      <c r="G672" s="51"/>
      <c r="H672" s="51"/>
      <c r="I672" s="51"/>
      <c r="J672" s="51"/>
      <c r="K672" s="51"/>
    </row>
    <row r="673" spans="1:11">
      <c r="A673" s="28">
        <v>44409</v>
      </c>
      <c r="B673" s="13">
        <v>621</v>
      </c>
      <c r="C673" s="13" t="s">
        <v>874</v>
      </c>
      <c r="D673" s="51">
        <v>7166</v>
      </c>
      <c r="E673" s="51" t="s">
        <v>85</v>
      </c>
      <c r="F673" s="51"/>
      <c r="G673" s="51"/>
      <c r="H673" s="51"/>
      <c r="I673" s="51"/>
      <c r="J673" s="51"/>
      <c r="K673" s="51"/>
    </row>
    <row r="674" spans="1:11">
      <c r="A674" s="28">
        <v>44409</v>
      </c>
      <c r="B674" s="13">
        <v>502</v>
      </c>
      <c r="C674" s="13" t="s">
        <v>875</v>
      </c>
      <c r="D674" s="51">
        <v>1030</v>
      </c>
      <c r="E674" s="51" t="s">
        <v>85</v>
      </c>
      <c r="F674" s="51"/>
      <c r="G674" s="51"/>
      <c r="H674" s="51"/>
      <c r="I674" s="51"/>
      <c r="J674" s="51"/>
      <c r="K674" s="51"/>
    </row>
    <row r="675" spans="1:11">
      <c r="A675" s="28">
        <v>44409</v>
      </c>
      <c r="B675" s="13">
        <v>503</v>
      </c>
      <c r="C675" s="13" t="s">
        <v>876</v>
      </c>
      <c r="D675" s="51">
        <v>602</v>
      </c>
      <c r="E675" s="51" t="s">
        <v>85</v>
      </c>
      <c r="F675" s="51"/>
      <c r="G675" s="51"/>
      <c r="H675" s="51"/>
      <c r="I675" s="51"/>
      <c r="J675" s="51"/>
      <c r="K675" s="51"/>
    </row>
    <row r="676" spans="1:11">
      <c r="A676" s="28">
        <v>44410</v>
      </c>
      <c r="B676" s="13">
        <v>409</v>
      </c>
      <c r="C676" s="13" t="s">
        <v>877</v>
      </c>
      <c r="D676" s="51" t="s">
        <v>3</v>
      </c>
      <c r="E676" s="51" t="s">
        <v>85</v>
      </c>
      <c r="F676" s="51"/>
      <c r="G676" s="51"/>
      <c r="H676" s="51"/>
      <c r="I676" s="51" t="s">
        <v>85</v>
      </c>
      <c r="J676" s="51"/>
      <c r="K676" s="51"/>
    </row>
    <row r="677" spans="1:11">
      <c r="A677" s="28">
        <v>44410</v>
      </c>
      <c r="B677" s="13">
        <v>415</v>
      </c>
      <c r="C677" s="13" t="s">
        <v>878</v>
      </c>
      <c r="D677" s="51">
        <v>14939</v>
      </c>
      <c r="E677" s="51" t="s">
        <v>85</v>
      </c>
      <c r="F677" s="51"/>
      <c r="G677" s="51"/>
      <c r="H677" s="51"/>
      <c r="I677" s="51"/>
      <c r="J677" s="51"/>
      <c r="K677" s="51"/>
    </row>
    <row r="678" spans="1:11">
      <c r="A678" s="28">
        <v>44410</v>
      </c>
      <c r="B678" s="13">
        <v>611</v>
      </c>
      <c r="C678" s="13" t="s">
        <v>879</v>
      </c>
      <c r="D678" s="51">
        <v>11717</v>
      </c>
      <c r="E678" s="51" t="s">
        <v>85</v>
      </c>
      <c r="F678" s="51"/>
      <c r="G678" s="51"/>
      <c r="H678" s="51"/>
      <c r="I678" s="51"/>
      <c r="J678" s="51"/>
      <c r="K678" s="51"/>
    </row>
    <row r="679" spans="1:11">
      <c r="A679" s="28">
        <v>44410</v>
      </c>
      <c r="B679" s="13">
        <v>612</v>
      </c>
      <c r="C679" s="13" t="s">
        <v>880</v>
      </c>
      <c r="D679" s="51">
        <v>8839</v>
      </c>
      <c r="E679" s="51" t="s">
        <v>85</v>
      </c>
      <c r="F679" s="51"/>
      <c r="G679" s="51"/>
      <c r="H679" s="51"/>
      <c r="I679" s="51"/>
      <c r="J679" s="51"/>
      <c r="K679" s="51"/>
    </row>
    <row r="680" spans="1:11">
      <c r="A680" s="28">
        <v>44410</v>
      </c>
      <c r="B680" s="13">
        <v>504</v>
      </c>
      <c r="C680" s="13" t="s">
        <v>881</v>
      </c>
      <c r="D680" s="51">
        <v>776</v>
      </c>
      <c r="E680" s="51" t="s">
        <v>85</v>
      </c>
      <c r="F680" s="51"/>
      <c r="G680" s="51"/>
      <c r="H680" s="51"/>
      <c r="I680" s="51"/>
      <c r="J680" s="51"/>
      <c r="K680" s="51"/>
    </row>
    <row r="681" spans="1:11">
      <c r="A681" s="28">
        <v>44410</v>
      </c>
      <c r="B681" s="13">
        <v>514</v>
      </c>
      <c r="C681" s="13" t="s">
        <v>882</v>
      </c>
      <c r="D681" s="51">
        <v>556</v>
      </c>
      <c r="E681" s="51" t="s">
        <v>85</v>
      </c>
      <c r="F681" s="51"/>
      <c r="G681" s="51"/>
      <c r="H681" s="51"/>
      <c r="I681" s="51"/>
      <c r="J681" s="51"/>
      <c r="K681" s="51"/>
    </row>
    <row r="682" spans="1:11">
      <c r="A682" s="28">
        <v>44411</v>
      </c>
      <c r="B682" s="13">
        <v>403</v>
      </c>
      <c r="C682" s="13" t="s">
        <v>883</v>
      </c>
      <c r="D682" s="51">
        <v>15523</v>
      </c>
      <c r="E682" s="51" t="s">
        <v>85</v>
      </c>
      <c r="F682" s="51"/>
      <c r="G682" s="51"/>
      <c r="H682" s="51"/>
      <c r="I682" s="51"/>
      <c r="J682" s="51"/>
      <c r="K682" s="51"/>
    </row>
    <row r="683" spans="1:11">
      <c r="A683" s="28">
        <v>44411</v>
      </c>
      <c r="B683" s="13">
        <v>408</v>
      </c>
      <c r="C683" s="13" t="s">
        <v>884</v>
      </c>
      <c r="D683" s="51">
        <v>11581</v>
      </c>
      <c r="E683" s="51" t="s">
        <v>85</v>
      </c>
      <c r="F683" s="51"/>
      <c r="G683" s="51"/>
      <c r="H683" s="51"/>
      <c r="I683" s="51"/>
      <c r="J683" s="51"/>
      <c r="K683" s="51"/>
    </row>
    <row r="684" spans="1:11">
      <c r="A684" s="28">
        <v>44411</v>
      </c>
      <c r="B684" s="13">
        <v>602</v>
      </c>
      <c r="C684" s="13" t="s">
        <v>885</v>
      </c>
      <c r="D684" s="51">
        <v>336</v>
      </c>
      <c r="E684" s="51" t="s">
        <v>85</v>
      </c>
      <c r="F684" s="51"/>
      <c r="G684" s="51"/>
      <c r="H684" s="51"/>
      <c r="I684" s="51"/>
      <c r="J684" s="51"/>
      <c r="K684" s="51"/>
    </row>
    <row r="685" spans="1:11">
      <c r="A685" s="28">
        <v>44411</v>
      </c>
      <c r="B685" s="13">
        <v>622</v>
      </c>
      <c r="C685" s="13" t="s">
        <v>886</v>
      </c>
      <c r="D685" s="51">
        <v>9630</v>
      </c>
      <c r="E685" s="51" t="s">
        <v>85</v>
      </c>
      <c r="F685" s="51"/>
      <c r="G685" s="51"/>
      <c r="H685" s="51"/>
      <c r="I685" s="51"/>
      <c r="J685" s="51"/>
      <c r="K685" s="51"/>
    </row>
    <row r="686" spans="1:11">
      <c r="A686" s="28">
        <v>44411</v>
      </c>
      <c r="B686" s="13">
        <v>507</v>
      </c>
      <c r="C686" s="13" t="s">
        <v>887</v>
      </c>
      <c r="D686" s="51">
        <v>251</v>
      </c>
      <c r="E686" s="51" t="s">
        <v>85</v>
      </c>
      <c r="F686" s="51"/>
      <c r="G686" s="51"/>
      <c r="H686" s="51"/>
      <c r="I686" s="51"/>
      <c r="J686" s="51"/>
      <c r="K686" s="51"/>
    </row>
    <row r="687" spans="1:11">
      <c r="A687" s="28">
        <v>44411</v>
      </c>
      <c r="B687" s="13">
        <v>513</v>
      </c>
      <c r="C687" s="13" t="s">
        <v>888</v>
      </c>
      <c r="D687" s="51">
        <v>576</v>
      </c>
      <c r="E687" s="51" t="s">
        <v>85</v>
      </c>
      <c r="F687" s="51"/>
      <c r="G687" s="51"/>
      <c r="H687" s="51"/>
      <c r="I687" s="51"/>
      <c r="J687" s="51"/>
      <c r="K687" s="51"/>
    </row>
    <row r="688" spans="1:11">
      <c r="A688" s="28">
        <v>44412</v>
      </c>
      <c r="B688" s="13">
        <v>411</v>
      </c>
      <c r="C688" s="13" t="s">
        <v>889</v>
      </c>
      <c r="D688" s="51">
        <v>7992</v>
      </c>
      <c r="E688" s="51" t="s">
        <v>85</v>
      </c>
      <c r="F688" s="51"/>
      <c r="G688" s="51"/>
      <c r="H688" s="51"/>
      <c r="I688" s="51"/>
      <c r="J688" s="51"/>
      <c r="K688" s="51"/>
    </row>
    <row r="689" spans="1:11">
      <c r="A689" s="28">
        <v>44412</v>
      </c>
      <c r="B689" s="13">
        <v>412</v>
      </c>
      <c r="C689" s="13" t="s">
        <v>890</v>
      </c>
      <c r="D689" s="51">
        <v>9885</v>
      </c>
      <c r="E689" s="51" t="s">
        <v>85</v>
      </c>
      <c r="F689" s="51"/>
      <c r="G689" s="51"/>
      <c r="H689" s="51"/>
      <c r="I689" s="51"/>
      <c r="J689" s="51"/>
      <c r="K689" s="51"/>
    </row>
    <row r="690" spans="1:11">
      <c r="A690" s="28">
        <v>44412</v>
      </c>
      <c r="B690" s="13">
        <v>604</v>
      </c>
      <c r="C690" s="13" t="s">
        <v>891</v>
      </c>
      <c r="D690" s="51">
        <v>3234</v>
      </c>
      <c r="E690" s="51" t="s">
        <v>85</v>
      </c>
      <c r="F690" s="51"/>
      <c r="G690" s="51"/>
      <c r="H690" s="51"/>
      <c r="I690" s="51"/>
      <c r="J690" s="51"/>
      <c r="K690" s="51"/>
    </row>
    <row r="691" spans="1:11">
      <c r="A691" s="28">
        <v>44412</v>
      </c>
      <c r="B691" s="13">
        <v>606</v>
      </c>
      <c r="C691" s="13" t="s">
        <v>892</v>
      </c>
      <c r="D691" s="51">
        <v>4909</v>
      </c>
      <c r="E691" s="51" t="s">
        <v>85</v>
      </c>
      <c r="F691" s="51"/>
      <c r="G691" s="51"/>
      <c r="H691" s="51"/>
      <c r="I691" s="51"/>
      <c r="J691" s="51"/>
      <c r="K691" s="51"/>
    </row>
    <row r="692" spans="1:11">
      <c r="A692" s="28">
        <v>44412</v>
      </c>
      <c r="B692" s="13">
        <v>608</v>
      </c>
      <c r="C692" s="13" t="s">
        <v>893</v>
      </c>
      <c r="D692" s="51">
        <v>9977</v>
      </c>
      <c r="E692" s="51" t="s">
        <v>85</v>
      </c>
      <c r="F692" s="51"/>
      <c r="G692" s="51"/>
      <c r="H692" s="51"/>
      <c r="I692" s="51"/>
      <c r="J692" s="51"/>
      <c r="K692" s="51"/>
    </row>
    <row r="693" spans="1:11">
      <c r="A693" s="28">
        <v>44412</v>
      </c>
      <c r="B693" s="13">
        <v>610</v>
      </c>
      <c r="C693" s="13" t="s">
        <v>894</v>
      </c>
      <c r="D693" s="51">
        <v>10593</v>
      </c>
      <c r="E693" s="51" t="s">
        <v>85</v>
      </c>
      <c r="F693" s="51"/>
      <c r="G693" s="51"/>
      <c r="H693" s="51" t="s">
        <v>85</v>
      </c>
      <c r="I693" s="51" t="s">
        <v>85</v>
      </c>
      <c r="J693" s="51"/>
      <c r="K693" s="51"/>
    </row>
    <row r="694" spans="1:11">
      <c r="A694" s="28">
        <v>44412</v>
      </c>
      <c r="B694" s="13">
        <v>614</v>
      </c>
      <c r="C694" s="13" t="s">
        <v>895</v>
      </c>
      <c r="D694" s="51">
        <v>9209</v>
      </c>
      <c r="E694" s="51" t="s">
        <v>85</v>
      </c>
      <c r="F694" s="51"/>
      <c r="G694" s="51"/>
      <c r="H694" s="51"/>
      <c r="I694" s="51"/>
      <c r="J694" s="51"/>
      <c r="K694" s="51"/>
    </row>
    <row r="695" spans="1:11">
      <c r="A695" s="28">
        <v>44412</v>
      </c>
      <c r="B695" s="13">
        <v>512</v>
      </c>
      <c r="C695" s="13" t="s">
        <v>896</v>
      </c>
      <c r="D695" s="51">
        <v>1499</v>
      </c>
      <c r="E695" s="51" t="s">
        <v>85</v>
      </c>
      <c r="F695" s="51"/>
      <c r="G695" s="51"/>
      <c r="H695" s="51"/>
      <c r="I695" s="51"/>
      <c r="J695" s="51"/>
      <c r="K695" s="51"/>
    </row>
    <row r="696" spans="1:11">
      <c r="A696" s="28">
        <v>44412</v>
      </c>
      <c r="B696" s="13">
        <v>518</v>
      </c>
      <c r="C696" s="13" t="s">
        <v>897</v>
      </c>
      <c r="D696" s="51">
        <v>316</v>
      </c>
      <c r="E696" s="51" t="s">
        <v>85</v>
      </c>
      <c r="F696" s="51"/>
      <c r="G696" s="51"/>
      <c r="H696" s="51"/>
      <c r="I696" s="51"/>
      <c r="J696" s="51"/>
      <c r="K696" s="51"/>
    </row>
    <row r="697" spans="1:11">
      <c r="A697" s="28">
        <v>44413</v>
      </c>
      <c r="B697" s="13">
        <v>407</v>
      </c>
      <c r="C697" s="13" t="s">
        <v>898</v>
      </c>
      <c r="D697" s="51">
        <v>6869</v>
      </c>
      <c r="E697" s="51" t="s">
        <v>85</v>
      </c>
      <c r="F697" s="51"/>
      <c r="G697" s="51"/>
      <c r="H697" s="51"/>
      <c r="I697" s="51"/>
      <c r="J697" s="51"/>
      <c r="K697" s="51"/>
    </row>
    <row r="698" spans="1:11">
      <c r="A698" s="28">
        <v>44413</v>
      </c>
      <c r="B698" s="13">
        <v>603</v>
      </c>
      <c r="C698" s="13" t="s">
        <v>899</v>
      </c>
      <c r="D698" s="51">
        <v>7287</v>
      </c>
      <c r="E698" s="51" t="s">
        <v>85</v>
      </c>
      <c r="F698" s="51"/>
      <c r="G698" s="51"/>
      <c r="H698" s="51"/>
      <c r="I698" s="51"/>
      <c r="J698" s="51"/>
      <c r="K698" s="51"/>
    </row>
    <row r="699" spans="1:11">
      <c r="A699" s="28">
        <v>44413</v>
      </c>
      <c r="B699" s="13">
        <v>617</v>
      </c>
      <c r="C699" s="13" t="s">
        <v>900</v>
      </c>
      <c r="D699" s="51">
        <v>5962</v>
      </c>
      <c r="E699" s="51" t="s">
        <v>85</v>
      </c>
      <c r="F699" s="51"/>
      <c r="G699" s="51"/>
      <c r="H699" s="51" t="s">
        <v>85</v>
      </c>
      <c r="I699" s="51" t="s">
        <v>85</v>
      </c>
      <c r="J699" s="51"/>
      <c r="K699" s="51"/>
    </row>
    <row r="700" spans="1:11">
      <c r="A700" s="28">
        <v>44413</v>
      </c>
      <c r="B700" s="13">
        <v>623</v>
      </c>
      <c r="C700" s="13" t="s">
        <v>901</v>
      </c>
      <c r="D700" s="51">
        <v>9333</v>
      </c>
      <c r="E700" s="51" t="s">
        <v>85</v>
      </c>
      <c r="F700" s="51"/>
      <c r="G700" s="51"/>
      <c r="H700" s="51"/>
      <c r="I700" s="51"/>
      <c r="J700" s="51"/>
      <c r="K700" s="51"/>
    </row>
    <row r="701" spans="1:11">
      <c r="A701" s="28">
        <v>44413</v>
      </c>
      <c r="B701" s="13">
        <v>624</v>
      </c>
      <c r="C701" s="13" t="s">
        <v>902</v>
      </c>
      <c r="D701" s="51">
        <v>5029</v>
      </c>
      <c r="E701" s="51" t="s">
        <v>85</v>
      </c>
      <c r="F701" s="51"/>
      <c r="G701" s="51"/>
      <c r="H701" s="51"/>
      <c r="I701" s="51"/>
      <c r="J701" s="51"/>
      <c r="K701" s="51"/>
    </row>
    <row r="702" spans="1:11">
      <c r="A702" s="28">
        <v>44413</v>
      </c>
      <c r="B702" s="13">
        <v>516</v>
      </c>
      <c r="C702" s="13" t="s">
        <v>903</v>
      </c>
      <c r="D702" s="51">
        <v>617</v>
      </c>
      <c r="E702" s="51" t="s">
        <v>85</v>
      </c>
      <c r="F702" s="51"/>
      <c r="G702" s="51"/>
      <c r="H702" s="51"/>
      <c r="I702" s="51"/>
      <c r="J702" s="51"/>
      <c r="K702" s="51"/>
    </row>
    <row r="703" spans="1:11">
      <c r="A703" s="28">
        <v>44413</v>
      </c>
      <c r="B703" s="13">
        <v>517</v>
      </c>
      <c r="C703" s="13" t="s">
        <v>904</v>
      </c>
      <c r="D703" s="51">
        <v>1460</v>
      </c>
      <c r="E703" s="51" t="s">
        <v>85</v>
      </c>
      <c r="F703" s="51"/>
      <c r="G703" s="51"/>
      <c r="H703" s="51"/>
      <c r="I703" s="51"/>
      <c r="J703" s="51"/>
      <c r="K703" s="51"/>
    </row>
    <row r="704" spans="1:11">
      <c r="A704" s="28">
        <v>44416</v>
      </c>
      <c r="B704" s="13">
        <v>405</v>
      </c>
      <c r="C704" s="13" t="s">
        <v>905</v>
      </c>
      <c r="D704" s="51">
        <v>14530</v>
      </c>
      <c r="E704" s="51" t="s">
        <v>85</v>
      </c>
      <c r="F704" s="51"/>
      <c r="G704" s="51"/>
      <c r="H704" s="51"/>
      <c r="I704" s="51"/>
      <c r="J704" s="51"/>
      <c r="K704" s="51"/>
    </row>
    <row r="705" spans="1:11">
      <c r="A705" s="28">
        <v>44416</v>
      </c>
      <c r="B705" s="13">
        <v>406</v>
      </c>
      <c r="C705" s="13" t="s">
        <v>906</v>
      </c>
      <c r="D705" s="51">
        <v>16054</v>
      </c>
      <c r="E705" s="51" t="s">
        <v>85</v>
      </c>
      <c r="F705" s="51"/>
      <c r="G705" s="51"/>
      <c r="H705" s="51"/>
      <c r="I705" s="51"/>
      <c r="J705" s="51"/>
      <c r="K705" s="51"/>
    </row>
    <row r="706" spans="1:11">
      <c r="A706" s="28">
        <v>44416</v>
      </c>
      <c r="B706" s="13">
        <v>413</v>
      </c>
      <c r="C706" s="13" t="s">
        <v>907</v>
      </c>
      <c r="D706" s="51">
        <v>15241</v>
      </c>
      <c r="E706" s="51" t="s">
        <v>85</v>
      </c>
      <c r="F706" s="51"/>
      <c r="G706" s="51"/>
      <c r="H706" s="51"/>
      <c r="I706" s="51"/>
      <c r="J706" s="51"/>
      <c r="K706" s="51"/>
    </row>
    <row r="707" spans="1:11">
      <c r="A707" s="28">
        <v>44416</v>
      </c>
      <c r="B707" s="13">
        <v>414</v>
      </c>
      <c r="C707" s="13" t="s">
        <v>908</v>
      </c>
      <c r="D707" s="51">
        <v>15985</v>
      </c>
      <c r="E707" s="51" t="s">
        <v>85</v>
      </c>
      <c r="F707" s="51"/>
      <c r="G707" s="51"/>
      <c r="H707" s="51" t="s">
        <v>85</v>
      </c>
      <c r="I707" s="51" t="s">
        <v>85</v>
      </c>
      <c r="J707" s="51" t="s">
        <v>85</v>
      </c>
      <c r="K707" s="51"/>
    </row>
    <row r="708" spans="1:11">
      <c r="A708" s="28">
        <v>44416</v>
      </c>
      <c r="B708" s="13">
        <v>420</v>
      </c>
      <c r="C708" s="13" t="s">
        <v>909</v>
      </c>
      <c r="D708" s="51">
        <v>15997</v>
      </c>
      <c r="E708" s="51" t="s">
        <v>85</v>
      </c>
      <c r="F708" s="51"/>
      <c r="G708" s="51"/>
      <c r="H708" s="51" t="s">
        <v>85</v>
      </c>
      <c r="I708" s="51"/>
      <c r="J708" s="51" t="s">
        <v>85</v>
      </c>
      <c r="K708" s="51"/>
    </row>
    <row r="709" spans="1:11">
      <c r="A709" s="28">
        <v>44416</v>
      </c>
      <c r="B709" s="13">
        <v>509</v>
      </c>
      <c r="C709" s="13" t="s">
        <v>910</v>
      </c>
      <c r="D709" s="51">
        <v>268</v>
      </c>
      <c r="E709" s="51" t="s">
        <v>85</v>
      </c>
      <c r="F709" s="51"/>
      <c r="G709" s="51"/>
      <c r="H709" s="51"/>
      <c r="I709" s="51"/>
      <c r="J709" s="51"/>
      <c r="K709" s="51"/>
    </row>
    <row r="710" spans="1:11">
      <c r="A710" s="28">
        <v>44416</v>
      </c>
      <c r="B710" s="13">
        <v>519</v>
      </c>
      <c r="C710" s="13" t="s">
        <v>911</v>
      </c>
      <c r="D710" s="51">
        <v>552</v>
      </c>
      <c r="E710" s="51" t="s">
        <v>85</v>
      </c>
      <c r="F710" s="51"/>
      <c r="G710" s="51"/>
      <c r="H710" s="51"/>
      <c r="I710" s="51"/>
      <c r="J710" s="51"/>
      <c r="K710" s="51"/>
    </row>
    <row r="711" spans="1:11">
      <c r="A711" s="28">
        <v>44417</v>
      </c>
      <c r="B711" s="13">
        <v>410</v>
      </c>
      <c r="C711" s="13" t="s">
        <v>912</v>
      </c>
      <c r="D711" s="51">
        <v>11955</v>
      </c>
      <c r="E711" s="51" t="s">
        <v>85</v>
      </c>
      <c r="F711" s="51"/>
      <c r="G711" s="51"/>
      <c r="H711" s="51"/>
      <c r="I711" s="51"/>
      <c r="J711" s="51"/>
      <c r="K711" s="51"/>
    </row>
    <row r="712" spans="1:11">
      <c r="A712" s="28">
        <v>44417</v>
      </c>
      <c r="B712" s="13">
        <v>416</v>
      </c>
      <c r="C712" s="13" t="s">
        <v>913</v>
      </c>
      <c r="D712" s="51">
        <v>7058</v>
      </c>
      <c r="E712" s="51" t="s">
        <v>85</v>
      </c>
      <c r="F712" s="51"/>
      <c r="G712" s="51"/>
      <c r="H712" s="51"/>
      <c r="I712" s="51"/>
      <c r="J712" s="51"/>
      <c r="K712" s="51"/>
    </row>
    <row r="713" spans="1:11">
      <c r="A713" s="28">
        <v>44417</v>
      </c>
      <c r="B713" s="13">
        <v>417</v>
      </c>
      <c r="C713" s="13" t="s">
        <v>914</v>
      </c>
      <c r="D713" s="51">
        <v>14647</v>
      </c>
      <c r="E713" s="51" t="s">
        <v>85</v>
      </c>
      <c r="F713" s="51"/>
      <c r="G713" s="51"/>
      <c r="H713" s="51"/>
      <c r="I713" s="51"/>
      <c r="J713" s="51"/>
      <c r="K713" s="51"/>
    </row>
    <row r="714" spans="1:11">
      <c r="A714" s="28">
        <v>44417</v>
      </c>
      <c r="B714" s="13">
        <v>422</v>
      </c>
      <c r="C714" s="13" t="s">
        <v>915</v>
      </c>
      <c r="D714" s="51">
        <v>10518</v>
      </c>
      <c r="E714" s="51" t="s">
        <v>85</v>
      </c>
      <c r="F714" s="51"/>
      <c r="G714" s="51"/>
      <c r="H714" s="51" t="s">
        <v>85</v>
      </c>
      <c r="I714" s="51" t="s">
        <v>85</v>
      </c>
      <c r="J714" s="51" t="s">
        <v>85</v>
      </c>
      <c r="K714" s="51"/>
    </row>
    <row r="715" spans="1:11">
      <c r="A715" s="28">
        <v>44417</v>
      </c>
      <c r="B715" s="13">
        <v>616</v>
      </c>
      <c r="C715" s="13" t="s">
        <v>916</v>
      </c>
      <c r="D715" s="51">
        <v>6041</v>
      </c>
      <c r="E715" s="51" t="s">
        <v>85</v>
      </c>
      <c r="F715" s="51"/>
      <c r="G715" s="51"/>
      <c r="H715" s="51" t="s">
        <v>85</v>
      </c>
      <c r="I715" s="51" t="s">
        <v>85</v>
      </c>
      <c r="J715" s="51" t="s">
        <v>85</v>
      </c>
      <c r="K715" s="51"/>
    </row>
    <row r="716" spans="1:11">
      <c r="A716" s="28">
        <v>44417</v>
      </c>
      <c r="B716" s="13">
        <v>501</v>
      </c>
      <c r="C716" s="13" t="s">
        <v>917</v>
      </c>
      <c r="D716" s="51">
        <v>769</v>
      </c>
      <c r="E716" s="51" t="s">
        <v>85</v>
      </c>
      <c r="F716" s="51"/>
      <c r="G716" s="51"/>
      <c r="H716" s="51"/>
      <c r="I716" s="51"/>
      <c r="J716" s="51"/>
      <c r="K716" s="51"/>
    </row>
    <row r="717" spans="1:11">
      <c r="A717" s="28">
        <v>44417</v>
      </c>
      <c r="B717" s="13">
        <v>515</v>
      </c>
      <c r="C717" s="13" t="s">
        <v>918</v>
      </c>
      <c r="D717" s="51">
        <v>1352</v>
      </c>
      <c r="E717" s="51" t="s">
        <v>85</v>
      </c>
      <c r="F717" s="51"/>
      <c r="G717" s="51"/>
      <c r="H717" s="51"/>
      <c r="I717" s="51"/>
      <c r="J717" s="51"/>
      <c r="K717" s="51"/>
    </row>
    <row r="718" spans="1:11">
      <c r="A718" s="28">
        <v>44418</v>
      </c>
      <c r="B718" s="13">
        <v>421</v>
      </c>
      <c r="C718" s="13" t="s">
        <v>919</v>
      </c>
      <c r="D718" s="51">
        <v>14024</v>
      </c>
      <c r="E718" s="51" t="s">
        <v>85</v>
      </c>
      <c r="F718" s="51"/>
      <c r="G718" s="51"/>
      <c r="H718" s="51" t="s">
        <v>85</v>
      </c>
      <c r="I718" s="51"/>
      <c r="J718" s="51" t="s">
        <v>85</v>
      </c>
      <c r="K718" s="51"/>
    </row>
    <row r="719" spans="1:11">
      <c r="A719" s="28">
        <v>44418</v>
      </c>
      <c r="B719" s="13">
        <v>615</v>
      </c>
      <c r="C719" s="13" t="s">
        <v>920</v>
      </c>
      <c r="D719" s="51">
        <v>4022</v>
      </c>
      <c r="E719" s="51" t="s">
        <v>85</v>
      </c>
      <c r="F719" s="51"/>
      <c r="G719" s="51"/>
      <c r="H719" s="51"/>
      <c r="I719" s="51"/>
      <c r="J719" s="51"/>
      <c r="K719" s="51"/>
    </row>
    <row r="720" spans="1:11">
      <c r="A720" s="28">
        <v>44418</v>
      </c>
      <c r="B720" s="13">
        <v>619</v>
      </c>
      <c r="C720" s="13" t="s">
        <v>921</v>
      </c>
      <c r="D720" s="51">
        <v>9038</v>
      </c>
      <c r="E720" s="51" t="s">
        <v>85</v>
      </c>
      <c r="F720" s="51"/>
      <c r="G720" s="51"/>
      <c r="H720" s="51"/>
      <c r="I720" s="51"/>
      <c r="J720" s="51"/>
      <c r="K720" s="51"/>
    </row>
    <row r="721" spans="1:11">
      <c r="A721" s="28">
        <v>44418</v>
      </c>
      <c r="B721" s="13">
        <v>625</v>
      </c>
      <c r="C721" s="13" t="s">
        <v>922</v>
      </c>
      <c r="D721" s="51">
        <v>7749</v>
      </c>
      <c r="E721" s="51" t="s">
        <v>85</v>
      </c>
      <c r="F721" s="51"/>
      <c r="G721" s="51"/>
      <c r="H721" s="51" t="s">
        <v>85</v>
      </c>
      <c r="I721" s="51"/>
      <c r="J721" s="51" t="s">
        <v>85</v>
      </c>
      <c r="K721" s="51"/>
    </row>
    <row r="722" spans="1:11">
      <c r="A722" s="28">
        <v>44418</v>
      </c>
      <c r="B722" s="13">
        <v>626</v>
      </c>
      <c r="C722" s="13" t="s">
        <v>923</v>
      </c>
      <c r="D722" s="51">
        <v>5681</v>
      </c>
      <c r="E722" s="51" t="s">
        <v>85</v>
      </c>
      <c r="F722" s="51"/>
      <c r="G722" s="51"/>
      <c r="H722" s="51"/>
      <c r="I722" s="51"/>
      <c r="J722" s="51"/>
      <c r="K722" s="51"/>
    </row>
    <row r="723" spans="1:11">
      <c r="A723" s="28">
        <v>44418</v>
      </c>
      <c r="B723" s="13">
        <v>510</v>
      </c>
      <c r="C723" s="13" t="s">
        <v>924</v>
      </c>
      <c r="D723" s="51">
        <v>1580</v>
      </c>
      <c r="E723" s="51" t="s">
        <v>85</v>
      </c>
      <c r="F723" s="51"/>
      <c r="G723" s="51"/>
      <c r="H723" s="51"/>
      <c r="I723" s="51"/>
      <c r="J723" s="51"/>
      <c r="K723" s="51"/>
    </row>
    <row r="724" spans="1:11">
      <c r="A724" s="28">
        <v>44418</v>
      </c>
      <c r="B724" s="13">
        <v>511</v>
      </c>
      <c r="C724" s="13" t="s">
        <v>925</v>
      </c>
      <c r="D724" s="51">
        <v>810</v>
      </c>
      <c r="E724" s="51" t="s">
        <v>85</v>
      </c>
      <c r="F724" s="51"/>
      <c r="G724" s="51"/>
      <c r="H724" s="51"/>
      <c r="I724" s="51"/>
      <c r="J724" s="51"/>
      <c r="K724" s="51"/>
    </row>
    <row r="725" spans="1:11">
      <c r="A725" s="28">
        <v>44419</v>
      </c>
      <c r="B725" s="13">
        <v>419</v>
      </c>
      <c r="C725" s="13" t="s">
        <v>926</v>
      </c>
      <c r="D725" s="51">
        <v>16190</v>
      </c>
      <c r="E725" s="51" t="s">
        <v>85</v>
      </c>
      <c r="F725" s="51"/>
      <c r="G725" s="51"/>
      <c r="H725" s="51"/>
      <c r="I725" s="51"/>
      <c r="J725" s="51"/>
      <c r="K725" s="51"/>
    </row>
    <row r="726" spans="1:11">
      <c r="A726" s="28">
        <v>44419</v>
      </c>
      <c r="B726" s="13">
        <v>423</v>
      </c>
      <c r="C726" s="13" t="s">
        <v>927</v>
      </c>
      <c r="D726" s="51">
        <v>11710</v>
      </c>
      <c r="E726" s="51" t="s">
        <v>85</v>
      </c>
      <c r="F726" s="51"/>
      <c r="G726" s="51"/>
      <c r="H726" s="51" t="s">
        <v>85</v>
      </c>
      <c r="I726" s="51"/>
      <c r="J726" s="51" t="s">
        <v>85</v>
      </c>
      <c r="K726" s="51"/>
    </row>
    <row r="727" spans="1:11">
      <c r="A727" s="28">
        <v>44419</v>
      </c>
      <c r="B727" s="13">
        <v>601</v>
      </c>
      <c r="C727" s="13" t="s">
        <v>928</v>
      </c>
      <c r="D727" s="51">
        <v>5857</v>
      </c>
      <c r="E727" s="51" t="s">
        <v>85</v>
      </c>
      <c r="F727" s="51"/>
      <c r="G727" s="51"/>
      <c r="H727" s="51"/>
      <c r="I727" s="51"/>
      <c r="J727" s="51"/>
      <c r="K727" s="51"/>
    </row>
    <row r="728" spans="1:11">
      <c r="A728" s="28">
        <v>44419</v>
      </c>
      <c r="B728" s="13">
        <v>613</v>
      </c>
      <c r="C728" s="13" t="s">
        <v>929</v>
      </c>
      <c r="D728" s="51">
        <v>4473</v>
      </c>
      <c r="E728" s="51" t="s">
        <v>85</v>
      </c>
      <c r="F728" s="51"/>
      <c r="G728" s="51"/>
      <c r="H728" s="51" t="s">
        <v>85</v>
      </c>
      <c r="I728" s="51"/>
      <c r="J728" s="51" t="s">
        <v>85</v>
      </c>
      <c r="K728" s="51"/>
    </row>
    <row r="729" spans="1:11">
      <c r="A729" s="28">
        <v>44419</v>
      </c>
      <c r="B729" s="13">
        <v>505</v>
      </c>
      <c r="C729" s="13" t="s">
        <v>930</v>
      </c>
      <c r="D729" s="51">
        <v>1425</v>
      </c>
      <c r="E729" s="51" t="s">
        <v>85</v>
      </c>
      <c r="F729" s="51"/>
      <c r="G729" s="51"/>
      <c r="H729" s="51"/>
      <c r="I729" s="51"/>
      <c r="J729" s="51"/>
      <c r="K729" s="51"/>
    </row>
    <row r="730" spans="1:11">
      <c r="A730" s="28">
        <v>44419</v>
      </c>
      <c r="B730" s="13">
        <v>506</v>
      </c>
      <c r="C730" s="13" t="s">
        <v>931</v>
      </c>
      <c r="D730" s="51">
        <v>580</v>
      </c>
      <c r="E730" s="51" t="s">
        <v>85</v>
      </c>
      <c r="F730" s="51"/>
      <c r="G730" s="51"/>
      <c r="H730" s="51"/>
      <c r="I730" s="51"/>
      <c r="J730" s="51"/>
      <c r="K730" s="51"/>
    </row>
    <row r="731" spans="1:11">
      <c r="A731" s="28">
        <v>44420</v>
      </c>
      <c r="B731" s="13">
        <v>401</v>
      </c>
      <c r="C731" s="13" t="s">
        <v>932</v>
      </c>
      <c r="D731" s="51">
        <v>5107</v>
      </c>
      <c r="E731" s="51" t="s">
        <v>85</v>
      </c>
      <c r="F731" s="51"/>
      <c r="G731" s="51"/>
      <c r="H731" s="51"/>
      <c r="I731" s="51"/>
      <c r="J731" s="51"/>
      <c r="K731" s="51"/>
    </row>
    <row r="732" spans="1:11">
      <c r="A732" s="28">
        <v>44420</v>
      </c>
      <c r="B732" s="13">
        <v>418</v>
      </c>
      <c r="C732" s="13" t="s">
        <v>933</v>
      </c>
      <c r="D732" s="51">
        <v>18487</v>
      </c>
      <c r="E732" s="51" t="s">
        <v>85</v>
      </c>
      <c r="F732" s="51"/>
      <c r="G732" s="51"/>
      <c r="H732" s="51"/>
      <c r="I732" s="51"/>
      <c r="J732" s="51"/>
      <c r="K732" s="51"/>
    </row>
    <row r="733" spans="1:11">
      <c r="A733" s="28">
        <v>44420</v>
      </c>
      <c r="B733" s="13">
        <v>424</v>
      </c>
      <c r="C733" s="13" t="s">
        <v>934</v>
      </c>
      <c r="D733" s="51">
        <v>7031</v>
      </c>
      <c r="E733" s="51" t="s">
        <v>85</v>
      </c>
      <c r="F733" s="51"/>
      <c r="G733" s="51"/>
      <c r="H733" s="51"/>
      <c r="I733" s="51"/>
      <c r="J733" s="51"/>
      <c r="K733" s="51"/>
    </row>
    <row r="734" spans="1:11">
      <c r="A734" s="28">
        <v>44420</v>
      </c>
      <c r="B734" s="13">
        <v>620</v>
      </c>
      <c r="C734" s="13" t="s">
        <v>935</v>
      </c>
      <c r="D734" s="51">
        <v>8166</v>
      </c>
      <c r="E734" s="51" t="s">
        <v>85</v>
      </c>
      <c r="F734" s="51"/>
      <c r="G734" s="51"/>
      <c r="H734" s="51"/>
      <c r="I734" s="51"/>
      <c r="J734" s="51"/>
      <c r="K734" s="51"/>
    </row>
    <row r="735" spans="1:11">
      <c r="A735" s="28">
        <v>44420</v>
      </c>
      <c r="B735" s="13">
        <v>508</v>
      </c>
      <c r="C735" s="13" t="s">
        <v>936</v>
      </c>
      <c r="D735" s="51">
        <v>170</v>
      </c>
      <c r="E735" s="51" t="s">
        <v>85</v>
      </c>
      <c r="F735" s="51"/>
      <c r="G735" s="51"/>
      <c r="H735" s="51"/>
      <c r="I735" s="51"/>
      <c r="J735" s="51"/>
      <c r="K735" s="51"/>
    </row>
    <row r="736" spans="1:11">
      <c r="A736" s="28">
        <v>44423</v>
      </c>
      <c r="B736" s="13">
        <v>411</v>
      </c>
      <c r="C736" s="13" t="s">
        <v>937</v>
      </c>
      <c r="D736" s="51">
        <v>7992</v>
      </c>
      <c r="E736" s="51" t="s">
        <v>85</v>
      </c>
      <c r="F736" s="51" t="s">
        <v>85</v>
      </c>
      <c r="G736" s="51" t="s">
        <v>85</v>
      </c>
      <c r="H736" s="51"/>
      <c r="I736" s="51"/>
      <c r="J736" s="51"/>
      <c r="K736" s="51"/>
    </row>
    <row r="737" spans="1:11">
      <c r="A737" s="28">
        <v>44423</v>
      </c>
      <c r="B737" s="13">
        <v>412</v>
      </c>
      <c r="C737" s="13" t="s">
        <v>938</v>
      </c>
      <c r="D737" s="51">
        <v>9885</v>
      </c>
      <c r="E737" s="51" t="s">
        <v>85</v>
      </c>
      <c r="F737" s="51" t="s">
        <v>85</v>
      </c>
      <c r="G737" s="51" t="s">
        <v>85</v>
      </c>
      <c r="H737" s="51"/>
      <c r="I737" s="51"/>
      <c r="J737" s="51"/>
      <c r="K737" s="51"/>
    </row>
    <row r="738" spans="1:11">
      <c r="A738" s="28">
        <v>44423</v>
      </c>
      <c r="B738" s="13">
        <v>415</v>
      </c>
      <c r="C738" s="13" t="s">
        <v>939</v>
      </c>
      <c r="D738" s="51">
        <v>15778</v>
      </c>
      <c r="E738" s="51" t="s">
        <v>85</v>
      </c>
      <c r="F738" s="51" t="s">
        <v>85</v>
      </c>
      <c r="G738" s="51" t="s">
        <v>85</v>
      </c>
      <c r="H738" s="51" t="s">
        <v>85</v>
      </c>
      <c r="I738" s="51"/>
      <c r="J738" s="51" t="s">
        <v>85</v>
      </c>
      <c r="K738" s="51"/>
    </row>
    <row r="739" spans="1:11">
      <c r="A739" s="28">
        <v>44423</v>
      </c>
      <c r="B739" s="13">
        <v>512</v>
      </c>
      <c r="C739" s="13" t="s">
        <v>940</v>
      </c>
      <c r="D739" s="51">
        <v>1500</v>
      </c>
      <c r="E739" s="51" t="s">
        <v>85</v>
      </c>
      <c r="F739" s="51" t="s">
        <v>85</v>
      </c>
      <c r="G739" s="51" t="s">
        <v>85</v>
      </c>
      <c r="H739" s="51"/>
      <c r="I739" s="51"/>
      <c r="J739" s="51"/>
      <c r="K739" s="51"/>
    </row>
    <row r="740" spans="1:11">
      <c r="A740" s="28">
        <v>44423</v>
      </c>
      <c r="B740" s="13">
        <v>514</v>
      </c>
      <c r="C740" s="13" t="s">
        <v>941</v>
      </c>
      <c r="D740" s="51">
        <v>561</v>
      </c>
      <c r="E740" s="51" t="s">
        <v>85</v>
      </c>
      <c r="F740" s="51" t="s">
        <v>85</v>
      </c>
      <c r="G740" s="51" t="s">
        <v>85</v>
      </c>
      <c r="H740" s="51"/>
      <c r="I740" s="51"/>
      <c r="J740" s="51"/>
      <c r="K740" s="51"/>
    </row>
    <row r="741" spans="1:11">
      <c r="A741" s="28">
        <v>44423</v>
      </c>
      <c r="B741" s="13">
        <v>602</v>
      </c>
      <c r="C741" s="13" t="s">
        <v>942</v>
      </c>
      <c r="D741" s="51">
        <v>445</v>
      </c>
      <c r="E741" s="51" t="s">
        <v>85</v>
      </c>
      <c r="F741" s="51" t="s">
        <v>85</v>
      </c>
      <c r="G741" s="51" t="s">
        <v>85</v>
      </c>
      <c r="H741" s="51"/>
      <c r="I741" s="51"/>
      <c r="J741" s="51"/>
      <c r="K741" s="51"/>
    </row>
    <row r="742" spans="1:11">
      <c r="A742" s="28">
        <v>44423</v>
      </c>
      <c r="B742" s="13">
        <v>611</v>
      </c>
      <c r="C742" s="13" t="s">
        <v>943</v>
      </c>
      <c r="D742" s="51">
        <v>11717</v>
      </c>
      <c r="E742" s="51" t="s">
        <v>85</v>
      </c>
      <c r="F742" s="51" t="s">
        <v>85</v>
      </c>
      <c r="G742" s="51" t="s">
        <v>85</v>
      </c>
      <c r="H742" s="51" t="s">
        <v>85</v>
      </c>
      <c r="I742" s="51"/>
      <c r="J742" s="51" t="s">
        <v>85</v>
      </c>
      <c r="K742" s="51"/>
    </row>
    <row r="743" spans="1:11">
      <c r="A743" s="28">
        <v>44424</v>
      </c>
      <c r="B743" s="13">
        <v>610</v>
      </c>
      <c r="C743" s="13" t="s">
        <v>944</v>
      </c>
      <c r="D743" s="51">
        <v>11107</v>
      </c>
      <c r="E743" s="51" t="s">
        <v>85</v>
      </c>
      <c r="F743" s="51" t="s">
        <v>85</v>
      </c>
      <c r="G743" s="51" t="s">
        <v>85</v>
      </c>
      <c r="H743" s="51"/>
      <c r="I743" s="51"/>
      <c r="J743" s="51"/>
      <c r="K743" s="51"/>
    </row>
    <row r="744" spans="1:11">
      <c r="A744" s="28">
        <v>44424</v>
      </c>
      <c r="B744" s="13">
        <v>612</v>
      </c>
      <c r="C744" s="13" t="s">
        <v>945</v>
      </c>
      <c r="D744" s="51">
        <v>10301</v>
      </c>
      <c r="E744" s="51" t="s">
        <v>85</v>
      </c>
      <c r="F744" s="51" t="s">
        <v>85</v>
      </c>
      <c r="G744" s="51" t="s">
        <v>85</v>
      </c>
      <c r="H744" s="51"/>
      <c r="I744" s="51"/>
      <c r="J744" s="51"/>
      <c r="K744" s="51"/>
    </row>
    <row r="745" spans="1:11">
      <c r="A745" s="28">
        <v>44424</v>
      </c>
      <c r="B745" s="13">
        <v>622</v>
      </c>
      <c r="C745" s="13" t="s">
        <v>946</v>
      </c>
      <c r="D745" s="51">
        <v>10448</v>
      </c>
      <c r="E745" s="51" t="s">
        <v>85</v>
      </c>
      <c r="F745" s="51" t="s">
        <v>85</v>
      </c>
      <c r="G745" s="51" t="s">
        <v>85</v>
      </c>
      <c r="H745" s="51" t="s">
        <v>85</v>
      </c>
      <c r="I745" s="51"/>
      <c r="J745" s="51" t="s">
        <v>85</v>
      </c>
      <c r="K745" s="51"/>
    </row>
    <row r="746" spans="1:11">
      <c r="A746" s="28">
        <v>44424</v>
      </c>
      <c r="B746" s="13">
        <v>609</v>
      </c>
      <c r="C746" s="13" t="s">
        <v>947</v>
      </c>
      <c r="D746" s="51">
        <v>8649</v>
      </c>
      <c r="E746" s="51" t="s">
        <v>85</v>
      </c>
      <c r="F746" s="51" t="s">
        <v>85</v>
      </c>
      <c r="G746" s="51" t="s">
        <v>85</v>
      </c>
      <c r="H746" s="51" t="s">
        <v>85</v>
      </c>
      <c r="I746" s="51"/>
      <c r="J746" s="51" t="s">
        <v>85</v>
      </c>
      <c r="K746" s="51"/>
    </row>
    <row r="747" spans="1:11">
      <c r="A747" s="28">
        <v>44424</v>
      </c>
      <c r="B747" s="13">
        <v>605</v>
      </c>
      <c r="C747" s="13" t="s">
        <v>948</v>
      </c>
      <c r="D747" s="51">
        <v>7064</v>
      </c>
      <c r="E747" s="51" t="s">
        <v>85</v>
      </c>
      <c r="F747" s="51" t="s">
        <v>85</v>
      </c>
      <c r="G747" s="51" t="s">
        <v>85</v>
      </c>
      <c r="H747" s="51"/>
      <c r="I747" s="51"/>
      <c r="J747" s="51"/>
      <c r="K747" s="51"/>
    </row>
    <row r="748" spans="1:11">
      <c r="A748" s="28">
        <v>44424</v>
      </c>
      <c r="B748" s="13">
        <v>502</v>
      </c>
      <c r="C748" s="13" t="s">
        <v>949</v>
      </c>
      <c r="D748" s="51">
        <v>1749</v>
      </c>
      <c r="E748" s="51" t="s">
        <v>85</v>
      </c>
      <c r="F748" s="51" t="s">
        <v>85</v>
      </c>
      <c r="G748" s="51" t="s">
        <v>85</v>
      </c>
      <c r="H748" s="51"/>
      <c r="I748" s="51"/>
      <c r="J748" s="51"/>
      <c r="K748" s="51"/>
    </row>
    <row r="749" spans="1:11">
      <c r="A749" s="28">
        <v>44424</v>
      </c>
      <c r="B749" s="13">
        <v>503</v>
      </c>
      <c r="C749" s="13" t="s">
        <v>950</v>
      </c>
      <c r="D749" s="51">
        <v>1269</v>
      </c>
      <c r="E749" s="51" t="s">
        <v>85</v>
      </c>
      <c r="F749" s="51" t="s">
        <v>85</v>
      </c>
      <c r="G749" s="51" t="s">
        <v>85</v>
      </c>
      <c r="H749" s="51"/>
      <c r="I749" s="51"/>
      <c r="J749" s="51"/>
      <c r="K749" s="51"/>
    </row>
    <row r="750" spans="1:11">
      <c r="A750" s="28">
        <v>44425</v>
      </c>
      <c r="B750" s="13">
        <v>604</v>
      </c>
      <c r="C750" s="13" t="s">
        <v>951</v>
      </c>
      <c r="D750" s="51">
        <v>3236</v>
      </c>
      <c r="E750" s="51" t="s">
        <v>85</v>
      </c>
      <c r="F750" s="51" t="s">
        <v>85</v>
      </c>
      <c r="G750" s="51" t="s">
        <v>85</v>
      </c>
      <c r="H750" s="51" t="s">
        <v>85</v>
      </c>
      <c r="I750" s="51"/>
      <c r="J750" s="51" t="s">
        <v>85</v>
      </c>
      <c r="K750" s="51"/>
    </row>
    <row r="751" spans="1:11">
      <c r="A751" s="28">
        <v>44425</v>
      </c>
      <c r="B751" s="13">
        <v>606</v>
      </c>
      <c r="C751" s="13" t="s">
        <v>952</v>
      </c>
      <c r="D751" s="51">
        <v>4911</v>
      </c>
      <c r="E751" s="51" t="s">
        <v>85</v>
      </c>
      <c r="F751" s="51" t="s">
        <v>85</v>
      </c>
      <c r="G751" s="51" t="s">
        <v>85</v>
      </c>
      <c r="H751" s="51" t="s">
        <v>85</v>
      </c>
      <c r="I751" s="51"/>
      <c r="J751" s="51" t="s">
        <v>85</v>
      </c>
      <c r="K751" s="51"/>
    </row>
    <row r="752" spans="1:11">
      <c r="A752" s="28">
        <v>44425</v>
      </c>
      <c r="B752" s="13">
        <v>618</v>
      </c>
      <c r="C752" s="13" t="s">
        <v>953</v>
      </c>
      <c r="D752" s="51">
        <v>10938</v>
      </c>
      <c r="E752" s="51" t="s">
        <v>85</v>
      </c>
      <c r="F752" s="51" t="s">
        <v>85</v>
      </c>
      <c r="G752" s="51" t="s">
        <v>85</v>
      </c>
      <c r="H752" s="51"/>
      <c r="I752" s="51"/>
      <c r="J752" s="51"/>
      <c r="K752" s="51"/>
    </row>
    <row r="753" spans="1:11">
      <c r="A753" s="28">
        <v>44425</v>
      </c>
      <c r="B753" s="13">
        <v>409</v>
      </c>
      <c r="C753" s="13" t="s">
        <v>954</v>
      </c>
      <c r="D753" s="51">
        <v>14525</v>
      </c>
      <c r="E753" s="51" t="s">
        <v>85</v>
      </c>
      <c r="F753" s="51" t="s">
        <v>85</v>
      </c>
      <c r="G753" s="51" t="s">
        <v>85</v>
      </c>
      <c r="H753" s="51"/>
      <c r="I753" s="51"/>
      <c r="J753" s="51"/>
      <c r="K753" s="51"/>
    </row>
    <row r="754" spans="1:11">
      <c r="A754" s="28">
        <v>44425</v>
      </c>
      <c r="B754" s="13">
        <v>516</v>
      </c>
      <c r="C754" s="13" t="s">
        <v>955</v>
      </c>
      <c r="D754" s="51">
        <v>617</v>
      </c>
      <c r="E754" s="51" t="s">
        <v>85</v>
      </c>
      <c r="F754" s="51" t="s">
        <v>85</v>
      </c>
      <c r="G754" s="51" t="s">
        <v>85</v>
      </c>
      <c r="H754" s="51"/>
      <c r="I754" s="51"/>
      <c r="J754" s="51"/>
      <c r="K754" s="51"/>
    </row>
    <row r="755" spans="1:11">
      <c r="A755" s="28">
        <v>44425</v>
      </c>
      <c r="B755" s="13">
        <v>517</v>
      </c>
      <c r="C755" s="13" t="s">
        <v>956</v>
      </c>
      <c r="D755" s="51">
        <v>1460</v>
      </c>
      <c r="E755" s="51" t="s">
        <v>85</v>
      </c>
      <c r="F755" s="51" t="s">
        <v>85</v>
      </c>
      <c r="G755" s="51" t="s">
        <v>85</v>
      </c>
      <c r="H755" s="51"/>
      <c r="I755" s="51"/>
      <c r="J755" s="51"/>
      <c r="K755" s="51"/>
    </row>
    <row r="756" spans="1:11">
      <c r="A756" s="28">
        <v>44426</v>
      </c>
      <c r="B756" s="13">
        <v>404</v>
      </c>
      <c r="C756" s="13" t="s">
        <v>957</v>
      </c>
      <c r="D756" s="51">
        <v>14402</v>
      </c>
      <c r="E756" s="51" t="s">
        <v>85</v>
      </c>
      <c r="F756" s="51" t="s">
        <v>85</v>
      </c>
      <c r="G756" s="51" t="s">
        <v>85</v>
      </c>
      <c r="H756" s="51"/>
      <c r="I756" s="51"/>
      <c r="J756" s="51"/>
      <c r="K756" s="51"/>
    </row>
    <row r="757" spans="1:11">
      <c r="A757" s="28">
        <v>44426</v>
      </c>
      <c r="B757" s="13">
        <v>407</v>
      </c>
      <c r="C757" s="13" t="s">
        <v>958</v>
      </c>
      <c r="D757" s="51">
        <v>6880</v>
      </c>
      <c r="E757" s="51" t="s">
        <v>85</v>
      </c>
      <c r="F757" s="51" t="s">
        <v>85</v>
      </c>
      <c r="G757" s="51" t="s">
        <v>85</v>
      </c>
      <c r="H757" s="51" t="s">
        <v>85</v>
      </c>
      <c r="I757" s="51"/>
      <c r="J757" s="51" t="s">
        <v>85</v>
      </c>
      <c r="K757" s="51"/>
    </row>
    <row r="758" spans="1:11">
      <c r="A758" s="28">
        <v>44426</v>
      </c>
      <c r="B758" s="13">
        <v>408</v>
      </c>
      <c r="C758" s="13" t="s">
        <v>959</v>
      </c>
      <c r="D758" s="51">
        <v>12482</v>
      </c>
      <c r="E758" s="51" t="s">
        <v>85</v>
      </c>
      <c r="F758" s="51" t="s">
        <v>85</v>
      </c>
      <c r="G758" s="51" t="s">
        <v>85</v>
      </c>
      <c r="H758" s="51" t="s">
        <v>85</v>
      </c>
      <c r="I758" s="51"/>
      <c r="J758" s="51" t="s">
        <v>85</v>
      </c>
      <c r="K758" s="51"/>
    </row>
    <row r="759" spans="1:11">
      <c r="A759" s="28">
        <v>44426</v>
      </c>
      <c r="B759" s="13">
        <v>617</v>
      </c>
      <c r="C759" s="13" t="s">
        <v>960</v>
      </c>
      <c r="D759" s="51">
        <v>5963</v>
      </c>
      <c r="E759" s="51" t="s">
        <v>85</v>
      </c>
      <c r="F759" s="51" t="s">
        <v>85</v>
      </c>
      <c r="G759" s="51" t="s">
        <v>85</v>
      </c>
      <c r="H759" s="51"/>
      <c r="I759" s="51"/>
      <c r="J759" s="51"/>
      <c r="K759" s="51"/>
    </row>
    <row r="760" spans="1:11">
      <c r="A760" s="28">
        <v>44426</v>
      </c>
      <c r="B760" s="13">
        <v>623</v>
      </c>
      <c r="C760" s="13" t="s">
        <v>961</v>
      </c>
      <c r="D760" s="51">
        <v>10096</v>
      </c>
      <c r="E760" s="51" t="s">
        <v>85</v>
      </c>
      <c r="F760" s="51" t="s">
        <v>85</v>
      </c>
      <c r="G760" s="51" t="s">
        <v>85</v>
      </c>
      <c r="H760" s="51"/>
      <c r="I760" s="51"/>
      <c r="J760" s="51"/>
      <c r="K760" s="51"/>
    </row>
    <row r="761" spans="1:11">
      <c r="A761" s="28">
        <v>44426</v>
      </c>
      <c r="B761" s="13">
        <v>513</v>
      </c>
      <c r="C761" s="13" t="s">
        <v>962</v>
      </c>
      <c r="D761" s="51">
        <v>576</v>
      </c>
      <c r="E761" s="51" t="s">
        <v>85</v>
      </c>
      <c r="F761" s="51" t="s">
        <v>85</v>
      </c>
      <c r="G761" s="51" t="s">
        <v>85</v>
      </c>
      <c r="H761" s="51"/>
      <c r="I761" s="51"/>
      <c r="J761" s="51"/>
      <c r="K761" s="51"/>
    </row>
    <row r="762" spans="1:11">
      <c r="A762" s="28">
        <v>44426</v>
      </c>
      <c r="B762" s="13">
        <v>504</v>
      </c>
      <c r="C762" s="13" t="s">
        <v>963</v>
      </c>
      <c r="D762" s="51">
        <v>776</v>
      </c>
      <c r="E762" s="51" t="s">
        <v>85</v>
      </c>
      <c r="F762" s="51" t="s">
        <v>85</v>
      </c>
      <c r="G762" s="51" t="s">
        <v>85</v>
      </c>
      <c r="H762" s="51" t="s">
        <v>85</v>
      </c>
      <c r="I762" s="51"/>
      <c r="J762" s="51" t="s">
        <v>85</v>
      </c>
      <c r="K762" s="51"/>
    </row>
    <row r="763" spans="1:11">
      <c r="A763" s="28">
        <v>44427</v>
      </c>
      <c r="B763" s="13">
        <v>402</v>
      </c>
      <c r="C763" s="13" t="s">
        <v>964</v>
      </c>
      <c r="D763" s="51">
        <v>9282</v>
      </c>
      <c r="E763" s="51" t="s">
        <v>85</v>
      </c>
      <c r="F763" s="51" t="s">
        <v>85</v>
      </c>
      <c r="G763" s="51" t="s">
        <v>85</v>
      </c>
      <c r="H763" s="51"/>
      <c r="I763" s="51"/>
      <c r="J763" s="51"/>
      <c r="K763" s="51"/>
    </row>
    <row r="764" spans="1:11">
      <c r="A764" s="28">
        <v>44427</v>
      </c>
      <c r="B764" s="13">
        <v>403</v>
      </c>
      <c r="C764" s="13" t="s">
        <v>965</v>
      </c>
      <c r="D764" s="51">
        <v>16058</v>
      </c>
      <c r="E764" s="51" t="s">
        <v>85</v>
      </c>
      <c r="F764" s="51" t="s">
        <v>85</v>
      </c>
      <c r="G764" s="51" t="s">
        <v>85</v>
      </c>
      <c r="H764" s="51"/>
      <c r="I764" s="51"/>
      <c r="J764" s="51"/>
      <c r="K764" s="51"/>
    </row>
    <row r="765" spans="1:11">
      <c r="A765" s="28">
        <v>44427</v>
      </c>
      <c r="B765" s="13">
        <v>603</v>
      </c>
      <c r="C765" s="13" t="s">
        <v>966</v>
      </c>
      <c r="D765" s="51">
        <v>7880</v>
      </c>
      <c r="E765" s="51" t="s">
        <v>85</v>
      </c>
      <c r="F765" s="51" t="s">
        <v>85</v>
      </c>
      <c r="G765" s="51" t="s">
        <v>85</v>
      </c>
      <c r="H765" s="51" t="s">
        <v>85</v>
      </c>
      <c r="I765" s="51"/>
      <c r="J765" s="51" t="s">
        <v>85</v>
      </c>
      <c r="K765" s="51"/>
    </row>
    <row r="766" spans="1:11">
      <c r="A766" s="28">
        <v>44427</v>
      </c>
      <c r="B766" s="13">
        <v>608</v>
      </c>
      <c r="C766" s="13" t="s">
        <v>967</v>
      </c>
      <c r="D766" s="51">
        <v>11096</v>
      </c>
      <c r="E766" s="51" t="s">
        <v>85</v>
      </c>
      <c r="F766" s="51" t="s">
        <v>85</v>
      </c>
      <c r="G766" s="51" t="s">
        <v>85</v>
      </c>
      <c r="H766" s="51"/>
      <c r="I766" s="51"/>
      <c r="J766" s="51"/>
      <c r="K766" s="51"/>
    </row>
    <row r="767" spans="1:11">
      <c r="A767" s="28">
        <v>44427</v>
      </c>
      <c r="B767" s="13">
        <v>614</v>
      </c>
      <c r="C767" s="13" t="s">
        <v>968</v>
      </c>
      <c r="D767" s="51">
        <v>9209</v>
      </c>
      <c r="E767" s="51" t="s">
        <v>85</v>
      </c>
      <c r="F767" s="51" t="s">
        <v>85</v>
      </c>
      <c r="G767" s="51" t="s">
        <v>85</v>
      </c>
      <c r="H767" s="51"/>
      <c r="I767" s="51"/>
      <c r="J767" s="51"/>
      <c r="K767" s="51"/>
    </row>
    <row r="768" spans="1:11">
      <c r="A768" s="28">
        <v>44427</v>
      </c>
      <c r="B768" s="13">
        <v>621</v>
      </c>
      <c r="C768" s="13" t="s">
        <v>969</v>
      </c>
      <c r="D768" s="51">
        <v>7679</v>
      </c>
      <c r="E768" s="51" t="s">
        <v>85</v>
      </c>
      <c r="F768" s="51" t="s">
        <v>85</v>
      </c>
      <c r="G768" s="51" t="s">
        <v>85</v>
      </c>
      <c r="H768" s="51"/>
      <c r="I768" s="51"/>
      <c r="J768" s="51"/>
      <c r="K768" s="51"/>
    </row>
    <row r="769" spans="1:11">
      <c r="A769" s="28">
        <v>44427</v>
      </c>
      <c r="B769" s="13">
        <v>624</v>
      </c>
      <c r="C769" s="13" t="s">
        <v>970</v>
      </c>
      <c r="D769" s="51">
        <v>5409</v>
      </c>
      <c r="E769" s="51" t="s">
        <v>85</v>
      </c>
      <c r="F769" s="51" t="s">
        <v>85</v>
      </c>
      <c r="G769" s="51" t="s">
        <v>85</v>
      </c>
      <c r="H769" s="51"/>
      <c r="I769" s="51"/>
      <c r="J769" s="51"/>
      <c r="K769" s="51"/>
    </row>
    <row r="770" spans="1:11">
      <c r="A770" s="28">
        <v>44427</v>
      </c>
      <c r="B770" s="13">
        <v>507</v>
      </c>
      <c r="C770" s="13" t="s">
        <v>971</v>
      </c>
      <c r="D770" s="51">
        <v>251</v>
      </c>
      <c r="E770" s="51" t="s">
        <v>85</v>
      </c>
      <c r="F770" s="51" t="s">
        <v>85</v>
      </c>
      <c r="G770" s="51" t="s">
        <v>85</v>
      </c>
      <c r="H770" s="51"/>
      <c r="I770" s="51"/>
      <c r="J770" s="51"/>
      <c r="K770" s="51"/>
    </row>
    <row r="771" spans="1:11">
      <c r="A771" s="28">
        <v>44427</v>
      </c>
      <c r="B771" s="13">
        <v>518</v>
      </c>
      <c r="C771" s="13" t="s">
        <v>972</v>
      </c>
      <c r="D771" s="51">
        <v>316</v>
      </c>
      <c r="E771" s="51" t="s">
        <v>85</v>
      </c>
      <c r="F771" s="51" t="s">
        <v>85</v>
      </c>
      <c r="G771" s="51" t="s">
        <v>85</v>
      </c>
      <c r="H771" s="51"/>
      <c r="I771" s="51"/>
      <c r="J771" s="51"/>
      <c r="K771" s="51"/>
    </row>
    <row r="772" spans="1:11">
      <c r="A772" s="28">
        <v>44430</v>
      </c>
      <c r="B772" s="13">
        <v>405</v>
      </c>
      <c r="C772" s="13" t="s">
        <v>973</v>
      </c>
      <c r="D772" s="51">
        <v>15604</v>
      </c>
      <c r="E772" s="51" t="s">
        <v>85</v>
      </c>
      <c r="F772" s="51" t="s">
        <v>85</v>
      </c>
      <c r="G772" s="51" t="s">
        <v>85</v>
      </c>
      <c r="H772" s="51"/>
      <c r="I772" s="51"/>
      <c r="J772" s="51"/>
      <c r="K772" s="51"/>
    </row>
    <row r="773" spans="1:11">
      <c r="A773" s="28">
        <v>44430</v>
      </c>
      <c r="B773" s="13">
        <v>406</v>
      </c>
      <c r="C773" s="13" t="s">
        <v>974</v>
      </c>
      <c r="D773" s="51">
        <v>16779</v>
      </c>
      <c r="E773" s="51" t="s">
        <v>85</v>
      </c>
      <c r="F773" s="51" t="s">
        <v>85</v>
      </c>
      <c r="G773" s="51" t="s">
        <v>85</v>
      </c>
      <c r="H773" s="51"/>
      <c r="I773" s="51"/>
      <c r="J773" s="51"/>
      <c r="K773" s="51"/>
    </row>
    <row r="774" spans="1:11">
      <c r="A774" s="28">
        <v>44430</v>
      </c>
      <c r="B774" s="13">
        <v>413</v>
      </c>
      <c r="C774" s="13" t="s">
        <v>975</v>
      </c>
      <c r="D774" s="51">
        <v>15668</v>
      </c>
      <c r="E774" s="51" t="s">
        <v>85</v>
      </c>
      <c r="F774" s="51" t="s">
        <v>85</v>
      </c>
      <c r="G774" s="51" t="s">
        <v>85</v>
      </c>
      <c r="H774" s="51"/>
      <c r="I774" s="51"/>
      <c r="J774" s="51"/>
      <c r="K774" s="51"/>
    </row>
    <row r="775" spans="1:11">
      <c r="A775" s="28">
        <v>44430</v>
      </c>
      <c r="B775" s="13">
        <v>414</v>
      </c>
      <c r="C775" s="13" t="s">
        <v>976</v>
      </c>
      <c r="D775" s="51">
        <v>17064</v>
      </c>
      <c r="E775" s="51" t="s">
        <v>85</v>
      </c>
      <c r="F775" s="51" t="s">
        <v>85</v>
      </c>
      <c r="G775" s="51" t="s">
        <v>85</v>
      </c>
      <c r="H775" s="51"/>
      <c r="I775" s="51"/>
      <c r="J775" s="51"/>
      <c r="K775" s="51"/>
    </row>
    <row r="776" spans="1:11">
      <c r="A776" s="28">
        <v>44430</v>
      </c>
      <c r="B776" s="13">
        <v>420</v>
      </c>
      <c r="C776" s="13" t="s">
        <v>977</v>
      </c>
      <c r="D776" s="51">
        <v>16474</v>
      </c>
      <c r="E776" s="51" t="s">
        <v>85</v>
      </c>
      <c r="F776" s="51" t="s">
        <v>85</v>
      </c>
      <c r="G776" s="51" t="s">
        <v>85</v>
      </c>
      <c r="H776" s="51"/>
      <c r="I776" s="51"/>
      <c r="J776" s="51"/>
      <c r="K776" s="51"/>
    </row>
    <row r="777" spans="1:11">
      <c r="A777" s="28">
        <v>44430</v>
      </c>
      <c r="B777" s="13">
        <v>510</v>
      </c>
      <c r="C777" s="13" t="s">
        <v>978</v>
      </c>
      <c r="D777" s="51">
        <v>1580</v>
      </c>
      <c r="E777" s="51" t="s">
        <v>85</v>
      </c>
      <c r="F777" s="51" t="s">
        <v>85</v>
      </c>
      <c r="G777" s="51" t="s">
        <v>85</v>
      </c>
      <c r="H777" s="51"/>
      <c r="I777" s="51"/>
      <c r="J777" s="51"/>
      <c r="K777" s="51"/>
    </row>
    <row r="778" spans="1:11">
      <c r="A778" s="28">
        <v>44430</v>
      </c>
      <c r="B778" s="13">
        <v>511</v>
      </c>
      <c r="C778" s="13" t="s">
        <v>979</v>
      </c>
      <c r="D778" s="51">
        <v>810</v>
      </c>
      <c r="E778" s="51" t="s">
        <v>85</v>
      </c>
      <c r="F778" s="51" t="s">
        <v>85</v>
      </c>
      <c r="G778" s="51" t="s">
        <v>85</v>
      </c>
      <c r="H778" s="51"/>
      <c r="I778" s="51"/>
      <c r="J778" s="51"/>
      <c r="K778" s="51"/>
    </row>
    <row r="779" spans="1:11">
      <c r="A779" s="28">
        <v>44431</v>
      </c>
      <c r="B779" s="13">
        <v>410</v>
      </c>
      <c r="C779" s="13" t="s">
        <v>980</v>
      </c>
      <c r="D779" s="51">
        <v>12136</v>
      </c>
      <c r="E779" s="51" t="s">
        <v>85</v>
      </c>
      <c r="F779" s="51" t="s">
        <v>85</v>
      </c>
      <c r="G779" s="51" t="s">
        <v>85</v>
      </c>
      <c r="H779" s="51"/>
      <c r="I779" s="51"/>
      <c r="J779" s="51"/>
      <c r="K779" s="51"/>
    </row>
    <row r="780" spans="1:11">
      <c r="A780" s="28">
        <v>44431</v>
      </c>
      <c r="B780" s="13">
        <v>416</v>
      </c>
      <c r="C780" s="13" t="s">
        <v>981</v>
      </c>
      <c r="D780" s="51">
        <v>8349</v>
      </c>
      <c r="E780" s="51" t="s">
        <v>85</v>
      </c>
      <c r="F780" s="51" t="s">
        <v>85</v>
      </c>
      <c r="G780" s="51" t="s">
        <v>85</v>
      </c>
      <c r="H780" s="51"/>
      <c r="I780" s="51"/>
      <c r="J780" s="51"/>
      <c r="K780" s="51"/>
    </row>
    <row r="781" spans="1:11">
      <c r="A781" s="28">
        <v>44431</v>
      </c>
      <c r="B781" s="13">
        <v>417</v>
      </c>
      <c r="C781" s="13" t="s">
        <v>982</v>
      </c>
      <c r="D781" s="51">
        <v>15239</v>
      </c>
      <c r="E781" s="51" t="s">
        <v>85</v>
      </c>
      <c r="F781" s="51" t="s">
        <v>85</v>
      </c>
      <c r="G781" s="51" t="s">
        <v>85</v>
      </c>
      <c r="H781" s="51"/>
      <c r="I781" s="51"/>
      <c r="J781" s="51"/>
      <c r="K781" s="51"/>
    </row>
    <row r="782" spans="1:11">
      <c r="A782" s="28">
        <v>44431</v>
      </c>
      <c r="B782" s="13">
        <v>607</v>
      </c>
      <c r="C782" s="13" t="s">
        <v>983</v>
      </c>
      <c r="D782" s="51">
        <v>11448</v>
      </c>
      <c r="E782" s="51" t="s">
        <v>85</v>
      </c>
      <c r="F782" s="51" t="s">
        <v>85</v>
      </c>
      <c r="G782" s="51" t="s">
        <v>85</v>
      </c>
      <c r="H782" s="51"/>
      <c r="I782" s="51"/>
      <c r="J782" s="51"/>
      <c r="K782" s="51"/>
    </row>
    <row r="783" spans="1:11">
      <c r="A783" s="28">
        <v>44431</v>
      </c>
      <c r="B783" s="13">
        <v>506</v>
      </c>
      <c r="C783" s="13" t="s">
        <v>984</v>
      </c>
      <c r="D783" s="51">
        <v>579</v>
      </c>
      <c r="E783" s="51" t="s">
        <v>85</v>
      </c>
      <c r="F783" s="51" t="s">
        <v>85</v>
      </c>
      <c r="G783" s="51" t="s">
        <v>85</v>
      </c>
      <c r="H783" s="51"/>
      <c r="I783" s="51"/>
      <c r="J783" s="51"/>
      <c r="K783" s="51"/>
    </row>
    <row r="784" spans="1:11">
      <c r="A784" s="28">
        <v>44431</v>
      </c>
      <c r="B784" s="13">
        <v>508</v>
      </c>
      <c r="C784" s="13" t="s">
        <v>985</v>
      </c>
      <c r="D784" s="51">
        <v>170</v>
      </c>
      <c r="E784" s="51" t="s">
        <v>85</v>
      </c>
      <c r="F784" s="51" t="s">
        <v>85</v>
      </c>
      <c r="G784" s="51" t="s">
        <v>85</v>
      </c>
      <c r="H784" s="51"/>
      <c r="I784" s="51"/>
      <c r="J784" s="51"/>
      <c r="K784" s="51"/>
    </row>
    <row r="785" spans="1:11">
      <c r="A785" s="28">
        <v>44431</v>
      </c>
      <c r="B785" s="13">
        <v>616</v>
      </c>
      <c r="C785" s="13" t="s">
        <v>986</v>
      </c>
      <c r="D785" s="51">
        <v>6710</v>
      </c>
      <c r="E785" s="51" t="s">
        <v>85</v>
      </c>
      <c r="F785" s="51" t="s">
        <v>85</v>
      </c>
      <c r="G785" s="51" t="s">
        <v>85</v>
      </c>
      <c r="H785" s="51"/>
      <c r="I785" s="51"/>
      <c r="J785" s="51"/>
      <c r="K785" s="51"/>
    </row>
    <row r="786" spans="1:11">
      <c r="A786" s="28">
        <v>44432</v>
      </c>
      <c r="B786" s="13">
        <v>421</v>
      </c>
      <c r="C786" s="13" t="s">
        <v>987</v>
      </c>
      <c r="D786" s="51">
        <v>14282</v>
      </c>
      <c r="E786" s="51" t="s">
        <v>85</v>
      </c>
      <c r="F786" s="51" t="s">
        <v>85</v>
      </c>
      <c r="G786" s="51" t="s">
        <v>85</v>
      </c>
      <c r="H786" s="51"/>
      <c r="I786" s="51"/>
      <c r="J786" s="51"/>
      <c r="K786" s="51"/>
    </row>
    <row r="787" spans="1:11">
      <c r="A787" s="28">
        <v>44432</v>
      </c>
      <c r="B787" s="13">
        <v>615</v>
      </c>
      <c r="C787" s="13" t="s">
        <v>988</v>
      </c>
      <c r="D787" s="51">
        <v>4187</v>
      </c>
      <c r="E787" s="51" t="s">
        <v>85</v>
      </c>
      <c r="F787" s="51" t="s">
        <v>85</v>
      </c>
      <c r="G787" s="51" t="s">
        <v>85</v>
      </c>
      <c r="H787" s="51"/>
      <c r="I787" s="51"/>
      <c r="J787" s="51"/>
      <c r="K787" s="51"/>
    </row>
    <row r="788" spans="1:11">
      <c r="A788" s="28">
        <v>44432</v>
      </c>
      <c r="B788" s="13">
        <v>619</v>
      </c>
      <c r="C788" s="13" t="s">
        <v>989</v>
      </c>
      <c r="D788" s="51">
        <v>9574</v>
      </c>
      <c r="E788" s="51" t="s">
        <v>85</v>
      </c>
      <c r="F788" s="51" t="s">
        <v>85</v>
      </c>
      <c r="G788" s="51" t="s">
        <v>85</v>
      </c>
      <c r="H788" s="51"/>
      <c r="I788" s="51"/>
      <c r="J788" s="51"/>
      <c r="K788" s="51"/>
    </row>
    <row r="789" spans="1:11">
      <c r="A789" s="28">
        <v>44432</v>
      </c>
      <c r="B789" s="13">
        <v>625</v>
      </c>
      <c r="C789" s="13" t="s">
        <v>990</v>
      </c>
      <c r="D789" s="51">
        <v>8044</v>
      </c>
      <c r="E789" s="51" t="s">
        <v>85</v>
      </c>
      <c r="F789" s="51" t="s">
        <v>85</v>
      </c>
      <c r="G789" s="51" t="s">
        <v>85</v>
      </c>
      <c r="H789" s="51"/>
      <c r="I789" s="51"/>
      <c r="J789" s="51"/>
      <c r="K789" s="51"/>
    </row>
    <row r="790" spans="1:11">
      <c r="A790" s="28">
        <v>44432</v>
      </c>
      <c r="B790" s="13">
        <v>626</v>
      </c>
      <c r="C790" s="13" t="s">
        <v>991</v>
      </c>
      <c r="D790" s="51">
        <v>5971</v>
      </c>
      <c r="E790" s="51" t="s">
        <v>85</v>
      </c>
      <c r="F790" s="51" t="s">
        <v>85</v>
      </c>
      <c r="G790" s="51" t="s">
        <v>85</v>
      </c>
      <c r="H790" s="51"/>
      <c r="I790" s="51"/>
      <c r="J790" s="51"/>
      <c r="K790" s="51"/>
    </row>
    <row r="791" spans="1:11">
      <c r="A791" s="28">
        <v>44433</v>
      </c>
      <c r="B791" s="13">
        <v>401</v>
      </c>
      <c r="C791" s="13" t="s">
        <v>992</v>
      </c>
      <c r="D791" s="51">
        <v>5389</v>
      </c>
      <c r="E791" s="51" t="s">
        <v>85</v>
      </c>
      <c r="F791" s="51" t="s">
        <v>85</v>
      </c>
      <c r="G791" s="51" t="s">
        <v>85</v>
      </c>
      <c r="H791" s="51"/>
      <c r="I791" s="51"/>
      <c r="J791" s="51"/>
      <c r="K791" s="51"/>
    </row>
    <row r="792" spans="1:11">
      <c r="A792" s="28">
        <v>44433</v>
      </c>
      <c r="B792" s="13">
        <v>422</v>
      </c>
      <c r="C792" s="13" t="s">
        <v>993</v>
      </c>
      <c r="D792" s="51">
        <v>11236</v>
      </c>
      <c r="E792" s="51" t="s">
        <v>85</v>
      </c>
      <c r="F792" s="51" t="s">
        <v>85</v>
      </c>
      <c r="G792" s="51" t="s">
        <v>85</v>
      </c>
      <c r="H792" s="51"/>
      <c r="I792" s="51"/>
      <c r="J792" s="51"/>
      <c r="K792" s="51"/>
    </row>
    <row r="793" spans="1:11">
      <c r="A793" s="28">
        <v>44433</v>
      </c>
      <c r="B793" s="13">
        <v>423</v>
      </c>
      <c r="C793" s="13" t="s">
        <v>994</v>
      </c>
      <c r="D793" s="51">
        <v>12124</v>
      </c>
      <c r="E793" s="51" t="s">
        <v>85</v>
      </c>
      <c r="F793" s="51" t="s">
        <v>85</v>
      </c>
      <c r="G793" s="51" t="s">
        <v>85</v>
      </c>
      <c r="H793" s="51"/>
      <c r="I793" s="51"/>
      <c r="J793" s="51"/>
      <c r="K793" s="51"/>
    </row>
    <row r="794" spans="1:11">
      <c r="A794" s="28">
        <v>44433</v>
      </c>
      <c r="B794" s="13">
        <v>424</v>
      </c>
      <c r="C794" s="13" t="s">
        <v>995</v>
      </c>
      <c r="D794" s="51">
        <v>7081</v>
      </c>
      <c r="E794" s="51" t="s">
        <v>85</v>
      </c>
      <c r="F794" s="51" t="s">
        <v>85</v>
      </c>
      <c r="G794" s="51" t="s">
        <v>85</v>
      </c>
      <c r="H794" s="51"/>
      <c r="I794" s="51"/>
      <c r="J794" s="51"/>
      <c r="K794" s="51"/>
    </row>
    <row r="795" spans="1:11">
      <c r="A795" s="28">
        <v>44433</v>
      </c>
      <c r="B795" s="13">
        <v>613</v>
      </c>
      <c r="C795" s="13" t="s">
        <v>996</v>
      </c>
      <c r="D795" s="51">
        <v>4473</v>
      </c>
      <c r="E795" s="51" t="s">
        <v>85</v>
      </c>
      <c r="F795" s="51" t="s">
        <v>85</v>
      </c>
      <c r="G795" s="51" t="s">
        <v>85</v>
      </c>
      <c r="H795" s="51"/>
      <c r="I795" s="51"/>
      <c r="J795" s="51"/>
      <c r="K795" s="51"/>
    </row>
    <row r="796" spans="1:11">
      <c r="A796" s="28">
        <v>44434</v>
      </c>
      <c r="B796" s="13">
        <v>620</v>
      </c>
      <c r="C796" s="13" t="s">
        <v>67</v>
      </c>
      <c r="D796" s="51">
        <v>8198</v>
      </c>
      <c r="E796" s="51" t="s">
        <v>85</v>
      </c>
      <c r="F796" s="51" t="s">
        <v>85</v>
      </c>
      <c r="G796" s="51" t="s">
        <v>85</v>
      </c>
      <c r="H796" s="51"/>
      <c r="I796" s="51"/>
      <c r="J796" s="51"/>
      <c r="K796" s="51"/>
    </row>
    <row r="797" spans="1:11">
      <c r="A797" s="28">
        <v>44434</v>
      </c>
      <c r="B797" s="13">
        <v>418</v>
      </c>
      <c r="C797" s="13" t="s">
        <v>68</v>
      </c>
      <c r="D797" s="51">
        <v>18608</v>
      </c>
      <c r="E797" s="51" t="s">
        <v>85</v>
      </c>
      <c r="F797" s="51" t="s">
        <v>85</v>
      </c>
      <c r="G797" s="51" t="s">
        <v>85</v>
      </c>
      <c r="H797" s="51"/>
      <c r="I797" s="51"/>
      <c r="J797" s="51"/>
      <c r="K797" s="51"/>
    </row>
    <row r="798" spans="1:11">
      <c r="A798" s="28">
        <v>44434</v>
      </c>
      <c r="B798" s="13">
        <v>419</v>
      </c>
      <c r="C798" s="13" t="s">
        <v>69</v>
      </c>
      <c r="D798" s="51">
        <v>16566</v>
      </c>
      <c r="E798" s="51" t="s">
        <v>85</v>
      </c>
      <c r="F798" s="51" t="s">
        <v>85</v>
      </c>
      <c r="G798" s="51" t="s">
        <v>85</v>
      </c>
      <c r="H798" s="51"/>
      <c r="I798" s="51"/>
      <c r="J798" s="51"/>
      <c r="K798" s="51"/>
    </row>
    <row r="799" spans="1:11">
      <c r="A799" s="28">
        <v>44434</v>
      </c>
      <c r="B799" s="13">
        <v>601</v>
      </c>
      <c r="C799" s="13" t="s">
        <v>70</v>
      </c>
      <c r="D799" s="51">
        <v>6365</v>
      </c>
      <c r="E799" s="51" t="s">
        <v>85</v>
      </c>
      <c r="F799" s="51" t="s">
        <v>85</v>
      </c>
      <c r="G799" s="51" t="s">
        <v>85</v>
      </c>
      <c r="H799" s="51"/>
      <c r="I799" s="51"/>
      <c r="J799" s="51"/>
      <c r="K799" s="51"/>
    </row>
    <row r="800" spans="1:11">
      <c r="A800" s="28">
        <v>44434</v>
      </c>
      <c r="B800" s="13">
        <v>501</v>
      </c>
      <c r="C800" s="13" t="s">
        <v>71</v>
      </c>
      <c r="D800" s="51">
        <v>1237</v>
      </c>
      <c r="E800" s="51" t="s">
        <v>85</v>
      </c>
      <c r="F800" s="51" t="s">
        <v>85</v>
      </c>
      <c r="G800" s="51" t="s">
        <v>85</v>
      </c>
      <c r="H800" s="51"/>
      <c r="I800" s="51"/>
      <c r="J800" s="51"/>
      <c r="K800" s="51"/>
    </row>
    <row r="801" spans="1:11">
      <c r="A801" s="28">
        <v>44437</v>
      </c>
      <c r="B801" s="13">
        <v>404</v>
      </c>
      <c r="C801" s="13" t="s">
        <v>72</v>
      </c>
      <c r="D801" s="51">
        <v>14546</v>
      </c>
      <c r="E801" s="51" t="s">
        <v>85</v>
      </c>
      <c r="F801" s="51"/>
      <c r="G801" s="51"/>
      <c r="H801" s="51" t="s">
        <v>85</v>
      </c>
      <c r="I801" s="51"/>
      <c r="J801" s="51" t="s">
        <v>85</v>
      </c>
      <c r="K801" s="51"/>
    </row>
    <row r="802" spans="1:11">
      <c r="A802" s="28">
        <v>44437</v>
      </c>
      <c r="B802" s="13">
        <v>602</v>
      </c>
      <c r="C802" s="13" t="s">
        <v>73</v>
      </c>
      <c r="D802" s="51">
        <v>692</v>
      </c>
      <c r="E802" s="51" t="s">
        <v>85</v>
      </c>
      <c r="F802" s="51"/>
      <c r="G802" s="51"/>
      <c r="H802" s="51"/>
      <c r="I802" s="51"/>
      <c r="J802" s="51"/>
      <c r="K802" s="51"/>
    </row>
    <row r="803" spans="1:11">
      <c r="A803" s="28">
        <v>44437</v>
      </c>
      <c r="B803" s="13">
        <v>608</v>
      </c>
      <c r="C803" s="13" t="s">
        <v>74</v>
      </c>
      <c r="D803" s="51">
        <v>11247</v>
      </c>
      <c r="E803" s="51" t="s">
        <v>85</v>
      </c>
      <c r="F803" s="51"/>
      <c r="G803" s="51"/>
      <c r="H803" s="51"/>
      <c r="I803" s="51"/>
      <c r="J803" s="51"/>
      <c r="K803" s="51"/>
    </row>
    <row r="804" spans="1:11">
      <c r="A804" s="28">
        <v>44437</v>
      </c>
      <c r="B804" s="13">
        <v>609</v>
      </c>
      <c r="C804" s="13" t="s">
        <v>75</v>
      </c>
      <c r="D804" s="51">
        <v>8795</v>
      </c>
      <c r="E804" s="51" t="s">
        <v>85</v>
      </c>
      <c r="F804" s="51"/>
      <c r="G804" s="51"/>
      <c r="H804" s="51"/>
      <c r="I804" s="51"/>
      <c r="J804" s="51"/>
      <c r="K804" s="51"/>
    </row>
    <row r="805" spans="1:11">
      <c r="A805" s="28">
        <v>44437</v>
      </c>
      <c r="B805" s="13">
        <v>618</v>
      </c>
      <c r="C805" s="13" t="s">
        <v>76</v>
      </c>
      <c r="D805" s="51">
        <v>11191</v>
      </c>
      <c r="E805" s="51" t="s">
        <v>85</v>
      </c>
      <c r="F805" s="51"/>
      <c r="G805" s="51"/>
      <c r="H805" s="51" t="s">
        <v>85</v>
      </c>
      <c r="I805" s="51"/>
      <c r="J805" s="51" t="s">
        <v>85</v>
      </c>
      <c r="K805" s="51"/>
    </row>
    <row r="806" spans="1:11">
      <c r="A806" s="28">
        <v>44437</v>
      </c>
      <c r="B806" s="13">
        <v>623</v>
      </c>
      <c r="C806" s="13" t="s">
        <v>77</v>
      </c>
      <c r="D806" s="51">
        <v>10216</v>
      </c>
      <c r="E806" s="51" t="s">
        <v>85</v>
      </c>
      <c r="F806" s="51"/>
      <c r="G806" s="51"/>
      <c r="H806" s="51"/>
      <c r="I806" s="51"/>
      <c r="J806" s="51"/>
      <c r="K806" s="51"/>
    </row>
    <row r="807" spans="1:11">
      <c r="A807" s="28">
        <v>44437</v>
      </c>
      <c r="B807" s="13">
        <v>516</v>
      </c>
      <c r="C807" s="13" t="s">
        <v>78</v>
      </c>
      <c r="D807" s="51">
        <v>620</v>
      </c>
      <c r="E807" s="51" t="s">
        <v>85</v>
      </c>
      <c r="F807" s="51"/>
      <c r="G807" s="51"/>
      <c r="H807" s="51" t="s">
        <v>85</v>
      </c>
      <c r="I807" s="51"/>
      <c r="J807" s="51" t="s">
        <v>85</v>
      </c>
      <c r="K807" s="51"/>
    </row>
    <row r="808" spans="1:11">
      <c r="A808" s="28">
        <v>44438</v>
      </c>
      <c r="B808" s="13">
        <v>408</v>
      </c>
      <c r="C808" s="13" t="s">
        <v>79</v>
      </c>
      <c r="D808" s="51">
        <v>13026</v>
      </c>
      <c r="E808" s="51" t="s">
        <v>85</v>
      </c>
      <c r="F808" s="51"/>
      <c r="G808" s="51"/>
      <c r="H808" s="51"/>
      <c r="I808" s="51"/>
      <c r="J808" s="51"/>
      <c r="K808" s="51"/>
    </row>
    <row r="809" spans="1:11">
      <c r="A809" s="28">
        <v>44438</v>
      </c>
      <c r="B809" s="13">
        <v>415</v>
      </c>
      <c r="C809" s="13" t="s">
        <v>80</v>
      </c>
      <c r="D809" s="51">
        <v>15779</v>
      </c>
      <c r="E809" s="51" t="s">
        <v>85</v>
      </c>
      <c r="F809" s="51"/>
      <c r="G809" s="51"/>
      <c r="H809" s="51"/>
      <c r="I809" s="51"/>
      <c r="J809" s="51"/>
      <c r="K809" s="51"/>
    </row>
    <row r="810" spans="1:11">
      <c r="A810" s="28">
        <v>44438</v>
      </c>
      <c r="B810" s="13">
        <v>610</v>
      </c>
      <c r="C810" s="13" t="s">
        <v>81</v>
      </c>
      <c r="D810" s="51">
        <v>11197</v>
      </c>
      <c r="E810" s="51" t="s">
        <v>85</v>
      </c>
      <c r="F810" s="51"/>
      <c r="G810" s="51"/>
      <c r="H810" s="51"/>
      <c r="I810" s="51"/>
      <c r="J810" s="51"/>
      <c r="K810" s="51"/>
    </row>
    <row r="811" spans="1:11">
      <c r="A811" s="28">
        <v>44438</v>
      </c>
      <c r="B811" s="13">
        <v>611</v>
      </c>
      <c r="C811" s="13" t="s">
        <v>82</v>
      </c>
      <c r="D811" s="51">
        <v>11717</v>
      </c>
      <c r="E811" s="51" t="s">
        <v>85</v>
      </c>
      <c r="F811" s="51"/>
      <c r="G811" s="51"/>
      <c r="H811" s="51"/>
      <c r="I811" s="51"/>
      <c r="J811" s="51"/>
      <c r="K811" s="51"/>
    </row>
    <row r="812" spans="1:11">
      <c r="A812" s="28">
        <v>44438</v>
      </c>
      <c r="B812" s="13">
        <v>612</v>
      </c>
      <c r="C812" s="13" t="s">
        <v>83</v>
      </c>
      <c r="D812" s="51">
        <v>10452</v>
      </c>
      <c r="E812" s="51" t="s">
        <v>85</v>
      </c>
      <c r="F812" s="51"/>
      <c r="G812" s="51"/>
      <c r="H812" s="51"/>
      <c r="I812" s="51"/>
      <c r="J812" s="51"/>
      <c r="K812" s="51"/>
    </row>
    <row r="813" spans="1:11">
      <c r="A813" s="28">
        <v>44438</v>
      </c>
      <c r="B813" s="13">
        <v>624</v>
      </c>
      <c r="C813" s="13" t="s">
        <v>84</v>
      </c>
      <c r="D813" s="51">
        <v>5762</v>
      </c>
      <c r="E813" s="51" t="s">
        <v>85</v>
      </c>
      <c r="F813" s="51"/>
      <c r="G813" s="51"/>
      <c r="H813" s="51"/>
      <c r="I813" s="51"/>
      <c r="J813" s="51"/>
      <c r="K813" s="51"/>
    </row>
    <row r="814" spans="1:11">
      <c r="A814" s="28">
        <v>44439</v>
      </c>
      <c r="B814" s="32">
        <v>403</v>
      </c>
      <c r="C814" s="13" t="s">
        <v>86</v>
      </c>
      <c r="D814" s="51">
        <v>16363</v>
      </c>
      <c r="E814" s="51" t="s">
        <v>85</v>
      </c>
      <c r="F814" s="51"/>
      <c r="G814" s="51"/>
      <c r="H814" s="51" t="s">
        <v>85</v>
      </c>
      <c r="I814" s="51"/>
      <c r="J814" s="51" t="s">
        <v>85</v>
      </c>
      <c r="K814" s="51"/>
    </row>
    <row r="815" spans="1:11">
      <c r="A815" s="28">
        <v>44439</v>
      </c>
      <c r="B815" s="13">
        <v>407</v>
      </c>
      <c r="C815" s="13" t="s">
        <v>457</v>
      </c>
      <c r="D815" s="51">
        <v>7411</v>
      </c>
      <c r="E815" s="51" t="s">
        <v>85</v>
      </c>
      <c r="F815" s="51"/>
      <c r="G815" s="51"/>
      <c r="H815" s="51"/>
      <c r="I815" s="51"/>
      <c r="J815" s="51"/>
      <c r="K815" s="51"/>
    </row>
    <row r="816" spans="1:11">
      <c r="A816" s="28">
        <v>44439</v>
      </c>
      <c r="B816" s="51">
        <v>411</v>
      </c>
      <c r="C816" s="13" t="s">
        <v>458</v>
      </c>
      <c r="D816" s="51">
        <v>8204</v>
      </c>
      <c r="E816" s="51" t="s">
        <v>85</v>
      </c>
      <c r="F816" s="51"/>
      <c r="G816" s="51"/>
      <c r="H816" s="51"/>
      <c r="I816" s="51"/>
      <c r="J816" s="51"/>
      <c r="K816" s="51"/>
    </row>
    <row r="817" spans="1:11">
      <c r="A817" s="28">
        <v>44439</v>
      </c>
      <c r="B817" s="13">
        <v>412</v>
      </c>
      <c r="C817" s="13" t="s">
        <v>459</v>
      </c>
      <c r="D817" s="51">
        <v>10093</v>
      </c>
      <c r="E817" s="51" t="s">
        <v>85</v>
      </c>
      <c r="F817" s="51"/>
      <c r="G817" s="51"/>
      <c r="H817" s="51"/>
      <c r="I817" s="51"/>
      <c r="J817" s="51"/>
      <c r="K817" s="51"/>
    </row>
    <row r="818" spans="1:11">
      <c r="A818" s="28">
        <v>44439</v>
      </c>
      <c r="B818" s="51">
        <v>621</v>
      </c>
      <c r="C818" s="13" t="s">
        <v>460</v>
      </c>
      <c r="D818" s="51">
        <v>7794</v>
      </c>
      <c r="E818" s="51" t="s">
        <v>85</v>
      </c>
      <c r="F818" s="51"/>
      <c r="G818" s="51"/>
      <c r="H818" s="51"/>
      <c r="I818" s="51"/>
      <c r="J818" s="51"/>
      <c r="K818" s="51"/>
    </row>
    <row r="819" spans="1:11">
      <c r="A819" s="28">
        <v>44439</v>
      </c>
      <c r="B819" s="13">
        <v>622</v>
      </c>
      <c r="C819" s="13" t="s">
        <v>461</v>
      </c>
      <c r="D819" s="51">
        <v>10769</v>
      </c>
      <c r="E819" s="51" t="s">
        <v>85</v>
      </c>
      <c r="F819" s="51"/>
      <c r="G819" s="51"/>
      <c r="H819" s="51"/>
      <c r="I819" s="51"/>
      <c r="J819" s="51"/>
      <c r="K819" s="51"/>
    </row>
    <row r="820" spans="1:11">
      <c r="A820" s="28">
        <v>44439</v>
      </c>
      <c r="B820" s="13">
        <v>503</v>
      </c>
      <c r="C820" s="13" t="s">
        <v>462</v>
      </c>
      <c r="D820" s="51">
        <v>1969</v>
      </c>
      <c r="E820" s="51" t="s">
        <v>85</v>
      </c>
      <c r="F820" s="51"/>
      <c r="G820" s="51"/>
      <c r="H820" s="51" t="s">
        <v>85</v>
      </c>
      <c r="I820" s="51"/>
      <c r="J820" s="51" t="s">
        <v>85</v>
      </c>
      <c r="K820" s="51"/>
    </row>
    <row r="821" spans="1:11">
      <c r="A821" s="28">
        <v>44440</v>
      </c>
      <c r="B821" s="32">
        <v>402</v>
      </c>
      <c r="C821" s="13" t="s">
        <v>466</v>
      </c>
      <c r="D821" s="51">
        <v>9534</v>
      </c>
      <c r="E821" s="51" t="s">
        <v>85</v>
      </c>
      <c r="F821" s="51"/>
      <c r="G821" s="51"/>
      <c r="H821" s="51"/>
      <c r="I821" s="51"/>
      <c r="J821" s="51"/>
      <c r="K821" s="51"/>
    </row>
    <row r="822" spans="1:11">
      <c r="A822" s="28">
        <v>44440</v>
      </c>
      <c r="B822" s="13">
        <v>604</v>
      </c>
      <c r="C822" s="13" t="s">
        <v>467</v>
      </c>
      <c r="D822" s="51">
        <v>3250</v>
      </c>
      <c r="E822" s="51" t="s">
        <v>85</v>
      </c>
      <c r="F822" s="51"/>
      <c r="G822" s="51"/>
      <c r="H822" s="51"/>
      <c r="I822" s="51"/>
      <c r="J822" s="51"/>
      <c r="K822" s="51"/>
    </row>
    <row r="823" spans="1:11">
      <c r="A823" s="28">
        <v>44440</v>
      </c>
      <c r="B823" s="13">
        <v>606</v>
      </c>
      <c r="C823" s="13" t="s">
        <v>468</v>
      </c>
      <c r="D823" s="51">
        <v>4911</v>
      </c>
      <c r="E823" s="51" t="s">
        <v>85</v>
      </c>
      <c r="F823" s="51"/>
      <c r="G823" s="51"/>
      <c r="H823" s="51"/>
      <c r="I823" s="51"/>
      <c r="J823" s="51"/>
      <c r="K823" s="51"/>
    </row>
    <row r="824" spans="1:11">
      <c r="A824" s="28">
        <v>44440</v>
      </c>
      <c r="B824" s="13">
        <v>614</v>
      </c>
      <c r="C824" s="13" t="s">
        <v>469</v>
      </c>
      <c r="D824" s="51">
        <v>9209</v>
      </c>
      <c r="E824" s="51" t="s">
        <v>85</v>
      </c>
      <c r="F824" s="51"/>
      <c r="G824" s="51"/>
      <c r="H824" s="51" t="s">
        <v>85</v>
      </c>
      <c r="I824" s="51"/>
      <c r="J824" s="51" t="s">
        <v>85</v>
      </c>
      <c r="K824" s="51"/>
    </row>
    <row r="825" spans="1:11">
      <c r="A825" s="28">
        <v>44440</v>
      </c>
      <c r="B825" s="13">
        <v>513</v>
      </c>
      <c r="C825" s="13" t="s">
        <v>470</v>
      </c>
      <c r="D825" s="51">
        <v>1193</v>
      </c>
      <c r="E825" s="51" t="s">
        <v>85</v>
      </c>
      <c r="F825" s="51"/>
      <c r="G825" s="51"/>
      <c r="H825" s="51"/>
      <c r="I825" s="51"/>
      <c r="J825" s="51"/>
      <c r="K825" s="51"/>
    </row>
    <row r="826" spans="1:11">
      <c r="A826" s="28">
        <v>44440</v>
      </c>
      <c r="B826" s="13">
        <v>517</v>
      </c>
      <c r="C826" s="13" t="s">
        <v>471</v>
      </c>
      <c r="D826" s="51">
        <v>1793</v>
      </c>
      <c r="E826" s="51" t="s">
        <v>85</v>
      </c>
      <c r="F826" s="51"/>
      <c r="G826" s="51"/>
      <c r="H826" s="51"/>
      <c r="I826" s="51"/>
      <c r="J826" s="51"/>
      <c r="K826" s="51"/>
    </row>
    <row r="827" spans="1:11">
      <c r="A827" s="28">
        <v>44440</v>
      </c>
      <c r="B827" s="13">
        <v>518</v>
      </c>
      <c r="C827" s="13" t="s">
        <v>472</v>
      </c>
      <c r="D827" s="51">
        <v>324</v>
      </c>
      <c r="E827" s="51" t="s">
        <v>85</v>
      </c>
      <c r="F827" s="51"/>
      <c r="G827" s="51"/>
      <c r="H827" s="51" t="s">
        <v>85</v>
      </c>
      <c r="I827" s="51"/>
      <c r="J827" s="51" t="s">
        <v>85</v>
      </c>
      <c r="K827" s="51"/>
    </row>
    <row r="828" spans="1:11">
      <c r="A828" s="28">
        <v>44441</v>
      </c>
      <c r="B828" s="13">
        <v>409</v>
      </c>
      <c r="C828" s="13" t="s">
        <v>473</v>
      </c>
      <c r="D828" s="51">
        <v>15589</v>
      </c>
      <c r="E828" s="51" t="s">
        <v>85</v>
      </c>
      <c r="F828" s="51"/>
      <c r="G828" s="51"/>
      <c r="H828" s="51"/>
      <c r="I828" s="51"/>
      <c r="J828" s="51"/>
      <c r="K828" s="51"/>
    </row>
    <row r="829" spans="1:11">
      <c r="A829" s="28">
        <v>44441</v>
      </c>
      <c r="B829" s="13">
        <v>603</v>
      </c>
      <c r="C829" s="13" t="s">
        <v>474</v>
      </c>
      <c r="D829" s="51">
        <v>8074</v>
      </c>
      <c r="E829" s="51" t="s">
        <v>85</v>
      </c>
      <c r="F829" s="51"/>
      <c r="G829" s="51"/>
      <c r="H829" s="51"/>
      <c r="I829" s="51"/>
      <c r="J829" s="51"/>
      <c r="K829" s="51"/>
    </row>
    <row r="830" spans="1:11">
      <c r="A830" s="28">
        <v>44441</v>
      </c>
      <c r="B830" s="13">
        <v>605</v>
      </c>
      <c r="C830" s="13" t="s">
        <v>475</v>
      </c>
      <c r="D830" s="51">
        <v>7251</v>
      </c>
      <c r="E830" s="51" t="s">
        <v>85</v>
      </c>
      <c r="F830" s="51"/>
      <c r="G830" s="51"/>
      <c r="H830" s="51"/>
      <c r="I830" s="51"/>
      <c r="J830" s="51"/>
      <c r="K830" s="51"/>
    </row>
    <row r="831" spans="1:11">
      <c r="A831" s="28">
        <v>44441</v>
      </c>
      <c r="B831" s="13">
        <v>617</v>
      </c>
      <c r="C831" s="13" t="s">
        <v>476</v>
      </c>
      <c r="D831" s="51">
        <v>5966</v>
      </c>
      <c r="E831" s="51" t="s">
        <v>85</v>
      </c>
      <c r="F831" s="51"/>
      <c r="G831" s="51"/>
      <c r="H831" s="51"/>
      <c r="I831" s="51"/>
      <c r="J831" s="51"/>
      <c r="K831" s="51"/>
    </row>
    <row r="832" spans="1:11">
      <c r="A832" s="28">
        <v>44444</v>
      </c>
      <c r="B832" s="13">
        <v>423</v>
      </c>
      <c r="C832" s="13" t="s">
        <v>477</v>
      </c>
      <c r="D832" s="51">
        <v>13022</v>
      </c>
      <c r="E832" s="51" t="s">
        <v>85</v>
      </c>
      <c r="F832" s="51"/>
      <c r="G832" s="51"/>
      <c r="H832" s="51"/>
      <c r="I832" s="51"/>
      <c r="J832" s="51"/>
      <c r="K832" s="51"/>
    </row>
    <row r="833" spans="1:11">
      <c r="A833" s="28">
        <v>44444</v>
      </c>
      <c r="B833" s="13">
        <v>619</v>
      </c>
      <c r="C833" s="13" t="s">
        <v>478</v>
      </c>
      <c r="D833" s="51">
        <v>10012</v>
      </c>
      <c r="E833" s="51" t="s">
        <v>85</v>
      </c>
      <c r="F833" s="51"/>
      <c r="G833" s="51"/>
      <c r="H833" s="51" t="s">
        <v>85</v>
      </c>
      <c r="I833" s="51"/>
      <c r="J833" s="51" t="s">
        <v>85</v>
      </c>
      <c r="K833" s="51"/>
    </row>
    <row r="834" spans="1:11">
      <c r="A834" s="28">
        <v>44444</v>
      </c>
      <c r="B834" s="13">
        <v>626</v>
      </c>
      <c r="C834" s="13" t="s">
        <v>479</v>
      </c>
      <c r="D834" s="51">
        <v>6324</v>
      </c>
      <c r="E834" s="51" t="s">
        <v>85</v>
      </c>
      <c r="F834" s="51"/>
      <c r="G834" s="51"/>
      <c r="H834" s="51" t="s">
        <v>85</v>
      </c>
      <c r="I834" s="51"/>
      <c r="J834" s="51" t="s">
        <v>85</v>
      </c>
      <c r="K834" s="51"/>
    </row>
    <row r="835" spans="1:11">
      <c r="A835" s="28">
        <v>44444</v>
      </c>
      <c r="B835" s="13">
        <v>509</v>
      </c>
      <c r="C835" s="13" t="s">
        <v>480</v>
      </c>
      <c r="D835" s="51">
        <v>268</v>
      </c>
      <c r="E835" s="51" t="s">
        <v>85</v>
      </c>
      <c r="F835" s="51"/>
      <c r="G835" s="51"/>
      <c r="H835" s="51" t="s">
        <v>85</v>
      </c>
      <c r="I835" s="51"/>
      <c r="J835" s="51" t="s">
        <v>85</v>
      </c>
      <c r="K835" s="51"/>
    </row>
    <row r="836" spans="1:11">
      <c r="A836" s="28">
        <v>44444</v>
      </c>
      <c r="B836" s="13">
        <v>519</v>
      </c>
      <c r="C836" s="13" t="s">
        <v>481</v>
      </c>
      <c r="D836" s="51">
        <v>553</v>
      </c>
      <c r="E836" s="51" t="s">
        <v>85</v>
      </c>
      <c r="F836" s="51"/>
      <c r="G836" s="51"/>
      <c r="H836" s="51" t="s">
        <v>85</v>
      </c>
      <c r="I836" s="51"/>
      <c r="J836" s="51" t="s">
        <v>85</v>
      </c>
      <c r="K836" s="51"/>
    </row>
    <row r="837" spans="1:11">
      <c r="A837" s="28">
        <v>44445</v>
      </c>
      <c r="B837" s="13">
        <v>401</v>
      </c>
      <c r="C837" s="13" t="s">
        <v>556</v>
      </c>
      <c r="D837" s="51">
        <v>6028</v>
      </c>
      <c r="E837" s="51" t="s">
        <v>85</v>
      </c>
      <c r="F837" s="51"/>
      <c r="G837" s="51"/>
      <c r="H837" s="51" t="s">
        <v>85</v>
      </c>
      <c r="I837" s="51"/>
      <c r="J837" s="51" t="s">
        <v>85</v>
      </c>
      <c r="K837" s="51"/>
    </row>
    <row r="838" spans="1:11">
      <c r="A838" s="28">
        <v>44445</v>
      </c>
      <c r="B838" s="13">
        <v>405</v>
      </c>
      <c r="C838" s="13" t="s">
        <v>557</v>
      </c>
      <c r="D838" s="51">
        <v>16183</v>
      </c>
      <c r="E838" s="51" t="s">
        <v>85</v>
      </c>
      <c r="F838" s="51"/>
      <c r="G838" s="51"/>
      <c r="H838" s="51"/>
      <c r="I838" s="51"/>
      <c r="J838" s="51"/>
      <c r="K838" s="51"/>
    </row>
    <row r="839" spans="1:11">
      <c r="A839" s="28">
        <v>44445</v>
      </c>
      <c r="B839" s="13">
        <v>413</v>
      </c>
      <c r="C839" s="13" t="s">
        <v>558</v>
      </c>
      <c r="D839" s="51">
        <v>16325</v>
      </c>
      <c r="E839" s="51" t="s">
        <v>85</v>
      </c>
      <c r="F839" s="51"/>
      <c r="G839" s="51"/>
      <c r="H839" s="51" t="s">
        <v>85</v>
      </c>
      <c r="I839" s="51"/>
      <c r="J839" s="51" t="s">
        <v>85</v>
      </c>
      <c r="K839" s="51"/>
    </row>
    <row r="840" spans="1:11">
      <c r="A840" s="28">
        <v>44445</v>
      </c>
      <c r="B840" s="13">
        <v>414</v>
      </c>
      <c r="C840" s="13" t="s">
        <v>559</v>
      </c>
      <c r="D840" s="51">
        <v>17310</v>
      </c>
      <c r="E840" s="51" t="s">
        <v>85</v>
      </c>
      <c r="F840" s="51"/>
      <c r="G840" s="51"/>
      <c r="H840" s="51"/>
      <c r="I840" s="51"/>
      <c r="J840" s="51"/>
      <c r="K840" s="51"/>
    </row>
    <row r="841" spans="1:11">
      <c r="A841" s="28">
        <v>44445</v>
      </c>
      <c r="B841" s="13">
        <v>417</v>
      </c>
      <c r="C841" s="13" t="s">
        <v>560</v>
      </c>
      <c r="D841" s="51">
        <v>15513</v>
      </c>
      <c r="E841" s="51" t="s">
        <v>85</v>
      </c>
      <c r="F841" s="51"/>
      <c r="G841" s="51"/>
      <c r="H841" s="51"/>
      <c r="I841" s="51"/>
      <c r="J841" s="51"/>
      <c r="K841" s="51"/>
    </row>
    <row r="842" spans="1:11">
      <c r="A842" s="28">
        <v>44445</v>
      </c>
      <c r="B842" s="13">
        <v>419</v>
      </c>
      <c r="C842" s="13" t="s">
        <v>561</v>
      </c>
      <c r="D842" s="51">
        <v>16602</v>
      </c>
      <c r="E842" s="51" t="s">
        <v>85</v>
      </c>
      <c r="F842" s="51"/>
      <c r="G842" s="51"/>
      <c r="H842" s="51"/>
      <c r="I842" s="51"/>
      <c r="J842" s="51"/>
      <c r="K842" s="51"/>
    </row>
    <row r="843" spans="1:11">
      <c r="A843" s="28">
        <v>44445</v>
      </c>
      <c r="B843" s="13">
        <v>506</v>
      </c>
      <c r="C843" s="13" t="s">
        <v>562</v>
      </c>
      <c r="D843" s="51">
        <v>683</v>
      </c>
      <c r="E843" s="51" t="s">
        <v>85</v>
      </c>
      <c r="F843" s="51"/>
      <c r="G843" s="51"/>
      <c r="H843" s="51" t="s">
        <v>85</v>
      </c>
      <c r="I843" s="51"/>
      <c r="J843" s="51" t="s">
        <v>85</v>
      </c>
      <c r="K843" s="51"/>
    </row>
    <row r="844" spans="1:11">
      <c r="A844" s="28">
        <v>44446</v>
      </c>
      <c r="B844" s="13">
        <v>406</v>
      </c>
      <c r="C844" s="13" t="s">
        <v>563</v>
      </c>
      <c r="D844" s="51">
        <v>17069</v>
      </c>
      <c r="E844" s="51" t="s">
        <v>85</v>
      </c>
      <c r="F844" s="51"/>
      <c r="G844" s="51"/>
      <c r="H844" s="51" t="s">
        <v>85</v>
      </c>
      <c r="I844" s="51"/>
      <c r="J844" s="51" t="s">
        <v>85</v>
      </c>
      <c r="K844" s="51"/>
    </row>
    <row r="845" spans="1:11">
      <c r="A845" s="28">
        <v>44446</v>
      </c>
      <c r="B845" s="13">
        <v>420</v>
      </c>
      <c r="C845" s="13" t="s">
        <v>564</v>
      </c>
      <c r="D845" s="51">
        <v>17047</v>
      </c>
      <c r="E845" s="51" t="s">
        <v>85</v>
      </c>
      <c r="F845" s="51"/>
      <c r="G845" s="51"/>
      <c r="H845" s="51"/>
      <c r="I845" s="51"/>
      <c r="J845" s="51"/>
      <c r="K845" s="51"/>
    </row>
    <row r="846" spans="1:11">
      <c r="A846" s="28">
        <v>44446</v>
      </c>
      <c r="B846" s="13">
        <v>421</v>
      </c>
      <c r="C846" s="13" t="s">
        <v>565</v>
      </c>
      <c r="D846" s="51">
        <v>15185</v>
      </c>
      <c r="E846" s="51" t="s">
        <v>85</v>
      </c>
      <c r="F846" s="51"/>
      <c r="G846" s="51"/>
      <c r="H846" s="51"/>
      <c r="I846" s="51"/>
      <c r="J846" s="51"/>
      <c r="K846" s="51"/>
    </row>
    <row r="847" spans="1:11">
      <c r="A847" s="28">
        <v>44446</v>
      </c>
      <c r="B847" s="13">
        <v>607</v>
      </c>
      <c r="C847" s="13" t="s">
        <v>566</v>
      </c>
      <c r="D847" s="51">
        <v>11943</v>
      </c>
      <c r="E847" s="51" t="s">
        <v>85</v>
      </c>
      <c r="F847" s="51"/>
      <c r="G847" s="51"/>
      <c r="H847" s="51"/>
      <c r="I847" s="51"/>
      <c r="J847" s="51"/>
      <c r="K847" s="51"/>
    </row>
    <row r="848" spans="1:11">
      <c r="A848" s="28">
        <v>44446</v>
      </c>
      <c r="B848" s="13">
        <v>615</v>
      </c>
      <c r="C848" s="13" t="s">
        <v>567</v>
      </c>
      <c r="D848" s="51">
        <v>4739</v>
      </c>
      <c r="E848" s="51" t="s">
        <v>85</v>
      </c>
      <c r="F848" s="51"/>
      <c r="G848" s="51"/>
      <c r="H848" s="51" t="s">
        <v>85</v>
      </c>
      <c r="I848" s="51"/>
      <c r="J848" s="51" t="s">
        <v>85</v>
      </c>
      <c r="K848" s="51"/>
    </row>
    <row r="849" spans="1:11">
      <c r="A849" s="28">
        <v>44446</v>
      </c>
      <c r="B849" s="13">
        <v>505</v>
      </c>
      <c r="C849" s="13" t="s">
        <v>568</v>
      </c>
      <c r="D849" s="51">
        <v>2144</v>
      </c>
      <c r="E849" s="51" t="s">
        <v>85</v>
      </c>
      <c r="F849" s="51"/>
      <c r="G849" s="51"/>
      <c r="H849" s="51" t="s">
        <v>85</v>
      </c>
      <c r="I849" s="51"/>
      <c r="J849" s="51" t="s">
        <v>85</v>
      </c>
      <c r="K849" s="51"/>
    </row>
    <row r="850" spans="1:11">
      <c r="A850" s="28">
        <v>44446</v>
      </c>
      <c r="B850" s="13">
        <v>510</v>
      </c>
      <c r="C850" s="13" t="s">
        <v>569</v>
      </c>
      <c r="D850" s="51">
        <v>1891</v>
      </c>
      <c r="E850" s="51" t="s">
        <v>85</v>
      </c>
      <c r="F850" s="51"/>
      <c r="G850" s="51"/>
      <c r="H850" s="51"/>
      <c r="I850" s="51"/>
      <c r="J850" s="51"/>
      <c r="K850" s="51"/>
    </row>
    <row r="851" spans="1:11">
      <c r="A851" s="28">
        <v>44447</v>
      </c>
      <c r="B851" s="13">
        <v>422</v>
      </c>
      <c r="C851" s="13" t="s">
        <v>570</v>
      </c>
      <c r="D851" s="51">
        <v>12227</v>
      </c>
      <c r="E851" s="51" t="s">
        <v>85</v>
      </c>
      <c r="F851" s="51"/>
      <c r="G851" s="51"/>
      <c r="H851" s="51"/>
      <c r="I851" s="51"/>
      <c r="J851" s="51"/>
      <c r="K851" s="51"/>
    </row>
    <row r="852" spans="1:11">
      <c r="A852" s="28">
        <v>44447</v>
      </c>
      <c r="B852" s="13">
        <v>601</v>
      </c>
      <c r="C852" s="13" t="s">
        <v>571</v>
      </c>
      <c r="D852" s="51">
        <v>6584</v>
      </c>
      <c r="E852" s="51" t="s">
        <v>85</v>
      </c>
      <c r="F852" s="51"/>
      <c r="G852" s="51"/>
      <c r="H852" s="51"/>
      <c r="I852" s="51"/>
      <c r="J852" s="51"/>
      <c r="K852" s="51"/>
    </row>
    <row r="853" spans="1:11">
      <c r="A853" s="28">
        <v>44447</v>
      </c>
      <c r="B853" s="13">
        <v>613</v>
      </c>
      <c r="C853" s="13" t="s">
        <v>572</v>
      </c>
      <c r="D853" s="51">
        <v>5525</v>
      </c>
      <c r="E853" s="51" t="s">
        <v>85</v>
      </c>
      <c r="F853" s="51"/>
      <c r="G853" s="51"/>
      <c r="H853" s="51"/>
      <c r="I853" s="51"/>
      <c r="J853" s="51"/>
      <c r="K853" s="51"/>
    </row>
    <row r="854" spans="1:11">
      <c r="A854" s="28">
        <v>44447</v>
      </c>
      <c r="B854" s="13">
        <v>620</v>
      </c>
      <c r="C854" s="13" t="s">
        <v>573</v>
      </c>
      <c r="D854" s="51">
        <v>8429</v>
      </c>
      <c r="E854" s="51" t="s">
        <v>85</v>
      </c>
      <c r="F854" s="51"/>
      <c r="G854" s="51"/>
      <c r="H854" s="51" t="s">
        <v>85</v>
      </c>
      <c r="I854" s="51"/>
      <c r="J854" s="51" t="s">
        <v>85</v>
      </c>
      <c r="K854" s="51"/>
    </row>
    <row r="855" spans="1:11">
      <c r="A855" s="28">
        <v>44447</v>
      </c>
      <c r="B855" s="13">
        <v>625</v>
      </c>
      <c r="C855" s="13" t="s">
        <v>574</v>
      </c>
      <c r="D855" s="51">
        <v>8470</v>
      </c>
      <c r="E855" s="51" t="s">
        <v>85</v>
      </c>
      <c r="F855" s="51"/>
      <c r="G855" s="51"/>
      <c r="H855" s="51"/>
      <c r="I855" s="51"/>
      <c r="J855" s="51"/>
      <c r="K855" s="51"/>
    </row>
    <row r="856" spans="1:11">
      <c r="A856" s="28">
        <v>44447</v>
      </c>
      <c r="B856" s="13">
        <v>501</v>
      </c>
      <c r="C856" s="13" t="s">
        <v>575</v>
      </c>
      <c r="D856" s="51">
        <v>1540</v>
      </c>
      <c r="E856" s="51" t="s">
        <v>85</v>
      </c>
      <c r="F856" s="51"/>
      <c r="G856" s="51"/>
      <c r="H856" s="51"/>
      <c r="I856" s="51"/>
      <c r="J856" s="51"/>
      <c r="K856" s="51"/>
    </row>
    <row r="857" spans="1:11">
      <c r="A857" s="28">
        <v>44447</v>
      </c>
      <c r="B857" s="13">
        <v>511</v>
      </c>
      <c r="C857" s="13" t="s">
        <v>576</v>
      </c>
      <c r="D857" s="51">
        <v>1049</v>
      </c>
      <c r="E857" s="51" t="s">
        <v>85</v>
      </c>
      <c r="F857" s="51"/>
      <c r="G857" s="51"/>
      <c r="H857" s="51"/>
      <c r="I857" s="51"/>
      <c r="J857" s="51"/>
      <c r="K857" s="51"/>
    </row>
    <row r="858" spans="1:11">
      <c r="A858" s="28">
        <v>44448</v>
      </c>
      <c r="B858" s="13">
        <v>410</v>
      </c>
      <c r="C858" s="13" t="s">
        <v>577</v>
      </c>
      <c r="D858" s="51">
        <v>13168</v>
      </c>
      <c r="E858" s="51" t="s">
        <v>85</v>
      </c>
      <c r="F858" s="51"/>
      <c r="G858" s="51"/>
      <c r="H858" s="51" t="s">
        <v>85</v>
      </c>
      <c r="I858" s="51"/>
      <c r="J858" s="51" t="s">
        <v>85</v>
      </c>
      <c r="K858" s="51"/>
    </row>
    <row r="859" spans="1:11">
      <c r="A859" s="28">
        <v>44448</v>
      </c>
      <c r="B859" s="13">
        <v>416</v>
      </c>
      <c r="C859" s="13" t="s">
        <v>578</v>
      </c>
      <c r="D859" s="51">
        <v>9676</v>
      </c>
      <c r="E859" s="51" t="s">
        <v>85</v>
      </c>
      <c r="F859" s="51"/>
      <c r="G859" s="51"/>
      <c r="H859" s="51"/>
      <c r="I859" s="51"/>
      <c r="J859" s="51"/>
      <c r="K859" s="51"/>
    </row>
    <row r="860" spans="1:11">
      <c r="A860" s="28">
        <v>44448</v>
      </c>
      <c r="B860" s="13">
        <v>418</v>
      </c>
      <c r="C860" s="13" t="s">
        <v>579</v>
      </c>
      <c r="D860" s="51">
        <v>18608</v>
      </c>
      <c r="E860" s="51" t="s">
        <v>85</v>
      </c>
      <c r="F860" s="51"/>
      <c r="G860" s="51"/>
      <c r="H860" s="51"/>
      <c r="I860" s="51"/>
      <c r="J860" s="51"/>
      <c r="K860" s="51"/>
    </row>
    <row r="861" spans="1:11">
      <c r="A861" s="28">
        <v>44448</v>
      </c>
      <c r="B861" s="13">
        <v>424</v>
      </c>
      <c r="C861" s="13" t="s">
        <v>580</v>
      </c>
      <c r="D861" s="51">
        <v>7320</v>
      </c>
      <c r="E861" s="51" t="s">
        <v>85</v>
      </c>
      <c r="F861" s="51"/>
      <c r="G861" s="51"/>
      <c r="H861" s="51"/>
      <c r="I861" s="51"/>
      <c r="J861" s="51"/>
      <c r="K861" s="51"/>
    </row>
    <row r="862" spans="1:11">
      <c r="A862" s="28">
        <v>44448</v>
      </c>
      <c r="B862" s="13">
        <v>616</v>
      </c>
      <c r="C862" s="13" t="s">
        <v>581</v>
      </c>
      <c r="D862" s="51">
        <v>7092</v>
      </c>
      <c r="E862" s="51" t="s">
        <v>85</v>
      </c>
      <c r="F862" s="51"/>
      <c r="G862" s="51"/>
      <c r="H862" s="51"/>
      <c r="I862" s="51"/>
      <c r="J862" s="51"/>
      <c r="K862" s="51"/>
    </row>
    <row r="863" spans="1:11">
      <c r="A863" s="28">
        <v>44448</v>
      </c>
      <c r="B863" s="13">
        <v>508</v>
      </c>
      <c r="C863" s="13" t="s">
        <v>582</v>
      </c>
      <c r="D863" s="51">
        <v>174</v>
      </c>
      <c r="E863" s="51" t="s">
        <v>85</v>
      </c>
      <c r="F863" s="51"/>
      <c r="G863" s="51"/>
      <c r="H863" s="51"/>
      <c r="I863" s="51"/>
      <c r="J863" s="51"/>
      <c r="K863" s="51"/>
    </row>
    <row r="864" spans="1:11">
      <c r="A864" s="28">
        <v>44448</v>
      </c>
      <c r="B864" s="13">
        <v>515</v>
      </c>
      <c r="C864" s="13" t="s">
        <v>583</v>
      </c>
      <c r="D864" s="51">
        <v>1963</v>
      </c>
      <c r="E864" s="51" t="s">
        <v>85</v>
      </c>
      <c r="F864" s="51"/>
      <c r="G864" s="51"/>
      <c r="H864" s="51" t="s">
        <v>85</v>
      </c>
      <c r="I864" s="51"/>
      <c r="J864" s="51" t="s">
        <v>85</v>
      </c>
      <c r="K864" s="51"/>
    </row>
    <row r="865" spans="1:11">
      <c r="A865" s="28">
        <v>44167</v>
      </c>
      <c r="B865" s="13">
        <v>501</v>
      </c>
      <c r="C865" s="13" t="s">
        <v>1132</v>
      </c>
      <c r="D865" s="51">
        <v>40</v>
      </c>
      <c r="E865" s="51" t="s">
        <v>85</v>
      </c>
      <c r="F865" s="51"/>
      <c r="G865" s="51"/>
      <c r="H865" s="51"/>
      <c r="I865" s="51"/>
      <c r="J865" s="51"/>
      <c r="K865" s="51"/>
    </row>
    <row r="866" spans="1:11">
      <c r="A866" s="28">
        <v>44195</v>
      </c>
      <c r="B866" s="13">
        <v>501</v>
      </c>
      <c r="C866" s="13" t="s">
        <v>1133</v>
      </c>
      <c r="D866" s="51">
        <v>41</v>
      </c>
      <c r="E866" s="51" t="s">
        <v>85</v>
      </c>
      <c r="F866" s="51" t="s">
        <v>85</v>
      </c>
      <c r="G866" s="51" t="s">
        <v>85</v>
      </c>
      <c r="H866" s="51" t="s">
        <v>85</v>
      </c>
      <c r="I866" s="51"/>
      <c r="J866" s="51" t="s">
        <v>85</v>
      </c>
      <c r="K866" s="51"/>
    </row>
    <row r="867" spans="1:11">
      <c r="A867" s="28">
        <v>44206</v>
      </c>
      <c r="B867" s="13">
        <v>501</v>
      </c>
      <c r="C867" s="13" t="s">
        <v>997</v>
      </c>
      <c r="D867" s="51">
        <v>42</v>
      </c>
      <c r="E867" s="51" t="s">
        <v>85</v>
      </c>
      <c r="F867" s="51" t="s">
        <v>85</v>
      </c>
      <c r="G867" s="51"/>
      <c r="H867" s="51"/>
      <c r="I867" s="51"/>
      <c r="J867" s="51"/>
      <c r="K867" s="51"/>
    </row>
    <row r="868" spans="1:11">
      <c r="A868" s="28">
        <v>44221</v>
      </c>
      <c r="B868" s="13">
        <v>501</v>
      </c>
      <c r="C868" s="13" t="s">
        <v>998</v>
      </c>
      <c r="D868" s="51">
        <v>72</v>
      </c>
      <c r="E868" s="51" t="s">
        <v>85</v>
      </c>
      <c r="F868" s="51"/>
      <c r="G868" s="51"/>
      <c r="H868" s="51"/>
      <c r="I868" s="51"/>
      <c r="J868" s="51"/>
      <c r="K868" s="51"/>
    </row>
    <row r="869" spans="1:11">
      <c r="A869" s="28">
        <v>44234</v>
      </c>
      <c r="B869" s="13">
        <v>501</v>
      </c>
      <c r="C869" s="13" t="s">
        <v>999</v>
      </c>
      <c r="D869" s="51">
        <v>116</v>
      </c>
      <c r="E869" s="51" t="s">
        <v>85</v>
      </c>
      <c r="F869" s="51" t="s">
        <v>85</v>
      </c>
      <c r="G869" s="51" t="s">
        <v>85</v>
      </c>
      <c r="H869" s="51"/>
      <c r="I869" s="51"/>
      <c r="J869" s="51"/>
      <c r="K869" s="51"/>
    </row>
    <row r="870" spans="1:11">
      <c r="A870" s="28">
        <v>44250</v>
      </c>
      <c r="B870" s="13">
        <v>501</v>
      </c>
      <c r="C870" s="13" t="s">
        <v>1000</v>
      </c>
      <c r="D870" s="51">
        <v>116</v>
      </c>
      <c r="E870" s="51" t="s">
        <v>85</v>
      </c>
      <c r="F870" s="51"/>
      <c r="G870" s="51"/>
      <c r="H870" s="51"/>
      <c r="I870" s="51"/>
      <c r="J870" s="51"/>
      <c r="K870" s="51"/>
    </row>
    <row r="871" spans="1:11">
      <c r="A871" s="28">
        <v>44168</v>
      </c>
      <c r="B871" s="13">
        <v>502</v>
      </c>
      <c r="C871" s="13" t="s">
        <v>1134</v>
      </c>
      <c r="D871" s="51">
        <v>83</v>
      </c>
      <c r="E871" s="51" t="s">
        <v>85</v>
      </c>
      <c r="F871" s="51"/>
      <c r="G871" s="51"/>
      <c r="H871" s="51"/>
      <c r="I871" s="51"/>
      <c r="J871" s="51"/>
      <c r="K871" s="51"/>
    </row>
    <row r="872" spans="1:11">
      <c r="A872" s="28">
        <v>44194</v>
      </c>
      <c r="B872" s="13">
        <v>502</v>
      </c>
      <c r="C872" s="13" t="s">
        <v>1135</v>
      </c>
      <c r="D872" s="51">
        <v>85</v>
      </c>
      <c r="E872" s="51" t="s">
        <v>85</v>
      </c>
      <c r="F872" s="51" t="s">
        <v>85</v>
      </c>
      <c r="G872" s="51" t="s">
        <v>85</v>
      </c>
      <c r="H872" s="51" t="s">
        <v>85</v>
      </c>
      <c r="I872" s="51"/>
      <c r="J872" s="51" t="s">
        <v>85</v>
      </c>
      <c r="K872" s="51"/>
    </row>
    <row r="873" spans="1:11">
      <c r="A873" s="28">
        <v>44215</v>
      </c>
      <c r="B873" s="13">
        <v>502</v>
      </c>
      <c r="C873" s="13" t="s">
        <v>1001</v>
      </c>
      <c r="D873" s="51">
        <v>109</v>
      </c>
      <c r="E873" s="51" t="s">
        <v>85</v>
      </c>
      <c r="F873" s="51" t="s">
        <v>85</v>
      </c>
      <c r="G873" s="51"/>
      <c r="H873" s="51"/>
      <c r="I873" s="51"/>
      <c r="J873" s="51"/>
      <c r="K873" s="51"/>
    </row>
    <row r="874" spans="1:11">
      <c r="A874" s="28">
        <v>44228</v>
      </c>
      <c r="B874" s="13">
        <v>502</v>
      </c>
      <c r="C874" s="13" t="s">
        <v>1002</v>
      </c>
      <c r="D874" s="51">
        <v>110</v>
      </c>
      <c r="E874" s="51" t="s">
        <v>85</v>
      </c>
      <c r="F874" s="51"/>
      <c r="G874" s="51"/>
      <c r="H874" s="51"/>
      <c r="I874" s="51"/>
      <c r="J874" s="51"/>
      <c r="K874" s="51"/>
    </row>
    <row r="875" spans="1:11">
      <c r="A875" s="28">
        <v>44241</v>
      </c>
      <c r="B875" s="13">
        <v>502</v>
      </c>
      <c r="C875" s="13" t="s">
        <v>1003</v>
      </c>
      <c r="D875" s="51">
        <v>116</v>
      </c>
      <c r="E875" s="51" t="s">
        <v>85</v>
      </c>
      <c r="F875" s="51" t="s">
        <v>85</v>
      </c>
      <c r="G875" s="51" t="s">
        <v>85</v>
      </c>
      <c r="H875" s="51"/>
      <c r="I875" s="51"/>
      <c r="J875" s="51"/>
      <c r="K875" s="51"/>
    </row>
    <row r="876" spans="1:11">
      <c r="A876" s="28">
        <v>44255</v>
      </c>
      <c r="B876" s="13">
        <v>502</v>
      </c>
      <c r="C876" s="13" t="s">
        <v>1004</v>
      </c>
      <c r="D876" s="51">
        <v>214</v>
      </c>
      <c r="E876" s="51" t="s">
        <v>85</v>
      </c>
      <c r="F876" s="51"/>
      <c r="G876" s="51"/>
      <c r="H876" s="51"/>
      <c r="I876" s="51"/>
      <c r="J876" s="51"/>
      <c r="K876" s="51"/>
    </row>
    <row r="877" spans="1:11">
      <c r="A877" s="28">
        <v>44171</v>
      </c>
      <c r="B877" s="13">
        <v>503</v>
      </c>
      <c r="C877" s="13" t="s">
        <v>1136</v>
      </c>
      <c r="D877" s="51">
        <v>51</v>
      </c>
      <c r="E877" s="51" t="s">
        <v>85</v>
      </c>
      <c r="F877" s="51"/>
      <c r="G877" s="51"/>
      <c r="H877" s="51"/>
      <c r="I877" s="51"/>
      <c r="J877" s="51"/>
      <c r="K877" s="51"/>
    </row>
    <row r="878" spans="1:11">
      <c r="A878" s="28">
        <v>44201</v>
      </c>
      <c r="B878" s="13">
        <v>503</v>
      </c>
      <c r="C878" s="13" t="s">
        <v>1005</v>
      </c>
      <c r="D878" s="51">
        <v>52</v>
      </c>
      <c r="E878" s="51" t="s">
        <v>85</v>
      </c>
      <c r="F878" s="51" t="s">
        <v>85</v>
      </c>
      <c r="G878" s="51" t="s">
        <v>85</v>
      </c>
      <c r="H878" s="51" t="s">
        <v>85</v>
      </c>
      <c r="I878" s="51"/>
      <c r="J878" s="51" t="s">
        <v>85</v>
      </c>
      <c r="K878" s="51"/>
    </row>
    <row r="879" spans="1:11">
      <c r="A879" s="28">
        <v>44213</v>
      </c>
      <c r="B879" s="13">
        <v>503</v>
      </c>
      <c r="C879" s="13" t="s">
        <v>1006</v>
      </c>
      <c r="D879" s="51">
        <v>54</v>
      </c>
      <c r="E879" s="51" t="s">
        <v>85</v>
      </c>
      <c r="F879" s="51" t="s">
        <v>85</v>
      </c>
      <c r="G879" s="51"/>
      <c r="H879" s="51"/>
      <c r="I879" s="51"/>
      <c r="J879" s="51"/>
      <c r="K879" s="51"/>
    </row>
    <row r="880" spans="1:11">
      <c r="A880" s="28">
        <v>44230</v>
      </c>
      <c r="B880" s="13">
        <v>503</v>
      </c>
      <c r="C880" s="13" t="s">
        <v>1007</v>
      </c>
      <c r="D880" s="51">
        <v>54</v>
      </c>
      <c r="E880" s="51" t="s">
        <v>85</v>
      </c>
      <c r="F880" s="51"/>
      <c r="G880" s="51"/>
      <c r="H880" s="51"/>
      <c r="I880" s="51"/>
      <c r="J880" s="51"/>
      <c r="K880" s="51"/>
    </row>
    <row r="881" spans="1:11">
      <c r="A881" s="28">
        <v>44244</v>
      </c>
      <c r="B881" s="13">
        <v>503</v>
      </c>
      <c r="C881" s="13" t="s">
        <v>1008</v>
      </c>
      <c r="D881" s="51">
        <v>108</v>
      </c>
      <c r="E881" s="51" t="s">
        <v>85</v>
      </c>
      <c r="F881" s="51" t="s">
        <v>85</v>
      </c>
      <c r="G881" s="51" t="s">
        <v>85</v>
      </c>
      <c r="H881" s="51"/>
      <c r="I881" s="51"/>
      <c r="J881" s="51"/>
      <c r="K881" s="51"/>
    </row>
    <row r="882" spans="1:11">
      <c r="A882" s="27">
        <v>44258</v>
      </c>
      <c r="B882" s="1">
        <v>503</v>
      </c>
      <c r="C882" s="13" t="s">
        <v>1009</v>
      </c>
      <c r="D882" s="51">
        <v>108</v>
      </c>
      <c r="E882" s="51" t="s">
        <v>85</v>
      </c>
      <c r="F882" s="51"/>
      <c r="G882" s="51"/>
      <c r="H882" s="51"/>
      <c r="I882" s="51"/>
      <c r="J882" s="51"/>
      <c r="K882" s="51"/>
    </row>
    <row r="883" spans="1:11">
      <c r="A883" s="28">
        <v>44193</v>
      </c>
      <c r="B883" s="13">
        <v>504</v>
      </c>
      <c r="C883" s="13" t="s">
        <v>1137</v>
      </c>
      <c r="D883" s="51">
        <v>5</v>
      </c>
      <c r="E883" s="51" t="s">
        <v>85</v>
      </c>
      <c r="F883" s="51" t="s">
        <v>85</v>
      </c>
      <c r="G883" s="51" t="s">
        <v>85</v>
      </c>
      <c r="H883" s="51" t="s">
        <v>85</v>
      </c>
      <c r="I883" s="51"/>
      <c r="J883" s="51" t="s">
        <v>85</v>
      </c>
      <c r="K883" s="51"/>
    </row>
    <row r="884" spans="1:11">
      <c r="A884" s="28">
        <v>44215</v>
      </c>
      <c r="B884" s="13">
        <v>504</v>
      </c>
      <c r="C884" s="13" t="s">
        <v>1010</v>
      </c>
      <c r="D884" s="51">
        <v>5</v>
      </c>
      <c r="E884" s="51" t="s">
        <v>85</v>
      </c>
      <c r="F884" s="51" t="s">
        <v>85</v>
      </c>
      <c r="G884" s="51"/>
      <c r="H884" s="51"/>
      <c r="I884" s="51"/>
      <c r="J884" s="51"/>
      <c r="K884" s="51"/>
    </row>
    <row r="885" spans="1:11">
      <c r="A885" s="28">
        <v>44229</v>
      </c>
      <c r="B885" s="13">
        <v>504</v>
      </c>
      <c r="C885" s="13" t="s">
        <v>1011</v>
      </c>
      <c r="D885" s="51">
        <v>5</v>
      </c>
      <c r="E885" s="51" t="s">
        <v>85</v>
      </c>
      <c r="F885" s="51"/>
      <c r="G885" s="51"/>
      <c r="H885" s="51"/>
      <c r="I885" s="51"/>
      <c r="J885" s="51"/>
      <c r="K885" s="51"/>
    </row>
    <row r="886" spans="1:11">
      <c r="A886" s="28">
        <v>44241</v>
      </c>
      <c r="B886" s="13">
        <v>504</v>
      </c>
      <c r="C886" s="13" t="s">
        <v>1012</v>
      </c>
      <c r="D886" s="51">
        <v>51</v>
      </c>
      <c r="E886" s="51" t="s">
        <v>85</v>
      </c>
      <c r="F886" s="51" t="s">
        <v>85</v>
      </c>
      <c r="G886" s="51" t="s">
        <v>85</v>
      </c>
      <c r="H886" s="51"/>
      <c r="I886" s="51"/>
      <c r="J886" s="51"/>
      <c r="K886" s="51"/>
    </row>
    <row r="887" spans="1:11">
      <c r="A887" s="28">
        <v>44172</v>
      </c>
      <c r="B887" s="13">
        <v>505</v>
      </c>
      <c r="C887" s="13" t="s">
        <v>1138</v>
      </c>
      <c r="D887" s="51">
        <v>58</v>
      </c>
      <c r="E887" s="51" t="s">
        <v>85</v>
      </c>
      <c r="F887" s="51"/>
      <c r="G887" s="51"/>
      <c r="H887" s="51"/>
      <c r="I887" s="51"/>
      <c r="J887" s="51"/>
      <c r="K887" s="51"/>
    </row>
    <row r="888" spans="1:11">
      <c r="A888" s="28">
        <v>44203</v>
      </c>
      <c r="B888" s="13">
        <v>505</v>
      </c>
      <c r="C888" s="13" t="s">
        <v>1013</v>
      </c>
      <c r="D888" s="51">
        <v>60</v>
      </c>
      <c r="E888" s="51" t="s">
        <v>85</v>
      </c>
      <c r="F888" s="51" t="s">
        <v>85</v>
      </c>
      <c r="G888" s="51" t="s">
        <v>85</v>
      </c>
      <c r="H888" s="51" t="s">
        <v>85</v>
      </c>
      <c r="I888" s="51"/>
      <c r="J888" s="51"/>
      <c r="K888" s="51"/>
    </row>
    <row r="889" spans="1:11">
      <c r="A889" s="28">
        <v>44209</v>
      </c>
      <c r="B889" s="13">
        <v>505</v>
      </c>
      <c r="C889" s="13" t="s">
        <v>1014</v>
      </c>
      <c r="D889" s="51">
        <v>60</v>
      </c>
      <c r="E889" s="51" t="s">
        <v>85</v>
      </c>
      <c r="F889" s="51" t="s">
        <v>85</v>
      </c>
      <c r="G889" s="51"/>
      <c r="H889" s="51"/>
      <c r="I889" s="51"/>
      <c r="J889" s="51"/>
      <c r="K889" s="51"/>
    </row>
    <row r="890" spans="1:11">
      <c r="A890" s="28">
        <v>44220</v>
      </c>
      <c r="B890" s="13">
        <v>505</v>
      </c>
      <c r="C890" s="13" t="s">
        <v>1015</v>
      </c>
      <c r="D890" s="51">
        <v>60</v>
      </c>
      <c r="E890" s="51" t="s">
        <v>85</v>
      </c>
      <c r="F890" s="51"/>
      <c r="G890" s="51"/>
      <c r="H890" s="51"/>
      <c r="I890" s="51"/>
      <c r="J890" s="51"/>
      <c r="K890" s="51"/>
    </row>
    <row r="891" spans="1:11">
      <c r="A891" s="28">
        <v>44234</v>
      </c>
      <c r="B891" s="13">
        <v>505</v>
      </c>
      <c r="C891" s="13" t="s">
        <v>1016</v>
      </c>
      <c r="D891" s="51">
        <v>60</v>
      </c>
      <c r="E891" s="51" t="s">
        <v>85</v>
      </c>
      <c r="F891" s="51" t="s">
        <v>85</v>
      </c>
      <c r="G891" s="51" t="s">
        <v>85</v>
      </c>
      <c r="H891" s="51"/>
      <c r="I891" s="51"/>
      <c r="J891" s="51"/>
      <c r="K891" s="51"/>
    </row>
    <row r="892" spans="1:11">
      <c r="A892" s="28">
        <v>44252</v>
      </c>
      <c r="B892" s="13">
        <v>505</v>
      </c>
      <c r="C892" s="13" t="s">
        <v>1017</v>
      </c>
      <c r="D892" s="51">
        <v>61</v>
      </c>
      <c r="E892" s="51" t="s">
        <v>85</v>
      </c>
      <c r="F892" s="51"/>
      <c r="G892" s="51"/>
      <c r="H892" s="51"/>
      <c r="I892" s="51"/>
      <c r="J892" s="51"/>
      <c r="K892" s="51"/>
    </row>
    <row r="893" spans="1:11">
      <c r="A893" s="28">
        <v>44172</v>
      </c>
      <c r="B893" s="13">
        <v>506</v>
      </c>
      <c r="C893" s="13" t="s">
        <v>1139</v>
      </c>
      <c r="D893" s="51">
        <v>3</v>
      </c>
      <c r="E893" s="51" t="s">
        <v>85</v>
      </c>
      <c r="F893" s="51"/>
      <c r="G893" s="51"/>
      <c r="H893" s="51"/>
      <c r="I893" s="51"/>
      <c r="J893" s="51"/>
      <c r="K893" s="51"/>
    </row>
    <row r="894" spans="1:11">
      <c r="A894" s="28">
        <v>44199</v>
      </c>
      <c r="B894" s="13">
        <v>506</v>
      </c>
      <c r="C894" s="13" t="s">
        <v>1018</v>
      </c>
      <c r="D894" s="51">
        <v>3</v>
      </c>
      <c r="E894" s="51" t="s">
        <v>85</v>
      </c>
      <c r="F894" s="51" t="s">
        <v>85</v>
      </c>
      <c r="G894" s="51" t="s">
        <v>85</v>
      </c>
      <c r="H894" s="51" t="s">
        <v>85</v>
      </c>
      <c r="I894" s="51"/>
      <c r="J894" s="51" t="s">
        <v>85</v>
      </c>
      <c r="K894" s="51"/>
    </row>
    <row r="895" spans="1:11">
      <c r="A895" s="28">
        <v>44208</v>
      </c>
      <c r="B895" s="13">
        <v>506</v>
      </c>
      <c r="C895" s="13" t="s">
        <v>1019</v>
      </c>
      <c r="D895" s="51">
        <v>5</v>
      </c>
      <c r="E895" s="51" t="s">
        <v>85</v>
      </c>
      <c r="F895" s="51" t="s">
        <v>85</v>
      </c>
      <c r="G895" s="51"/>
      <c r="H895" s="51"/>
      <c r="I895" s="51"/>
      <c r="J895" s="51"/>
      <c r="K895" s="51"/>
    </row>
    <row r="896" spans="1:11">
      <c r="A896" s="28">
        <v>44221</v>
      </c>
      <c r="B896" s="13">
        <v>506</v>
      </c>
      <c r="C896" s="13" t="s">
        <v>1020</v>
      </c>
      <c r="D896" s="51">
        <v>119</v>
      </c>
      <c r="E896" s="51" t="s">
        <v>85</v>
      </c>
      <c r="F896" s="51"/>
      <c r="G896" s="51"/>
      <c r="H896" s="51"/>
      <c r="I896" s="51"/>
      <c r="J896" s="51"/>
      <c r="K896" s="51"/>
    </row>
    <row r="897" spans="1:11">
      <c r="A897" s="28">
        <v>44237</v>
      </c>
      <c r="B897" s="13">
        <v>506</v>
      </c>
      <c r="C897" s="13" t="s">
        <v>1021</v>
      </c>
      <c r="D897" s="51">
        <v>150</v>
      </c>
      <c r="E897" s="51" t="s">
        <v>85</v>
      </c>
      <c r="F897" s="51" t="s">
        <v>85</v>
      </c>
      <c r="G897" s="51" t="s">
        <v>85</v>
      </c>
      <c r="H897" s="51"/>
      <c r="I897" s="51"/>
      <c r="J897" s="51"/>
      <c r="K897" s="51"/>
    </row>
    <row r="898" spans="1:11">
      <c r="A898" s="28">
        <v>44248</v>
      </c>
      <c r="B898" s="13">
        <v>506</v>
      </c>
      <c r="C898" s="13" t="s">
        <v>1022</v>
      </c>
      <c r="D898" s="51">
        <v>154</v>
      </c>
      <c r="E898" s="51" t="s">
        <v>85</v>
      </c>
      <c r="F898" s="51"/>
      <c r="G898" s="51"/>
      <c r="H898" s="51"/>
      <c r="I898" s="51"/>
      <c r="J898" s="51"/>
      <c r="K898" s="51"/>
    </row>
    <row r="899" spans="1:11">
      <c r="A899" s="28">
        <v>44174</v>
      </c>
      <c r="B899" s="13">
        <v>507</v>
      </c>
      <c r="C899" s="13" t="s">
        <v>1140</v>
      </c>
      <c r="D899" s="51">
        <v>5</v>
      </c>
      <c r="E899" s="51" t="s">
        <v>85</v>
      </c>
      <c r="F899" s="51"/>
      <c r="G899" s="51"/>
      <c r="H899" s="51"/>
      <c r="I899" s="51"/>
      <c r="J899" s="51"/>
      <c r="K899" s="51"/>
    </row>
    <row r="900" spans="1:11">
      <c r="A900" s="28">
        <v>44199</v>
      </c>
      <c r="B900" s="13">
        <v>507</v>
      </c>
      <c r="C900" s="13" t="s">
        <v>1023</v>
      </c>
      <c r="D900" s="51">
        <v>5</v>
      </c>
      <c r="E900" s="51" t="s">
        <v>85</v>
      </c>
      <c r="F900" s="51" t="s">
        <v>85</v>
      </c>
      <c r="G900" s="51" t="s">
        <v>85</v>
      </c>
      <c r="H900" s="51" t="s">
        <v>85</v>
      </c>
      <c r="I900" s="51"/>
      <c r="J900" s="51" t="s">
        <v>85</v>
      </c>
      <c r="K900" s="51"/>
    </row>
    <row r="901" spans="1:11">
      <c r="A901" s="28">
        <v>44216</v>
      </c>
      <c r="B901" s="13">
        <v>507</v>
      </c>
      <c r="C901" s="13" t="s">
        <v>1024</v>
      </c>
      <c r="D901" s="51">
        <v>6</v>
      </c>
      <c r="E901" s="51" t="s">
        <v>85</v>
      </c>
      <c r="F901" s="51" t="s">
        <v>85</v>
      </c>
      <c r="G901" s="51"/>
      <c r="H901" s="51"/>
      <c r="I901" s="51"/>
      <c r="J901" s="51"/>
      <c r="K901" s="51"/>
    </row>
    <row r="902" spans="1:11">
      <c r="A902" s="28">
        <v>44229</v>
      </c>
      <c r="B902" s="13">
        <v>507</v>
      </c>
      <c r="C902" s="13" t="s">
        <v>1025</v>
      </c>
      <c r="D902" s="51">
        <v>6</v>
      </c>
      <c r="E902" s="51" t="s">
        <v>85</v>
      </c>
      <c r="F902" s="51"/>
      <c r="G902" s="51"/>
      <c r="H902" s="51"/>
      <c r="I902" s="51"/>
      <c r="J902" s="51"/>
      <c r="K902" s="51"/>
    </row>
    <row r="903" spans="1:11">
      <c r="A903" s="28">
        <v>44242</v>
      </c>
      <c r="B903" s="13">
        <v>507</v>
      </c>
      <c r="C903" s="13" t="s">
        <v>1026</v>
      </c>
      <c r="D903" s="51">
        <v>6</v>
      </c>
      <c r="E903" s="51" t="s">
        <v>85</v>
      </c>
      <c r="F903" s="51" t="s">
        <v>85</v>
      </c>
      <c r="G903" s="51" t="s">
        <v>85</v>
      </c>
      <c r="H903" s="51"/>
      <c r="I903" s="51"/>
      <c r="J903" s="51"/>
      <c r="K903" s="51"/>
    </row>
    <row r="904" spans="1:11">
      <c r="A904" s="28">
        <v>44258</v>
      </c>
      <c r="B904" s="13">
        <v>507</v>
      </c>
      <c r="C904" s="13" t="s">
        <v>1027</v>
      </c>
      <c r="D904" s="51">
        <v>188</v>
      </c>
      <c r="E904" s="51" t="s">
        <v>85</v>
      </c>
      <c r="F904" s="51"/>
      <c r="G904" s="51"/>
      <c r="H904" s="51"/>
      <c r="I904" s="51"/>
      <c r="J904" s="51"/>
      <c r="K904" s="51"/>
    </row>
    <row r="905" spans="1:11">
      <c r="A905" s="28">
        <v>44174</v>
      </c>
      <c r="B905" s="13">
        <v>508</v>
      </c>
      <c r="C905" s="13" t="s">
        <v>1141</v>
      </c>
      <c r="D905" s="51">
        <v>37</v>
      </c>
      <c r="E905" s="51" t="s">
        <v>85</v>
      </c>
      <c r="F905" s="51"/>
      <c r="G905" s="51"/>
      <c r="H905" s="51"/>
      <c r="I905" s="51"/>
      <c r="J905" s="51"/>
      <c r="K905" s="51"/>
    </row>
    <row r="906" spans="1:11">
      <c r="A906" s="28">
        <v>44203</v>
      </c>
      <c r="B906" s="13">
        <v>508</v>
      </c>
      <c r="C906" s="13" t="s">
        <v>1028</v>
      </c>
      <c r="D906" s="51">
        <v>37</v>
      </c>
      <c r="E906" s="51" t="s">
        <v>85</v>
      </c>
      <c r="F906" s="51" t="s">
        <v>85</v>
      </c>
      <c r="G906" s="51" t="s">
        <v>85</v>
      </c>
      <c r="H906" s="51" t="s">
        <v>85</v>
      </c>
      <c r="I906" s="51"/>
      <c r="J906" s="51" t="s">
        <v>85</v>
      </c>
      <c r="K906" s="51"/>
    </row>
    <row r="907" spans="1:11">
      <c r="A907" s="28">
        <v>44208</v>
      </c>
      <c r="B907" s="13">
        <v>508</v>
      </c>
      <c r="C907" s="13" t="s">
        <v>1029</v>
      </c>
      <c r="D907" s="51">
        <v>65</v>
      </c>
      <c r="E907" s="51" t="s">
        <v>85</v>
      </c>
      <c r="F907" s="51" t="s">
        <v>85</v>
      </c>
      <c r="G907" s="51"/>
      <c r="H907" s="51"/>
      <c r="I907" s="51"/>
      <c r="J907" s="51"/>
      <c r="K907" s="51"/>
    </row>
    <row r="908" spans="1:11">
      <c r="A908" s="28">
        <v>44222</v>
      </c>
      <c r="B908" s="13">
        <v>508</v>
      </c>
      <c r="C908" s="13" t="s">
        <v>1030</v>
      </c>
      <c r="D908" s="51">
        <v>75</v>
      </c>
      <c r="E908" s="51" t="s">
        <v>85</v>
      </c>
      <c r="F908" s="51"/>
      <c r="G908" s="51"/>
      <c r="H908" s="51"/>
      <c r="I908" s="51"/>
      <c r="J908" s="51"/>
      <c r="K908" s="51"/>
    </row>
    <row r="909" spans="1:11">
      <c r="A909" s="28">
        <v>44237</v>
      </c>
      <c r="B909" s="13">
        <v>508</v>
      </c>
      <c r="C909" s="13" t="s">
        <v>1031</v>
      </c>
      <c r="D909" s="51">
        <v>76</v>
      </c>
      <c r="E909" s="51" t="s">
        <v>85</v>
      </c>
      <c r="F909" s="51" t="s">
        <v>85</v>
      </c>
      <c r="G909" s="51" t="s">
        <v>85</v>
      </c>
      <c r="H909" s="51"/>
      <c r="I909" s="51"/>
      <c r="J909" s="51"/>
      <c r="K909" s="51"/>
    </row>
    <row r="910" spans="1:11">
      <c r="A910" s="28">
        <v>44251</v>
      </c>
      <c r="B910" s="13">
        <v>508</v>
      </c>
      <c r="C910" s="13" t="s">
        <v>1032</v>
      </c>
      <c r="D910" s="51">
        <v>79</v>
      </c>
      <c r="E910" s="51" t="s">
        <v>85</v>
      </c>
      <c r="F910" s="51"/>
      <c r="G910" s="51"/>
      <c r="H910" s="51"/>
      <c r="I910" s="51"/>
      <c r="J910" s="51"/>
      <c r="K910" s="51"/>
    </row>
    <row r="911" spans="1:11">
      <c r="A911" s="28">
        <v>44166</v>
      </c>
      <c r="B911" s="13">
        <v>509</v>
      </c>
      <c r="C911" s="13" t="s">
        <v>1142</v>
      </c>
      <c r="D911" s="51">
        <v>95</v>
      </c>
      <c r="E911" s="51" t="s">
        <v>85</v>
      </c>
      <c r="F911" s="51"/>
      <c r="G911" s="51"/>
      <c r="H911" s="51"/>
      <c r="I911" s="51"/>
      <c r="J911" s="51"/>
      <c r="K911" s="51"/>
    </row>
    <row r="912" spans="1:11">
      <c r="A912" s="28">
        <v>44194</v>
      </c>
      <c r="B912" s="13">
        <v>509</v>
      </c>
      <c r="C912" s="13" t="s">
        <v>1143</v>
      </c>
      <c r="D912" s="51">
        <v>97</v>
      </c>
      <c r="E912" s="51" t="s">
        <v>85</v>
      </c>
      <c r="F912" s="51" t="s">
        <v>85</v>
      </c>
      <c r="G912" s="51" t="s">
        <v>85</v>
      </c>
      <c r="H912" s="51" t="s">
        <v>85</v>
      </c>
      <c r="I912" s="51"/>
      <c r="J912" s="51"/>
      <c r="K912" s="51"/>
    </row>
    <row r="913" spans="1:11">
      <c r="A913" s="28">
        <v>44207</v>
      </c>
      <c r="B913" s="13">
        <v>509</v>
      </c>
      <c r="C913" s="13" t="s">
        <v>1033</v>
      </c>
      <c r="D913" s="51">
        <v>97</v>
      </c>
      <c r="E913" s="51" t="s">
        <v>85</v>
      </c>
      <c r="F913" s="51" t="s">
        <v>85</v>
      </c>
      <c r="G913" s="51"/>
      <c r="H913" s="51"/>
      <c r="I913" s="51"/>
      <c r="J913" s="51"/>
      <c r="K913" s="51"/>
    </row>
    <row r="914" spans="1:11">
      <c r="A914" s="28">
        <v>44222</v>
      </c>
      <c r="B914" s="13">
        <v>509</v>
      </c>
      <c r="C914" s="13" t="s">
        <v>1034</v>
      </c>
      <c r="D914" s="51">
        <v>100</v>
      </c>
      <c r="E914" s="51" t="s">
        <v>85</v>
      </c>
      <c r="F914" s="51"/>
      <c r="G914" s="51"/>
      <c r="H914" s="51"/>
      <c r="I914" s="51"/>
      <c r="J914" s="51"/>
      <c r="K914" s="51"/>
    </row>
    <row r="915" spans="1:11">
      <c r="A915" s="28">
        <v>44235</v>
      </c>
      <c r="B915" s="13">
        <v>509</v>
      </c>
      <c r="C915" s="13" t="s">
        <v>1035</v>
      </c>
      <c r="D915" s="51">
        <v>100</v>
      </c>
      <c r="E915" s="51" t="s">
        <v>85</v>
      </c>
      <c r="F915" s="51" t="s">
        <v>85</v>
      </c>
      <c r="G915" s="51" t="s">
        <v>85</v>
      </c>
      <c r="H915" s="51"/>
      <c r="I915" s="51"/>
      <c r="J915" s="51"/>
      <c r="K915" s="51"/>
    </row>
    <row r="916" spans="1:11">
      <c r="A916" s="28">
        <v>44249</v>
      </c>
      <c r="B916" s="13">
        <v>509</v>
      </c>
      <c r="C916" s="13" t="s">
        <v>1036</v>
      </c>
      <c r="D916" s="51">
        <v>100</v>
      </c>
      <c r="E916" s="51" t="s">
        <v>85</v>
      </c>
      <c r="F916" s="51"/>
      <c r="G916" s="51"/>
      <c r="H916" s="51"/>
      <c r="I916" s="51"/>
      <c r="J916" s="51"/>
      <c r="K916" s="51"/>
    </row>
    <row r="917" spans="1:11">
      <c r="A917" s="28">
        <v>44171</v>
      </c>
      <c r="B917" s="13">
        <v>510</v>
      </c>
      <c r="C917" s="13" t="s">
        <v>1144</v>
      </c>
      <c r="D917" s="51">
        <v>50</v>
      </c>
      <c r="E917" s="51" t="s">
        <v>85</v>
      </c>
      <c r="F917" s="51"/>
      <c r="G917" s="51"/>
      <c r="H917" s="51"/>
      <c r="I917" s="51"/>
      <c r="J917" s="51"/>
      <c r="K917" s="51"/>
    </row>
    <row r="918" spans="1:11">
      <c r="A918" s="28">
        <v>44200</v>
      </c>
      <c r="B918" s="13">
        <v>510</v>
      </c>
      <c r="C918" s="13" t="s">
        <v>1037</v>
      </c>
      <c r="D918" s="51">
        <v>51</v>
      </c>
      <c r="E918" s="51" t="s">
        <v>85</v>
      </c>
      <c r="F918" s="51" t="s">
        <v>85</v>
      </c>
      <c r="G918" s="51" t="s">
        <v>85</v>
      </c>
      <c r="H918" s="51" t="s">
        <v>85</v>
      </c>
      <c r="I918" s="51"/>
      <c r="J918" s="51"/>
      <c r="K918" s="51"/>
    </row>
    <row r="919" spans="1:11">
      <c r="A919" s="28">
        <v>44207</v>
      </c>
      <c r="B919" s="13">
        <v>510</v>
      </c>
      <c r="C919" s="13" t="s">
        <v>1038</v>
      </c>
      <c r="D919" s="51">
        <v>51</v>
      </c>
      <c r="E919" s="51" t="s">
        <v>85</v>
      </c>
      <c r="F919" s="51" t="s">
        <v>85</v>
      </c>
      <c r="G919" s="51"/>
      <c r="H919" s="51"/>
      <c r="I919" s="51"/>
      <c r="J919" s="51" t="s">
        <v>85</v>
      </c>
      <c r="K919" s="51"/>
    </row>
    <row r="920" spans="1:11">
      <c r="A920" s="28">
        <v>44223</v>
      </c>
      <c r="B920" s="13">
        <v>510</v>
      </c>
      <c r="C920" s="13" t="s">
        <v>1039</v>
      </c>
      <c r="D920" s="51">
        <v>89</v>
      </c>
      <c r="E920" s="51" t="s">
        <v>85</v>
      </c>
      <c r="F920" s="51"/>
      <c r="G920" s="51"/>
      <c r="H920" s="51"/>
      <c r="I920" s="51"/>
      <c r="J920" s="51"/>
      <c r="K920" s="51"/>
    </row>
    <row r="921" spans="1:11">
      <c r="A921" s="28">
        <v>44238</v>
      </c>
      <c r="B921" s="13">
        <v>510</v>
      </c>
      <c r="C921" s="13" t="s">
        <v>1040</v>
      </c>
      <c r="D921" s="51">
        <v>94</v>
      </c>
      <c r="E921" s="51" t="s">
        <v>85</v>
      </c>
      <c r="F921" s="51" t="s">
        <v>85</v>
      </c>
      <c r="G921" s="51" t="s">
        <v>85</v>
      </c>
      <c r="H921" s="51"/>
      <c r="I921" s="51"/>
      <c r="J921" s="51"/>
      <c r="K921" s="51"/>
    </row>
    <row r="922" spans="1:11">
      <c r="A922" s="28">
        <v>44251</v>
      </c>
      <c r="B922" s="13">
        <v>510</v>
      </c>
      <c r="C922" s="13" t="s">
        <v>1041</v>
      </c>
      <c r="D922" s="51">
        <v>113</v>
      </c>
      <c r="E922" s="51" t="s">
        <v>85</v>
      </c>
      <c r="F922" s="51"/>
      <c r="G922" s="51"/>
      <c r="H922" s="51"/>
      <c r="I922" s="51"/>
      <c r="J922" s="51"/>
      <c r="K922" s="51"/>
    </row>
    <row r="923" spans="1:11">
      <c r="A923" s="28">
        <v>44175</v>
      </c>
      <c r="B923" s="13">
        <v>511</v>
      </c>
      <c r="C923" s="13" t="s">
        <v>1145</v>
      </c>
      <c r="D923" s="51">
        <v>1</v>
      </c>
      <c r="E923" s="51" t="s">
        <v>85</v>
      </c>
      <c r="F923" s="51"/>
      <c r="G923" s="51"/>
      <c r="H923" s="51"/>
      <c r="I923" s="51"/>
      <c r="J923" s="51"/>
      <c r="K923" s="51"/>
    </row>
    <row r="924" spans="1:11">
      <c r="A924" s="28">
        <v>44202</v>
      </c>
      <c r="B924" s="13">
        <v>511</v>
      </c>
      <c r="C924" s="13" t="s">
        <v>1042</v>
      </c>
      <c r="D924" s="51">
        <v>1</v>
      </c>
      <c r="E924" s="51" t="s">
        <v>85</v>
      </c>
      <c r="F924" s="51" t="s">
        <v>85</v>
      </c>
      <c r="G924" s="51" t="s">
        <v>85</v>
      </c>
      <c r="H924" s="51" t="s">
        <v>85</v>
      </c>
      <c r="I924" s="51"/>
      <c r="J924" s="51" t="s">
        <v>85</v>
      </c>
      <c r="K924" s="51"/>
    </row>
    <row r="925" spans="1:11">
      <c r="A925" s="28">
        <v>44209</v>
      </c>
      <c r="B925" s="13">
        <v>511</v>
      </c>
      <c r="C925" s="13" t="s">
        <v>1043</v>
      </c>
      <c r="D925" s="51">
        <v>3</v>
      </c>
      <c r="E925" s="51" t="s">
        <v>85</v>
      </c>
      <c r="F925" s="51" t="s">
        <v>85</v>
      </c>
      <c r="G925" s="51"/>
      <c r="H925" s="51"/>
      <c r="I925" s="51"/>
      <c r="J925" s="51"/>
      <c r="K925" s="51"/>
    </row>
    <row r="926" spans="1:11">
      <c r="A926" s="28">
        <v>44220</v>
      </c>
      <c r="B926" s="13">
        <v>511</v>
      </c>
      <c r="C926" s="13" t="s">
        <v>1044</v>
      </c>
      <c r="D926" s="51">
        <v>78</v>
      </c>
      <c r="E926" s="51" t="s">
        <v>85</v>
      </c>
      <c r="F926" s="51"/>
      <c r="G926" s="51"/>
      <c r="H926" s="51"/>
      <c r="I926" s="51"/>
      <c r="J926" s="51"/>
      <c r="K926" s="51"/>
    </row>
    <row r="927" spans="1:11">
      <c r="A927" s="28">
        <v>44238</v>
      </c>
      <c r="B927" s="13">
        <v>511</v>
      </c>
      <c r="C927" s="13" t="s">
        <v>1045</v>
      </c>
      <c r="D927" s="51">
        <v>107</v>
      </c>
      <c r="E927" s="51" t="s">
        <v>85</v>
      </c>
      <c r="F927" s="51" t="s">
        <v>85</v>
      </c>
      <c r="G927" s="51" t="s">
        <v>85</v>
      </c>
      <c r="H927" s="51"/>
      <c r="I927" s="51"/>
      <c r="J927" s="51"/>
      <c r="K927" s="51"/>
    </row>
    <row r="928" spans="1:11">
      <c r="A928" s="28">
        <v>44252</v>
      </c>
      <c r="B928" s="13">
        <v>511</v>
      </c>
      <c r="C928" s="13" t="s">
        <v>1046</v>
      </c>
      <c r="D928" s="51">
        <v>109</v>
      </c>
      <c r="E928" s="51" t="s">
        <v>85</v>
      </c>
      <c r="F928" s="51"/>
      <c r="G928" s="51"/>
      <c r="H928" s="51"/>
      <c r="I928" s="51"/>
      <c r="J928" s="51"/>
      <c r="K928" s="51"/>
    </row>
    <row r="929" spans="1:11">
      <c r="A929" s="28">
        <v>44168</v>
      </c>
      <c r="B929" s="13">
        <v>512</v>
      </c>
      <c r="C929" s="13" t="s">
        <v>1146</v>
      </c>
      <c r="D929" s="51">
        <v>254</v>
      </c>
      <c r="E929" s="51" t="s">
        <v>85</v>
      </c>
      <c r="F929" s="51"/>
      <c r="G929" s="51"/>
      <c r="H929" s="51"/>
      <c r="I929" s="51"/>
      <c r="J929" s="51"/>
      <c r="K929" s="51"/>
    </row>
    <row r="930" spans="1:11">
      <c r="A930" s="28">
        <v>44192</v>
      </c>
      <c r="B930" s="13">
        <v>512</v>
      </c>
      <c r="C930" s="13" t="s">
        <v>1147</v>
      </c>
      <c r="D930" s="51">
        <v>258</v>
      </c>
      <c r="E930" s="51" t="s">
        <v>85</v>
      </c>
      <c r="F930" s="51" t="s">
        <v>85</v>
      </c>
      <c r="G930" s="51" t="s">
        <v>85</v>
      </c>
      <c r="H930" s="51" t="s">
        <v>85</v>
      </c>
      <c r="I930" s="51"/>
      <c r="J930" s="51" t="s">
        <v>85</v>
      </c>
      <c r="K930" s="51"/>
    </row>
    <row r="931" spans="1:11">
      <c r="A931" s="28">
        <v>44213</v>
      </c>
      <c r="B931" s="13">
        <v>512</v>
      </c>
      <c r="C931" s="13" t="s">
        <v>1047</v>
      </c>
      <c r="D931" s="51">
        <v>261</v>
      </c>
      <c r="E931" s="51" t="s">
        <v>85</v>
      </c>
      <c r="F931" s="51" t="s">
        <v>85</v>
      </c>
      <c r="G931" s="51"/>
      <c r="H931" s="51"/>
      <c r="I931" s="51"/>
      <c r="J931" s="51"/>
      <c r="K931" s="51"/>
    </row>
    <row r="932" spans="1:11">
      <c r="A932" s="28">
        <v>44229</v>
      </c>
      <c r="B932" s="13">
        <v>512</v>
      </c>
      <c r="C932" s="13" t="s">
        <v>1048</v>
      </c>
      <c r="D932" s="51">
        <v>263</v>
      </c>
      <c r="E932" s="51" t="s">
        <v>85</v>
      </c>
      <c r="F932" s="51"/>
      <c r="G932" s="51"/>
      <c r="H932" s="51"/>
      <c r="I932" s="51"/>
      <c r="J932" s="51"/>
      <c r="K932" s="51"/>
    </row>
    <row r="933" spans="1:11">
      <c r="A933" s="28">
        <v>44242</v>
      </c>
      <c r="B933" s="13">
        <v>512</v>
      </c>
      <c r="C933" s="13" t="s">
        <v>1049</v>
      </c>
      <c r="D933" s="51">
        <v>342</v>
      </c>
      <c r="E933" s="51" t="s">
        <v>85</v>
      </c>
      <c r="F933" s="51" t="s">
        <v>85</v>
      </c>
      <c r="G933" s="51" t="s">
        <v>85</v>
      </c>
      <c r="H933" s="51"/>
      <c r="I933" s="51"/>
      <c r="J933" s="51"/>
      <c r="K933" s="51"/>
    </row>
    <row r="934" spans="1:11">
      <c r="A934" s="28">
        <v>44255</v>
      </c>
      <c r="B934" s="13">
        <v>512</v>
      </c>
      <c r="C934" s="13" t="s">
        <v>1050</v>
      </c>
      <c r="D934" s="51">
        <v>441</v>
      </c>
      <c r="E934" s="51" t="s">
        <v>85</v>
      </c>
      <c r="F934" s="51"/>
      <c r="G934" s="51"/>
      <c r="H934" s="51"/>
      <c r="I934" s="51"/>
      <c r="J934" s="51"/>
      <c r="K934" s="51"/>
    </row>
    <row r="935" spans="1:11">
      <c r="A935" s="28">
        <v>44166</v>
      </c>
      <c r="B935" s="13">
        <v>513</v>
      </c>
      <c r="C935" s="13" t="s">
        <v>1148</v>
      </c>
      <c r="D935" s="51">
        <v>6</v>
      </c>
      <c r="E935" s="51" t="s">
        <v>85</v>
      </c>
      <c r="F935" s="51"/>
      <c r="G935" s="51"/>
      <c r="H935" s="51"/>
      <c r="I935" s="51"/>
      <c r="J935" s="51"/>
      <c r="K935" s="51"/>
    </row>
    <row r="936" spans="1:11">
      <c r="A936" s="28">
        <v>44192</v>
      </c>
      <c r="B936" s="13">
        <v>513</v>
      </c>
      <c r="C936" s="13" t="s">
        <v>1149</v>
      </c>
      <c r="D936" s="51">
        <v>7</v>
      </c>
      <c r="E936" s="51" t="s">
        <v>85</v>
      </c>
      <c r="F936" s="51" t="s">
        <v>85</v>
      </c>
      <c r="G936" s="51" t="s">
        <v>85</v>
      </c>
      <c r="H936" s="51" t="s">
        <v>85</v>
      </c>
      <c r="I936" s="51"/>
      <c r="J936" s="51"/>
      <c r="K936" s="51"/>
    </row>
    <row r="937" spans="1:11">
      <c r="A937" s="28">
        <v>44216</v>
      </c>
      <c r="B937" s="13">
        <v>513</v>
      </c>
      <c r="C937" s="13" t="s">
        <v>1051</v>
      </c>
      <c r="D937" s="51">
        <v>7</v>
      </c>
      <c r="E937" s="51" t="s">
        <v>85</v>
      </c>
      <c r="F937" s="51" t="s">
        <v>85</v>
      </c>
      <c r="G937" s="51"/>
      <c r="H937" s="51"/>
      <c r="I937" s="51"/>
      <c r="J937" s="51" t="s">
        <v>85</v>
      </c>
      <c r="K937" s="51"/>
    </row>
    <row r="938" spans="1:11">
      <c r="A938" s="28">
        <v>44230</v>
      </c>
      <c r="B938" s="13">
        <v>513</v>
      </c>
      <c r="C938" s="13" t="s">
        <v>1052</v>
      </c>
      <c r="D938" s="51">
        <v>7</v>
      </c>
      <c r="E938" s="51" t="s">
        <v>85</v>
      </c>
      <c r="F938" s="51"/>
      <c r="G938" s="51"/>
      <c r="H938" s="51"/>
      <c r="I938" s="51"/>
      <c r="J938" s="51"/>
      <c r="K938" s="51"/>
    </row>
    <row r="939" spans="1:11">
      <c r="A939" s="28">
        <v>44244</v>
      </c>
      <c r="B939" s="13">
        <v>513</v>
      </c>
      <c r="C939" s="13" t="s">
        <v>1053</v>
      </c>
      <c r="D939" s="51">
        <v>30</v>
      </c>
      <c r="E939" s="51" t="s">
        <v>85</v>
      </c>
      <c r="F939" s="51" t="s">
        <v>85</v>
      </c>
      <c r="G939" s="51" t="s">
        <v>85</v>
      </c>
      <c r="H939" s="51"/>
      <c r="I939" s="51"/>
      <c r="J939" s="51"/>
      <c r="K939" s="51"/>
    </row>
    <row r="940" spans="1:11">
      <c r="A940" s="28">
        <v>44167</v>
      </c>
      <c r="B940" s="13">
        <v>514</v>
      </c>
      <c r="C940" s="13" t="s">
        <v>1150</v>
      </c>
      <c r="D940" s="51">
        <v>95</v>
      </c>
      <c r="E940" s="51" t="s">
        <v>85</v>
      </c>
      <c r="F940" s="51"/>
      <c r="G940" s="51"/>
      <c r="H940" s="51"/>
      <c r="I940" s="51"/>
      <c r="J940" s="51"/>
      <c r="K940" s="51"/>
    </row>
    <row r="941" spans="1:11">
      <c r="A941" s="28">
        <v>44195</v>
      </c>
      <c r="B941" s="13">
        <v>514</v>
      </c>
      <c r="C941" s="13" t="s">
        <v>1151</v>
      </c>
      <c r="D941" s="51">
        <v>98</v>
      </c>
      <c r="E941" s="51" t="s">
        <v>85</v>
      </c>
      <c r="F941" s="51" t="s">
        <v>85</v>
      </c>
      <c r="G941" s="51" t="s">
        <v>85</v>
      </c>
      <c r="H941" s="51" t="s">
        <v>85</v>
      </c>
      <c r="I941" s="51"/>
      <c r="J941" s="51" t="s">
        <v>85</v>
      </c>
      <c r="K941" s="51"/>
    </row>
    <row r="942" spans="1:11">
      <c r="A942" s="28">
        <v>44213</v>
      </c>
      <c r="B942" s="13">
        <v>514</v>
      </c>
      <c r="C942" s="13" t="s">
        <v>1054</v>
      </c>
      <c r="D942" s="51">
        <v>100</v>
      </c>
      <c r="E942" s="51" t="s">
        <v>85</v>
      </c>
      <c r="F942" s="51" t="s">
        <v>85</v>
      </c>
      <c r="G942" s="51"/>
      <c r="H942" s="51"/>
      <c r="I942" s="51"/>
      <c r="J942" s="51"/>
      <c r="K942" s="51"/>
    </row>
    <row r="943" spans="1:11">
      <c r="A943" s="28">
        <v>44230</v>
      </c>
      <c r="B943" s="13">
        <v>514</v>
      </c>
      <c r="C943" s="13" t="s">
        <v>1055</v>
      </c>
      <c r="D943" s="51">
        <v>100</v>
      </c>
      <c r="E943" s="51" t="s">
        <v>85</v>
      </c>
      <c r="F943" s="51"/>
      <c r="G943" s="51"/>
      <c r="H943" s="51"/>
      <c r="I943" s="51"/>
      <c r="J943" s="51"/>
      <c r="K943" s="51"/>
    </row>
    <row r="944" spans="1:11">
      <c r="A944" s="28">
        <v>44244</v>
      </c>
      <c r="B944" s="13">
        <v>514</v>
      </c>
      <c r="C944" s="13" t="s">
        <v>1056</v>
      </c>
      <c r="D944" s="51">
        <v>104</v>
      </c>
      <c r="E944" s="51" t="s">
        <v>85</v>
      </c>
      <c r="F944" s="51" t="s">
        <v>85</v>
      </c>
      <c r="G944" s="51" t="s">
        <v>85</v>
      </c>
      <c r="H944" s="51"/>
      <c r="I944" s="51"/>
      <c r="J944" s="51"/>
      <c r="K944" s="51"/>
    </row>
    <row r="945" spans="1:11">
      <c r="A945" s="28">
        <v>44193</v>
      </c>
      <c r="B945" s="13">
        <v>515</v>
      </c>
      <c r="C945" s="13" t="s">
        <v>1152</v>
      </c>
      <c r="D945" s="51">
        <v>853</v>
      </c>
      <c r="E945" s="51" t="s">
        <v>85</v>
      </c>
      <c r="F945" s="51" t="s">
        <v>85</v>
      </c>
      <c r="G945" s="51" t="s">
        <v>85</v>
      </c>
      <c r="H945" s="51" t="s">
        <v>85</v>
      </c>
      <c r="I945" s="51"/>
      <c r="J945" s="51" t="s">
        <v>85</v>
      </c>
      <c r="K945" s="51"/>
    </row>
    <row r="946" spans="1:11">
      <c r="A946" s="28">
        <v>44210</v>
      </c>
      <c r="B946" s="13">
        <v>515</v>
      </c>
      <c r="C946" s="13" t="s">
        <v>1057</v>
      </c>
      <c r="D946" s="51">
        <v>853</v>
      </c>
      <c r="E946" s="51" t="s">
        <v>85</v>
      </c>
      <c r="F946" s="51" t="s">
        <v>85</v>
      </c>
      <c r="G946" s="51"/>
      <c r="H946" s="51"/>
      <c r="I946" s="51"/>
      <c r="J946" s="51"/>
      <c r="K946" s="51"/>
    </row>
    <row r="947" spans="1:11">
      <c r="A947" s="28">
        <v>44223</v>
      </c>
      <c r="B947" s="13">
        <v>515</v>
      </c>
      <c r="C947" s="13" t="s">
        <v>1058</v>
      </c>
      <c r="D947" s="51">
        <v>855</v>
      </c>
      <c r="E947" s="51" t="s">
        <v>85</v>
      </c>
      <c r="F947" s="51"/>
      <c r="G947" s="51"/>
      <c r="H947" s="51"/>
      <c r="I947" s="51"/>
      <c r="J947" s="51"/>
      <c r="K947" s="51"/>
    </row>
    <row r="948" spans="1:11">
      <c r="A948" s="28">
        <v>44236</v>
      </c>
      <c r="B948" s="13">
        <v>515</v>
      </c>
      <c r="C948" s="13" t="s">
        <v>1059</v>
      </c>
      <c r="D948" s="51">
        <v>855</v>
      </c>
      <c r="E948" s="51" t="s">
        <v>85</v>
      </c>
      <c r="F948" s="51" t="s">
        <v>85</v>
      </c>
      <c r="G948" s="51" t="s">
        <v>85</v>
      </c>
      <c r="H948" s="51"/>
      <c r="I948" s="51"/>
      <c r="J948" s="51"/>
      <c r="K948" s="51"/>
    </row>
    <row r="949" spans="1:11">
      <c r="A949" s="28">
        <v>44248</v>
      </c>
      <c r="B949" s="13">
        <v>515</v>
      </c>
      <c r="C949" s="13" t="s">
        <v>1060</v>
      </c>
      <c r="D949" s="51">
        <v>874</v>
      </c>
      <c r="E949" s="51" t="s">
        <v>85</v>
      </c>
      <c r="F949" s="51"/>
      <c r="G949" s="51"/>
      <c r="H949" s="51"/>
      <c r="I949" s="51"/>
      <c r="J949" s="51"/>
      <c r="K949" s="51"/>
    </row>
    <row r="950" spans="1:11">
      <c r="A950" s="28">
        <v>44172</v>
      </c>
      <c r="B950" s="13">
        <v>516</v>
      </c>
      <c r="C950" s="13" t="s">
        <v>1153</v>
      </c>
      <c r="D950" s="51">
        <v>56</v>
      </c>
      <c r="E950" s="51" t="s">
        <v>85</v>
      </c>
      <c r="F950" s="51"/>
      <c r="G950" s="51"/>
      <c r="H950" s="51"/>
      <c r="I950" s="51"/>
      <c r="J950" s="51"/>
      <c r="K950" s="51"/>
    </row>
    <row r="951" spans="1:11">
      <c r="A951" s="28">
        <v>44200</v>
      </c>
      <c r="B951" s="13">
        <v>516</v>
      </c>
      <c r="C951" s="13" t="s">
        <v>1061</v>
      </c>
      <c r="D951" s="51">
        <v>56</v>
      </c>
      <c r="E951" s="51" t="s">
        <v>85</v>
      </c>
      <c r="F951" s="51" t="s">
        <v>85</v>
      </c>
      <c r="G951" s="51" t="s">
        <v>85</v>
      </c>
      <c r="H951" s="51" t="s">
        <v>85</v>
      </c>
      <c r="I951" s="51"/>
      <c r="J951" s="51"/>
      <c r="K951" s="51"/>
    </row>
    <row r="952" spans="1:11">
      <c r="A952" s="28">
        <v>44217</v>
      </c>
      <c r="B952" s="13">
        <v>516</v>
      </c>
      <c r="C952" s="13" t="s">
        <v>1062</v>
      </c>
      <c r="D952" s="51">
        <v>56</v>
      </c>
      <c r="E952" s="51" t="s">
        <v>85</v>
      </c>
      <c r="F952" s="51" t="s">
        <v>85</v>
      </c>
      <c r="G952" s="51"/>
      <c r="H952" s="51"/>
      <c r="I952" s="51"/>
      <c r="J952" s="51" t="s">
        <v>85</v>
      </c>
      <c r="K952" s="51"/>
    </row>
    <row r="953" spans="1:11">
      <c r="A953" s="28">
        <v>44227</v>
      </c>
      <c r="B953" s="13">
        <v>516</v>
      </c>
      <c r="C953" s="13" t="s">
        <v>1063</v>
      </c>
      <c r="D953" s="51">
        <v>57</v>
      </c>
      <c r="E953" s="51" t="s">
        <v>85</v>
      </c>
      <c r="F953" s="51"/>
      <c r="G953" s="51"/>
      <c r="H953" s="51"/>
      <c r="I953" s="51"/>
      <c r="J953" s="51"/>
      <c r="K953" s="51"/>
    </row>
    <row r="954" spans="1:11">
      <c r="A954" s="28">
        <v>44245</v>
      </c>
      <c r="B954" s="13">
        <v>516</v>
      </c>
      <c r="C954" s="13" t="s">
        <v>1064</v>
      </c>
      <c r="D954" s="51">
        <v>218</v>
      </c>
      <c r="E954" s="51" t="s">
        <v>85</v>
      </c>
      <c r="F954" s="51" t="s">
        <v>85</v>
      </c>
      <c r="G954" s="51" t="s">
        <v>85</v>
      </c>
      <c r="H954" s="51"/>
      <c r="I954" s="51"/>
      <c r="J954" s="51"/>
      <c r="K954" s="51"/>
    </row>
    <row r="955" spans="1:11">
      <c r="A955" s="28">
        <v>44174</v>
      </c>
      <c r="B955" s="13">
        <v>517</v>
      </c>
      <c r="C955" s="13" t="s">
        <v>1154</v>
      </c>
      <c r="D955" s="51">
        <v>423</v>
      </c>
      <c r="E955" s="51" t="s">
        <v>85</v>
      </c>
      <c r="F955" s="51"/>
      <c r="G955" s="51"/>
      <c r="H955" s="51"/>
      <c r="I955" s="51"/>
      <c r="J955" s="51"/>
      <c r="K955" s="51"/>
    </row>
    <row r="956" spans="1:11">
      <c r="A956" s="28">
        <v>44202</v>
      </c>
      <c r="B956" s="13">
        <v>517</v>
      </c>
      <c r="C956" s="13" t="s">
        <v>1065</v>
      </c>
      <c r="D956" s="51">
        <v>423</v>
      </c>
      <c r="E956" s="51" t="s">
        <v>85</v>
      </c>
      <c r="F956" s="51" t="s">
        <v>85</v>
      </c>
      <c r="G956" s="51" t="s">
        <v>85</v>
      </c>
      <c r="H956" s="51" t="s">
        <v>85</v>
      </c>
      <c r="I956" s="51"/>
      <c r="J956" s="51"/>
      <c r="K956" s="51"/>
    </row>
    <row r="957" spans="1:11">
      <c r="A957" s="28">
        <v>44214</v>
      </c>
      <c r="B957" s="13">
        <v>517</v>
      </c>
      <c r="C957" s="13" t="s">
        <v>1066</v>
      </c>
      <c r="D957" s="51">
        <v>443</v>
      </c>
      <c r="E957" s="51" t="s">
        <v>85</v>
      </c>
      <c r="F957" s="51" t="s">
        <v>85</v>
      </c>
      <c r="G957" s="51"/>
      <c r="H957" s="51"/>
      <c r="I957" s="51"/>
      <c r="J957" s="51" t="s">
        <v>85</v>
      </c>
      <c r="K957" s="51"/>
    </row>
    <row r="958" spans="1:11">
      <c r="A958" s="28">
        <v>44231</v>
      </c>
      <c r="B958" s="13">
        <v>517</v>
      </c>
      <c r="C958" s="13" t="s">
        <v>1067</v>
      </c>
      <c r="D958" s="51">
        <v>444</v>
      </c>
      <c r="E958" s="51" t="s">
        <v>85</v>
      </c>
      <c r="F958" s="51"/>
      <c r="G958" s="51"/>
      <c r="H958" s="51"/>
      <c r="I958" s="51"/>
      <c r="J958" s="51"/>
      <c r="K958" s="51"/>
    </row>
    <row r="959" spans="1:11">
      <c r="A959" s="28">
        <v>44245</v>
      </c>
      <c r="B959" s="13">
        <v>517</v>
      </c>
      <c r="C959" s="13" t="s">
        <v>1068</v>
      </c>
      <c r="D959" s="51">
        <v>445</v>
      </c>
      <c r="E959" s="51" t="s">
        <v>85</v>
      </c>
      <c r="F959" s="51" t="s">
        <v>85</v>
      </c>
      <c r="G959" s="51" t="s">
        <v>85</v>
      </c>
      <c r="H959" s="51"/>
      <c r="I959" s="51"/>
      <c r="J959" s="51"/>
      <c r="K959" s="51"/>
    </row>
    <row r="960" spans="1:11">
      <c r="A960" s="28">
        <v>44196</v>
      </c>
      <c r="B960" s="13">
        <v>518</v>
      </c>
      <c r="C960" s="13" t="s">
        <v>1155</v>
      </c>
      <c r="D960" s="51">
        <v>192</v>
      </c>
      <c r="E960" s="51" t="s">
        <v>85</v>
      </c>
      <c r="F960" s="51" t="s">
        <v>85</v>
      </c>
      <c r="G960" s="51" t="s">
        <v>85</v>
      </c>
      <c r="H960" s="51" t="s">
        <v>85</v>
      </c>
      <c r="I960" s="51"/>
      <c r="J960" s="51" t="s">
        <v>85</v>
      </c>
      <c r="K960" s="51"/>
    </row>
    <row r="961" spans="1:11">
      <c r="A961" s="28">
        <v>44217</v>
      </c>
      <c r="B961" s="13">
        <v>518</v>
      </c>
      <c r="C961" s="13" t="s">
        <v>1069</v>
      </c>
      <c r="D961" s="51">
        <v>194</v>
      </c>
      <c r="E961" s="51" t="s">
        <v>85</v>
      </c>
      <c r="F961" s="51" t="s">
        <v>85</v>
      </c>
      <c r="G961" s="51"/>
      <c r="H961" s="51"/>
      <c r="I961" s="51"/>
      <c r="J961" s="51"/>
      <c r="K961" s="51"/>
    </row>
    <row r="962" spans="1:11">
      <c r="A962" s="28">
        <v>44231</v>
      </c>
      <c r="B962" s="13">
        <v>518</v>
      </c>
      <c r="C962" s="13" t="s">
        <v>1070</v>
      </c>
      <c r="D962" s="51">
        <v>194</v>
      </c>
      <c r="E962" s="51" t="s">
        <v>85</v>
      </c>
      <c r="F962" s="51"/>
      <c r="G962" s="51"/>
      <c r="H962" s="51"/>
      <c r="I962" s="51"/>
      <c r="J962" s="51"/>
      <c r="K962" s="51"/>
    </row>
    <row r="963" spans="1:11">
      <c r="A963" s="28">
        <v>44243</v>
      </c>
      <c r="B963" s="13">
        <v>518</v>
      </c>
      <c r="C963" s="13" t="s">
        <v>1071</v>
      </c>
      <c r="D963" s="51">
        <v>194</v>
      </c>
      <c r="E963" s="51" t="s">
        <v>85</v>
      </c>
      <c r="F963" s="51" t="s">
        <v>85</v>
      </c>
      <c r="G963" s="51" t="s">
        <v>85</v>
      </c>
      <c r="H963" s="51"/>
      <c r="I963" s="51"/>
      <c r="J963" s="51"/>
      <c r="K963" s="51"/>
    </row>
    <row r="964" spans="1:11">
      <c r="A964" s="28">
        <v>44171</v>
      </c>
      <c r="B964" s="13">
        <v>519</v>
      </c>
      <c r="C964" s="13" t="s">
        <v>1156</v>
      </c>
      <c r="D964" s="51">
        <v>383</v>
      </c>
      <c r="E964" s="51" t="s">
        <v>85</v>
      </c>
      <c r="F964" s="51"/>
      <c r="G964" s="51"/>
      <c r="H964" s="51"/>
      <c r="I964" s="51"/>
      <c r="J964" s="51"/>
      <c r="K964" s="51"/>
    </row>
    <row r="965" spans="1:11">
      <c r="A965" s="28">
        <v>44201</v>
      </c>
      <c r="B965" s="13">
        <v>519</v>
      </c>
      <c r="C965" s="13" t="s">
        <v>1072</v>
      </c>
      <c r="D965" s="51">
        <v>383</v>
      </c>
      <c r="E965" s="51" t="s">
        <v>85</v>
      </c>
      <c r="F965" s="51" t="s">
        <v>85</v>
      </c>
      <c r="G965" s="51" t="s">
        <v>85</v>
      </c>
      <c r="H965" s="51" t="s">
        <v>85</v>
      </c>
      <c r="I965" s="51"/>
      <c r="J965" s="51"/>
      <c r="K965" s="51"/>
    </row>
    <row r="966" spans="1:11">
      <c r="A966" s="28">
        <v>44210</v>
      </c>
      <c r="B966" s="13">
        <v>519</v>
      </c>
      <c r="C966" s="13" t="s">
        <v>1073</v>
      </c>
      <c r="D966" s="51">
        <v>383</v>
      </c>
      <c r="E966" s="51" t="s">
        <v>85</v>
      </c>
      <c r="F966" s="51" t="s">
        <v>85</v>
      </c>
      <c r="G966" s="51"/>
      <c r="H966" s="51"/>
      <c r="I966" s="51"/>
      <c r="J966" s="51" t="s">
        <v>85</v>
      </c>
      <c r="K966" s="51"/>
    </row>
    <row r="967" spans="1:11">
      <c r="A967" s="28">
        <v>44224</v>
      </c>
      <c r="B967" s="13">
        <v>519</v>
      </c>
      <c r="C967" s="13" t="s">
        <v>1074</v>
      </c>
      <c r="D967" s="51">
        <v>383</v>
      </c>
      <c r="E967" s="51" t="s">
        <v>85</v>
      </c>
      <c r="F967" s="51"/>
      <c r="G967" s="51"/>
      <c r="H967" s="51"/>
      <c r="I967" s="51"/>
      <c r="J967" s="51"/>
      <c r="K967" s="51"/>
    </row>
    <row r="968" spans="1:11">
      <c r="A968" s="28">
        <v>44236</v>
      </c>
      <c r="B968" s="13">
        <v>519</v>
      </c>
      <c r="C968" s="13" t="s">
        <v>1075</v>
      </c>
      <c r="D968" s="51">
        <v>383</v>
      </c>
      <c r="E968" s="51" t="s">
        <v>85</v>
      </c>
      <c r="F968" s="51" t="s">
        <v>85</v>
      </c>
      <c r="G968" s="51" t="s">
        <v>85</v>
      </c>
      <c r="H968" s="51"/>
      <c r="I968" s="51"/>
      <c r="J968" s="51"/>
      <c r="K968" s="51"/>
    </row>
    <row r="969" spans="1:11">
      <c r="A969" s="28">
        <v>44249</v>
      </c>
      <c r="B969" s="13">
        <v>519</v>
      </c>
      <c r="C969" s="13" t="s">
        <v>1076</v>
      </c>
      <c r="D969" s="51">
        <v>383</v>
      </c>
      <c r="E969" s="51" t="s">
        <v>85</v>
      </c>
      <c r="F969" s="51"/>
      <c r="G969" s="51"/>
      <c r="H969" s="51"/>
      <c r="I969" s="51"/>
      <c r="J969" s="51"/>
      <c r="K969" s="51"/>
    </row>
    <row r="970" spans="1:11">
      <c r="A970" s="28">
        <v>44451</v>
      </c>
      <c r="B970" s="13">
        <v>403</v>
      </c>
      <c r="C970" s="13" t="s">
        <v>1077</v>
      </c>
      <c r="D970" s="51">
        <v>16755</v>
      </c>
      <c r="E970" s="51" t="s">
        <v>85</v>
      </c>
      <c r="F970" s="51"/>
      <c r="G970" s="51"/>
      <c r="H970" s="51"/>
      <c r="I970" s="51"/>
      <c r="J970" s="51"/>
      <c r="K970" s="51"/>
    </row>
    <row r="971" spans="1:11">
      <c r="A971" s="28">
        <v>44451</v>
      </c>
      <c r="B971" s="13">
        <v>408</v>
      </c>
      <c r="C971" s="13" t="s">
        <v>1078</v>
      </c>
      <c r="D971" s="51">
        <v>13415</v>
      </c>
      <c r="E971" s="51" t="s">
        <v>85</v>
      </c>
      <c r="F971" s="51"/>
      <c r="G971" s="51"/>
      <c r="H971" s="51"/>
      <c r="I971" s="51"/>
      <c r="J971" s="51"/>
      <c r="K971" s="51"/>
    </row>
    <row r="972" spans="1:11">
      <c r="A972" s="28">
        <v>44451</v>
      </c>
      <c r="B972" s="13">
        <v>415</v>
      </c>
      <c r="C972" s="13" t="s">
        <v>1079</v>
      </c>
      <c r="D972" s="51">
        <v>16800</v>
      </c>
      <c r="E972" s="51" t="s">
        <v>85</v>
      </c>
      <c r="F972" s="51"/>
      <c r="G972" s="51"/>
      <c r="H972" s="51"/>
      <c r="I972" s="51"/>
      <c r="J972" s="51"/>
      <c r="K972" s="51"/>
    </row>
    <row r="973" spans="1:11">
      <c r="A973" s="28">
        <v>44451</v>
      </c>
      <c r="B973" s="13">
        <v>602</v>
      </c>
      <c r="C973" s="13" t="s">
        <v>1080</v>
      </c>
      <c r="D973" s="51">
        <v>692</v>
      </c>
      <c r="E973" s="51" t="s">
        <v>85</v>
      </c>
      <c r="F973" s="51"/>
      <c r="G973" s="51"/>
      <c r="H973" s="51"/>
      <c r="I973" s="51"/>
      <c r="J973" s="51"/>
      <c r="K973" s="51"/>
    </row>
    <row r="974" spans="1:11">
      <c r="A974" s="28">
        <v>44451</v>
      </c>
      <c r="B974" s="13">
        <v>614</v>
      </c>
      <c r="C974" s="13" t="s">
        <v>1081</v>
      </c>
      <c r="D974" s="51">
        <v>9238</v>
      </c>
      <c r="E974" s="51" t="s">
        <v>85</v>
      </c>
      <c r="F974" s="51"/>
      <c r="G974" s="51"/>
      <c r="H974" s="51"/>
      <c r="I974" s="51"/>
      <c r="J974" s="51"/>
      <c r="K974" s="51"/>
    </row>
    <row r="975" spans="1:11">
      <c r="A975" s="28">
        <v>44451</v>
      </c>
      <c r="B975" s="13">
        <v>623</v>
      </c>
      <c r="C975" s="13" t="s">
        <v>1082</v>
      </c>
      <c r="D975" s="51">
        <v>10955</v>
      </c>
      <c r="E975" s="51" t="s">
        <v>85</v>
      </c>
      <c r="F975" s="51"/>
      <c r="G975" s="51"/>
      <c r="H975" s="51" t="s">
        <v>85</v>
      </c>
      <c r="I975" s="51"/>
      <c r="J975" s="51" t="s">
        <v>85</v>
      </c>
      <c r="K975" s="51"/>
    </row>
    <row r="976" spans="1:11">
      <c r="A976" s="28">
        <v>44451</v>
      </c>
      <c r="B976" s="13">
        <v>507</v>
      </c>
      <c r="C976" s="13" t="s">
        <v>1083</v>
      </c>
      <c r="D976" s="51">
        <v>251</v>
      </c>
      <c r="E976" s="51" t="s">
        <v>85</v>
      </c>
      <c r="F976" s="51"/>
      <c r="G976" s="51"/>
      <c r="H976" s="51" t="s">
        <v>85</v>
      </c>
      <c r="I976" s="51"/>
      <c r="J976" s="51" t="s">
        <v>85</v>
      </c>
      <c r="K976" s="51"/>
    </row>
    <row r="977" spans="1:11">
      <c r="A977" s="28">
        <v>44452</v>
      </c>
      <c r="B977" s="13">
        <v>608</v>
      </c>
      <c r="C977" s="13" t="s">
        <v>1084</v>
      </c>
      <c r="D977" s="51">
        <v>11642</v>
      </c>
      <c r="E977" s="51" t="s">
        <v>85</v>
      </c>
      <c r="F977" s="51"/>
      <c r="G977" s="51"/>
      <c r="H977" s="51" t="s">
        <v>85</v>
      </c>
      <c r="I977" s="51"/>
      <c r="J977" s="51" t="s">
        <v>85</v>
      </c>
      <c r="K977" s="51"/>
    </row>
    <row r="978" spans="1:11">
      <c r="A978" s="28">
        <v>44452</v>
      </c>
      <c r="B978" s="13">
        <v>609</v>
      </c>
      <c r="C978" s="13" t="s">
        <v>1085</v>
      </c>
      <c r="D978" s="51">
        <v>8997</v>
      </c>
      <c r="E978" s="51" t="s">
        <v>85</v>
      </c>
      <c r="F978" s="51"/>
      <c r="G978" s="51"/>
      <c r="H978" s="51"/>
      <c r="I978" s="51"/>
      <c r="J978" s="51"/>
      <c r="K978" s="51"/>
    </row>
    <row r="979" spans="1:11">
      <c r="A979" s="28">
        <v>44452</v>
      </c>
      <c r="B979" s="13">
        <v>611</v>
      </c>
      <c r="C979" s="13" t="s">
        <v>1086</v>
      </c>
      <c r="D979" s="51">
        <v>11717</v>
      </c>
      <c r="E979" s="51" t="s">
        <v>85</v>
      </c>
      <c r="F979" s="51"/>
      <c r="G979" s="51"/>
      <c r="H979" s="51"/>
      <c r="I979" s="51"/>
      <c r="J979" s="51"/>
      <c r="K979" s="51"/>
    </row>
    <row r="980" spans="1:11">
      <c r="A980" s="28">
        <v>44452</v>
      </c>
      <c r="B980" s="13">
        <v>612</v>
      </c>
      <c r="C980" s="13" t="s">
        <v>1087</v>
      </c>
      <c r="D980" s="51">
        <v>10709</v>
      </c>
      <c r="E980" s="51" t="s">
        <v>85</v>
      </c>
      <c r="F980" s="51"/>
      <c r="G980" s="51"/>
      <c r="H980" s="51"/>
      <c r="I980" s="51"/>
      <c r="J980" s="51"/>
      <c r="K980" s="51"/>
    </row>
    <row r="981" spans="1:11">
      <c r="A981" s="28">
        <v>44452</v>
      </c>
      <c r="B981" s="13">
        <v>617</v>
      </c>
      <c r="C981" s="13" t="s">
        <v>1088</v>
      </c>
      <c r="D981" s="51">
        <v>6858</v>
      </c>
      <c r="E981" s="51" t="s">
        <v>85</v>
      </c>
      <c r="F981" s="51"/>
      <c r="G981" s="51"/>
      <c r="H981" s="51"/>
      <c r="I981" s="51"/>
      <c r="J981" s="51"/>
      <c r="K981" s="51"/>
    </row>
    <row r="982" spans="1:11">
      <c r="A982" s="28">
        <v>44452</v>
      </c>
      <c r="B982" s="13">
        <v>514</v>
      </c>
      <c r="C982" s="13" t="s">
        <v>1089</v>
      </c>
      <c r="D982" s="51">
        <v>1550</v>
      </c>
      <c r="E982" s="51" t="s">
        <v>85</v>
      </c>
      <c r="F982" s="51"/>
      <c r="G982" s="51"/>
      <c r="H982" s="51" t="s">
        <v>85</v>
      </c>
      <c r="I982" s="51"/>
      <c r="J982" s="51" t="s">
        <v>85</v>
      </c>
      <c r="K982" s="51"/>
    </row>
    <row r="983" spans="1:11">
      <c r="A983" s="28">
        <v>44452</v>
      </c>
      <c r="B983" s="13">
        <v>516</v>
      </c>
      <c r="C983" s="13" t="s">
        <v>1090</v>
      </c>
      <c r="D983" s="51">
        <v>620</v>
      </c>
      <c r="E983" s="51" t="s">
        <v>85</v>
      </c>
      <c r="F983" s="51"/>
      <c r="G983" s="51"/>
      <c r="H983" s="51"/>
      <c r="I983" s="51"/>
      <c r="J983" s="51"/>
      <c r="K983" s="51"/>
    </row>
    <row r="984" spans="1:11">
      <c r="A984" s="28">
        <v>44453</v>
      </c>
      <c r="B984" s="13">
        <v>411</v>
      </c>
      <c r="C984" s="13" t="s">
        <v>1091</v>
      </c>
      <c r="D984" s="51">
        <v>8235</v>
      </c>
      <c r="E984" s="51" t="s">
        <v>85</v>
      </c>
      <c r="F984" s="51"/>
      <c r="G984" s="51"/>
      <c r="H984" s="51"/>
      <c r="I984" s="51"/>
      <c r="J984" s="51"/>
      <c r="K984" s="51"/>
    </row>
    <row r="985" spans="1:11">
      <c r="A985" s="28">
        <v>44453</v>
      </c>
      <c r="B985" s="13">
        <v>412</v>
      </c>
      <c r="C985" s="13" t="s">
        <v>1092</v>
      </c>
      <c r="D985" s="51">
        <v>10123</v>
      </c>
      <c r="E985" s="51" t="s">
        <v>85</v>
      </c>
      <c r="F985" s="51"/>
      <c r="G985" s="51"/>
      <c r="H985" s="51"/>
      <c r="I985" s="51"/>
      <c r="J985" s="51"/>
      <c r="K985" s="51"/>
    </row>
    <row r="986" spans="1:11">
      <c r="A986" s="28">
        <v>44453</v>
      </c>
      <c r="B986" s="13">
        <v>604</v>
      </c>
      <c r="C986" s="13" t="s">
        <v>1093</v>
      </c>
      <c r="D986" s="51">
        <v>3254</v>
      </c>
      <c r="E986" s="51" t="s">
        <v>85</v>
      </c>
      <c r="F986" s="51"/>
      <c r="G986" s="51"/>
      <c r="H986" s="51"/>
      <c r="I986" s="51"/>
      <c r="J986" s="51"/>
      <c r="K986" s="51"/>
    </row>
    <row r="987" spans="1:11">
      <c r="A987" s="28">
        <v>44453</v>
      </c>
      <c r="B987" s="13">
        <v>605</v>
      </c>
      <c r="C987" s="13" t="s">
        <v>1094</v>
      </c>
      <c r="D987" s="51">
        <v>7859</v>
      </c>
      <c r="E987" s="51" t="s">
        <v>85</v>
      </c>
      <c r="F987" s="51"/>
      <c r="G987" s="51"/>
      <c r="H987" s="51" t="s">
        <v>85</v>
      </c>
      <c r="I987" s="51"/>
      <c r="J987" s="51" t="s">
        <v>85</v>
      </c>
      <c r="K987" s="51"/>
    </row>
    <row r="988" spans="1:11">
      <c r="A988" s="28">
        <v>44453</v>
      </c>
      <c r="B988" s="13">
        <v>606</v>
      </c>
      <c r="C988" s="13" t="s">
        <v>1095</v>
      </c>
      <c r="D988" s="51">
        <v>4911</v>
      </c>
      <c r="E988" s="51" t="s">
        <v>85</v>
      </c>
      <c r="F988" s="51"/>
      <c r="G988" s="51"/>
      <c r="H988" s="51"/>
      <c r="I988" s="51"/>
      <c r="J988" s="51"/>
      <c r="K988" s="51"/>
    </row>
    <row r="989" spans="1:11">
      <c r="A989" s="28">
        <v>44453</v>
      </c>
      <c r="B989" s="13">
        <v>610</v>
      </c>
      <c r="C989" s="13" t="s">
        <v>1096</v>
      </c>
      <c r="D989" s="51">
        <v>12078</v>
      </c>
      <c r="E989" s="51" t="s">
        <v>85</v>
      </c>
      <c r="F989" s="51"/>
      <c r="G989" s="51"/>
      <c r="H989" s="51"/>
      <c r="I989" s="51"/>
      <c r="J989" s="51"/>
      <c r="K989" s="51"/>
    </row>
    <row r="990" spans="1:11">
      <c r="A990" s="28">
        <v>44453</v>
      </c>
      <c r="B990" s="13">
        <v>502</v>
      </c>
      <c r="C990" s="13" t="s">
        <v>1097</v>
      </c>
      <c r="D990" s="51">
        <v>2715</v>
      </c>
      <c r="E990" s="51" t="s">
        <v>85</v>
      </c>
      <c r="F990" s="51"/>
      <c r="G990" s="51"/>
      <c r="H990" s="51" t="s">
        <v>85</v>
      </c>
      <c r="I990" s="51"/>
      <c r="J990" s="51" t="s">
        <v>85</v>
      </c>
      <c r="K990" s="51"/>
    </row>
    <row r="991" spans="1:11">
      <c r="A991" s="28">
        <v>44453</v>
      </c>
      <c r="B991" s="13">
        <v>512</v>
      </c>
      <c r="C991" s="13" t="s">
        <v>1098</v>
      </c>
      <c r="D991" s="51">
        <v>2173</v>
      </c>
      <c r="E991" s="51" t="s">
        <v>85</v>
      </c>
      <c r="F991" s="51"/>
      <c r="G991" s="51"/>
      <c r="H991" s="51"/>
      <c r="I991" s="51"/>
      <c r="J991" s="51"/>
      <c r="K991" s="51"/>
    </row>
    <row r="992" spans="1:11">
      <c r="A992" s="28">
        <v>44454</v>
      </c>
      <c r="B992" s="13">
        <v>402</v>
      </c>
      <c r="C992" s="13" t="s">
        <v>1099</v>
      </c>
      <c r="D992" s="51">
        <v>10357</v>
      </c>
      <c r="E992" s="51" t="s">
        <v>85</v>
      </c>
      <c r="F992" s="51"/>
      <c r="G992" s="51"/>
      <c r="H992" s="51"/>
      <c r="I992" s="51"/>
      <c r="J992" s="51"/>
      <c r="K992" s="51"/>
    </row>
    <row r="993" spans="1:11">
      <c r="A993" s="28">
        <v>44454</v>
      </c>
      <c r="B993" s="13">
        <v>404</v>
      </c>
      <c r="C993" s="13" t="s">
        <v>1100</v>
      </c>
      <c r="D993" s="51">
        <v>16112</v>
      </c>
      <c r="E993" s="51" t="s">
        <v>85</v>
      </c>
      <c r="F993" s="51"/>
      <c r="G993" s="51"/>
      <c r="H993" s="51"/>
      <c r="I993" s="51"/>
      <c r="J993" s="51"/>
      <c r="K993" s="51"/>
    </row>
    <row r="994" spans="1:11">
      <c r="A994" s="28">
        <v>44454</v>
      </c>
      <c r="B994" s="13">
        <v>409</v>
      </c>
      <c r="C994" s="13" t="s">
        <v>1101</v>
      </c>
      <c r="D994" s="51">
        <v>16744</v>
      </c>
      <c r="E994" s="51" t="s">
        <v>85</v>
      </c>
      <c r="F994" s="51"/>
      <c r="G994" s="51"/>
      <c r="H994" s="51"/>
      <c r="I994" s="51"/>
      <c r="J994" s="51"/>
      <c r="K994" s="51"/>
    </row>
    <row r="995" spans="1:11">
      <c r="A995" s="28">
        <v>44454</v>
      </c>
      <c r="B995" s="13">
        <v>622</v>
      </c>
      <c r="C995" s="13" t="s">
        <v>1102</v>
      </c>
      <c r="D995" s="51">
        <v>11046</v>
      </c>
      <c r="E995" s="51" t="s">
        <v>85</v>
      </c>
      <c r="F995" s="51"/>
      <c r="G995" s="51"/>
      <c r="H995" s="51"/>
      <c r="I995" s="51"/>
      <c r="J995" s="51"/>
      <c r="K995" s="51"/>
    </row>
    <row r="996" spans="1:11">
      <c r="A996" s="28">
        <v>44454</v>
      </c>
      <c r="B996" s="13">
        <v>624</v>
      </c>
      <c r="C996" s="13" t="s">
        <v>1103</v>
      </c>
      <c r="D996" s="33">
        <v>6025</v>
      </c>
      <c r="E996" s="51" t="s">
        <v>85</v>
      </c>
      <c r="F996" s="51"/>
      <c r="G996" s="51"/>
      <c r="H996" s="51" t="s">
        <v>85</v>
      </c>
      <c r="I996" s="51"/>
      <c r="J996" s="51" t="s">
        <v>85</v>
      </c>
      <c r="K996" s="51"/>
    </row>
    <row r="997" spans="1:11">
      <c r="A997" s="28">
        <v>44454</v>
      </c>
      <c r="B997" s="13">
        <v>504</v>
      </c>
      <c r="C997" s="13" t="s">
        <v>1104</v>
      </c>
      <c r="D997" s="51">
        <v>1657</v>
      </c>
      <c r="E997" s="51" t="s">
        <v>85</v>
      </c>
      <c r="F997" s="51"/>
      <c r="G997" s="51"/>
      <c r="H997" s="51"/>
      <c r="I997" s="51"/>
      <c r="J997" s="51"/>
      <c r="K997" s="51"/>
    </row>
    <row r="998" spans="1:11">
      <c r="A998" s="28">
        <v>44454</v>
      </c>
      <c r="B998" s="13">
        <v>517</v>
      </c>
      <c r="C998" s="13" t="s">
        <v>1105</v>
      </c>
      <c r="D998" s="51">
        <v>2393</v>
      </c>
      <c r="E998" s="51" t="s">
        <v>85</v>
      </c>
      <c r="F998" s="51"/>
      <c r="G998" s="51"/>
      <c r="H998" s="51" t="s">
        <v>85</v>
      </c>
      <c r="I998" s="51"/>
      <c r="J998" s="51" t="s">
        <v>85</v>
      </c>
      <c r="K998" s="51"/>
    </row>
    <row r="999" spans="1:11">
      <c r="A999" s="28">
        <v>44455</v>
      </c>
      <c r="B999" s="13">
        <v>407</v>
      </c>
      <c r="C999" s="13" t="s">
        <v>1106</v>
      </c>
      <c r="D999" s="51">
        <v>7725</v>
      </c>
      <c r="E999" s="51" t="s">
        <v>85</v>
      </c>
      <c r="F999" s="51"/>
      <c r="G999" s="51"/>
      <c r="H999" s="51"/>
      <c r="I999" s="51"/>
      <c r="J999" s="51"/>
      <c r="K999" s="51"/>
    </row>
    <row r="1000" spans="1:11">
      <c r="A1000" s="28">
        <v>44455</v>
      </c>
      <c r="B1000" s="13">
        <v>603</v>
      </c>
      <c r="C1000" s="13" t="s">
        <v>1107</v>
      </c>
      <c r="D1000" s="51">
        <v>10110</v>
      </c>
      <c r="E1000" s="51" t="s">
        <v>85</v>
      </c>
      <c r="F1000" s="51"/>
      <c r="G1000" s="51"/>
      <c r="H1000" s="51"/>
      <c r="I1000" s="51"/>
      <c r="J1000" s="51"/>
      <c r="K1000" s="51"/>
    </row>
    <row r="1001" spans="1:11">
      <c r="A1001" s="28">
        <v>44455</v>
      </c>
      <c r="B1001" s="13">
        <v>618</v>
      </c>
      <c r="C1001" s="13" t="s">
        <v>1108</v>
      </c>
      <c r="D1001" s="51">
        <v>12299</v>
      </c>
      <c r="E1001" s="51" t="s">
        <v>85</v>
      </c>
      <c r="F1001" s="51"/>
      <c r="G1001" s="51"/>
      <c r="H1001" s="51"/>
      <c r="I1001" s="51"/>
      <c r="J1001" s="51"/>
      <c r="K1001" s="51"/>
    </row>
    <row r="1002" spans="1:11">
      <c r="A1002" s="28">
        <v>44455</v>
      </c>
      <c r="B1002" s="13">
        <v>621</v>
      </c>
      <c r="C1002" s="13" t="s">
        <v>1109</v>
      </c>
      <c r="D1002" s="51">
        <v>8137</v>
      </c>
      <c r="E1002" s="51" t="s">
        <v>85</v>
      </c>
      <c r="F1002" s="51"/>
      <c r="G1002" s="51"/>
      <c r="H1002" s="51"/>
      <c r="I1002" s="51"/>
      <c r="J1002" s="51"/>
      <c r="K1002" s="51"/>
    </row>
    <row r="1003" spans="1:11">
      <c r="A1003" s="28">
        <v>44455</v>
      </c>
      <c r="B1003" s="13">
        <v>503</v>
      </c>
      <c r="C1003" s="13" t="s">
        <v>1110</v>
      </c>
      <c r="D1003" s="51">
        <v>2556</v>
      </c>
      <c r="E1003" s="51" t="s">
        <v>85</v>
      </c>
      <c r="F1003" s="51"/>
      <c r="G1003" s="51"/>
      <c r="H1003" s="51"/>
      <c r="I1003" s="51"/>
      <c r="J1003" s="51"/>
      <c r="K1003" s="51"/>
    </row>
    <row r="1004" spans="1:11">
      <c r="A1004" s="28">
        <v>44455</v>
      </c>
      <c r="B1004" s="13">
        <v>513</v>
      </c>
      <c r="C1004" s="13" t="s">
        <v>1111</v>
      </c>
      <c r="D1004" s="51">
        <v>1193</v>
      </c>
      <c r="E1004" s="51" t="s">
        <v>85</v>
      </c>
      <c r="F1004" s="51"/>
      <c r="G1004" s="51"/>
      <c r="H1004" s="51"/>
      <c r="I1004" s="51"/>
      <c r="J1004" s="51"/>
      <c r="K1004" s="51"/>
    </row>
    <row r="1005" spans="1:11">
      <c r="A1005" s="28">
        <v>44455</v>
      </c>
      <c r="B1005" s="13">
        <v>518</v>
      </c>
      <c r="C1005" s="13" t="s">
        <v>1112</v>
      </c>
      <c r="D1005" s="51">
        <v>447</v>
      </c>
      <c r="E1005" s="51" t="s">
        <v>85</v>
      </c>
      <c r="F1005" s="51"/>
      <c r="G1005" s="51"/>
      <c r="H1005" s="51"/>
      <c r="I1005" s="51"/>
      <c r="J1005" s="51"/>
      <c r="K1005" s="51"/>
    </row>
    <row r="1006" spans="1:11">
      <c r="A1006" s="28">
        <v>44458</v>
      </c>
      <c r="B1006" s="13">
        <v>405</v>
      </c>
      <c r="C1006" s="13" t="s">
        <v>1113</v>
      </c>
      <c r="D1006" s="51">
        <v>16782</v>
      </c>
      <c r="E1006" s="51" t="s">
        <v>85</v>
      </c>
      <c r="F1006" s="51" t="s">
        <v>85</v>
      </c>
      <c r="G1006" s="51"/>
      <c r="H1006" s="51" t="s">
        <v>85</v>
      </c>
      <c r="I1006" s="51"/>
      <c r="J1006" s="51"/>
      <c r="K1006" s="51"/>
    </row>
    <row r="1007" spans="1:11">
      <c r="A1007" s="28">
        <v>44458</v>
      </c>
      <c r="B1007" s="13">
        <v>406</v>
      </c>
      <c r="C1007" s="13" t="s">
        <v>1114</v>
      </c>
      <c r="D1007" s="51">
        <v>17301</v>
      </c>
      <c r="E1007" s="51" t="s">
        <v>85</v>
      </c>
      <c r="F1007" s="51" t="s">
        <v>85</v>
      </c>
      <c r="G1007" s="51"/>
      <c r="H1007" s="51" t="s">
        <v>85</v>
      </c>
      <c r="I1007" s="51"/>
      <c r="J1007" s="51"/>
      <c r="K1007" s="51"/>
    </row>
    <row r="1008" spans="1:11">
      <c r="A1008" s="28">
        <v>44458</v>
      </c>
      <c r="B1008" s="13">
        <v>414</v>
      </c>
      <c r="C1008" s="13" t="s">
        <v>1115</v>
      </c>
      <c r="D1008" s="51">
        <v>17679</v>
      </c>
      <c r="E1008" s="51" t="s">
        <v>85</v>
      </c>
      <c r="F1008" s="51" t="s">
        <v>85</v>
      </c>
      <c r="G1008" s="51"/>
      <c r="H1008" s="51" t="s">
        <v>85</v>
      </c>
      <c r="I1008" s="51"/>
      <c r="J1008" s="51"/>
      <c r="K1008" s="51"/>
    </row>
    <row r="1009" spans="1:11">
      <c r="A1009" s="28">
        <v>44458</v>
      </c>
      <c r="B1009" s="13">
        <v>417</v>
      </c>
      <c r="C1009" s="13" t="s">
        <v>1116</v>
      </c>
      <c r="D1009" s="51">
        <v>15590</v>
      </c>
      <c r="E1009" s="51" t="s">
        <v>85</v>
      </c>
      <c r="F1009" s="51" t="s">
        <v>85</v>
      </c>
      <c r="G1009" s="51"/>
      <c r="H1009" s="51" t="s">
        <v>85</v>
      </c>
      <c r="I1009" s="51"/>
      <c r="J1009" s="51"/>
      <c r="K1009" s="51"/>
    </row>
    <row r="1010" spans="1:11">
      <c r="A1010" s="28">
        <v>44458</v>
      </c>
      <c r="B1010" s="13">
        <v>423</v>
      </c>
      <c r="C1010" s="13" t="s">
        <v>1117</v>
      </c>
      <c r="D1010" s="51">
        <v>15164</v>
      </c>
      <c r="E1010" s="51" t="s">
        <v>85</v>
      </c>
      <c r="F1010" s="51" t="s">
        <v>85</v>
      </c>
      <c r="G1010" s="51"/>
      <c r="H1010" s="51" t="s">
        <v>85</v>
      </c>
      <c r="I1010" s="51"/>
      <c r="J1010" s="51"/>
      <c r="K1010" s="51"/>
    </row>
    <row r="1011" spans="1:11">
      <c r="A1011" s="28">
        <v>44458</v>
      </c>
      <c r="B1011" s="13">
        <v>619</v>
      </c>
      <c r="C1011" s="13" t="s">
        <v>1118</v>
      </c>
      <c r="D1011" s="51">
        <v>10788</v>
      </c>
      <c r="E1011" s="51" t="s">
        <v>85</v>
      </c>
      <c r="F1011" s="51" t="s">
        <v>85</v>
      </c>
      <c r="G1011" s="51"/>
      <c r="H1011" s="51" t="s">
        <v>85</v>
      </c>
      <c r="I1011" s="51"/>
      <c r="J1011" s="51"/>
      <c r="K1011" s="51"/>
    </row>
    <row r="1012" spans="1:11">
      <c r="A1012" s="28">
        <v>44458</v>
      </c>
      <c r="B1012" s="13">
        <v>510</v>
      </c>
      <c r="C1012" s="13" t="s">
        <v>1119</v>
      </c>
      <c r="D1012" s="51">
        <v>1891</v>
      </c>
      <c r="E1012" s="51" t="s">
        <v>85</v>
      </c>
      <c r="F1012" s="51" t="s">
        <v>85</v>
      </c>
      <c r="G1012" s="51"/>
      <c r="H1012" s="51" t="s">
        <v>85</v>
      </c>
      <c r="I1012" s="51"/>
      <c r="J1012" s="51"/>
      <c r="K1012" s="51"/>
    </row>
    <row r="1013" spans="1:11">
      <c r="A1013" s="28">
        <v>44458</v>
      </c>
      <c r="B1013" s="13">
        <v>511</v>
      </c>
      <c r="C1013" s="13" t="s">
        <v>1120</v>
      </c>
      <c r="D1013" s="51">
        <v>1049</v>
      </c>
      <c r="E1013" s="51" t="s">
        <v>85</v>
      </c>
      <c r="F1013" s="51" t="s">
        <v>85</v>
      </c>
      <c r="G1013" s="51"/>
      <c r="H1013" s="51" t="s">
        <v>85</v>
      </c>
      <c r="I1013" s="51"/>
      <c r="J1013" s="51" t="s">
        <v>85</v>
      </c>
      <c r="K1013" s="51"/>
    </row>
    <row r="1014" spans="1:11">
      <c r="A1014" s="28">
        <v>44459</v>
      </c>
      <c r="B1014" s="13">
        <v>401</v>
      </c>
      <c r="C1014" s="13" t="s">
        <v>1121</v>
      </c>
      <c r="D1014" s="51">
        <v>6964</v>
      </c>
      <c r="E1014" s="51" t="s">
        <v>85</v>
      </c>
      <c r="F1014" s="51" t="s">
        <v>85</v>
      </c>
      <c r="G1014" s="51"/>
      <c r="H1014" s="51" t="s">
        <v>85</v>
      </c>
      <c r="I1014" s="51"/>
      <c r="J1014" s="51"/>
      <c r="K1014" s="51"/>
    </row>
    <row r="1015" spans="1:11">
      <c r="A1015" s="28">
        <v>44459</v>
      </c>
      <c r="B1015" s="13">
        <v>410</v>
      </c>
      <c r="C1015" s="13" t="s">
        <v>1122</v>
      </c>
      <c r="D1015" s="51">
        <v>14480</v>
      </c>
      <c r="E1015" s="51" t="s">
        <v>85</v>
      </c>
      <c r="F1015" s="51" t="s">
        <v>85</v>
      </c>
      <c r="G1015" s="51"/>
      <c r="H1015" s="51" t="s">
        <v>85</v>
      </c>
      <c r="I1015" s="51"/>
      <c r="J1015" s="51"/>
      <c r="K1015" s="51"/>
    </row>
    <row r="1016" spans="1:11">
      <c r="A1016" s="28">
        <v>44459</v>
      </c>
      <c r="B1016" s="13">
        <v>413</v>
      </c>
      <c r="C1016" s="13" t="s">
        <v>1123</v>
      </c>
      <c r="D1016" s="51">
        <v>16984</v>
      </c>
      <c r="E1016" s="51" t="s">
        <v>85</v>
      </c>
      <c r="F1016" s="51" t="s">
        <v>85</v>
      </c>
      <c r="G1016" s="51"/>
      <c r="H1016" s="51" t="s">
        <v>85</v>
      </c>
      <c r="I1016" s="51"/>
      <c r="J1016" s="51"/>
      <c r="K1016" s="51"/>
    </row>
    <row r="1017" spans="1:11">
      <c r="A1017" s="28">
        <v>44459</v>
      </c>
      <c r="B1017" s="13">
        <v>418</v>
      </c>
      <c r="C1017" s="13" t="s">
        <v>1124</v>
      </c>
      <c r="D1017" s="51">
        <v>19177</v>
      </c>
      <c r="E1017" s="51" t="s">
        <v>85</v>
      </c>
      <c r="F1017" s="51" t="s">
        <v>85</v>
      </c>
      <c r="G1017" s="51"/>
      <c r="H1017" s="51" t="s">
        <v>85</v>
      </c>
      <c r="I1017" s="51"/>
      <c r="J1017" s="51"/>
      <c r="K1017" s="51"/>
    </row>
    <row r="1018" spans="1:11">
      <c r="A1018" s="28">
        <v>44459</v>
      </c>
      <c r="B1018" s="13">
        <v>419</v>
      </c>
      <c r="C1018" s="13" t="s">
        <v>1125</v>
      </c>
      <c r="D1018" s="51">
        <v>10788</v>
      </c>
      <c r="E1018" s="51" t="s">
        <v>85</v>
      </c>
      <c r="F1018" s="51" t="s">
        <v>85</v>
      </c>
      <c r="G1018" s="51"/>
      <c r="H1018" s="51" t="s">
        <v>85</v>
      </c>
      <c r="I1018" s="51"/>
      <c r="J1018" s="51"/>
      <c r="K1018" s="51"/>
    </row>
    <row r="1019" spans="1:11">
      <c r="A1019" s="28">
        <v>44459</v>
      </c>
      <c r="B1019" s="13">
        <v>420</v>
      </c>
      <c r="C1019" s="13" t="s">
        <v>1126</v>
      </c>
      <c r="D1019" s="51">
        <v>17665</v>
      </c>
      <c r="E1019" s="51" t="s">
        <v>85</v>
      </c>
      <c r="F1019" s="51" t="s">
        <v>85</v>
      </c>
      <c r="G1019" s="51"/>
      <c r="H1019" s="51" t="s">
        <v>85</v>
      </c>
      <c r="I1019" s="51"/>
      <c r="J1019" s="51"/>
      <c r="K1019" s="51"/>
    </row>
    <row r="1020" spans="1:11">
      <c r="A1020" s="28">
        <v>44459</v>
      </c>
      <c r="B1020" s="13">
        <v>501</v>
      </c>
      <c r="C1020" s="13" t="s">
        <v>1127</v>
      </c>
      <c r="D1020" s="51">
        <v>1540</v>
      </c>
      <c r="E1020" s="51" t="s">
        <v>85</v>
      </c>
      <c r="F1020" s="51" t="s">
        <v>85</v>
      </c>
      <c r="G1020" s="51"/>
      <c r="H1020" s="51" t="s">
        <v>85</v>
      </c>
      <c r="I1020" s="51"/>
      <c r="J1020" s="51" t="s">
        <v>85</v>
      </c>
      <c r="K1020" s="51"/>
    </row>
    <row r="1021" spans="1:11">
      <c r="A1021" s="28">
        <v>44459</v>
      </c>
      <c r="B1021" s="13">
        <v>505</v>
      </c>
      <c r="C1021" s="13" t="s">
        <v>1128</v>
      </c>
      <c r="D1021" s="51">
        <v>2144</v>
      </c>
      <c r="E1021" s="51" t="s">
        <v>85</v>
      </c>
      <c r="F1021" s="51" t="s">
        <v>85</v>
      </c>
      <c r="G1021" s="51"/>
      <c r="H1021" s="51" t="s">
        <v>85</v>
      </c>
      <c r="I1021" s="51"/>
      <c r="J1021" s="51"/>
      <c r="K1021" s="51"/>
    </row>
    <row r="1022" spans="1:11">
      <c r="A1022" s="28">
        <v>44460</v>
      </c>
      <c r="B1022" s="13">
        <v>421</v>
      </c>
      <c r="C1022" s="13" t="s">
        <v>1157</v>
      </c>
      <c r="D1022" s="51">
        <v>15855</v>
      </c>
      <c r="E1022" s="51" t="s">
        <v>85</v>
      </c>
      <c r="F1022" s="51" t="s">
        <v>85</v>
      </c>
      <c r="G1022" s="51"/>
      <c r="H1022" s="51" t="s">
        <v>85</v>
      </c>
      <c r="I1022" s="51"/>
      <c r="J1022" s="51"/>
      <c r="K1022" s="51"/>
    </row>
    <row r="1023" spans="1:11">
      <c r="A1023" s="28">
        <v>44460</v>
      </c>
      <c r="B1023" s="13">
        <v>422</v>
      </c>
      <c r="C1023" s="13" t="s">
        <v>1158</v>
      </c>
      <c r="D1023" s="51">
        <v>12804</v>
      </c>
      <c r="E1023" s="51" t="s">
        <v>85</v>
      </c>
      <c r="F1023" s="51" t="s">
        <v>85</v>
      </c>
      <c r="G1023" s="51"/>
      <c r="H1023" s="51" t="s">
        <v>85</v>
      </c>
      <c r="I1023" s="51"/>
      <c r="J1023" s="51"/>
      <c r="K1023" s="51"/>
    </row>
    <row r="1024" spans="1:11">
      <c r="A1024" s="28">
        <v>44460</v>
      </c>
      <c r="B1024" s="13">
        <v>424</v>
      </c>
      <c r="C1024" s="13" t="s">
        <v>1159</v>
      </c>
      <c r="D1024" s="51">
        <v>8117</v>
      </c>
      <c r="E1024" s="51" t="s">
        <v>85</v>
      </c>
      <c r="F1024" s="51" t="s">
        <v>85</v>
      </c>
      <c r="G1024" s="51"/>
      <c r="H1024" s="51" t="s">
        <v>85</v>
      </c>
      <c r="I1024" s="51"/>
      <c r="J1024" s="51"/>
      <c r="K1024" s="51"/>
    </row>
    <row r="1025" spans="1:11">
      <c r="A1025" s="28">
        <v>44460</v>
      </c>
      <c r="B1025" s="13">
        <v>607</v>
      </c>
      <c r="C1025" s="13" t="s">
        <v>1160</v>
      </c>
      <c r="D1025" s="51">
        <v>12288</v>
      </c>
      <c r="E1025" s="51" t="s">
        <v>85</v>
      </c>
      <c r="F1025" s="51" t="s">
        <v>85</v>
      </c>
      <c r="G1025" s="51"/>
      <c r="H1025" s="51" t="s">
        <v>85</v>
      </c>
      <c r="I1025" s="51"/>
      <c r="J1025" s="51"/>
      <c r="K1025" s="51"/>
    </row>
    <row r="1026" spans="1:11">
      <c r="A1026" s="28">
        <v>44460</v>
      </c>
      <c r="B1026" s="13">
        <v>620</v>
      </c>
      <c r="C1026" s="13" t="s">
        <v>1161</v>
      </c>
      <c r="D1026" s="51">
        <v>8902</v>
      </c>
      <c r="E1026" s="51" t="s">
        <v>85</v>
      </c>
      <c r="F1026" s="51" t="s">
        <v>85</v>
      </c>
      <c r="G1026" s="51"/>
      <c r="H1026" s="51" t="s">
        <v>85</v>
      </c>
      <c r="I1026" s="51"/>
      <c r="J1026" s="51"/>
      <c r="K1026" s="51"/>
    </row>
    <row r="1027" spans="1:11">
      <c r="A1027" s="28">
        <v>44460</v>
      </c>
      <c r="B1027" s="13">
        <v>625</v>
      </c>
      <c r="C1027" s="13" t="s">
        <v>1162</v>
      </c>
      <c r="D1027" s="51">
        <v>8728</v>
      </c>
      <c r="E1027" s="51" t="s">
        <v>85</v>
      </c>
      <c r="F1027" s="51" t="s">
        <v>85</v>
      </c>
      <c r="G1027" s="51"/>
      <c r="H1027" s="51" t="s">
        <v>85</v>
      </c>
      <c r="I1027" s="51"/>
      <c r="J1027" s="51"/>
      <c r="K1027" s="51"/>
    </row>
    <row r="1028" spans="1:11">
      <c r="A1028" s="28">
        <v>44460</v>
      </c>
      <c r="B1028" s="13">
        <v>506</v>
      </c>
      <c r="C1028" s="13" t="s">
        <v>1163</v>
      </c>
      <c r="D1028" s="51">
        <v>683</v>
      </c>
      <c r="E1028" s="51" t="s">
        <v>85</v>
      </c>
      <c r="F1028" s="51" t="s">
        <v>85</v>
      </c>
      <c r="G1028" s="51"/>
      <c r="H1028" s="51" t="s">
        <v>85</v>
      </c>
      <c r="I1028" s="51"/>
      <c r="J1028" s="51"/>
      <c r="K1028" s="51"/>
    </row>
    <row r="1029" spans="1:11">
      <c r="A1029" s="28">
        <v>44460</v>
      </c>
      <c r="B1029" s="13">
        <v>515</v>
      </c>
      <c r="C1029" s="13" t="s">
        <v>1164</v>
      </c>
      <c r="D1029" s="51">
        <v>1963</v>
      </c>
      <c r="E1029" s="51" t="s">
        <v>85</v>
      </c>
      <c r="F1029" s="51" t="s">
        <v>85</v>
      </c>
      <c r="G1029" s="51"/>
      <c r="H1029" s="51" t="s">
        <v>85</v>
      </c>
      <c r="I1029" s="51"/>
      <c r="J1029" s="51"/>
      <c r="K1029" s="51"/>
    </row>
    <row r="1030" spans="1:11">
      <c r="A1030" s="28">
        <v>44461</v>
      </c>
      <c r="B1030" s="13">
        <v>416</v>
      </c>
      <c r="C1030" s="13" t="s">
        <v>1165</v>
      </c>
      <c r="D1030" s="51">
        <v>10640</v>
      </c>
      <c r="E1030" s="51" t="s">
        <v>85</v>
      </c>
      <c r="F1030" s="51" t="s">
        <v>85</v>
      </c>
      <c r="G1030" s="51"/>
      <c r="H1030" s="51" t="s">
        <v>85</v>
      </c>
      <c r="I1030" s="51"/>
      <c r="J1030" s="51"/>
      <c r="K1030" s="51"/>
    </row>
    <row r="1031" spans="1:11">
      <c r="A1031" s="28">
        <v>44461</v>
      </c>
      <c r="B1031" s="13">
        <v>601</v>
      </c>
      <c r="C1031" s="13" t="s">
        <v>1166</v>
      </c>
      <c r="D1031" s="51">
        <v>6587</v>
      </c>
      <c r="E1031" s="51" t="s">
        <v>85</v>
      </c>
      <c r="F1031" s="51" t="s">
        <v>85</v>
      </c>
      <c r="G1031" s="51"/>
      <c r="H1031" s="51" t="s">
        <v>85</v>
      </c>
      <c r="I1031" s="51"/>
      <c r="J1031" s="51"/>
      <c r="K1031" s="51"/>
    </row>
    <row r="1032" spans="1:11">
      <c r="A1032" s="28">
        <v>44461</v>
      </c>
      <c r="B1032" s="13">
        <v>613</v>
      </c>
      <c r="C1032" s="13" t="s">
        <v>1167</v>
      </c>
      <c r="D1032" s="51">
        <v>7787</v>
      </c>
      <c r="E1032" s="51" t="s">
        <v>85</v>
      </c>
      <c r="F1032" s="51" t="s">
        <v>85</v>
      </c>
      <c r="G1032" s="51"/>
      <c r="H1032" s="51" t="s">
        <v>85</v>
      </c>
      <c r="I1032" s="51"/>
      <c r="J1032" s="51"/>
      <c r="K1032" s="51"/>
    </row>
    <row r="1033" spans="1:11">
      <c r="A1033" s="28">
        <v>44461</v>
      </c>
      <c r="B1033" s="13">
        <v>615</v>
      </c>
      <c r="C1033" s="13" t="s">
        <v>1168</v>
      </c>
      <c r="D1033" s="51">
        <v>5678</v>
      </c>
      <c r="E1033" s="51" t="s">
        <v>85</v>
      </c>
      <c r="F1033" s="51" t="s">
        <v>85</v>
      </c>
      <c r="G1033" s="51"/>
      <c r="H1033" s="51" t="s">
        <v>85</v>
      </c>
      <c r="I1033" s="51"/>
      <c r="J1033" s="51"/>
      <c r="K1033" s="51"/>
    </row>
    <row r="1034" spans="1:11">
      <c r="A1034" s="28">
        <v>44461</v>
      </c>
      <c r="B1034" s="13">
        <v>616</v>
      </c>
      <c r="C1034" s="13" t="s">
        <v>1169</v>
      </c>
      <c r="D1034" s="51">
        <v>7182</v>
      </c>
      <c r="E1034" s="51" t="s">
        <v>85</v>
      </c>
      <c r="F1034" s="51" t="s">
        <v>85</v>
      </c>
      <c r="G1034" s="51"/>
      <c r="H1034" s="51" t="s">
        <v>85</v>
      </c>
      <c r="I1034" s="51"/>
      <c r="J1034" s="51"/>
      <c r="K1034" s="51"/>
    </row>
    <row r="1035" spans="1:11">
      <c r="A1035" s="28">
        <v>44461</v>
      </c>
      <c r="B1035" s="13">
        <v>626</v>
      </c>
      <c r="C1035" s="13" t="s">
        <v>1170</v>
      </c>
      <c r="D1035" s="51">
        <v>6626</v>
      </c>
      <c r="E1035" s="51" t="s">
        <v>85</v>
      </c>
      <c r="F1035" s="51" t="s">
        <v>85</v>
      </c>
      <c r="G1035" s="51"/>
      <c r="H1035" s="51" t="s">
        <v>85</v>
      </c>
      <c r="I1035" s="51"/>
      <c r="J1035" s="51"/>
      <c r="K1035" s="51"/>
    </row>
    <row r="1036" spans="1:11">
      <c r="A1036" s="28">
        <v>44461</v>
      </c>
      <c r="B1036" s="13">
        <v>508</v>
      </c>
      <c r="C1036" s="13" t="s">
        <v>1171</v>
      </c>
      <c r="D1036" s="51">
        <v>174</v>
      </c>
      <c r="E1036" s="51" t="s">
        <v>85</v>
      </c>
      <c r="F1036" s="51" t="s">
        <v>85</v>
      </c>
      <c r="G1036" s="51"/>
      <c r="H1036" s="51" t="s">
        <v>85</v>
      </c>
      <c r="I1036" s="51"/>
      <c r="J1036" s="51"/>
      <c r="K1036" s="51"/>
    </row>
    <row r="1037" spans="1:11">
      <c r="A1037" s="28">
        <v>44461</v>
      </c>
      <c r="B1037" s="13">
        <v>509</v>
      </c>
      <c r="C1037" s="13" t="s">
        <v>1172</v>
      </c>
      <c r="D1037" s="51">
        <v>268</v>
      </c>
      <c r="E1037" s="51" t="s">
        <v>85</v>
      </c>
      <c r="F1037" s="51" t="s">
        <v>85</v>
      </c>
      <c r="G1037" s="51"/>
      <c r="H1037" s="51" t="s">
        <v>85</v>
      </c>
      <c r="I1037" s="51"/>
      <c r="J1037" s="51"/>
      <c r="K1037" s="51"/>
    </row>
    <row r="1038" spans="1:11">
      <c r="A1038" s="28">
        <v>44461</v>
      </c>
      <c r="B1038" s="13">
        <v>519</v>
      </c>
      <c r="C1038" s="13" t="s">
        <v>1173</v>
      </c>
      <c r="D1038" s="51">
        <v>553</v>
      </c>
      <c r="E1038" s="51" t="s">
        <v>85</v>
      </c>
      <c r="F1038" s="51" t="s">
        <v>85</v>
      </c>
      <c r="G1038" s="51"/>
      <c r="H1038" s="51" t="s">
        <v>85</v>
      </c>
      <c r="I1038" s="51"/>
      <c r="J1038" s="51"/>
      <c r="K1038" s="51"/>
    </row>
    <row r="1039" spans="1:11">
      <c r="A1039" s="28">
        <v>44465</v>
      </c>
      <c r="B1039" s="13">
        <v>503</v>
      </c>
      <c r="C1039" s="13" t="s">
        <v>1174</v>
      </c>
      <c r="D1039" s="51">
        <v>2556</v>
      </c>
      <c r="E1039" s="51" t="s">
        <v>85</v>
      </c>
      <c r="F1039" s="51" t="s">
        <v>85</v>
      </c>
      <c r="G1039" s="51"/>
      <c r="H1039" s="51" t="s">
        <v>85</v>
      </c>
      <c r="I1039" s="51"/>
      <c r="J1039" s="51"/>
      <c r="K1039" s="51"/>
    </row>
    <row r="1040" spans="1:11">
      <c r="A1040" s="28">
        <v>44465</v>
      </c>
      <c r="B1040" s="13">
        <v>512</v>
      </c>
      <c r="C1040" s="13" t="s">
        <v>1175</v>
      </c>
      <c r="D1040" s="51">
        <v>2173</v>
      </c>
      <c r="E1040" s="51" t="s">
        <v>85</v>
      </c>
      <c r="F1040" s="51" t="s">
        <v>85</v>
      </c>
      <c r="G1040" s="51"/>
      <c r="H1040" s="51" t="s">
        <v>85</v>
      </c>
      <c r="I1040" s="51"/>
      <c r="J1040" s="51" t="s">
        <v>85</v>
      </c>
      <c r="K1040" s="51"/>
    </row>
    <row r="1041" spans="1:11">
      <c r="A1041" s="28">
        <v>44466</v>
      </c>
      <c r="B1041" s="13">
        <v>402</v>
      </c>
      <c r="C1041" s="13" t="s">
        <v>1176</v>
      </c>
      <c r="D1041" s="51">
        <v>10661</v>
      </c>
      <c r="E1041" s="51" t="s">
        <v>85</v>
      </c>
      <c r="F1041" s="51" t="s">
        <v>85</v>
      </c>
      <c r="G1041" s="51"/>
      <c r="H1041" s="51" t="s">
        <v>85</v>
      </c>
      <c r="I1041" s="51"/>
      <c r="J1041" s="51"/>
      <c r="K1041" s="51"/>
    </row>
    <row r="1042" spans="1:11">
      <c r="A1042" s="28">
        <v>44466</v>
      </c>
      <c r="B1042" s="13">
        <v>409</v>
      </c>
      <c r="C1042" s="13" t="s">
        <v>1177</v>
      </c>
      <c r="D1042" s="51">
        <v>16813</v>
      </c>
      <c r="E1042" s="51" t="s">
        <v>85</v>
      </c>
      <c r="F1042" s="51" t="s">
        <v>85</v>
      </c>
      <c r="G1042" s="51"/>
      <c r="H1042" s="51" t="s">
        <v>85</v>
      </c>
      <c r="I1042" s="51"/>
      <c r="J1042" s="51"/>
      <c r="K1042" s="51"/>
    </row>
    <row r="1043" spans="1:11">
      <c r="A1043" s="28">
        <v>44466</v>
      </c>
      <c r="B1043" s="13">
        <v>415</v>
      </c>
      <c r="C1043" s="13" t="s">
        <v>1178</v>
      </c>
      <c r="D1043" s="51">
        <v>16862</v>
      </c>
      <c r="E1043" s="51" t="s">
        <v>85</v>
      </c>
      <c r="F1043" s="51" t="s">
        <v>85</v>
      </c>
      <c r="G1043" s="51"/>
      <c r="H1043" s="51" t="s">
        <v>85</v>
      </c>
      <c r="I1043" s="51"/>
      <c r="J1043" s="51"/>
      <c r="K1043" s="51"/>
    </row>
    <row r="1044" spans="1:11">
      <c r="A1044" s="28">
        <v>44466</v>
      </c>
      <c r="B1044" s="13">
        <v>603</v>
      </c>
      <c r="C1044" s="13" t="s">
        <v>1179</v>
      </c>
      <c r="D1044" s="51">
        <v>10418</v>
      </c>
      <c r="E1044" s="51" t="s">
        <v>85</v>
      </c>
      <c r="F1044" s="51" t="s">
        <v>85</v>
      </c>
      <c r="G1044" s="51"/>
      <c r="H1044" s="51" t="s">
        <v>85</v>
      </c>
      <c r="I1044" s="51"/>
      <c r="J1044" s="51"/>
      <c r="K1044" s="51"/>
    </row>
    <row r="1045" spans="1:11">
      <c r="A1045" s="28">
        <v>44466</v>
      </c>
      <c r="B1045" s="13">
        <v>609</v>
      </c>
      <c r="C1045" s="13" t="s">
        <v>1180</v>
      </c>
      <c r="D1045" s="51">
        <v>8997</v>
      </c>
      <c r="E1045" s="51" t="s">
        <v>85</v>
      </c>
      <c r="F1045" s="51" t="s">
        <v>85</v>
      </c>
      <c r="G1045" s="51"/>
      <c r="H1045" s="51" t="s">
        <v>85</v>
      </c>
      <c r="I1045" s="51"/>
      <c r="J1045" s="51"/>
      <c r="K1045" s="51"/>
    </row>
    <row r="1046" spans="1:11">
      <c r="A1046" s="28">
        <v>44466</v>
      </c>
      <c r="B1046" s="13">
        <v>621</v>
      </c>
      <c r="C1046" s="13" t="s">
        <v>1181</v>
      </c>
      <c r="D1046" s="51">
        <v>8138</v>
      </c>
      <c r="E1046" s="51" t="s">
        <v>85</v>
      </c>
      <c r="F1046" s="51" t="s">
        <v>85</v>
      </c>
      <c r="G1046" s="51"/>
      <c r="H1046" s="51" t="s">
        <v>85</v>
      </c>
      <c r="I1046" s="51"/>
      <c r="J1046" s="51"/>
      <c r="K1046" s="51"/>
    </row>
    <row r="1047" spans="1:11">
      <c r="A1047" s="28">
        <v>44466</v>
      </c>
      <c r="B1047" s="13">
        <v>504</v>
      </c>
      <c r="C1047" s="13" t="s">
        <v>1182</v>
      </c>
      <c r="D1047" s="51">
        <v>1657</v>
      </c>
      <c r="E1047" s="51" t="s">
        <v>85</v>
      </c>
      <c r="F1047" s="51" t="s">
        <v>85</v>
      </c>
      <c r="G1047" s="51"/>
      <c r="H1047" s="51" t="s">
        <v>85</v>
      </c>
      <c r="I1047" s="51"/>
      <c r="J1047" s="51"/>
      <c r="K1047" s="51"/>
    </row>
    <row r="1048" spans="1:11">
      <c r="A1048" s="28">
        <v>44466</v>
      </c>
      <c r="B1048" s="13">
        <v>518</v>
      </c>
      <c r="C1048" s="13" t="s">
        <v>1183</v>
      </c>
      <c r="D1048" s="51">
        <v>447</v>
      </c>
      <c r="E1048" s="51" t="s">
        <v>85</v>
      </c>
      <c r="F1048" s="51" t="s">
        <v>85</v>
      </c>
      <c r="G1048" s="51"/>
      <c r="H1048" s="51" t="s">
        <v>85</v>
      </c>
      <c r="I1048" s="51"/>
      <c r="J1048" s="51"/>
      <c r="K1048" s="51"/>
    </row>
    <row r="1049" spans="1:11">
      <c r="A1049" s="28">
        <v>44467</v>
      </c>
      <c r="B1049" s="13">
        <v>411</v>
      </c>
      <c r="C1049" s="13" t="s">
        <v>1184</v>
      </c>
      <c r="D1049" s="51">
        <v>8508</v>
      </c>
      <c r="E1049" s="51" t="s">
        <v>85</v>
      </c>
      <c r="F1049" s="51" t="s">
        <v>85</v>
      </c>
      <c r="G1049" s="51"/>
      <c r="H1049" s="51" t="s">
        <v>85</v>
      </c>
      <c r="I1049" s="51"/>
      <c r="J1049" s="51"/>
      <c r="K1049" s="51"/>
    </row>
    <row r="1050" spans="1:11">
      <c r="A1050" s="28">
        <v>44467</v>
      </c>
      <c r="B1050" s="13">
        <v>412</v>
      </c>
      <c r="C1050" s="13" t="s">
        <v>1185</v>
      </c>
      <c r="D1050" s="51">
        <v>10396</v>
      </c>
      <c r="E1050" s="51" t="s">
        <v>85</v>
      </c>
      <c r="F1050" s="51" t="s">
        <v>85</v>
      </c>
      <c r="G1050" s="51"/>
      <c r="H1050" s="51" t="s">
        <v>85</v>
      </c>
      <c r="I1050" s="51"/>
      <c r="J1050" s="51"/>
      <c r="K1050" s="51"/>
    </row>
    <row r="1051" spans="1:11">
      <c r="A1051" s="28">
        <v>44467</v>
      </c>
      <c r="B1051" s="13">
        <v>608</v>
      </c>
      <c r="C1051" s="13" t="s">
        <v>1186</v>
      </c>
      <c r="D1051" s="51">
        <v>12494</v>
      </c>
      <c r="E1051" s="51" t="s">
        <v>85</v>
      </c>
      <c r="F1051" s="51" t="s">
        <v>85</v>
      </c>
      <c r="G1051" s="51"/>
      <c r="H1051" s="51" t="s">
        <v>85</v>
      </c>
      <c r="I1051" s="51"/>
      <c r="J1051" s="51"/>
      <c r="K1051" s="51"/>
    </row>
    <row r="1052" spans="1:11">
      <c r="A1052" s="28">
        <v>44467</v>
      </c>
      <c r="B1052" s="13">
        <v>611</v>
      </c>
      <c r="C1052" s="13" t="s">
        <v>1187</v>
      </c>
      <c r="D1052" s="51">
        <v>11717</v>
      </c>
      <c r="E1052" s="51" t="s">
        <v>85</v>
      </c>
      <c r="F1052" s="51" t="s">
        <v>85</v>
      </c>
      <c r="G1052" s="51"/>
      <c r="H1052" s="51" t="s">
        <v>85</v>
      </c>
      <c r="I1052" s="51"/>
      <c r="J1052" s="51"/>
      <c r="K1052" s="51"/>
    </row>
    <row r="1053" spans="1:11">
      <c r="A1053" s="28">
        <v>44467</v>
      </c>
      <c r="B1053" s="13">
        <v>612</v>
      </c>
      <c r="C1053" s="13" t="s">
        <v>1188</v>
      </c>
      <c r="D1053" s="51">
        <v>11400</v>
      </c>
      <c r="E1053" s="51" t="s">
        <v>85</v>
      </c>
      <c r="F1053" s="51" t="s">
        <v>85</v>
      </c>
      <c r="G1053" s="51"/>
      <c r="H1053" s="51" t="s">
        <v>85</v>
      </c>
      <c r="I1053" s="51"/>
      <c r="J1053" s="51"/>
      <c r="K1053" s="51"/>
    </row>
    <row r="1054" spans="1:11">
      <c r="A1054" s="28">
        <v>44467</v>
      </c>
      <c r="B1054" s="13">
        <v>617</v>
      </c>
      <c r="C1054" s="13" t="s">
        <v>1189</v>
      </c>
      <c r="D1054" s="51">
        <v>6871</v>
      </c>
      <c r="E1054" s="51" t="s">
        <v>85</v>
      </c>
      <c r="F1054" s="51" t="s">
        <v>85</v>
      </c>
      <c r="G1054" s="51"/>
      <c r="H1054" s="51" t="s">
        <v>85</v>
      </c>
      <c r="I1054" s="51"/>
      <c r="J1054" s="51"/>
      <c r="K1054" s="51"/>
    </row>
    <row r="1055" spans="1:11">
      <c r="A1055" s="28">
        <v>44467</v>
      </c>
      <c r="B1055" s="13">
        <v>622</v>
      </c>
      <c r="C1055" s="13" t="s">
        <v>1190</v>
      </c>
      <c r="D1055" s="51">
        <v>11579</v>
      </c>
      <c r="E1055" s="51" t="s">
        <v>85</v>
      </c>
      <c r="F1055" s="51" t="s">
        <v>85</v>
      </c>
      <c r="G1055" s="51"/>
      <c r="H1055" s="51" t="s">
        <v>85</v>
      </c>
      <c r="I1055" s="51"/>
      <c r="J1055" s="51"/>
      <c r="K1055" s="51"/>
    </row>
    <row r="1056" spans="1:11">
      <c r="A1056" s="28">
        <v>44467</v>
      </c>
      <c r="B1056" s="13">
        <v>502</v>
      </c>
      <c r="C1056" s="13" t="s">
        <v>1191</v>
      </c>
      <c r="D1056" s="51">
        <v>2715</v>
      </c>
      <c r="E1056" s="51" t="s">
        <v>85</v>
      </c>
      <c r="F1056" s="51" t="s">
        <v>85</v>
      </c>
      <c r="G1056" s="51"/>
      <c r="H1056" s="51" t="s">
        <v>85</v>
      </c>
      <c r="I1056" s="51"/>
      <c r="J1056" s="51"/>
      <c r="K1056" s="51"/>
    </row>
    <row r="1057" spans="1:11">
      <c r="A1057" s="28">
        <v>44467</v>
      </c>
      <c r="B1057" s="13">
        <v>513</v>
      </c>
      <c r="C1057" s="13" t="s">
        <v>1192</v>
      </c>
      <c r="D1057" s="51">
        <v>1193</v>
      </c>
      <c r="E1057" s="51" t="s">
        <v>85</v>
      </c>
      <c r="F1057" s="51" t="s">
        <v>85</v>
      </c>
      <c r="G1057" s="51"/>
      <c r="H1057" s="51" t="s">
        <v>85</v>
      </c>
      <c r="I1057" s="51"/>
      <c r="J1057" s="51" t="s">
        <v>85</v>
      </c>
      <c r="K1057" s="51"/>
    </row>
    <row r="1058" spans="1:11">
      <c r="A1058" s="28">
        <v>44468</v>
      </c>
      <c r="B1058" s="13">
        <v>404</v>
      </c>
      <c r="C1058" s="13" t="s">
        <v>1193</v>
      </c>
      <c r="D1058" s="51">
        <v>16419</v>
      </c>
      <c r="E1058" s="51" t="s">
        <v>85</v>
      </c>
      <c r="F1058" s="51" t="s">
        <v>85</v>
      </c>
      <c r="G1058" s="51"/>
      <c r="H1058" s="51" t="s">
        <v>85</v>
      </c>
      <c r="I1058" s="51"/>
      <c r="J1058" s="51"/>
      <c r="K1058" s="51"/>
    </row>
    <row r="1059" spans="1:11">
      <c r="A1059" s="28">
        <v>44468</v>
      </c>
      <c r="B1059" s="13">
        <v>602</v>
      </c>
      <c r="C1059" s="13" t="s">
        <v>1194</v>
      </c>
      <c r="D1059" s="51">
        <v>1583</v>
      </c>
      <c r="E1059" s="51" t="s">
        <v>85</v>
      </c>
      <c r="F1059" s="51" t="s">
        <v>85</v>
      </c>
      <c r="G1059" s="51"/>
      <c r="H1059" s="51" t="s">
        <v>85</v>
      </c>
      <c r="I1059" s="51"/>
      <c r="J1059" s="51"/>
      <c r="K1059" s="51"/>
    </row>
    <row r="1060" spans="1:11">
      <c r="A1060" s="28">
        <v>44468</v>
      </c>
      <c r="B1060" s="13">
        <v>604</v>
      </c>
      <c r="C1060" s="13" t="s">
        <v>1195</v>
      </c>
      <c r="D1060" s="51">
        <v>3259</v>
      </c>
      <c r="E1060" s="51" t="s">
        <v>85</v>
      </c>
      <c r="F1060" s="51" t="s">
        <v>85</v>
      </c>
      <c r="G1060" s="51"/>
      <c r="H1060" s="51" t="s">
        <v>85</v>
      </c>
      <c r="I1060" s="51"/>
      <c r="J1060" s="51"/>
      <c r="K1060" s="51"/>
    </row>
    <row r="1061" spans="1:11">
      <c r="A1061" s="28">
        <v>44468</v>
      </c>
      <c r="B1061" s="13">
        <v>605</v>
      </c>
      <c r="C1061" s="13" t="s">
        <v>1196</v>
      </c>
      <c r="D1061" s="51">
        <v>8320</v>
      </c>
      <c r="E1061" s="51" t="s">
        <v>85</v>
      </c>
      <c r="F1061" s="51" t="s">
        <v>85</v>
      </c>
      <c r="G1061" s="51"/>
      <c r="H1061" s="51" t="s">
        <v>85</v>
      </c>
      <c r="I1061" s="51"/>
      <c r="J1061" s="51"/>
      <c r="K1061" s="51"/>
    </row>
    <row r="1062" spans="1:11">
      <c r="A1062" s="28">
        <v>44468</v>
      </c>
      <c r="B1062" s="13">
        <v>606</v>
      </c>
      <c r="C1062" s="13" t="s">
        <v>1197</v>
      </c>
      <c r="D1062" s="51">
        <v>4911</v>
      </c>
      <c r="E1062" s="51" t="s">
        <v>85</v>
      </c>
      <c r="F1062" s="51" t="s">
        <v>85</v>
      </c>
      <c r="G1062" s="51"/>
      <c r="H1062" s="51" t="s">
        <v>85</v>
      </c>
      <c r="I1062" s="51"/>
      <c r="J1062" s="51"/>
      <c r="K1062" s="51"/>
    </row>
    <row r="1063" spans="1:11">
      <c r="A1063" s="28">
        <v>44468</v>
      </c>
      <c r="B1063" s="13">
        <v>610</v>
      </c>
      <c r="C1063" s="13" t="s">
        <v>1198</v>
      </c>
      <c r="D1063" s="51">
        <v>12347</v>
      </c>
      <c r="E1063" s="51" t="s">
        <v>85</v>
      </c>
      <c r="F1063" s="51" t="s">
        <v>85</v>
      </c>
      <c r="G1063" s="51"/>
      <c r="H1063" s="51" t="s">
        <v>85</v>
      </c>
      <c r="I1063" s="51"/>
      <c r="J1063" s="51"/>
      <c r="K1063" s="51"/>
    </row>
    <row r="1064" spans="1:11">
      <c r="A1064" s="28">
        <v>44468</v>
      </c>
      <c r="B1064" s="13">
        <v>618</v>
      </c>
      <c r="C1064" s="13" t="s">
        <v>1199</v>
      </c>
      <c r="D1064" s="51">
        <v>12299</v>
      </c>
      <c r="E1064" s="51" t="s">
        <v>85</v>
      </c>
      <c r="F1064" s="51" t="s">
        <v>85</v>
      </c>
      <c r="G1064" s="51"/>
      <c r="H1064" s="51" t="s">
        <v>85</v>
      </c>
      <c r="I1064" s="51"/>
      <c r="J1064" s="51"/>
      <c r="K1064" s="51"/>
    </row>
    <row r="1065" spans="1:11">
      <c r="A1065" s="28">
        <v>44468</v>
      </c>
      <c r="B1065" s="13">
        <v>507</v>
      </c>
      <c r="C1065" s="13" t="s">
        <v>1200</v>
      </c>
      <c r="D1065" s="51">
        <v>251</v>
      </c>
      <c r="E1065" s="51" t="s">
        <v>85</v>
      </c>
      <c r="F1065" s="51" t="s">
        <v>85</v>
      </c>
      <c r="G1065" s="51"/>
      <c r="H1065" s="51" t="s">
        <v>85</v>
      </c>
      <c r="I1065" s="51"/>
      <c r="J1065" s="51"/>
      <c r="K1065" s="51"/>
    </row>
    <row r="1066" spans="1:11">
      <c r="A1066" s="28">
        <v>44468</v>
      </c>
      <c r="B1066" s="13">
        <v>517</v>
      </c>
      <c r="C1066" s="13" t="s">
        <v>1201</v>
      </c>
      <c r="D1066" s="51">
        <v>2393</v>
      </c>
      <c r="E1066" s="51" t="s">
        <v>85</v>
      </c>
      <c r="F1066" s="51" t="s">
        <v>85</v>
      </c>
      <c r="G1066" s="51"/>
      <c r="H1066" s="51" t="s">
        <v>85</v>
      </c>
      <c r="I1066" s="51"/>
      <c r="J1066" s="51"/>
      <c r="K1066" s="51"/>
    </row>
    <row r="1067" spans="1:11">
      <c r="A1067" s="28">
        <v>44469</v>
      </c>
      <c r="B1067" s="13">
        <v>403</v>
      </c>
      <c r="C1067" s="13" t="s">
        <v>1202</v>
      </c>
      <c r="D1067" s="51">
        <v>17154</v>
      </c>
      <c r="E1067" s="51" t="s">
        <v>85</v>
      </c>
      <c r="F1067" s="51" t="s">
        <v>85</v>
      </c>
      <c r="G1067" s="51"/>
      <c r="H1067" s="51" t="s">
        <v>85</v>
      </c>
      <c r="I1067" s="51"/>
      <c r="J1067" s="51"/>
      <c r="K1067" s="51"/>
    </row>
    <row r="1068" spans="1:11">
      <c r="A1068" s="28">
        <v>44469</v>
      </c>
      <c r="B1068" s="13">
        <v>407</v>
      </c>
      <c r="C1068" s="13" t="s">
        <v>1203</v>
      </c>
      <c r="D1068" s="51">
        <v>8079</v>
      </c>
      <c r="E1068" s="51" t="s">
        <v>85</v>
      </c>
      <c r="F1068" s="51" t="s">
        <v>85</v>
      </c>
      <c r="G1068" s="51"/>
      <c r="H1068" s="51" t="s">
        <v>85</v>
      </c>
      <c r="I1068" s="51"/>
      <c r="J1068" s="51"/>
      <c r="K1068" s="51"/>
    </row>
    <row r="1069" spans="1:11">
      <c r="A1069" s="28">
        <v>44469</v>
      </c>
      <c r="B1069" s="13">
        <v>408</v>
      </c>
      <c r="C1069" s="13" t="s">
        <v>1204</v>
      </c>
      <c r="D1069" s="51">
        <v>14307</v>
      </c>
      <c r="E1069" s="51" t="s">
        <v>85</v>
      </c>
      <c r="F1069" s="51" t="s">
        <v>85</v>
      </c>
      <c r="G1069" s="51"/>
      <c r="H1069" s="51" t="s">
        <v>85</v>
      </c>
      <c r="I1069" s="51"/>
      <c r="J1069" s="51"/>
      <c r="K1069" s="51"/>
    </row>
    <row r="1070" spans="1:11">
      <c r="A1070" s="28">
        <v>44469</v>
      </c>
      <c r="B1070" s="13">
        <v>614</v>
      </c>
      <c r="C1070" s="13" t="s">
        <v>1205</v>
      </c>
      <c r="D1070" s="51">
        <v>9238</v>
      </c>
      <c r="E1070" s="51" t="s">
        <v>85</v>
      </c>
      <c r="F1070" s="51" t="s">
        <v>85</v>
      </c>
      <c r="G1070" s="51"/>
      <c r="H1070" s="51" t="s">
        <v>85</v>
      </c>
      <c r="I1070" s="51"/>
      <c r="J1070" s="51"/>
      <c r="K1070" s="51"/>
    </row>
    <row r="1071" spans="1:11">
      <c r="A1071" s="28">
        <v>44469</v>
      </c>
      <c r="B1071" s="13">
        <v>623</v>
      </c>
      <c r="C1071" s="13" t="s">
        <v>1206</v>
      </c>
      <c r="D1071" s="51">
        <v>10955</v>
      </c>
      <c r="E1071" s="51" t="s">
        <v>85</v>
      </c>
      <c r="F1071" s="51" t="s">
        <v>85</v>
      </c>
      <c r="G1071" s="51"/>
      <c r="H1071" s="51" t="s">
        <v>85</v>
      </c>
      <c r="I1071" s="51"/>
      <c r="J1071" s="51"/>
      <c r="K1071" s="51"/>
    </row>
    <row r="1072" spans="1:11">
      <c r="A1072" s="28">
        <v>44469</v>
      </c>
      <c r="B1072" s="13">
        <v>624</v>
      </c>
      <c r="C1072" s="13" t="s">
        <v>1207</v>
      </c>
      <c r="D1072" s="51">
        <v>6028</v>
      </c>
      <c r="E1072" s="51" t="s">
        <v>85</v>
      </c>
      <c r="F1072" s="51" t="s">
        <v>85</v>
      </c>
      <c r="G1072" s="51"/>
      <c r="H1072" s="51" t="s">
        <v>85</v>
      </c>
      <c r="I1072" s="51"/>
      <c r="J1072" s="51"/>
      <c r="K1072" s="51"/>
    </row>
    <row r="1073" spans="1:11">
      <c r="A1073" s="28">
        <v>44469</v>
      </c>
      <c r="B1073" s="13">
        <v>514</v>
      </c>
      <c r="C1073" s="13" t="s">
        <v>1208</v>
      </c>
      <c r="D1073" s="51">
        <v>1550</v>
      </c>
      <c r="E1073" s="51" t="s">
        <v>85</v>
      </c>
      <c r="F1073" s="51" t="s">
        <v>85</v>
      </c>
      <c r="G1073" s="51"/>
      <c r="H1073" s="51" t="s">
        <v>85</v>
      </c>
      <c r="I1073" s="51"/>
      <c r="J1073" s="51"/>
      <c r="K1073" s="51"/>
    </row>
    <row r="1074" spans="1:11">
      <c r="A1074" s="28">
        <v>44469</v>
      </c>
      <c r="B1074" s="13">
        <v>516</v>
      </c>
      <c r="C1074" s="13" t="s">
        <v>1209</v>
      </c>
      <c r="D1074" s="51">
        <v>620</v>
      </c>
      <c r="E1074" s="51" t="s">
        <v>85</v>
      </c>
      <c r="F1074" s="51" t="s">
        <v>85</v>
      </c>
      <c r="G1074" s="51"/>
      <c r="H1074" s="51" t="s">
        <v>85</v>
      </c>
      <c r="I1074" s="51"/>
      <c r="J1074" s="51"/>
      <c r="K1074" s="51"/>
    </row>
    <row r="1075" spans="1:11">
      <c r="A1075" s="28">
        <v>44472</v>
      </c>
      <c r="B1075" s="13">
        <v>405</v>
      </c>
      <c r="C1075" s="13" t="s">
        <v>1210</v>
      </c>
      <c r="D1075" s="51">
        <v>16782</v>
      </c>
      <c r="E1075" s="51" t="s">
        <v>85</v>
      </c>
      <c r="F1075" s="51"/>
      <c r="G1075" s="51"/>
      <c r="H1075" s="51" t="s">
        <v>85</v>
      </c>
      <c r="I1075" s="51"/>
      <c r="J1075" s="51" t="s">
        <v>85</v>
      </c>
      <c r="K1075" s="51"/>
    </row>
    <row r="1076" spans="1:11">
      <c r="A1076" s="28">
        <v>44472</v>
      </c>
      <c r="B1076" s="13">
        <v>406</v>
      </c>
      <c r="C1076" s="13" t="s">
        <v>1211</v>
      </c>
      <c r="D1076" s="51">
        <v>17301</v>
      </c>
      <c r="E1076" s="51" t="s">
        <v>85</v>
      </c>
      <c r="F1076" s="51"/>
      <c r="G1076" s="51"/>
      <c r="H1076" s="51"/>
      <c r="I1076" s="51"/>
      <c r="J1076" s="51"/>
      <c r="K1076" s="51"/>
    </row>
    <row r="1077" spans="1:11">
      <c r="A1077" s="28">
        <v>44472</v>
      </c>
      <c r="B1077" s="13">
        <v>410</v>
      </c>
      <c r="C1077" s="13" t="s">
        <v>1212</v>
      </c>
      <c r="D1077" s="51">
        <v>14480</v>
      </c>
      <c r="E1077" s="51" t="s">
        <v>85</v>
      </c>
      <c r="F1077" s="51"/>
      <c r="G1077" s="51"/>
      <c r="H1077" s="51"/>
      <c r="I1077" s="51"/>
      <c r="J1077" s="51"/>
      <c r="K1077" s="51"/>
    </row>
    <row r="1078" spans="1:11">
      <c r="A1078" s="28">
        <v>44472</v>
      </c>
      <c r="B1078" s="13">
        <v>413</v>
      </c>
      <c r="C1078" s="13" t="s">
        <v>1213</v>
      </c>
      <c r="D1078" s="51">
        <v>17098</v>
      </c>
      <c r="E1078" s="51" t="s">
        <v>85</v>
      </c>
      <c r="F1078" s="51"/>
      <c r="G1078" s="51"/>
      <c r="H1078" s="51"/>
      <c r="I1078" s="51"/>
      <c r="J1078" s="51"/>
      <c r="K1078" s="51"/>
    </row>
    <row r="1079" spans="1:11">
      <c r="A1079" s="28">
        <v>44472</v>
      </c>
      <c r="B1079" s="13">
        <v>420</v>
      </c>
      <c r="C1079" s="13" t="s">
        <v>1214</v>
      </c>
      <c r="D1079" s="51">
        <v>17868</v>
      </c>
      <c r="E1079" s="51" t="s">
        <v>85</v>
      </c>
      <c r="F1079" s="51"/>
      <c r="G1079" s="51"/>
      <c r="H1079" s="51"/>
      <c r="I1079" s="51"/>
      <c r="J1079" s="51"/>
      <c r="K1079" s="51"/>
    </row>
    <row r="1080" spans="1:11">
      <c r="A1080" s="28">
        <v>44472</v>
      </c>
      <c r="B1080" s="13">
        <v>510</v>
      </c>
      <c r="C1080" s="13" t="s">
        <v>1215</v>
      </c>
      <c r="D1080" s="51">
        <v>1891</v>
      </c>
      <c r="E1080" s="51" t="s">
        <v>85</v>
      </c>
      <c r="F1080" s="51"/>
      <c r="G1080" s="51"/>
      <c r="H1080" s="51" t="s">
        <v>85</v>
      </c>
      <c r="I1080" s="51"/>
      <c r="J1080" s="51" t="s">
        <v>85</v>
      </c>
      <c r="K1080" s="51"/>
    </row>
    <row r="1081" spans="1:11">
      <c r="A1081" s="28">
        <v>44472</v>
      </c>
      <c r="B1081" s="13">
        <v>511</v>
      </c>
      <c r="C1081" s="13" t="s">
        <v>1216</v>
      </c>
      <c r="D1081" s="51">
        <v>1049</v>
      </c>
      <c r="E1081" s="51" t="s">
        <v>85</v>
      </c>
      <c r="F1081" s="51"/>
      <c r="G1081" s="51"/>
      <c r="H1081" s="51"/>
      <c r="I1081" s="51"/>
      <c r="J1081" s="51"/>
      <c r="K1081" s="51"/>
    </row>
    <row r="1082" spans="1:11">
      <c r="A1082" s="28">
        <v>44473</v>
      </c>
      <c r="B1082" s="13">
        <v>417</v>
      </c>
      <c r="C1082" s="13" t="s">
        <v>1218</v>
      </c>
      <c r="D1082" s="51">
        <v>15999</v>
      </c>
      <c r="E1082" s="51" t="s">
        <v>85</v>
      </c>
      <c r="F1082" s="51"/>
      <c r="G1082" s="51"/>
      <c r="H1082" s="51" t="s">
        <v>85</v>
      </c>
      <c r="I1082" s="51"/>
      <c r="J1082" s="51" t="s">
        <v>85</v>
      </c>
      <c r="K1082" s="51"/>
    </row>
    <row r="1083" spans="1:11">
      <c r="A1083" s="28">
        <v>44473</v>
      </c>
      <c r="B1083" s="13">
        <v>421</v>
      </c>
      <c r="C1083" s="13" t="s">
        <v>1219</v>
      </c>
      <c r="D1083" s="51">
        <v>15855</v>
      </c>
      <c r="E1083" s="51" t="s">
        <v>85</v>
      </c>
      <c r="F1083" s="51"/>
      <c r="G1083" s="51"/>
      <c r="H1083" s="51"/>
      <c r="I1083" s="51"/>
      <c r="J1083" s="51"/>
      <c r="K1083" s="51"/>
    </row>
    <row r="1084" spans="1:11">
      <c r="A1084" s="28">
        <v>44473</v>
      </c>
      <c r="B1084" s="13">
        <v>422</v>
      </c>
      <c r="C1084" s="13" t="s">
        <v>1220</v>
      </c>
      <c r="D1084" s="51">
        <v>12843</v>
      </c>
      <c r="E1084" s="51" t="s">
        <v>85</v>
      </c>
      <c r="F1084" s="51"/>
      <c r="G1084" s="51"/>
      <c r="H1084" s="51"/>
      <c r="I1084" s="51"/>
      <c r="J1084" s="51"/>
      <c r="K1084" s="51"/>
    </row>
    <row r="1085" spans="1:11">
      <c r="A1085" s="28">
        <v>44473</v>
      </c>
      <c r="B1085" s="13">
        <v>423</v>
      </c>
      <c r="C1085" s="13" t="s">
        <v>1221</v>
      </c>
      <c r="D1085" s="51">
        <v>15164</v>
      </c>
      <c r="E1085" s="51" t="s">
        <v>85</v>
      </c>
      <c r="F1085" s="51"/>
      <c r="G1085" s="51"/>
      <c r="H1085" s="51"/>
      <c r="I1085" s="51"/>
      <c r="J1085" s="51"/>
      <c r="K1085" s="51"/>
    </row>
    <row r="1086" spans="1:11">
      <c r="A1086" s="28">
        <v>44473</v>
      </c>
      <c r="B1086" s="13">
        <v>601</v>
      </c>
      <c r="C1086" s="13" t="s">
        <v>1222</v>
      </c>
      <c r="D1086" s="51">
        <v>6813</v>
      </c>
      <c r="E1086" s="51" t="s">
        <v>85</v>
      </c>
      <c r="F1086" s="51"/>
      <c r="G1086" s="51"/>
      <c r="H1086" s="51" t="s">
        <v>85</v>
      </c>
      <c r="I1086" s="51"/>
      <c r="J1086" s="51" t="s">
        <v>85</v>
      </c>
      <c r="K1086" s="51"/>
    </row>
    <row r="1087" spans="1:11">
      <c r="A1087" s="28">
        <v>44473</v>
      </c>
      <c r="B1087" s="13">
        <v>501</v>
      </c>
      <c r="C1087" s="13" t="s">
        <v>1223</v>
      </c>
      <c r="D1087" s="51">
        <v>1540</v>
      </c>
      <c r="E1087" s="51" t="s">
        <v>85</v>
      </c>
      <c r="F1087" s="51"/>
      <c r="G1087" s="51"/>
      <c r="H1087" s="51"/>
      <c r="I1087" s="51"/>
      <c r="J1087" s="51"/>
      <c r="K1087" s="51"/>
    </row>
    <row r="1088" spans="1:11">
      <c r="A1088" s="28">
        <v>44473</v>
      </c>
      <c r="B1088" s="13">
        <v>505</v>
      </c>
      <c r="C1088" s="13" t="s">
        <v>1224</v>
      </c>
      <c r="D1088" s="51">
        <v>2145</v>
      </c>
      <c r="E1088" s="51" t="s">
        <v>85</v>
      </c>
      <c r="F1088" s="51"/>
      <c r="G1088" s="51"/>
      <c r="H1088" s="51"/>
      <c r="I1088" s="51"/>
      <c r="J1088" s="51"/>
      <c r="K1088" s="51"/>
    </row>
    <row r="1089" spans="1:11">
      <c r="A1089" s="28">
        <v>44293</v>
      </c>
      <c r="B1089" s="13">
        <v>620</v>
      </c>
      <c r="C1089" s="13" t="s">
        <v>1233</v>
      </c>
      <c r="D1089" s="34">
        <v>2384</v>
      </c>
      <c r="E1089" s="51" t="s">
        <v>85</v>
      </c>
      <c r="F1089" s="51"/>
      <c r="G1089" s="51"/>
      <c r="H1089" s="51"/>
      <c r="I1089" s="51"/>
      <c r="J1089" s="51"/>
      <c r="K1089" s="51"/>
    </row>
    <row r="1090" spans="1:11">
      <c r="A1090" s="28">
        <v>44300</v>
      </c>
      <c r="B1090" s="13">
        <v>622</v>
      </c>
      <c r="C1090" s="13" t="s">
        <v>1234</v>
      </c>
      <c r="D1090" s="51">
        <v>4762</v>
      </c>
      <c r="E1090" s="51" t="s">
        <v>85</v>
      </c>
      <c r="F1090" s="51"/>
      <c r="G1090" s="51"/>
      <c r="H1090" s="51" t="s">
        <v>85</v>
      </c>
      <c r="I1090" s="51"/>
      <c r="J1090" s="51"/>
      <c r="K1090" s="51"/>
    </row>
    <row r="1091" spans="1:11">
      <c r="A1091" s="28">
        <v>44474</v>
      </c>
      <c r="B1091" s="13">
        <v>401</v>
      </c>
      <c r="C1091" s="13" t="s">
        <v>1225</v>
      </c>
      <c r="D1091" s="51">
        <v>6966</v>
      </c>
      <c r="E1091" s="51" t="s">
        <v>85</v>
      </c>
      <c r="F1091" s="51"/>
      <c r="G1091" s="51"/>
      <c r="H1091" s="51"/>
      <c r="I1091" s="51"/>
      <c r="J1091" s="51"/>
      <c r="K1091" s="51"/>
    </row>
    <row r="1092" spans="1:11">
      <c r="A1092" s="28">
        <v>44474</v>
      </c>
      <c r="B1092" s="13">
        <v>414</v>
      </c>
      <c r="C1092" s="13" t="s">
        <v>1226</v>
      </c>
      <c r="D1092" s="51">
        <v>17906</v>
      </c>
      <c r="E1092" s="51" t="s">
        <v>85</v>
      </c>
      <c r="F1092" s="51"/>
      <c r="G1092" s="51"/>
      <c r="H1092" s="51"/>
      <c r="I1092" s="51"/>
      <c r="J1092" s="51"/>
      <c r="K1092" s="51"/>
    </row>
    <row r="1093" spans="1:11">
      <c r="A1093" s="28">
        <v>44474</v>
      </c>
      <c r="B1093" s="13">
        <v>615</v>
      </c>
      <c r="C1093" s="13" t="s">
        <v>1227</v>
      </c>
      <c r="D1093" s="51">
        <v>5682</v>
      </c>
      <c r="E1093" s="51" t="s">
        <v>85</v>
      </c>
      <c r="F1093" s="51"/>
      <c r="G1093" s="51"/>
      <c r="H1093" s="51"/>
      <c r="I1093" s="51"/>
      <c r="J1093" s="51"/>
      <c r="K1093" s="51"/>
    </row>
    <row r="1094" spans="1:11">
      <c r="A1094" s="28">
        <v>44474</v>
      </c>
      <c r="B1094" s="13">
        <v>619</v>
      </c>
      <c r="C1094" s="13" t="s">
        <v>1228</v>
      </c>
      <c r="D1094" s="51">
        <v>10836</v>
      </c>
      <c r="E1094" s="51" t="s">
        <v>85</v>
      </c>
      <c r="F1094" s="51"/>
      <c r="G1094" s="51"/>
      <c r="H1094" s="51"/>
      <c r="I1094" s="51"/>
      <c r="J1094" s="51"/>
      <c r="K1094" s="51"/>
    </row>
    <row r="1095" spans="1:11">
      <c r="A1095" s="28">
        <v>44474</v>
      </c>
      <c r="B1095" s="13">
        <v>625</v>
      </c>
      <c r="C1095" s="13" t="s">
        <v>1229</v>
      </c>
      <c r="D1095" s="51">
        <v>8889</v>
      </c>
      <c r="E1095" s="51" t="s">
        <v>85</v>
      </c>
      <c r="F1095" s="51"/>
      <c r="G1095" s="51"/>
      <c r="H1095" s="51"/>
      <c r="I1095" s="51"/>
      <c r="J1095" s="51"/>
      <c r="K1095" s="51"/>
    </row>
    <row r="1096" spans="1:11">
      <c r="A1096" s="28">
        <v>44474</v>
      </c>
      <c r="B1096" s="13">
        <v>626</v>
      </c>
      <c r="C1096" s="13" t="s">
        <v>1230</v>
      </c>
      <c r="D1096" s="51">
        <v>6629</v>
      </c>
      <c r="E1096" s="51" t="s">
        <v>85</v>
      </c>
      <c r="F1096" s="51"/>
      <c r="G1096" s="51"/>
      <c r="H1096" s="51"/>
      <c r="I1096" s="51"/>
      <c r="J1096" s="51"/>
      <c r="K1096" s="51"/>
    </row>
    <row r="1097" spans="1:11">
      <c r="A1097" s="28">
        <v>44474</v>
      </c>
      <c r="B1097" s="13">
        <v>506</v>
      </c>
      <c r="C1097" s="13" t="s">
        <v>1231</v>
      </c>
      <c r="D1097" s="51">
        <v>684</v>
      </c>
      <c r="E1097" s="51" t="s">
        <v>85</v>
      </c>
      <c r="F1097" s="51"/>
      <c r="G1097" s="51"/>
      <c r="H1097" s="51"/>
      <c r="I1097" s="51"/>
      <c r="J1097" s="51"/>
      <c r="K1097" s="51"/>
    </row>
    <row r="1098" spans="1:11">
      <c r="A1098" s="28">
        <v>44474</v>
      </c>
      <c r="B1098" s="13">
        <v>515</v>
      </c>
      <c r="C1098" s="13" t="s">
        <v>1232</v>
      </c>
      <c r="D1098" s="51">
        <v>1963</v>
      </c>
      <c r="E1098" s="51" t="s">
        <v>85</v>
      </c>
      <c r="F1098" s="51"/>
      <c r="G1098" s="51"/>
      <c r="H1098" s="51"/>
      <c r="I1098" s="51"/>
      <c r="J1098" s="51"/>
      <c r="K1098" s="51"/>
    </row>
    <row r="1099" spans="1:11">
      <c r="A1099" s="28">
        <v>44300</v>
      </c>
      <c r="B1099" s="13">
        <v>623</v>
      </c>
      <c r="C1099" s="13" t="s">
        <v>1235</v>
      </c>
      <c r="D1099" s="51">
        <v>6196</v>
      </c>
      <c r="E1099" s="51" t="s">
        <v>85</v>
      </c>
      <c r="F1099" s="51"/>
      <c r="G1099" s="51"/>
      <c r="H1099" s="51"/>
      <c r="I1099" s="51"/>
      <c r="J1099" s="51"/>
      <c r="K1099" s="51"/>
    </row>
    <row r="1100" spans="1:11">
      <c r="A1100" s="28">
        <v>44383</v>
      </c>
      <c r="B1100" s="13">
        <v>624</v>
      </c>
      <c r="C1100" s="13" t="s">
        <v>1236</v>
      </c>
      <c r="D1100" s="51">
        <v>4552</v>
      </c>
      <c r="E1100" s="51" t="s">
        <v>85</v>
      </c>
      <c r="F1100" s="51"/>
      <c r="G1100" s="51"/>
      <c r="H1100" s="51"/>
      <c r="I1100" s="51"/>
      <c r="J1100" s="51"/>
      <c r="K1100" s="51"/>
    </row>
    <row r="1101" spans="1:11">
      <c r="A1101" s="28">
        <v>44475</v>
      </c>
      <c r="B1101" s="13">
        <v>508</v>
      </c>
      <c r="C1101" s="13" t="s">
        <v>1237</v>
      </c>
      <c r="D1101" s="51">
        <v>174</v>
      </c>
      <c r="E1101" s="51" t="s">
        <v>85</v>
      </c>
      <c r="F1101" s="51"/>
      <c r="G1101" s="51"/>
      <c r="H1101" s="51" t="s">
        <v>85</v>
      </c>
      <c r="I1101" s="51"/>
      <c r="J1101" s="51" t="s">
        <v>85</v>
      </c>
      <c r="K1101" s="51"/>
    </row>
    <row r="1102" spans="1:11">
      <c r="A1102" s="28">
        <v>44476</v>
      </c>
      <c r="B1102" s="13">
        <v>416</v>
      </c>
      <c r="C1102" s="13" t="s">
        <v>1238</v>
      </c>
      <c r="D1102" s="51">
        <v>11147</v>
      </c>
      <c r="E1102" s="51" t="s">
        <v>85</v>
      </c>
      <c r="F1102" s="51"/>
      <c r="G1102" s="51"/>
      <c r="H1102" s="51"/>
      <c r="I1102" s="51"/>
      <c r="J1102" s="51"/>
      <c r="K1102" s="51"/>
    </row>
    <row r="1103" spans="1:11">
      <c r="A1103" s="28">
        <v>44476</v>
      </c>
      <c r="B1103" s="13">
        <v>418</v>
      </c>
      <c r="C1103" s="13" t="s">
        <v>1239</v>
      </c>
      <c r="D1103" s="51">
        <v>19600</v>
      </c>
      <c r="E1103" s="51" t="s">
        <v>85</v>
      </c>
      <c r="F1103" s="51"/>
      <c r="G1103" s="51"/>
      <c r="H1103" s="51"/>
      <c r="I1103" s="51"/>
      <c r="J1103" s="51"/>
      <c r="K1103" s="51"/>
    </row>
    <row r="1104" spans="1:11">
      <c r="A1104" s="28">
        <v>44476</v>
      </c>
      <c r="B1104" s="13">
        <v>419</v>
      </c>
      <c r="C1104" s="13" t="s">
        <v>1240</v>
      </c>
      <c r="D1104" s="51">
        <v>17554</v>
      </c>
      <c r="E1104" s="51" t="s">
        <v>85</v>
      </c>
      <c r="F1104" s="51"/>
      <c r="G1104" s="51"/>
      <c r="H1104" s="51"/>
      <c r="I1104" s="51"/>
      <c r="J1104" s="51"/>
      <c r="K1104" s="51"/>
    </row>
    <row r="1105" spans="1:11">
      <c r="A1105" s="28">
        <v>44476</v>
      </c>
      <c r="B1105" s="13">
        <v>424</v>
      </c>
      <c r="C1105" s="13" t="s">
        <v>1241</v>
      </c>
      <c r="D1105" s="51">
        <v>8821</v>
      </c>
      <c r="E1105" s="51" t="s">
        <v>85</v>
      </c>
      <c r="F1105" s="51"/>
      <c r="G1105" s="51"/>
      <c r="H1105" s="51"/>
      <c r="I1105" s="51"/>
      <c r="J1105" s="51"/>
      <c r="K1105" s="51"/>
    </row>
    <row r="1106" spans="1:11">
      <c r="A1106" s="28">
        <v>44476</v>
      </c>
      <c r="B1106" s="13">
        <v>607</v>
      </c>
      <c r="C1106" s="13" t="s">
        <v>1242</v>
      </c>
      <c r="D1106" s="51">
        <v>12933</v>
      </c>
      <c r="E1106" s="51" t="s">
        <v>85</v>
      </c>
      <c r="F1106" s="51"/>
      <c r="G1106" s="51"/>
      <c r="H1106" s="51"/>
      <c r="I1106" s="51"/>
      <c r="J1106" s="51"/>
      <c r="K1106" s="51"/>
    </row>
    <row r="1107" spans="1:11">
      <c r="A1107" s="28">
        <v>44476</v>
      </c>
      <c r="B1107" s="13">
        <v>613</v>
      </c>
      <c r="C1107" s="13" t="s">
        <v>1243</v>
      </c>
      <c r="D1107" s="51">
        <v>8870</v>
      </c>
      <c r="E1107" s="51" t="s">
        <v>85</v>
      </c>
      <c r="F1107" s="51"/>
      <c r="G1107" s="51"/>
      <c r="H1107" s="51"/>
      <c r="I1107" s="51"/>
      <c r="J1107" s="51"/>
      <c r="K1107" s="51"/>
    </row>
    <row r="1108" spans="1:11">
      <c r="A1108" s="28">
        <v>44476</v>
      </c>
      <c r="B1108" s="13">
        <v>616</v>
      </c>
      <c r="C1108" s="13" t="s">
        <v>1244</v>
      </c>
      <c r="D1108" s="51">
        <v>7494</v>
      </c>
      <c r="E1108" s="51" t="s">
        <v>85</v>
      </c>
      <c r="F1108" s="51"/>
      <c r="G1108" s="51"/>
      <c r="H1108" s="51"/>
      <c r="I1108" s="51"/>
      <c r="J1108" s="51"/>
      <c r="K1108" s="51"/>
    </row>
    <row r="1109" spans="1:11">
      <c r="A1109" s="28">
        <v>44476</v>
      </c>
      <c r="B1109" s="13">
        <v>620</v>
      </c>
      <c r="C1109" s="13" t="s">
        <v>1245</v>
      </c>
      <c r="D1109" s="51">
        <v>10030</v>
      </c>
      <c r="E1109" s="51" t="s">
        <v>85</v>
      </c>
      <c r="F1109" s="51"/>
      <c r="G1109" s="51"/>
      <c r="H1109" s="51"/>
      <c r="I1109" s="51"/>
      <c r="J1109" s="51"/>
      <c r="K1109" s="51"/>
    </row>
    <row r="1110" spans="1:11">
      <c r="A1110" s="28">
        <v>44476</v>
      </c>
      <c r="B1110" s="13">
        <v>509</v>
      </c>
      <c r="C1110" s="13" t="s">
        <v>1246</v>
      </c>
      <c r="D1110" s="51">
        <v>268</v>
      </c>
      <c r="E1110" s="51" t="s">
        <v>85</v>
      </c>
      <c r="F1110" s="51"/>
      <c r="G1110" s="51"/>
      <c r="H1110" s="51"/>
      <c r="I1110" s="51"/>
      <c r="J1110" s="51"/>
      <c r="K1110" s="51"/>
    </row>
    <row r="1111" spans="1:11">
      <c r="A1111" s="28">
        <v>44476</v>
      </c>
      <c r="B1111" s="13">
        <v>519</v>
      </c>
      <c r="C1111" s="13" t="s">
        <v>1247</v>
      </c>
      <c r="D1111" s="51">
        <v>553</v>
      </c>
      <c r="E1111" s="51" t="s">
        <v>85</v>
      </c>
      <c r="F1111" s="51"/>
      <c r="G1111" s="51"/>
      <c r="H1111" s="51"/>
      <c r="I1111" s="51"/>
      <c r="J1111" s="51"/>
      <c r="K1111" s="51"/>
    </row>
    <row r="1112" spans="1:11">
      <c r="A1112" s="28">
        <v>44479</v>
      </c>
      <c r="B1112" s="13">
        <v>411</v>
      </c>
      <c r="C1112" s="13" t="s">
        <v>1248</v>
      </c>
      <c r="D1112" s="51">
        <v>8684</v>
      </c>
      <c r="E1112" s="51" t="s">
        <v>85</v>
      </c>
      <c r="F1112" s="51"/>
      <c r="G1112" s="51"/>
      <c r="H1112" s="51" t="s">
        <v>85</v>
      </c>
      <c r="I1112" s="51"/>
      <c r="J1112" s="51" t="s">
        <v>85</v>
      </c>
      <c r="K1112" s="51"/>
    </row>
    <row r="1113" spans="1:11">
      <c r="A1113" s="28">
        <v>44479</v>
      </c>
      <c r="B1113" s="13">
        <v>412</v>
      </c>
      <c r="C1113" s="13" t="s">
        <v>1249</v>
      </c>
      <c r="D1113" s="51">
        <v>10496</v>
      </c>
      <c r="E1113" s="51" t="s">
        <v>85</v>
      </c>
      <c r="F1113" s="51"/>
      <c r="G1113" s="51"/>
      <c r="H1113" s="51" t="s">
        <v>85</v>
      </c>
      <c r="I1113" s="51"/>
      <c r="J1113" s="51" t="s">
        <v>85</v>
      </c>
      <c r="K1113" s="51"/>
    </row>
    <row r="1114" spans="1:11">
      <c r="A1114" s="28">
        <v>44479</v>
      </c>
      <c r="B1114" s="13">
        <v>415</v>
      </c>
      <c r="C1114" s="13" t="s">
        <v>1250</v>
      </c>
      <c r="D1114" s="51">
        <v>16862</v>
      </c>
      <c r="E1114" s="51" t="s">
        <v>85</v>
      </c>
      <c r="F1114" s="51"/>
      <c r="G1114" s="51"/>
      <c r="H1114" s="51"/>
      <c r="I1114" s="51"/>
      <c r="J1114" s="51"/>
      <c r="K1114" s="51"/>
    </row>
    <row r="1115" spans="1:11">
      <c r="A1115" s="28">
        <v>44479</v>
      </c>
      <c r="B1115" s="13">
        <v>608</v>
      </c>
      <c r="C1115" s="13" t="s">
        <v>1251</v>
      </c>
      <c r="D1115" s="51">
        <v>12744</v>
      </c>
      <c r="E1115" s="51" t="s">
        <v>85</v>
      </c>
      <c r="F1115" s="51"/>
      <c r="G1115" s="51"/>
      <c r="H1115" s="51"/>
      <c r="I1115" s="51"/>
      <c r="J1115" s="51"/>
      <c r="K1115" s="51"/>
    </row>
    <row r="1116" spans="1:11">
      <c r="A1116" s="28">
        <v>44479</v>
      </c>
      <c r="B1116" s="13">
        <v>609</v>
      </c>
      <c r="C1116" s="13" t="s">
        <v>1252</v>
      </c>
      <c r="D1116" s="51">
        <v>9396</v>
      </c>
      <c r="E1116" s="51" t="s">
        <v>85</v>
      </c>
      <c r="F1116" s="51"/>
      <c r="G1116" s="51"/>
      <c r="H1116" s="51"/>
      <c r="I1116" s="51"/>
      <c r="J1116" s="51"/>
      <c r="K1116" s="51"/>
    </row>
    <row r="1117" spans="1:11">
      <c r="A1117" s="28">
        <v>44479</v>
      </c>
      <c r="B1117" s="13">
        <v>507</v>
      </c>
      <c r="C1117" s="13" t="s">
        <v>1253</v>
      </c>
      <c r="D1117" s="51">
        <v>251</v>
      </c>
      <c r="E1117" s="51" t="s">
        <v>85</v>
      </c>
      <c r="F1117" s="51"/>
      <c r="G1117" s="51"/>
      <c r="H1117" s="51"/>
      <c r="I1117" s="51"/>
      <c r="J1117" s="51"/>
      <c r="K1117" s="51"/>
    </row>
    <row r="1118" spans="1:11">
      <c r="A1118" s="28">
        <v>44479</v>
      </c>
      <c r="B1118" s="13">
        <v>514</v>
      </c>
      <c r="C1118" s="13" t="s">
        <v>1254</v>
      </c>
      <c r="D1118" s="51">
        <v>1550</v>
      </c>
      <c r="E1118" s="51" t="s">
        <v>85</v>
      </c>
      <c r="F1118" s="51"/>
      <c r="G1118" s="51"/>
      <c r="H1118" s="51"/>
      <c r="I1118" s="51"/>
      <c r="J1118" s="51"/>
      <c r="K1118" s="51"/>
    </row>
    <row r="1119" spans="1:11">
      <c r="A1119" s="28">
        <v>44480</v>
      </c>
      <c r="B1119" s="13">
        <v>402</v>
      </c>
      <c r="C1119" s="13" t="s">
        <v>1255</v>
      </c>
      <c r="D1119" s="51">
        <v>11125</v>
      </c>
      <c r="E1119" s="51" t="s">
        <v>85</v>
      </c>
      <c r="F1119" s="51"/>
      <c r="G1119" s="51"/>
      <c r="H1119" s="51"/>
      <c r="I1119" s="51"/>
      <c r="J1119" s="51"/>
      <c r="K1119" s="51"/>
    </row>
    <row r="1120" spans="1:11">
      <c r="A1120" s="28">
        <v>44480</v>
      </c>
      <c r="B1120" s="13">
        <v>403</v>
      </c>
      <c r="C1120" s="13" t="s">
        <v>1256</v>
      </c>
      <c r="D1120" s="51">
        <v>17593</v>
      </c>
      <c r="E1120" s="51" t="s">
        <v>85</v>
      </c>
      <c r="F1120" s="51"/>
      <c r="G1120" s="51"/>
      <c r="H1120" s="51"/>
      <c r="I1120" s="51"/>
      <c r="J1120" s="51"/>
      <c r="K1120" s="51"/>
    </row>
    <row r="1121" spans="1:11">
      <c r="A1121" s="28">
        <v>44480</v>
      </c>
      <c r="B1121" s="13">
        <v>404</v>
      </c>
      <c r="C1121" s="13" t="s">
        <v>1257</v>
      </c>
      <c r="D1121" s="51">
        <v>16688</v>
      </c>
      <c r="E1121" s="51" t="s">
        <v>85</v>
      </c>
      <c r="F1121" s="51"/>
      <c r="G1121" s="51"/>
      <c r="H1121" s="51"/>
      <c r="I1121" s="51"/>
      <c r="J1121" s="51"/>
      <c r="K1121" s="51"/>
    </row>
    <row r="1122" spans="1:11">
      <c r="A1122" s="28">
        <v>44480</v>
      </c>
      <c r="B1122" s="13">
        <v>409</v>
      </c>
      <c r="C1122" s="13" t="s">
        <v>1258</v>
      </c>
      <c r="D1122" s="51">
        <v>17058</v>
      </c>
      <c r="E1122" s="51" t="s">
        <v>85</v>
      </c>
      <c r="F1122" s="51"/>
      <c r="G1122" s="51"/>
      <c r="H1122" s="51"/>
      <c r="I1122" s="51"/>
      <c r="J1122" s="51"/>
      <c r="K1122" s="51"/>
    </row>
    <row r="1123" spans="1:11">
      <c r="A1123" s="28">
        <v>44480</v>
      </c>
      <c r="B1123" s="13">
        <v>603</v>
      </c>
      <c r="C1123" s="13" t="s">
        <v>1259</v>
      </c>
      <c r="D1123" s="51">
        <v>10732</v>
      </c>
      <c r="E1123" s="51" t="s">
        <v>85</v>
      </c>
      <c r="F1123" s="51"/>
      <c r="G1123" s="51"/>
      <c r="H1123" s="51"/>
      <c r="I1123" s="51"/>
      <c r="J1123" s="51"/>
      <c r="K1123" s="51"/>
    </row>
    <row r="1124" spans="1:11">
      <c r="A1124" s="28">
        <v>44480</v>
      </c>
      <c r="B1124" s="13">
        <v>621</v>
      </c>
      <c r="C1124" s="13" t="s">
        <v>1260</v>
      </c>
      <c r="D1124" s="51">
        <v>8383</v>
      </c>
      <c r="E1124" s="51" t="s">
        <v>85</v>
      </c>
      <c r="F1124" s="51"/>
      <c r="G1124" s="51"/>
      <c r="H1124" s="51" t="s">
        <v>85</v>
      </c>
      <c r="I1124" s="51"/>
      <c r="J1124" s="51" t="s">
        <v>85</v>
      </c>
      <c r="K1124" s="51"/>
    </row>
    <row r="1125" spans="1:11">
      <c r="A1125" s="28">
        <v>44480</v>
      </c>
      <c r="B1125" s="13">
        <v>502</v>
      </c>
      <c r="C1125" s="13" t="s">
        <v>1261</v>
      </c>
      <c r="D1125" s="51">
        <v>2734</v>
      </c>
      <c r="E1125" s="51" t="s">
        <v>85</v>
      </c>
      <c r="F1125" s="51"/>
      <c r="G1125" s="51"/>
      <c r="H1125" s="51"/>
      <c r="I1125" s="51"/>
      <c r="J1125" s="51"/>
      <c r="K1125" s="51"/>
    </row>
    <row r="1126" spans="1:11">
      <c r="A1126" s="28">
        <v>44480</v>
      </c>
      <c r="B1126" s="13">
        <v>516</v>
      </c>
      <c r="C1126" s="13" t="s">
        <v>1262</v>
      </c>
      <c r="D1126" s="51">
        <v>620</v>
      </c>
      <c r="E1126" s="51" t="s">
        <v>85</v>
      </c>
      <c r="F1126" s="51"/>
      <c r="G1126" s="51"/>
      <c r="H1126" s="51"/>
      <c r="I1126" s="51"/>
      <c r="J1126" s="51"/>
      <c r="K1126" s="51"/>
    </row>
    <row r="1127" spans="1:11">
      <c r="A1127" s="28">
        <v>44481</v>
      </c>
      <c r="B1127" s="13">
        <v>602</v>
      </c>
      <c r="C1127" s="13" t="s">
        <v>1263</v>
      </c>
      <c r="D1127" s="51">
        <v>2160</v>
      </c>
      <c r="E1127" s="51" t="s">
        <v>85</v>
      </c>
      <c r="F1127" s="51"/>
      <c r="G1127" s="51"/>
      <c r="H1127" s="51" t="s">
        <v>85</v>
      </c>
      <c r="I1127" s="51"/>
      <c r="J1127" s="51" t="s">
        <v>85</v>
      </c>
      <c r="K1127" s="51"/>
    </row>
    <row r="1128" spans="1:11">
      <c r="A1128" s="28">
        <v>44481</v>
      </c>
      <c r="B1128" s="13">
        <v>604</v>
      </c>
      <c r="C1128" s="13" t="s">
        <v>1264</v>
      </c>
      <c r="D1128" s="51">
        <v>3537</v>
      </c>
      <c r="E1128" s="51" t="s">
        <v>85</v>
      </c>
      <c r="F1128" s="51"/>
      <c r="G1128" s="51"/>
      <c r="H1128" s="51"/>
      <c r="I1128" s="51"/>
      <c r="J1128" s="51"/>
      <c r="K1128" s="51"/>
    </row>
    <row r="1129" spans="1:11">
      <c r="A1129" s="28">
        <v>44481</v>
      </c>
      <c r="B1129" s="13">
        <v>606</v>
      </c>
      <c r="C1129" s="13" t="s">
        <v>1265</v>
      </c>
      <c r="D1129" s="51">
        <v>5155</v>
      </c>
      <c r="E1129" s="51" t="s">
        <v>85</v>
      </c>
      <c r="F1129" s="51"/>
      <c r="G1129" s="51"/>
      <c r="H1129" s="51"/>
      <c r="I1129" s="51"/>
      <c r="J1129" s="51"/>
      <c r="K1129" s="51"/>
    </row>
    <row r="1130" spans="1:11">
      <c r="A1130" s="28">
        <v>44481</v>
      </c>
      <c r="B1130" s="13">
        <v>610</v>
      </c>
      <c r="C1130" s="13" t="s">
        <v>1266</v>
      </c>
      <c r="D1130" s="51">
        <v>13005</v>
      </c>
      <c r="E1130" s="51" t="s">
        <v>85</v>
      </c>
      <c r="F1130" s="51"/>
      <c r="G1130" s="51"/>
      <c r="H1130" s="51"/>
      <c r="I1130" s="51"/>
      <c r="J1130" s="51"/>
      <c r="K1130" s="51"/>
    </row>
    <row r="1131" spans="1:11">
      <c r="A1131" s="28">
        <v>44481</v>
      </c>
      <c r="B1131" s="13">
        <v>612</v>
      </c>
      <c r="C1131" s="13" t="s">
        <v>1267</v>
      </c>
      <c r="D1131" s="51">
        <v>11899</v>
      </c>
      <c r="E1131" s="51" t="s">
        <v>85</v>
      </c>
      <c r="F1131" s="51"/>
      <c r="G1131" s="51"/>
      <c r="H1131" s="51" t="s">
        <v>85</v>
      </c>
      <c r="I1131" s="51"/>
      <c r="J1131" s="51" t="s">
        <v>85</v>
      </c>
      <c r="K1131" s="51"/>
    </row>
    <row r="1132" spans="1:11">
      <c r="A1132" s="28">
        <v>44481</v>
      </c>
      <c r="B1132" s="13">
        <v>512</v>
      </c>
      <c r="C1132" s="13" t="s">
        <v>1268</v>
      </c>
      <c r="D1132" s="51">
        <v>2230</v>
      </c>
      <c r="E1132" s="51" t="s">
        <v>85</v>
      </c>
      <c r="F1132" s="51"/>
      <c r="G1132" s="51"/>
      <c r="H1132" s="51"/>
      <c r="I1132" s="51"/>
      <c r="J1132" s="51"/>
      <c r="K1132" s="51"/>
    </row>
    <row r="1133" spans="1:11">
      <c r="A1133" s="28">
        <v>44481</v>
      </c>
      <c r="B1133" s="13">
        <v>517</v>
      </c>
      <c r="C1133" s="13" t="s">
        <v>1269</v>
      </c>
      <c r="D1133" s="51">
        <v>2494</v>
      </c>
      <c r="E1133" s="51" t="s">
        <v>85</v>
      </c>
      <c r="F1133" s="51"/>
      <c r="G1133" s="51"/>
      <c r="H1133" s="51"/>
      <c r="I1133" s="51"/>
      <c r="J1133" s="51"/>
      <c r="K1133" s="51"/>
    </row>
    <row r="1134" spans="1:11">
      <c r="A1134" s="28">
        <v>44482</v>
      </c>
      <c r="B1134" s="13">
        <v>605</v>
      </c>
      <c r="C1134" s="13" t="s">
        <v>1270</v>
      </c>
      <c r="D1134" s="51">
        <v>9488</v>
      </c>
      <c r="E1134" s="51" t="s">
        <v>85</v>
      </c>
      <c r="F1134" s="51"/>
      <c r="G1134" s="51"/>
      <c r="H1134" s="51"/>
      <c r="I1134" s="51"/>
      <c r="J1134" s="51"/>
      <c r="K1134" s="51"/>
    </row>
    <row r="1135" spans="1:11">
      <c r="A1135" s="28">
        <v>44482</v>
      </c>
      <c r="B1135" s="13">
        <v>611</v>
      </c>
      <c r="C1135" s="13" t="s">
        <v>1271</v>
      </c>
      <c r="D1135" s="51">
        <v>11717</v>
      </c>
      <c r="E1135" s="51" t="s">
        <v>85</v>
      </c>
      <c r="F1135" s="51"/>
      <c r="G1135" s="51"/>
      <c r="H1135" s="51"/>
      <c r="I1135" s="51"/>
      <c r="J1135" s="51"/>
      <c r="K1135" s="51"/>
    </row>
    <row r="1136" spans="1:11">
      <c r="A1136" s="28">
        <v>44482</v>
      </c>
      <c r="B1136" s="13">
        <v>622</v>
      </c>
      <c r="C1136" s="13" t="s">
        <v>1272</v>
      </c>
      <c r="D1136" s="51">
        <v>12014</v>
      </c>
      <c r="E1136" s="51" t="s">
        <v>85</v>
      </c>
      <c r="F1136" s="51"/>
      <c r="G1136" s="51"/>
      <c r="H1136" s="51"/>
      <c r="I1136" s="51"/>
      <c r="J1136" s="51"/>
      <c r="K1136" s="51"/>
    </row>
    <row r="1137" spans="1:11">
      <c r="A1137" s="28">
        <v>44482</v>
      </c>
      <c r="B1137" s="13">
        <v>623</v>
      </c>
      <c r="C1137" s="13" t="s">
        <v>1273</v>
      </c>
      <c r="D1137" s="51">
        <v>11084</v>
      </c>
      <c r="E1137" s="51" t="s">
        <v>85</v>
      </c>
      <c r="F1137" s="51"/>
      <c r="G1137" s="51"/>
      <c r="H1137" s="51"/>
      <c r="I1137" s="51"/>
      <c r="J1137" s="51"/>
      <c r="K1137" s="51"/>
    </row>
    <row r="1138" spans="1:11">
      <c r="A1138" s="28">
        <v>44482</v>
      </c>
      <c r="B1138" s="13">
        <v>624</v>
      </c>
      <c r="C1138" s="13" t="s">
        <v>1274</v>
      </c>
      <c r="D1138" s="51">
        <v>6810</v>
      </c>
      <c r="E1138" s="51" t="s">
        <v>85</v>
      </c>
      <c r="F1138" s="51"/>
      <c r="G1138" s="51"/>
      <c r="H1138" s="51"/>
      <c r="I1138" s="51"/>
      <c r="J1138" s="51"/>
      <c r="K1138" s="51"/>
    </row>
    <row r="1139" spans="1:11">
      <c r="A1139" s="28">
        <v>44482</v>
      </c>
      <c r="B1139" s="13">
        <v>503</v>
      </c>
      <c r="C1139" s="13" t="s">
        <v>1275</v>
      </c>
      <c r="D1139" s="51">
        <v>2556</v>
      </c>
      <c r="E1139" s="51" t="s">
        <v>85</v>
      </c>
      <c r="F1139" s="51"/>
      <c r="G1139" s="51"/>
      <c r="H1139" s="51"/>
      <c r="I1139" s="51"/>
      <c r="J1139" s="51"/>
      <c r="K1139" s="51"/>
    </row>
    <row r="1140" spans="1:11">
      <c r="A1140" s="28">
        <v>44482</v>
      </c>
      <c r="B1140" s="13">
        <v>504</v>
      </c>
      <c r="C1140" s="13" t="s">
        <v>1276</v>
      </c>
      <c r="D1140" s="51">
        <v>1657</v>
      </c>
      <c r="E1140" s="51" t="s">
        <v>85</v>
      </c>
      <c r="F1140" s="51"/>
      <c r="G1140" s="51"/>
      <c r="H1140" s="51"/>
      <c r="I1140" s="51"/>
      <c r="J1140" s="51"/>
      <c r="K1140" s="51"/>
    </row>
    <row r="1141" spans="1:11">
      <c r="A1141" s="28">
        <v>44483</v>
      </c>
      <c r="B1141" s="13">
        <v>407</v>
      </c>
      <c r="C1141" s="13" t="s">
        <v>1277</v>
      </c>
      <c r="D1141" s="51">
        <v>8855</v>
      </c>
      <c r="E1141" s="51" t="s">
        <v>85</v>
      </c>
      <c r="F1141" s="51"/>
      <c r="G1141" s="51"/>
      <c r="H1141" s="51"/>
      <c r="I1141" s="51"/>
      <c r="J1141" s="51"/>
      <c r="K1141" s="51"/>
    </row>
    <row r="1142" spans="1:11">
      <c r="A1142" s="28">
        <v>44483</v>
      </c>
      <c r="B1142" s="13">
        <v>408</v>
      </c>
      <c r="C1142" s="13" t="s">
        <v>1278</v>
      </c>
      <c r="D1142" s="51">
        <v>15674</v>
      </c>
      <c r="E1142" s="51" t="s">
        <v>85</v>
      </c>
      <c r="F1142" s="51"/>
      <c r="G1142" s="51"/>
      <c r="H1142" s="51"/>
      <c r="I1142" s="51"/>
      <c r="J1142" s="51"/>
      <c r="K1142" s="51"/>
    </row>
    <row r="1143" spans="1:11">
      <c r="A1143" s="28">
        <v>44483</v>
      </c>
      <c r="B1143" s="13">
        <v>614</v>
      </c>
      <c r="C1143" s="13" t="s">
        <v>1279</v>
      </c>
      <c r="D1143" s="51">
        <v>9772</v>
      </c>
      <c r="E1143" s="51" t="s">
        <v>85</v>
      </c>
      <c r="F1143" s="51"/>
      <c r="G1143" s="51"/>
      <c r="H1143" s="51"/>
      <c r="I1143" s="51"/>
      <c r="J1143" s="51"/>
      <c r="K1143" s="51"/>
    </row>
    <row r="1144" spans="1:11">
      <c r="A1144" s="28">
        <v>44483</v>
      </c>
      <c r="B1144" s="13">
        <v>617</v>
      </c>
      <c r="C1144" s="13" t="s">
        <v>1280</v>
      </c>
      <c r="D1144" s="51">
        <v>7567</v>
      </c>
      <c r="E1144" s="51" t="s">
        <v>85</v>
      </c>
      <c r="F1144" s="51"/>
      <c r="G1144" s="51"/>
      <c r="H1144" s="51"/>
      <c r="I1144" s="51"/>
      <c r="J1144" s="51"/>
      <c r="K1144" s="51"/>
    </row>
    <row r="1145" spans="1:11">
      <c r="A1145" s="28">
        <v>44483</v>
      </c>
      <c r="B1145" s="13">
        <v>618</v>
      </c>
      <c r="C1145" s="13" t="s">
        <v>1281</v>
      </c>
      <c r="D1145" s="51">
        <v>12968</v>
      </c>
      <c r="E1145" s="51" t="s">
        <v>85</v>
      </c>
      <c r="F1145" s="51"/>
      <c r="G1145" s="51"/>
      <c r="H1145" s="51"/>
      <c r="I1145" s="51"/>
      <c r="J1145" s="51"/>
      <c r="K1145" s="51"/>
    </row>
    <row r="1146" spans="1:11">
      <c r="A1146" s="28">
        <v>44483</v>
      </c>
      <c r="B1146" s="13">
        <v>513</v>
      </c>
      <c r="C1146" s="13" t="s">
        <v>1282</v>
      </c>
      <c r="D1146" s="51">
        <v>1195</v>
      </c>
      <c r="E1146" s="51" t="s">
        <v>85</v>
      </c>
      <c r="F1146" s="51"/>
      <c r="G1146" s="51"/>
      <c r="H1146" s="51"/>
      <c r="I1146" s="51"/>
      <c r="J1146" s="51"/>
      <c r="K1146" s="51"/>
    </row>
    <row r="1147" spans="1:11">
      <c r="A1147" s="28">
        <v>44483</v>
      </c>
      <c r="B1147" s="13">
        <v>518</v>
      </c>
      <c r="C1147" s="13" t="s">
        <v>1283</v>
      </c>
      <c r="D1147" s="51">
        <v>448</v>
      </c>
      <c r="E1147" s="51" t="s">
        <v>85</v>
      </c>
      <c r="F1147" s="51"/>
      <c r="G1147" s="51"/>
      <c r="H1147" s="51"/>
      <c r="I1147" s="51"/>
      <c r="J1147" s="51"/>
      <c r="K1147" s="51"/>
    </row>
    <row r="1148" spans="1:11">
      <c r="A1148" s="28">
        <v>44335</v>
      </c>
      <c r="B1148" s="13">
        <v>501</v>
      </c>
      <c r="C1148" s="13" t="s">
        <v>1332</v>
      </c>
      <c r="D1148" s="51">
        <v>561</v>
      </c>
      <c r="E1148" s="51" t="s">
        <v>85</v>
      </c>
      <c r="F1148" s="51" t="s">
        <v>85</v>
      </c>
      <c r="G1148" s="51"/>
      <c r="H1148" s="51"/>
      <c r="I1148" s="51"/>
      <c r="J1148" s="51"/>
      <c r="K1148" s="51"/>
    </row>
    <row r="1149" spans="1:11">
      <c r="A1149" s="28">
        <v>44326</v>
      </c>
      <c r="B1149" s="13">
        <v>502</v>
      </c>
      <c r="C1149" s="13" t="s">
        <v>1333</v>
      </c>
      <c r="D1149" s="51">
        <v>622</v>
      </c>
      <c r="E1149" s="51" t="s">
        <v>85</v>
      </c>
      <c r="F1149" s="51"/>
      <c r="G1149" s="51"/>
      <c r="H1149" s="51"/>
      <c r="I1149" s="51"/>
      <c r="J1149" s="51"/>
      <c r="K1149" s="51"/>
    </row>
    <row r="1150" spans="1:11">
      <c r="A1150" s="28">
        <v>44327</v>
      </c>
      <c r="B1150" s="13">
        <v>503</v>
      </c>
      <c r="C1150" s="13" t="s">
        <v>1334</v>
      </c>
      <c r="D1150" s="51">
        <v>160</v>
      </c>
      <c r="E1150" s="51" t="s">
        <v>85</v>
      </c>
      <c r="F1150" s="51"/>
      <c r="G1150" s="51"/>
      <c r="H1150" s="51"/>
      <c r="I1150" s="51"/>
      <c r="J1150" s="51"/>
      <c r="K1150" s="51"/>
    </row>
    <row r="1151" spans="1:11">
      <c r="A1151" s="30">
        <v>44258</v>
      </c>
      <c r="B1151" s="31">
        <v>503</v>
      </c>
      <c r="C1151" s="31" t="s">
        <v>1335</v>
      </c>
      <c r="D1151" s="51">
        <v>108</v>
      </c>
      <c r="E1151" s="51" t="s">
        <v>85</v>
      </c>
      <c r="F1151" s="51"/>
      <c r="G1151" s="51"/>
      <c r="H1151" s="51"/>
      <c r="I1151" s="51"/>
      <c r="J1151" s="51"/>
      <c r="K1151" s="51"/>
    </row>
    <row r="1152" spans="1:11">
      <c r="A1152" s="28">
        <v>44334</v>
      </c>
      <c r="B1152" s="13">
        <v>505</v>
      </c>
      <c r="C1152" s="13" t="s">
        <v>1336</v>
      </c>
      <c r="D1152" s="51">
        <v>451</v>
      </c>
      <c r="E1152" s="51" t="s">
        <v>85</v>
      </c>
      <c r="F1152" s="51" t="s">
        <v>85</v>
      </c>
      <c r="G1152" s="51"/>
      <c r="H1152" s="51"/>
      <c r="I1152" s="51"/>
      <c r="J1152" s="51"/>
      <c r="K1152" s="51"/>
    </row>
    <row r="1153" spans="1:11">
      <c r="A1153" s="28">
        <v>44326</v>
      </c>
      <c r="B1153" s="13">
        <v>507</v>
      </c>
      <c r="C1153" s="13" t="s">
        <v>1337</v>
      </c>
      <c r="D1153" s="51">
        <v>250</v>
      </c>
      <c r="E1153" s="51" t="s">
        <v>85</v>
      </c>
      <c r="F1153" s="51"/>
      <c r="G1153" s="51"/>
      <c r="H1153" s="51"/>
      <c r="I1153" s="51"/>
      <c r="J1153" s="51"/>
      <c r="K1153" s="51"/>
    </row>
    <row r="1154" spans="1:11">
      <c r="A1154" s="28">
        <v>44336</v>
      </c>
      <c r="B1154" s="13">
        <v>508</v>
      </c>
      <c r="C1154" s="13" t="s">
        <v>1338</v>
      </c>
      <c r="D1154" s="51">
        <v>106</v>
      </c>
      <c r="E1154" s="51" t="s">
        <v>85</v>
      </c>
      <c r="F1154" s="51" t="s">
        <v>85</v>
      </c>
      <c r="G1154" s="51"/>
      <c r="H1154" s="51"/>
      <c r="I1154" s="51"/>
      <c r="J1154" s="51"/>
      <c r="K1154" s="51"/>
    </row>
    <row r="1155" spans="1:11">
      <c r="A1155" s="28">
        <v>44332</v>
      </c>
      <c r="B1155" s="13">
        <v>509</v>
      </c>
      <c r="C1155" s="13" t="s">
        <v>1339</v>
      </c>
      <c r="D1155" s="51">
        <v>200</v>
      </c>
      <c r="E1155" s="51" t="s">
        <v>85</v>
      </c>
      <c r="F1155" s="51" t="s">
        <v>85</v>
      </c>
      <c r="G1155" s="51"/>
      <c r="H1155" s="51"/>
      <c r="I1155" s="51"/>
      <c r="J1155" s="51"/>
      <c r="K1155" s="51"/>
    </row>
    <row r="1156" spans="1:11">
      <c r="A1156" s="28">
        <v>44334</v>
      </c>
      <c r="B1156" s="13">
        <v>510</v>
      </c>
      <c r="C1156" s="13" t="s">
        <v>1340</v>
      </c>
      <c r="D1156" s="51">
        <v>734</v>
      </c>
      <c r="E1156" s="51" t="s">
        <v>85</v>
      </c>
      <c r="F1156" s="51" t="s">
        <v>85</v>
      </c>
      <c r="G1156" s="51"/>
      <c r="H1156" s="51"/>
      <c r="I1156" s="51"/>
      <c r="J1156" s="51"/>
      <c r="K1156" s="51"/>
    </row>
    <row r="1157" spans="1:11">
      <c r="A1157" s="28">
        <v>44333</v>
      </c>
      <c r="B1157" s="13">
        <v>511</v>
      </c>
      <c r="C1157" s="13" t="s">
        <v>1341</v>
      </c>
      <c r="D1157" s="51">
        <v>162</v>
      </c>
      <c r="E1157" s="51" t="s">
        <v>85</v>
      </c>
      <c r="F1157" s="51" t="s">
        <v>85</v>
      </c>
      <c r="G1157" s="51"/>
      <c r="H1157" s="51"/>
      <c r="I1157" s="51"/>
      <c r="J1157" s="51"/>
      <c r="K1157" s="51"/>
    </row>
    <row r="1158" spans="1:11">
      <c r="A1158" s="28">
        <v>44325</v>
      </c>
      <c r="B1158" s="13">
        <v>513</v>
      </c>
      <c r="C1158" s="13" t="s">
        <v>1342</v>
      </c>
      <c r="D1158" s="51">
        <v>58</v>
      </c>
      <c r="E1158" s="51" t="s">
        <v>85</v>
      </c>
      <c r="F1158" s="51"/>
      <c r="G1158" s="51"/>
      <c r="H1158" s="51"/>
      <c r="I1158" s="51"/>
      <c r="J1158" s="51"/>
      <c r="K1158" s="51"/>
    </row>
    <row r="1159" spans="1:11">
      <c r="A1159" s="28">
        <v>44325</v>
      </c>
      <c r="B1159" s="13">
        <v>514</v>
      </c>
      <c r="C1159" s="13" t="s">
        <v>1343</v>
      </c>
      <c r="D1159" s="51">
        <v>147</v>
      </c>
      <c r="E1159" s="51" t="s">
        <v>85</v>
      </c>
      <c r="F1159" s="51"/>
      <c r="G1159" s="51"/>
      <c r="H1159" s="51"/>
      <c r="I1159" s="51"/>
      <c r="J1159" s="51"/>
      <c r="K1159" s="51"/>
    </row>
    <row r="1160" spans="1:11">
      <c r="A1160" s="28">
        <v>44336</v>
      </c>
      <c r="B1160" s="13">
        <v>515</v>
      </c>
      <c r="C1160" s="13" t="s">
        <v>1344</v>
      </c>
      <c r="D1160" s="51">
        <v>929</v>
      </c>
      <c r="E1160" s="51" t="s">
        <v>85</v>
      </c>
      <c r="F1160" s="51" t="s">
        <v>85</v>
      </c>
      <c r="G1160" s="51"/>
      <c r="H1160" s="51"/>
      <c r="I1160" s="51"/>
      <c r="J1160" s="51"/>
      <c r="K1160" s="51"/>
    </row>
    <row r="1161" spans="1:11">
      <c r="A1161" s="28">
        <v>44327</v>
      </c>
      <c r="B1161" s="13">
        <v>516</v>
      </c>
      <c r="C1161" s="13" t="s">
        <v>1345</v>
      </c>
      <c r="D1161" s="51">
        <v>616</v>
      </c>
      <c r="E1161" s="51" t="s">
        <v>85</v>
      </c>
      <c r="F1161" s="51"/>
      <c r="G1161" s="51"/>
      <c r="H1161" s="51"/>
      <c r="I1161" s="51"/>
      <c r="J1161" s="51"/>
      <c r="K1161" s="51"/>
    </row>
    <row r="1162" spans="1:11">
      <c r="A1162" s="28">
        <v>44300</v>
      </c>
      <c r="B1162" s="13">
        <v>518</v>
      </c>
      <c r="C1162" s="13" t="s">
        <v>1346</v>
      </c>
      <c r="D1162" s="51">
        <v>196</v>
      </c>
      <c r="E1162" s="51" t="s">
        <v>85</v>
      </c>
      <c r="F1162" s="51"/>
      <c r="G1162" s="51"/>
      <c r="H1162" s="51"/>
      <c r="I1162" s="51"/>
      <c r="J1162" s="51"/>
      <c r="K1162" s="51"/>
    </row>
    <row r="1163" spans="1:11">
      <c r="A1163" s="28">
        <v>44332</v>
      </c>
      <c r="B1163" s="13">
        <v>519</v>
      </c>
      <c r="C1163" s="13" t="s">
        <v>1347</v>
      </c>
      <c r="D1163" s="51">
        <v>484</v>
      </c>
      <c r="E1163" s="51" t="s">
        <v>85</v>
      </c>
      <c r="F1163" s="51" t="s">
        <v>85</v>
      </c>
      <c r="G1163" s="51"/>
      <c r="H1163" s="51"/>
      <c r="I1163" s="51"/>
      <c r="J1163" s="51"/>
      <c r="K1163" s="51"/>
    </row>
    <row r="1164" spans="1:11">
      <c r="A1164" s="28">
        <v>44486</v>
      </c>
      <c r="B1164" s="13">
        <v>405</v>
      </c>
      <c r="C1164" s="13" t="s">
        <v>1319</v>
      </c>
      <c r="D1164" s="51">
        <v>17414</v>
      </c>
      <c r="E1164" s="51" t="s">
        <v>85</v>
      </c>
      <c r="F1164" s="51" t="s">
        <v>85</v>
      </c>
      <c r="G1164" s="51" t="s">
        <v>85</v>
      </c>
      <c r="H1164" s="51"/>
      <c r="I1164" s="51"/>
      <c r="J1164" s="51"/>
      <c r="K1164" s="51"/>
    </row>
    <row r="1165" spans="1:11">
      <c r="A1165" s="28">
        <v>44486</v>
      </c>
      <c r="B1165" s="13">
        <v>406</v>
      </c>
      <c r="C1165" s="13" t="s">
        <v>1320</v>
      </c>
      <c r="D1165" s="51">
        <v>17614</v>
      </c>
      <c r="E1165" s="51" t="s">
        <v>85</v>
      </c>
      <c r="F1165" s="51" t="s">
        <v>85</v>
      </c>
      <c r="G1165" s="51" t="s">
        <v>85</v>
      </c>
      <c r="H1165" s="51"/>
      <c r="I1165" s="51"/>
      <c r="J1165" s="51"/>
      <c r="K1165" s="51"/>
    </row>
    <row r="1166" spans="1:11">
      <c r="A1166" s="28">
        <v>44486</v>
      </c>
      <c r="B1166" s="13">
        <v>410</v>
      </c>
      <c r="C1166" s="13" t="s">
        <v>1321</v>
      </c>
      <c r="D1166" s="51">
        <v>16069</v>
      </c>
      <c r="E1166" s="51" t="s">
        <v>85</v>
      </c>
      <c r="F1166" s="51" t="s">
        <v>85</v>
      </c>
      <c r="G1166" s="51" t="s">
        <v>85</v>
      </c>
      <c r="H1166" s="51"/>
      <c r="I1166" s="51"/>
      <c r="J1166" s="51"/>
      <c r="K1166" s="51"/>
    </row>
    <row r="1167" spans="1:11">
      <c r="A1167" s="28">
        <v>44486</v>
      </c>
      <c r="B1167" s="13">
        <v>601</v>
      </c>
      <c r="C1167" s="13" t="s">
        <v>1322</v>
      </c>
      <c r="D1167" s="51">
        <v>7639</v>
      </c>
      <c r="E1167" s="51" t="s">
        <v>85</v>
      </c>
      <c r="F1167" s="51" t="s">
        <v>85</v>
      </c>
      <c r="G1167" s="51" t="s">
        <v>85</v>
      </c>
      <c r="H1167" s="51" t="s">
        <v>85</v>
      </c>
      <c r="I1167" s="51"/>
      <c r="J1167" s="51" t="s">
        <v>85</v>
      </c>
      <c r="K1167" s="51"/>
    </row>
    <row r="1168" spans="1:11">
      <c r="A1168" s="28">
        <v>44486</v>
      </c>
      <c r="B1168" s="13">
        <v>607</v>
      </c>
      <c r="C1168" s="13" t="s">
        <v>1323</v>
      </c>
      <c r="D1168" s="51">
        <v>13083</v>
      </c>
      <c r="E1168" s="51" t="s">
        <v>85</v>
      </c>
      <c r="F1168" s="51" t="s">
        <v>85</v>
      </c>
      <c r="G1168" s="51" t="s">
        <v>85</v>
      </c>
      <c r="H1168" s="51" t="s">
        <v>85</v>
      </c>
      <c r="I1168" s="51"/>
      <c r="J1168" s="51" t="s">
        <v>85</v>
      </c>
      <c r="K1168" s="51"/>
    </row>
    <row r="1169" spans="1:11">
      <c r="A1169" s="28">
        <v>44486</v>
      </c>
      <c r="B1169" s="13">
        <v>510</v>
      </c>
      <c r="C1169" s="13" t="s">
        <v>1324</v>
      </c>
      <c r="D1169" s="51">
        <v>1956</v>
      </c>
      <c r="E1169" s="51" t="s">
        <v>85</v>
      </c>
      <c r="F1169" s="51" t="s">
        <v>85</v>
      </c>
      <c r="G1169" s="51" t="s">
        <v>85</v>
      </c>
      <c r="H1169" s="51"/>
      <c r="I1169" s="51"/>
      <c r="J1169" s="51"/>
      <c r="K1169" s="51"/>
    </row>
    <row r="1170" spans="1:11">
      <c r="A1170" s="28">
        <v>44486</v>
      </c>
      <c r="B1170" s="13">
        <v>511</v>
      </c>
      <c r="C1170" s="13" t="s">
        <v>1325</v>
      </c>
      <c r="D1170" s="51">
        <v>1090</v>
      </c>
      <c r="E1170" s="51" t="s">
        <v>85</v>
      </c>
      <c r="F1170" s="51" t="s">
        <v>85</v>
      </c>
      <c r="G1170" s="51" t="s">
        <v>85</v>
      </c>
      <c r="H1170" s="51"/>
      <c r="I1170" s="51"/>
      <c r="J1170" s="51"/>
      <c r="K1170" s="51"/>
    </row>
    <row r="1171" spans="1:11">
      <c r="A1171" s="28">
        <v>44487</v>
      </c>
      <c r="B1171" s="13">
        <v>413</v>
      </c>
      <c r="C1171" s="13" t="s">
        <v>1326</v>
      </c>
      <c r="D1171" s="51">
        <v>18294</v>
      </c>
      <c r="E1171" s="51" t="s">
        <v>85</v>
      </c>
      <c r="F1171" s="51" t="s">
        <v>85</v>
      </c>
      <c r="G1171" s="51" t="s">
        <v>85</v>
      </c>
      <c r="H1171" s="51"/>
      <c r="I1171" s="51"/>
      <c r="J1171" s="51"/>
      <c r="K1171" s="51"/>
    </row>
    <row r="1172" spans="1:11">
      <c r="A1172" s="28">
        <v>44487</v>
      </c>
      <c r="B1172" s="13">
        <v>419</v>
      </c>
      <c r="C1172" s="13" t="s">
        <v>1327</v>
      </c>
      <c r="D1172" s="51">
        <v>17930</v>
      </c>
      <c r="E1172" s="51" t="s">
        <v>85</v>
      </c>
      <c r="F1172" s="51" t="s">
        <v>85</v>
      </c>
      <c r="G1172" s="51" t="s">
        <v>85</v>
      </c>
      <c r="H1172" s="51" t="s">
        <v>85</v>
      </c>
      <c r="I1172" s="51"/>
      <c r="J1172" s="51" t="s">
        <v>85</v>
      </c>
      <c r="K1172" s="51"/>
    </row>
    <row r="1173" spans="1:11">
      <c r="A1173" s="28">
        <v>44487</v>
      </c>
      <c r="B1173" s="13">
        <v>420</v>
      </c>
      <c r="C1173" s="13" t="s">
        <v>1328</v>
      </c>
      <c r="D1173" s="51">
        <v>18649</v>
      </c>
      <c r="E1173" s="51" t="s">
        <v>85</v>
      </c>
      <c r="F1173" s="51" t="s">
        <v>85</v>
      </c>
      <c r="G1173" s="51" t="s">
        <v>85</v>
      </c>
      <c r="H1173" s="51"/>
      <c r="I1173" s="51"/>
      <c r="J1173" s="51"/>
      <c r="K1173" s="51"/>
    </row>
    <row r="1174" spans="1:11">
      <c r="A1174" s="28">
        <v>44487</v>
      </c>
      <c r="B1174" s="13">
        <v>619</v>
      </c>
      <c r="C1174" s="13" t="s">
        <v>1329</v>
      </c>
      <c r="D1174" s="51">
        <v>11633</v>
      </c>
      <c r="E1174" s="51" t="s">
        <v>85</v>
      </c>
      <c r="F1174" s="51" t="s">
        <v>85</v>
      </c>
      <c r="G1174" s="51" t="s">
        <v>85</v>
      </c>
      <c r="H1174" s="51"/>
      <c r="I1174" s="51"/>
      <c r="J1174" s="51"/>
      <c r="K1174" s="51"/>
    </row>
    <row r="1175" spans="1:11">
      <c r="A1175" s="28">
        <v>44487</v>
      </c>
      <c r="B1175" s="13">
        <v>620</v>
      </c>
      <c r="C1175" s="13" t="s">
        <v>1330</v>
      </c>
      <c r="D1175" s="51">
        <v>10754</v>
      </c>
      <c r="E1175" s="51" t="s">
        <v>85</v>
      </c>
      <c r="F1175" s="51" t="s">
        <v>85</v>
      </c>
      <c r="G1175" s="51" t="s">
        <v>85</v>
      </c>
      <c r="H1175" s="51"/>
      <c r="I1175" s="51"/>
      <c r="J1175" s="51"/>
      <c r="K1175" s="51"/>
    </row>
    <row r="1176" spans="1:11">
      <c r="A1176" s="28">
        <v>44487</v>
      </c>
      <c r="B1176" s="13">
        <v>501</v>
      </c>
      <c r="C1176" s="13" t="s">
        <v>1331</v>
      </c>
      <c r="D1176" s="51">
        <v>1663</v>
      </c>
      <c r="E1176" s="51" t="s">
        <v>85</v>
      </c>
      <c r="F1176" s="51" t="s">
        <v>85</v>
      </c>
      <c r="G1176" s="51" t="s">
        <v>85</v>
      </c>
      <c r="H1176" s="51"/>
      <c r="I1176" s="51"/>
      <c r="J1176" s="51"/>
      <c r="K1176" s="51"/>
    </row>
    <row r="1177" spans="1:11">
      <c r="A1177" s="28">
        <v>44488</v>
      </c>
      <c r="B1177" s="13">
        <v>416</v>
      </c>
      <c r="C1177" s="13" t="s">
        <v>1370</v>
      </c>
      <c r="D1177" s="51">
        <v>11840</v>
      </c>
      <c r="E1177" s="51" t="s">
        <v>85</v>
      </c>
      <c r="F1177" s="51" t="s">
        <v>85</v>
      </c>
      <c r="G1177" s="51" t="s">
        <v>85</v>
      </c>
      <c r="H1177" s="51" t="s">
        <v>85</v>
      </c>
      <c r="I1177" s="51"/>
      <c r="J1177" s="51" t="s">
        <v>85</v>
      </c>
      <c r="K1177" s="51"/>
    </row>
    <row r="1178" spans="1:11">
      <c r="A1178" s="28">
        <v>44488</v>
      </c>
      <c r="B1178" s="13">
        <v>424</v>
      </c>
      <c r="C1178" s="13" t="s">
        <v>1371</v>
      </c>
      <c r="D1178" s="51">
        <v>9691</v>
      </c>
      <c r="E1178" s="51" t="s">
        <v>85</v>
      </c>
      <c r="F1178" s="51" t="s">
        <v>85</v>
      </c>
      <c r="G1178" s="51" t="s">
        <v>85</v>
      </c>
      <c r="H1178" s="51" t="s">
        <v>85</v>
      </c>
      <c r="I1178" s="51"/>
      <c r="J1178" s="51" t="s">
        <v>85</v>
      </c>
      <c r="K1178" s="51"/>
    </row>
    <row r="1179" spans="1:11">
      <c r="A1179" s="28">
        <v>44488</v>
      </c>
      <c r="B1179" s="13">
        <v>615</v>
      </c>
      <c r="C1179" s="13" t="s">
        <v>1372</v>
      </c>
      <c r="D1179" s="51">
        <v>6871</v>
      </c>
      <c r="E1179" s="51" t="s">
        <v>85</v>
      </c>
      <c r="F1179" s="51" t="s">
        <v>85</v>
      </c>
      <c r="G1179" s="51" t="s">
        <v>85</v>
      </c>
      <c r="H1179" s="51"/>
      <c r="I1179" s="51"/>
      <c r="J1179" s="51"/>
      <c r="K1179" s="51"/>
    </row>
    <row r="1180" spans="1:11">
      <c r="A1180" s="28">
        <v>44488</v>
      </c>
      <c r="B1180" s="13">
        <v>616</v>
      </c>
      <c r="C1180" s="13" t="s">
        <v>1373</v>
      </c>
      <c r="D1180" s="51">
        <v>8510</v>
      </c>
      <c r="E1180" s="51" t="s">
        <v>85</v>
      </c>
      <c r="F1180" s="51" t="s">
        <v>85</v>
      </c>
      <c r="G1180" s="51" t="s">
        <v>85</v>
      </c>
      <c r="H1180" s="51"/>
      <c r="I1180" s="51"/>
      <c r="J1180" s="51"/>
      <c r="K1180" s="51"/>
    </row>
    <row r="1181" spans="1:11">
      <c r="A1181" s="28">
        <v>44488</v>
      </c>
      <c r="B1181" s="13">
        <v>625</v>
      </c>
      <c r="C1181" s="13" t="s">
        <v>1374</v>
      </c>
      <c r="D1181" s="51">
        <v>8889</v>
      </c>
      <c r="E1181" s="51" t="s">
        <v>85</v>
      </c>
      <c r="F1181" s="51" t="s">
        <v>85</v>
      </c>
      <c r="G1181" s="51" t="s">
        <v>85</v>
      </c>
      <c r="H1181" s="51"/>
      <c r="I1181" s="51"/>
      <c r="J1181" s="51"/>
      <c r="K1181" s="51"/>
    </row>
    <row r="1182" spans="1:11">
      <c r="A1182" s="28">
        <v>44488</v>
      </c>
      <c r="B1182" s="13">
        <v>505</v>
      </c>
      <c r="C1182" s="13" t="s">
        <v>1375</v>
      </c>
      <c r="D1182" s="51">
        <v>2271</v>
      </c>
      <c r="E1182" s="51" t="s">
        <v>85</v>
      </c>
      <c r="F1182" s="51" t="s">
        <v>85</v>
      </c>
      <c r="G1182" s="51" t="s">
        <v>85</v>
      </c>
      <c r="H1182" s="51"/>
      <c r="I1182" s="51"/>
      <c r="J1182" s="51"/>
      <c r="K1182" s="51"/>
    </row>
    <row r="1183" spans="1:11">
      <c r="A1183" s="28">
        <v>44488</v>
      </c>
      <c r="B1183" s="13">
        <v>506</v>
      </c>
      <c r="C1183" s="13" t="s">
        <v>1376</v>
      </c>
      <c r="D1183" s="51">
        <v>811</v>
      </c>
      <c r="E1183" s="51" t="s">
        <v>85</v>
      </c>
      <c r="F1183" s="51" t="s">
        <v>85</v>
      </c>
      <c r="G1183" s="51" t="s">
        <v>85</v>
      </c>
      <c r="H1183" s="51"/>
      <c r="I1183" s="51"/>
      <c r="J1183" s="51"/>
      <c r="K1183" s="51"/>
    </row>
    <row r="1184" spans="1:11">
      <c r="A1184" s="28">
        <v>44489</v>
      </c>
      <c r="B1184" s="13">
        <v>401</v>
      </c>
      <c r="C1184" s="13" t="s">
        <v>1377</v>
      </c>
      <c r="D1184" s="51">
        <v>6970</v>
      </c>
      <c r="E1184" s="51" t="s">
        <v>85</v>
      </c>
      <c r="F1184" s="51" t="s">
        <v>85</v>
      </c>
      <c r="G1184" s="51" t="s">
        <v>85</v>
      </c>
      <c r="H1184" s="51"/>
      <c r="I1184" s="51"/>
      <c r="J1184" s="51"/>
      <c r="K1184" s="51"/>
    </row>
    <row r="1185" spans="1:11">
      <c r="A1185" s="28">
        <v>44489</v>
      </c>
      <c r="B1185" s="13">
        <v>421</v>
      </c>
      <c r="C1185" s="13" t="s">
        <v>1378</v>
      </c>
      <c r="D1185" s="51">
        <v>16751</v>
      </c>
      <c r="E1185" s="51" t="s">
        <v>85</v>
      </c>
      <c r="F1185" s="51" t="s">
        <v>85</v>
      </c>
      <c r="G1185" s="51" t="s">
        <v>85</v>
      </c>
      <c r="H1185" s="51"/>
      <c r="I1185" s="51"/>
      <c r="J1185" s="51"/>
      <c r="K1185" s="51"/>
    </row>
    <row r="1186" spans="1:11">
      <c r="A1186" s="28">
        <v>44489</v>
      </c>
      <c r="B1186" s="13">
        <v>613</v>
      </c>
      <c r="C1186" s="13" t="s">
        <v>1379</v>
      </c>
      <c r="D1186" s="51">
        <v>9808</v>
      </c>
      <c r="E1186" s="51" t="s">
        <v>85</v>
      </c>
      <c r="F1186" s="51" t="s">
        <v>85</v>
      </c>
      <c r="G1186" s="51" t="s">
        <v>85</v>
      </c>
      <c r="H1186" s="51"/>
      <c r="I1186" s="51"/>
      <c r="J1186" s="51"/>
      <c r="K1186" s="51"/>
    </row>
    <row r="1187" spans="1:11">
      <c r="A1187" s="28">
        <v>44489</v>
      </c>
      <c r="B1187" s="13">
        <v>626</v>
      </c>
      <c r="C1187" s="13" t="s">
        <v>1380</v>
      </c>
      <c r="D1187" s="51">
        <v>7716</v>
      </c>
      <c r="E1187" s="51" t="s">
        <v>85</v>
      </c>
      <c r="F1187" s="51" t="s">
        <v>85</v>
      </c>
      <c r="G1187" s="51" t="s">
        <v>85</v>
      </c>
      <c r="H1187" s="51"/>
      <c r="I1187" s="51"/>
      <c r="J1187" s="51"/>
      <c r="K1187" s="51"/>
    </row>
    <row r="1188" spans="1:11">
      <c r="A1188" s="28">
        <v>44489</v>
      </c>
      <c r="B1188" s="13">
        <v>508</v>
      </c>
      <c r="C1188" s="13" t="s">
        <v>1381</v>
      </c>
      <c r="D1188" s="51">
        <v>380</v>
      </c>
      <c r="E1188" s="51" t="s">
        <v>85</v>
      </c>
      <c r="F1188" s="51" t="s">
        <v>85</v>
      </c>
      <c r="G1188" s="51" t="s">
        <v>85</v>
      </c>
      <c r="H1188" s="51"/>
      <c r="I1188" s="51"/>
      <c r="J1188" s="51"/>
      <c r="K1188" s="51"/>
    </row>
    <row r="1189" spans="1:11">
      <c r="A1189" s="28">
        <v>44489</v>
      </c>
      <c r="B1189" s="13">
        <v>515</v>
      </c>
      <c r="C1189" s="13" t="s">
        <v>1382</v>
      </c>
      <c r="D1189" s="51">
        <v>1983</v>
      </c>
      <c r="E1189" s="51" t="s">
        <v>85</v>
      </c>
      <c r="F1189" s="51" t="s">
        <v>85</v>
      </c>
      <c r="G1189" s="51" t="s">
        <v>85</v>
      </c>
      <c r="H1189" s="51"/>
      <c r="I1189" s="51"/>
      <c r="J1189" s="51"/>
      <c r="K1189" s="51"/>
    </row>
    <row r="1190" spans="1:11">
      <c r="A1190" s="28">
        <v>44490</v>
      </c>
      <c r="B1190" s="13">
        <v>414</v>
      </c>
      <c r="C1190" s="13" t="s">
        <v>1409</v>
      </c>
      <c r="D1190" s="51">
        <v>19239</v>
      </c>
      <c r="E1190" s="51" t="s">
        <v>85</v>
      </c>
      <c r="F1190" s="51" t="s">
        <v>85</v>
      </c>
      <c r="G1190" s="51" t="s">
        <v>85</v>
      </c>
      <c r="H1190" s="51"/>
      <c r="I1190" s="51"/>
      <c r="J1190" s="51"/>
      <c r="K1190" s="51"/>
    </row>
    <row r="1191" spans="1:11">
      <c r="A1191" s="28">
        <v>44490</v>
      </c>
      <c r="B1191" s="13">
        <v>417</v>
      </c>
      <c r="C1191" s="13" t="s">
        <v>1410</v>
      </c>
      <c r="D1191" s="51">
        <v>16684</v>
      </c>
      <c r="E1191" s="51" t="s">
        <v>85</v>
      </c>
      <c r="F1191" s="51" t="s">
        <v>85</v>
      </c>
      <c r="G1191" s="51" t="s">
        <v>85</v>
      </c>
      <c r="H1191" s="51"/>
      <c r="I1191" s="51"/>
      <c r="J1191" s="51"/>
      <c r="K1191" s="51"/>
    </row>
    <row r="1192" spans="1:11">
      <c r="A1192" s="28">
        <v>44490</v>
      </c>
      <c r="B1192" s="13">
        <v>418</v>
      </c>
      <c r="C1192" s="13" t="s">
        <v>1411</v>
      </c>
      <c r="D1192" s="51">
        <v>20197</v>
      </c>
      <c r="E1192" s="51" t="s">
        <v>85</v>
      </c>
      <c r="F1192" s="51" t="s">
        <v>85</v>
      </c>
      <c r="G1192" s="51" t="s">
        <v>85</v>
      </c>
      <c r="H1192" s="51" t="s">
        <v>85</v>
      </c>
      <c r="I1192" s="51"/>
      <c r="J1192" s="51" t="s">
        <v>85</v>
      </c>
      <c r="K1192" s="51"/>
    </row>
    <row r="1193" spans="1:11">
      <c r="A1193" s="28">
        <v>44490</v>
      </c>
      <c r="B1193" s="13">
        <v>422</v>
      </c>
      <c r="C1193" s="13" t="s">
        <v>1412</v>
      </c>
      <c r="D1193" s="51">
        <v>14753</v>
      </c>
      <c r="E1193" s="51" t="s">
        <v>85</v>
      </c>
      <c r="F1193" s="51" t="s">
        <v>85</v>
      </c>
      <c r="G1193" s="51" t="s">
        <v>85</v>
      </c>
      <c r="H1193" s="51"/>
      <c r="I1193" s="51"/>
      <c r="J1193" s="51"/>
      <c r="K1193" s="51"/>
    </row>
    <row r="1194" spans="1:11">
      <c r="A1194" s="28">
        <v>44490</v>
      </c>
      <c r="B1194" s="13">
        <v>423</v>
      </c>
      <c r="C1194" s="13" t="s">
        <v>1413</v>
      </c>
      <c r="D1194" s="51">
        <v>17014</v>
      </c>
      <c r="E1194" s="51" t="s">
        <v>85</v>
      </c>
      <c r="F1194" s="51" t="s">
        <v>85</v>
      </c>
      <c r="G1194" s="51" t="s">
        <v>85</v>
      </c>
      <c r="H1194" s="51"/>
      <c r="I1194" s="51"/>
      <c r="J1194" s="51"/>
      <c r="K1194" s="51"/>
    </row>
    <row r="1195" spans="1:11">
      <c r="A1195" s="28">
        <v>44490</v>
      </c>
      <c r="B1195" s="13">
        <v>509</v>
      </c>
      <c r="C1195" s="13" t="s">
        <v>1414</v>
      </c>
      <c r="D1195" s="51">
        <v>368</v>
      </c>
      <c r="E1195" s="51" t="s">
        <v>85</v>
      </c>
      <c r="F1195" s="51" t="s">
        <v>85</v>
      </c>
      <c r="G1195" s="51" t="s">
        <v>85</v>
      </c>
      <c r="H1195" s="51"/>
      <c r="I1195" s="51"/>
      <c r="J1195" s="51"/>
      <c r="K1195" s="51"/>
    </row>
    <row r="1196" spans="1:11">
      <c r="A1196" s="28">
        <v>44490</v>
      </c>
      <c r="B1196" s="13">
        <v>519</v>
      </c>
      <c r="C1196" s="13" t="s">
        <v>1415</v>
      </c>
      <c r="D1196" s="51">
        <v>653</v>
      </c>
      <c r="E1196" s="51" t="s">
        <v>85</v>
      </c>
      <c r="F1196" s="51" t="s">
        <v>85</v>
      </c>
      <c r="G1196" s="51" t="s">
        <v>85</v>
      </c>
      <c r="H1196" s="51"/>
      <c r="I1196" s="51"/>
      <c r="J1196" s="51"/>
      <c r="K1196" s="51"/>
    </row>
    <row r="1197" spans="1:11">
      <c r="A1197" s="28">
        <v>44493</v>
      </c>
      <c r="B1197" s="13">
        <v>411</v>
      </c>
      <c r="C1197" s="13" t="s">
        <v>1417</v>
      </c>
      <c r="D1197" s="51">
        <v>8679</v>
      </c>
      <c r="E1197" s="51" t="s">
        <v>85</v>
      </c>
      <c r="F1197" s="51" t="s">
        <v>85</v>
      </c>
      <c r="G1197" s="51" t="s">
        <v>85</v>
      </c>
      <c r="H1197" s="51"/>
      <c r="I1197" s="51"/>
      <c r="J1197" s="51"/>
      <c r="K1197" s="51"/>
    </row>
    <row r="1198" spans="1:11">
      <c r="A1198" s="28">
        <v>44493</v>
      </c>
      <c r="B1198" s="13">
        <v>412</v>
      </c>
      <c r="C1198" s="13" t="s">
        <v>1418</v>
      </c>
      <c r="D1198" s="51">
        <v>10527</v>
      </c>
      <c r="E1198" s="51" t="s">
        <v>85</v>
      </c>
      <c r="F1198" s="51" t="s">
        <v>85</v>
      </c>
      <c r="G1198" s="51" t="s">
        <v>85</v>
      </c>
      <c r="H1198" s="51"/>
      <c r="I1198" s="51"/>
      <c r="J1198" s="51"/>
      <c r="K1198" s="51"/>
    </row>
    <row r="1199" spans="1:11">
      <c r="A1199" s="28">
        <v>44493</v>
      </c>
      <c r="B1199" s="13">
        <v>603</v>
      </c>
      <c r="C1199" s="13" t="s">
        <v>1419</v>
      </c>
      <c r="D1199" s="51">
        <v>12134</v>
      </c>
      <c r="E1199" s="51" t="s">
        <v>85</v>
      </c>
      <c r="F1199" s="51" t="s">
        <v>85</v>
      </c>
      <c r="G1199" s="51" t="s">
        <v>85</v>
      </c>
      <c r="H1199" s="51"/>
      <c r="I1199" s="51"/>
      <c r="J1199" s="51"/>
      <c r="K1199" s="51"/>
    </row>
    <row r="1200" spans="1:11">
      <c r="A1200" s="28">
        <v>44493</v>
      </c>
      <c r="B1200" s="13">
        <v>608</v>
      </c>
      <c r="C1200" s="13" t="s">
        <v>1420</v>
      </c>
      <c r="D1200" s="51">
        <v>13722</v>
      </c>
      <c r="E1200" s="51" t="s">
        <v>85</v>
      </c>
      <c r="F1200" s="51" t="s">
        <v>85</v>
      </c>
      <c r="G1200" s="51" t="s">
        <v>85</v>
      </c>
      <c r="H1200" s="51"/>
      <c r="I1200" s="51"/>
      <c r="J1200" s="51"/>
      <c r="K1200" s="51"/>
    </row>
    <row r="1201" spans="1:11">
      <c r="A1201" s="28">
        <v>44493</v>
      </c>
      <c r="B1201" s="13">
        <v>609</v>
      </c>
      <c r="C1201" s="13" t="s">
        <v>1421</v>
      </c>
      <c r="D1201" s="51">
        <v>9907</v>
      </c>
      <c r="E1201" s="51" t="s">
        <v>85</v>
      </c>
      <c r="F1201" s="51" t="s">
        <v>85</v>
      </c>
      <c r="G1201" s="51" t="s">
        <v>85</v>
      </c>
      <c r="H1201" s="51"/>
      <c r="I1201" s="51"/>
      <c r="J1201" s="51"/>
      <c r="K1201" s="51"/>
    </row>
    <row r="1202" spans="1:11">
      <c r="A1202" s="28">
        <v>44493</v>
      </c>
      <c r="B1202" s="13">
        <v>503</v>
      </c>
      <c r="C1202" s="13" t="s">
        <v>1422</v>
      </c>
      <c r="D1202" s="51">
        <v>2754</v>
      </c>
      <c r="E1202" s="51" t="s">
        <v>85</v>
      </c>
      <c r="F1202" s="51" t="s">
        <v>85</v>
      </c>
      <c r="G1202" s="51" t="s">
        <v>85</v>
      </c>
      <c r="H1202" s="51"/>
      <c r="I1202" s="51"/>
      <c r="J1202" s="51"/>
      <c r="K1202" s="51"/>
    </row>
    <row r="1203" spans="1:11">
      <c r="A1203" s="28">
        <v>44493</v>
      </c>
      <c r="B1203" s="13">
        <v>516</v>
      </c>
      <c r="C1203" s="13" t="s">
        <v>1423</v>
      </c>
      <c r="D1203" s="51">
        <v>721</v>
      </c>
      <c r="E1203" s="51" t="s">
        <v>85</v>
      </c>
      <c r="F1203" s="51" t="s">
        <v>85</v>
      </c>
      <c r="G1203" s="51" t="s">
        <v>85</v>
      </c>
      <c r="H1203" s="51"/>
      <c r="I1203" s="51"/>
      <c r="J1203" s="51"/>
      <c r="K1203" s="51"/>
    </row>
    <row r="1204" spans="1:11">
      <c r="A1204" s="28">
        <v>44494</v>
      </c>
      <c r="B1204" s="13">
        <v>415</v>
      </c>
      <c r="C1204" s="13" t="s">
        <v>1424</v>
      </c>
      <c r="D1204" s="51">
        <v>17526</v>
      </c>
      <c r="E1204" s="51" t="s">
        <v>85</v>
      </c>
      <c r="F1204" s="51" t="s">
        <v>85</v>
      </c>
      <c r="G1204" s="51" t="s">
        <v>85</v>
      </c>
      <c r="H1204" s="51"/>
      <c r="I1204" s="51"/>
      <c r="J1204" s="51"/>
      <c r="K1204" s="51"/>
    </row>
    <row r="1205" spans="1:11">
      <c r="A1205" s="28">
        <v>44494</v>
      </c>
      <c r="B1205" s="13">
        <v>604</v>
      </c>
      <c r="C1205" s="13" t="s">
        <v>1425</v>
      </c>
      <c r="D1205" s="51">
        <v>3605</v>
      </c>
      <c r="E1205" s="51" t="s">
        <v>85</v>
      </c>
      <c r="F1205" s="51" t="s">
        <v>85</v>
      </c>
      <c r="G1205" s="51" t="s">
        <v>85</v>
      </c>
      <c r="H1205" s="51"/>
      <c r="I1205" s="51"/>
      <c r="J1205" s="51"/>
      <c r="K1205" s="51"/>
    </row>
    <row r="1206" spans="1:11">
      <c r="A1206" s="28">
        <v>44494</v>
      </c>
      <c r="B1206" s="13">
        <v>606</v>
      </c>
      <c r="C1206" s="13" t="s">
        <v>1426</v>
      </c>
      <c r="D1206" s="51">
        <v>5219</v>
      </c>
      <c r="E1206" s="51" t="s">
        <v>85</v>
      </c>
      <c r="F1206" s="51" t="s">
        <v>85</v>
      </c>
      <c r="G1206" s="51" t="s">
        <v>85</v>
      </c>
      <c r="H1206" s="51"/>
      <c r="I1206" s="51"/>
      <c r="J1206" s="51"/>
      <c r="K1206" s="51"/>
    </row>
    <row r="1207" spans="1:11">
      <c r="A1207" s="28">
        <v>44494</v>
      </c>
      <c r="B1207" s="13">
        <v>610</v>
      </c>
      <c r="C1207" s="13" t="s">
        <v>1427</v>
      </c>
      <c r="D1207" s="51">
        <v>13487</v>
      </c>
      <c r="E1207" s="51" t="s">
        <v>85</v>
      </c>
      <c r="F1207" s="51" t="s">
        <v>85</v>
      </c>
      <c r="G1207" s="51" t="s">
        <v>85</v>
      </c>
      <c r="H1207" s="51" t="s">
        <v>85</v>
      </c>
      <c r="I1207" s="51"/>
      <c r="J1207" s="51" t="s">
        <v>85</v>
      </c>
      <c r="K1207" s="51"/>
    </row>
    <row r="1208" spans="1:11">
      <c r="A1208" s="28">
        <v>44494</v>
      </c>
      <c r="B1208" s="13">
        <v>621</v>
      </c>
      <c r="C1208" s="13" t="s">
        <v>1428</v>
      </c>
      <c r="D1208" s="51">
        <v>9646</v>
      </c>
      <c r="E1208" s="51" t="s">
        <v>85</v>
      </c>
      <c r="F1208" s="51" t="s">
        <v>85</v>
      </c>
      <c r="G1208" s="51" t="s">
        <v>85</v>
      </c>
      <c r="H1208" s="51"/>
      <c r="I1208" s="51"/>
      <c r="J1208" s="51"/>
      <c r="K1208" s="51"/>
    </row>
    <row r="1209" spans="1:11">
      <c r="A1209" s="28">
        <v>44494</v>
      </c>
      <c r="B1209" s="13">
        <v>502</v>
      </c>
      <c r="C1209" s="13" t="s">
        <v>1429</v>
      </c>
      <c r="D1209" s="51">
        <v>3011</v>
      </c>
      <c r="E1209" s="51" t="s">
        <v>85</v>
      </c>
      <c r="F1209" s="51" t="s">
        <v>85</v>
      </c>
      <c r="G1209" s="51" t="s">
        <v>85</v>
      </c>
      <c r="H1209" s="51"/>
      <c r="I1209" s="51"/>
      <c r="J1209" s="51"/>
      <c r="K1209" s="51"/>
    </row>
    <row r="1210" spans="1:11">
      <c r="A1210" s="28">
        <v>44494</v>
      </c>
      <c r="B1210" s="13">
        <v>513</v>
      </c>
      <c r="C1210" s="13" t="s">
        <v>1430</v>
      </c>
      <c r="D1210" s="51">
        <v>1195</v>
      </c>
      <c r="E1210" s="51" t="s">
        <v>85</v>
      </c>
      <c r="F1210" s="51" t="s">
        <v>85</v>
      </c>
      <c r="G1210" s="51" t="s">
        <v>85</v>
      </c>
      <c r="H1210" s="51"/>
      <c r="I1210" s="51"/>
      <c r="J1210" s="51"/>
      <c r="K1210" s="51"/>
    </row>
    <row r="1211" spans="1:11">
      <c r="A1211" s="28">
        <v>44495</v>
      </c>
      <c r="B1211" s="13">
        <v>402</v>
      </c>
      <c r="C1211" s="13" t="s">
        <v>1431</v>
      </c>
      <c r="D1211" s="51">
        <v>13005</v>
      </c>
      <c r="E1211" s="51" t="s">
        <v>85</v>
      </c>
      <c r="F1211" s="51" t="s">
        <v>85</v>
      </c>
      <c r="G1211" s="51" t="s">
        <v>85</v>
      </c>
      <c r="H1211" s="51" t="s">
        <v>85</v>
      </c>
      <c r="I1211" s="51"/>
      <c r="J1211" s="51" t="s">
        <v>85</v>
      </c>
      <c r="K1211" s="51"/>
    </row>
    <row r="1212" spans="1:11">
      <c r="A1212" s="28">
        <v>44495</v>
      </c>
      <c r="B1212" s="13">
        <v>409</v>
      </c>
      <c r="C1212" s="13" t="s">
        <v>1432</v>
      </c>
      <c r="D1212" s="51">
        <v>18449</v>
      </c>
      <c r="E1212" s="51" t="s">
        <v>85</v>
      </c>
      <c r="F1212" s="51" t="s">
        <v>85</v>
      </c>
      <c r="G1212" s="51" t="s">
        <v>85</v>
      </c>
      <c r="H1212" s="51" t="s">
        <v>85</v>
      </c>
      <c r="I1212" s="51"/>
      <c r="J1212" s="51" t="s">
        <v>85</v>
      </c>
      <c r="K1212" s="51"/>
    </row>
    <row r="1213" spans="1:11">
      <c r="A1213" s="28">
        <v>44495</v>
      </c>
      <c r="B1213" s="13">
        <v>602</v>
      </c>
      <c r="C1213" s="13" t="s">
        <v>1433</v>
      </c>
      <c r="D1213" s="51">
        <v>2319</v>
      </c>
      <c r="E1213" s="51" t="s">
        <v>85</v>
      </c>
      <c r="F1213" s="51" t="s">
        <v>85</v>
      </c>
      <c r="G1213" s="51" t="s">
        <v>85</v>
      </c>
      <c r="H1213" s="51"/>
      <c r="I1213" s="51"/>
      <c r="J1213" s="51"/>
      <c r="K1213" s="51"/>
    </row>
    <row r="1214" spans="1:11">
      <c r="A1214" s="28">
        <v>44495</v>
      </c>
      <c r="B1214" s="13">
        <v>612</v>
      </c>
      <c r="C1214" s="13" t="s">
        <v>1434</v>
      </c>
      <c r="D1214" s="51">
        <v>12889</v>
      </c>
      <c r="E1214" s="51" t="s">
        <v>85</v>
      </c>
      <c r="F1214" s="51" t="s">
        <v>85</v>
      </c>
      <c r="G1214" s="51" t="s">
        <v>85</v>
      </c>
      <c r="H1214" s="51"/>
      <c r="I1214" s="51"/>
      <c r="J1214" s="51"/>
      <c r="K1214" s="51"/>
    </row>
    <row r="1215" spans="1:11">
      <c r="A1215" s="28">
        <v>44495</v>
      </c>
      <c r="B1215" s="13">
        <v>622</v>
      </c>
      <c r="C1215" s="13" t="s">
        <v>1435</v>
      </c>
      <c r="D1215" s="51">
        <v>12891</v>
      </c>
      <c r="E1215" s="51" t="s">
        <v>85</v>
      </c>
      <c r="F1215" s="51" t="s">
        <v>85</v>
      </c>
      <c r="G1215" s="51" t="s">
        <v>85</v>
      </c>
      <c r="H1215" s="51"/>
      <c r="I1215" s="51"/>
      <c r="J1215" s="51"/>
      <c r="K1215" s="51"/>
    </row>
    <row r="1216" spans="1:11">
      <c r="A1216" s="28">
        <v>44495</v>
      </c>
      <c r="B1216" s="13">
        <v>514</v>
      </c>
      <c r="C1216" s="13" t="s">
        <v>1436</v>
      </c>
      <c r="D1216" s="51">
        <v>1605</v>
      </c>
      <c r="E1216" s="51" t="s">
        <v>85</v>
      </c>
      <c r="F1216" s="51" t="s">
        <v>85</v>
      </c>
      <c r="G1216" s="51" t="s">
        <v>85</v>
      </c>
      <c r="H1216" s="51"/>
      <c r="I1216" s="51"/>
      <c r="J1216" s="51"/>
      <c r="K1216" s="51"/>
    </row>
    <row r="1217" spans="1:11">
      <c r="A1217" s="28">
        <v>44495</v>
      </c>
      <c r="B1217" s="13">
        <v>518</v>
      </c>
      <c r="C1217" s="13" t="s">
        <v>1437</v>
      </c>
      <c r="D1217" s="51">
        <v>477</v>
      </c>
      <c r="E1217" s="51" t="s">
        <v>85</v>
      </c>
      <c r="F1217" s="51" t="s">
        <v>85</v>
      </c>
      <c r="G1217" s="51" t="s">
        <v>85</v>
      </c>
      <c r="H1217" s="51"/>
      <c r="I1217" s="51"/>
      <c r="J1217" s="51"/>
      <c r="K1217" s="51"/>
    </row>
    <row r="1218" spans="1:11">
      <c r="A1218" s="28">
        <v>44496</v>
      </c>
      <c r="B1218" s="13">
        <v>404</v>
      </c>
      <c r="C1218" s="13" t="s">
        <v>1439</v>
      </c>
      <c r="D1218" s="51">
        <v>18819</v>
      </c>
      <c r="E1218" s="51" t="s">
        <v>85</v>
      </c>
      <c r="F1218" s="51" t="s">
        <v>85</v>
      </c>
      <c r="G1218" s="51" t="s">
        <v>85</v>
      </c>
      <c r="H1218" s="51"/>
      <c r="I1218" s="51"/>
      <c r="J1218" s="51"/>
      <c r="K1218" s="51"/>
    </row>
    <row r="1219" spans="1:11">
      <c r="A1219" s="28">
        <v>44496</v>
      </c>
      <c r="B1219" s="13">
        <v>617</v>
      </c>
      <c r="C1219" s="13" t="s">
        <v>1440</v>
      </c>
      <c r="D1219" s="51">
        <v>8586</v>
      </c>
      <c r="E1219" s="51" t="s">
        <v>85</v>
      </c>
      <c r="F1219" s="51" t="s">
        <v>85</v>
      </c>
      <c r="G1219" s="51" t="s">
        <v>85</v>
      </c>
      <c r="H1219" s="51" t="s">
        <v>85</v>
      </c>
      <c r="I1219" s="51"/>
      <c r="J1219" s="51" t="s">
        <v>85</v>
      </c>
      <c r="K1219" s="51"/>
    </row>
    <row r="1220" spans="1:11">
      <c r="A1220" s="28">
        <v>44496</v>
      </c>
      <c r="B1220" s="13">
        <v>618</v>
      </c>
      <c r="C1220" s="13" t="s">
        <v>1441</v>
      </c>
      <c r="D1220" s="51">
        <v>14056</v>
      </c>
      <c r="E1220" s="51" t="s">
        <v>85</v>
      </c>
      <c r="F1220" s="51" t="s">
        <v>85</v>
      </c>
      <c r="G1220" s="51" t="s">
        <v>85</v>
      </c>
      <c r="H1220" s="51"/>
      <c r="I1220" s="51"/>
      <c r="J1220" s="51"/>
      <c r="K1220" s="51"/>
    </row>
    <row r="1221" spans="1:11">
      <c r="A1221" s="28">
        <v>44496</v>
      </c>
      <c r="B1221" s="13">
        <v>623</v>
      </c>
      <c r="C1221" s="13" t="s">
        <v>1442</v>
      </c>
      <c r="D1221" s="51">
        <v>12820</v>
      </c>
      <c r="E1221" s="51" t="s">
        <v>85</v>
      </c>
      <c r="F1221" s="51" t="s">
        <v>85</v>
      </c>
      <c r="G1221" s="51" t="s">
        <v>85</v>
      </c>
      <c r="H1221" s="51"/>
      <c r="I1221" s="51"/>
      <c r="J1221" s="51"/>
      <c r="K1221" s="51"/>
    </row>
    <row r="1222" spans="1:11">
      <c r="A1222" s="28">
        <v>44496</v>
      </c>
      <c r="B1222" s="13">
        <v>624</v>
      </c>
      <c r="C1222" s="13" t="s">
        <v>1443</v>
      </c>
      <c r="D1222" s="51">
        <v>7518</v>
      </c>
      <c r="E1222" s="51" t="s">
        <v>85</v>
      </c>
      <c r="F1222" s="51" t="s">
        <v>85</v>
      </c>
      <c r="G1222" s="51" t="s">
        <v>85</v>
      </c>
      <c r="H1222" s="51"/>
      <c r="I1222" s="51"/>
      <c r="J1222" s="51"/>
      <c r="K1222" s="51"/>
    </row>
    <row r="1223" spans="1:11">
      <c r="A1223" s="28">
        <v>44496</v>
      </c>
      <c r="B1223" s="13">
        <v>504</v>
      </c>
      <c r="C1223" s="13" t="s">
        <v>1444</v>
      </c>
      <c r="D1223" s="51">
        <v>1657</v>
      </c>
      <c r="E1223" s="51" t="s">
        <v>85</v>
      </c>
      <c r="F1223" s="51" t="s">
        <v>85</v>
      </c>
      <c r="G1223" s="51" t="s">
        <v>85</v>
      </c>
      <c r="H1223" s="51"/>
      <c r="I1223" s="51"/>
      <c r="J1223" s="51"/>
      <c r="K1223" s="51"/>
    </row>
    <row r="1224" spans="1:11">
      <c r="A1224" s="28">
        <v>44496</v>
      </c>
      <c r="B1224" s="13">
        <v>517</v>
      </c>
      <c r="C1224" s="13" t="s">
        <v>1445</v>
      </c>
      <c r="D1224" s="51">
        <v>2641</v>
      </c>
      <c r="E1224" s="51" t="s">
        <v>85</v>
      </c>
      <c r="F1224" s="51" t="s">
        <v>85</v>
      </c>
      <c r="G1224" s="51" t="s">
        <v>85</v>
      </c>
      <c r="H1224" s="51"/>
      <c r="I1224" s="51"/>
      <c r="J1224" s="51"/>
      <c r="K1224" s="51"/>
    </row>
    <row r="1225" spans="1:11">
      <c r="A1225" s="28">
        <v>44497</v>
      </c>
      <c r="B1225" s="13">
        <v>403</v>
      </c>
      <c r="C1225" s="13" t="s">
        <v>1446</v>
      </c>
      <c r="D1225" s="51">
        <v>19156</v>
      </c>
      <c r="E1225" s="51" t="s">
        <v>85</v>
      </c>
      <c r="F1225" s="51" t="s">
        <v>85</v>
      </c>
      <c r="G1225" s="51" t="s">
        <v>85</v>
      </c>
      <c r="H1225" s="51"/>
      <c r="I1225" s="51"/>
      <c r="J1225" s="51"/>
      <c r="K1225" s="51"/>
    </row>
    <row r="1226" spans="1:11">
      <c r="A1226" s="28">
        <v>44497</v>
      </c>
      <c r="B1226" s="13">
        <v>407</v>
      </c>
      <c r="C1226" s="13" t="s">
        <v>1447</v>
      </c>
      <c r="D1226" s="51">
        <v>10534</v>
      </c>
      <c r="E1226" s="51" t="s">
        <v>85</v>
      </c>
      <c r="F1226" s="51" t="s">
        <v>85</v>
      </c>
      <c r="G1226" s="51" t="s">
        <v>85</v>
      </c>
      <c r="H1226" s="51"/>
      <c r="I1226" s="51"/>
      <c r="J1226" s="51"/>
      <c r="K1226" s="51"/>
    </row>
    <row r="1227" spans="1:11">
      <c r="A1227" s="28">
        <v>44497</v>
      </c>
      <c r="B1227" s="13">
        <v>408</v>
      </c>
      <c r="C1227" s="13" t="s">
        <v>1448</v>
      </c>
      <c r="D1227" s="51">
        <v>16076</v>
      </c>
      <c r="E1227" s="51" t="s">
        <v>85</v>
      </c>
      <c r="F1227" s="51" t="s">
        <v>85</v>
      </c>
      <c r="G1227" s="51" t="s">
        <v>85</v>
      </c>
      <c r="H1227" s="51"/>
      <c r="I1227" s="51"/>
      <c r="J1227" s="51"/>
      <c r="K1227" s="51"/>
    </row>
    <row r="1228" spans="1:11">
      <c r="A1228" s="28">
        <v>44497</v>
      </c>
      <c r="B1228" s="13">
        <v>605</v>
      </c>
      <c r="C1228" s="13" t="s">
        <v>1449</v>
      </c>
      <c r="D1228" s="51">
        <v>10281</v>
      </c>
      <c r="E1228" s="51" t="s">
        <v>85</v>
      </c>
      <c r="F1228" s="51" t="s">
        <v>85</v>
      </c>
      <c r="G1228" s="51" t="s">
        <v>85</v>
      </c>
      <c r="H1228" s="51"/>
      <c r="I1228" s="51"/>
      <c r="J1228" s="51"/>
      <c r="K1228" s="51"/>
    </row>
    <row r="1229" spans="1:11">
      <c r="A1229" s="28">
        <v>44497</v>
      </c>
      <c r="B1229" s="13">
        <v>611</v>
      </c>
      <c r="C1229" s="13" t="s">
        <v>1450</v>
      </c>
      <c r="D1229" s="51">
        <v>11719</v>
      </c>
      <c r="E1229" s="51" t="s">
        <v>85</v>
      </c>
      <c r="F1229" s="51" t="s">
        <v>85</v>
      </c>
      <c r="G1229" s="51" t="s">
        <v>85</v>
      </c>
      <c r="H1229" s="51"/>
      <c r="I1229" s="51"/>
      <c r="J1229" s="51"/>
      <c r="K1229" s="51"/>
    </row>
    <row r="1230" spans="1:11">
      <c r="A1230" s="28">
        <v>44497</v>
      </c>
      <c r="B1230" s="13">
        <v>614</v>
      </c>
      <c r="C1230" s="13" t="s">
        <v>1451</v>
      </c>
      <c r="D1230" s="51">
        <v>10309</v>
      </c>
      <c r="E1230" s="51" t="s">
        <v>85</v>
      </c>
      <c r="F1230" s="51" t="s">
        <v>85</v>
      </c>
      <c r="G1230" s="51" t="s">
        <v>85</v>
      </c>
      <c r="H1230" s="51"/>
      <c r="I1230" s="51"/>
      <c r="J1230" s="51"/>
      <c r="K1230" s="51"/>
    </row>
    <row r="1231" spans="1:11">
      <c r="A1231" s="28">
        <v>44497</v>
      </c>
      <c r="B1231" s="13">
        <v>507</v>
      </c>
      <c r="C1231" s="13" t="s">
        <v>1452</v>
      </c>
      <c r="D1231" s="51">
        <v>252</v>
      </c>
      <c r="E1231" s="51" t="s">
        <v>85</v>
      </c>
      <c r="F1231" s="51" t="s">
        <v>85</v>
      </c>
      <c r="G1231" s="51" t="s">
        <v>85</v>
      </c>
      <c r="H1231" s="51"/>
      <c r="I1231" s="51"/>
      <c r="J1231" s="51"/>
      <c r="K1231" s="51"/>
    </row>
    <row r="1232" spans="1:11">
      <c r="A1232" s="28">
        <v>44497</v>
      </c>
      <c r="B1232" s="13">
        <v>512</v>
      </c>
      <c r="C1232" s="13" t="s">
        <v>1453</v>
      </c>
      <c r="D1232" s="51">
        <v>2241</v>
      </c>
      <c r="E1232" s="51" t="s">
        <v>85</v>
      </c>
      <c r="F1232" s="51" t="s">
        <v>85</v>
      </c>
      <c r="G1232" s="51" t="s">
        <v>85</v>
      </c>
      <c r="H1232" s="51"/>
      <c r="I1232" s="51"/>
      <c r="J1232" s="51"/>
      <c r="K1232" s="51"/>
    </row>
    <row r="1233" spans="1:11">
      <c r="A1233" s="28">
        <v>44500</v>
      </c>
      <c r="B1233" s="13">
        <v>405</v>
      </c>
      <c r="C1233" s="13" t="s">
        <v>1454</v>
      </c>
      <c r="D1233" s="51">
        <v>19073</v>
      </c>
      <c r="E1233" s="51" t="s">
        <v>85</v>
      </c>
      <c r="F1233" s="51"/>
      <c r="G1233" s="51"/>
      <c r="H1233" s="51"/>
      <c r="I1233" s="51"/>
      <c r="J1233" s="51"/>
      <c r="K1233" s="51"/>
    </row>
    <row r="1234" spans="1:11">
      <c r="A1234" s="28">
        <v>44500</v>
      </c>
      <c r="B1234" s="13">
        <v>406</v>
      </c>
      <c r="C1234" s="13" t="s">
        <v>1455</v>
      </c>
      <c r="D1234" s="51">
        <v>18948</v>
      </c>
      <c r="E1234" s="51" t="s">
        <v>85</v>
      </c>
      <c r="F1234" s="51"/>
      <c r="G1234" s="51"/>
      <c r="H1234" s="51"/>
      <c r="I1234" s="51"/>
      <c r="J1234" s="51"/>
      <c r="K1234" s="51"/>
    </row>
    <row r="1235" spans="1:11">
      <c r="A1235" s="28">
        <v>44500</v>
      </c>
      <c r="B1235" s="13">
        <v>601</v>
      </c>
      <c r="C1235" s="13" t="s">
        <v>1456</v>
      </c>
      <c r="D1235" s="51">
        <v>8915</v>
      </c>
      <c r="E1235" s="51" t="s">
        <v>85</v>
      </c>
      <c r="F1235" s="51"/>
      <c r="G1235" s="51"/>
      <c r="H1235" s="51"/>
      <c r="I1235" s="51"/>
      <c r="J1235" s="51"/>
      <c r="K1235" s="51"/>
    </row>
    <row r="1236" spans="1:11">
      <c r="A1236" s="28">
        <v>44500</v>
      </c>
      <c r="B1236" s="13">
        <v>607</v>
      </c>
      <c r="C1236" s="13" t="s">
        <v>1457</v>
      </c>
      <c r="D1236" s="51">
        <v>13364</v>
      </c>
      <c r="E1236" s="51" t="s">
        <v>85</v>
      </c>
      <c r="F1236" s="51"/>
      <c r="G1236" s="51"/>
      <c r="H1236" s="51"/>
      <c r="I1236" s="51"/>
      <c r="J1236" s="51"/>
      <c r="K1236" s="51"/>
    </row>
    <row r="1237" spans="1:11">
      <c r="A1237" s="28">
        <v>44500</v>
      </c>
      <c r="B1237" s="13">
        <v>615</v>
      </c>
      <c r="C1237" s="13" t="s">
        <v>1458</v>
      </c>
      <c r="D1237" s="51">
        <v>7197</v>
      </c>
      <c r="E1237" s="51" t="s">
        <v>85</v>
      </c>
      <c r="F1237" s="51"/>
      <c r="G1237" s="51"/>
      <c r="H1237" s="51"/>
      <c r="I1237" s="51"/>
      <c r="J1237" s="51"/>
      <c r="K1237" s="51"/>
    </row>
    <row r="1238" spans="1:11">
      <c r="A1238" s="28">
        <v>44500</v>
      </c>
      <c r="B1238" s="13">
        <v>505</v>
      </c>
      <c r="C1238" s="13" t="s">
        <v>1459</v>
      </c>
      <c r="D1238" s="51">
        <v>2271</v>
      </c>
      <c r="E1238" s="51" t="s">
        <v>85</v>
      </c>
      <c r="F1238" s="51"/>
      <c r="G1238" s="51"/>
      <c r="H1238" s="51"/>
      <c r="I1238" s="51"/>
      <c r="J1238" s="51"/>
      <c r="K1238" s="51"/>
    </row>
    <row r="1239" spans="1:11">
      <c r="A1239" s="28">
        <v>44500</v>
      </c>
      <c r="B1239" s="13">
        <v>508</v>
      </c>
      <c r="C1239" s="13" t="s">
        <v>1460</v>
      </c>
      <c r="D1239" s="51">
        <v>380</v>
      </c>
      <c r="E1239" s="51" t="s">
        <v>85</v>
      </c>
      <c r="F1239" s="51"/>
      <c r="G1239" s="51"/>
      <c r="H1239" s="51"/>
      <c r="I1239" s="51"/>
      <c r="J1239" s="51"/>
      <c r="K1239" s="51"/>
    </row>
    <row r="1240" spans="1:11">
      <c r="A1240" s="28">
        <v>44501</v>
      </c>
      <c r="B1240" s="13">
        <v>410</v>
      </c>
      <c r="C1240" s="13" t="s">
        <v>1462</v>
      </c>
      <c r="D1240" s="51">
        <v>17794</v>
      </c>
      <c r="E1240" s="51" t="s">
        <v>85</v>
      </c>
      <c r="F1240" s="51"/>
      <c r="G1240" s="51"/>
      <c r="H1240" s="51"/>
      <c r="I1240" s="51"/>
      <c r="J1240" s="51"/>
      <c r="K1240" s="51"/>
    </row>
    <row r="1241" spans="1:11">
      <c r="A1241" s="28">
        <v>44501</v>
      </c>
      <c r="B1241" s="13">
        <v>413</v>
      </c>
      <c r="C1241" s="13" t="s">
        <v>1463</v>
      </c>
      <c r="D1241" s="51">
        <v>20552</v>
      </c>
      <c r="E1241" s="51" t="s">
        <v>85</v>
      </c>
      <c r="F1241" s="51"/>
      <c r="G1241" s="51"/>
      <c r="H1241" s="51"/>
      <c r="I1241" s="51"/>
      <c r="J1241" s="51"/>
      <c r="K1241" s="51"/>
    </row>
    <row r="1242" spans="1:11">
      <c r="A1242" s="28">
        <v>44501</v>
      </c>
      <c r="B1242" s="13">
        <v>616</v>
      </c>
      <c r="C1242" s="13" t="s">
        <v>1464</v>
      </c>
      <c r="D1242" s="51">
        <v>9612</v>
      </c>
      <c r="E1242" s="51" t="s">
        <v>85</v>
      </c>
      <c r="F1242" s="51"/>
      <c r="G1242" s="51"/>
      <c r="H1242" s="51"/>
      <c r="I1242" s="51"/>
      <c r="J1242" s="51"/>
      <c r="K1242" s="51"/>
    </row>
    <row r="1243" spans="1:11">
      <c r="A1243" s="28">
        <v>44501</v>
      </c>
      <c r="B1243" s="13">
        <v>619</v>
      </c>
      <c r="C1243" s="13" t="s">
        <v>1465</v>
      </c>
      <c r="D1243" s="51">
        <v>12713</v>
      </c>
      <c r="E1243" s="51" t="s">
        <v>85</v>
      </c>
      <c r="F1243" s="51"/>
      <c r="G1243" s="51"/>
      <c r="H1243" s="51"/>
      <c r="I1243" s="51"/>
      <c r="J1243" s="51"/>
      <c r="K1243" s="51"/>
    </row>
    <row r="1244" spans="1:11">
      <c r="A1244" s="28">
        <v>44501</v>
      </c>
      <c r="B1244" s="13">
        <v>620</v>
      </c>
      <c r="C1244" s="13" t="s">
        <v>1466</v>
      </c>
      <c r="D1244" s="51">
        <v>11952</v>
      </c>
      <c r="E1244" s="51" t="s">
        <v>85</v>
      </c>
      <c r="F1244" s="51"/>
      <c r="G1244" s="51"/>
      <c r="H1244" s="51"/>
      <c r="I1244" s="51"/>
      <c r="J1244" s="51"/>
      <c r="K1244" s="51"/>
    </row>
    <row r="1245" spans="1:11">
      <c r="A1245" s="28">
        <v>44501</v>
      </c>
      <c r="B1245" s="13">
        <v>506</v>
      </c>
      <c r="C1245" s="13" t="s">
        <v>1467</v>
      </c>
      <c r="D1245" s="51">
        <v>811</v>
      </c>
      <c r="E1245" s="51" t="s">
        <v>85</v>
      </c>
      <c r="F1245" s="51"/>
      <c r="G1245" s="51"/>
      <c r="H1245" s="51"/>
      <c r="I1245" s="51"/>
      <c r="J1245" s="51"/>
      <c r="K1245" s="51"/>
    </row>
    <row r="1246" spans="1:11">
      <c r="A1246" s="28">
        <v>44501</v>
      </c>
      <c r="B1246" s="13">
        <v>511</v>
      </c>
      <c r="C1246" s="13" t="s">
        <v>1468</v>
      </c>
      <c r="D1246" s="51">
        <v>1090</v>
      </c>
      <c r="E1246" s="51" t="s">
        <v>85</v>
      </c>
      <c r="F1246" s="51"/>
      <c r="G1246" s="51"/>
      <c r="H1246" s="51"/>
      <c r="I1246" s="51"/>
      <c r="J1246" s="51"/>
      <c r="K1246" s="51"/>
    </row>
    <row r="1247" spans="1:11">
      <c r="A1247" s="28">
        <v>44502</v>
      </c>
      <c r="B1247" s="13">
        <v>419</v>
      </c>
      <c r="C1247" s="13" t="s">
        <v>1469</v>
      </c>
      <c r="D1247" s="51">
        <v>19794</v>
      </c>
      <c r="E1247" s="51" t="s">
        <v>85</v>
      </c>
      <c r="F1247" s="51"/>
      <c r="G1247" s="51"/>
      <c r="H1247" s="51"/>
      <c r="I1247" s="51"/>
      <c r="J1247" s="51"/>
      <c r="K1247" s="51"/>
    </row>
    <row r="1248" spans="1:11">
      <c r="A1248" s="28">
        <v>44502</v>
      </c>
      <c r="B1248" s="13">
        <v>420</v>
      </c>
      <c r="C1248" s="13" t="s">
        <v>1470</v>
      </c>
      <c r="D1248" s="51">
        <v>20774</v>
      </c>
      <c r="E1248" s="51" t="s">
        <v>85</v>
      </c>
      <c r="F1248" s="51"/>
      <c r="G1248" s="51"/>
      <c r="H1248" s="51"/>
      <c r="I1248" s="51"/>
      <c r="J1248" s="51"/>
      <c r="K1248" s="51"/>
    </row>
    <row r="1249" spans="1:11">
      <c r="A1249" s="28">
        <v>44502</v>
      </c>
      <c r="B1249" s="13">
        <v>613</v>
      </c>
      <c r="C1249" s="13" t="s">
        <v>1471</v>
      </c>
      <c r="D1249" s="51">
        <v>10706</v>
      </c>
      <c r="E1249" s="51" t="s">
        <v>85</v>
      </c>
      <c r="F1249" s="51"/>
      <c r="G1249" s="51"/>
      <c r="H1249" s="51"/>
      <c r="I1249" s="51"/>
      <c r="J1249" s="51"/>
      <c r="K1249" s="51"/>
    </row>
    <row r="1250" spans="1:11">
      <c r="A1250" s="28">
        <v>44502</v>
      </c>
      <c r="B1250" s="13">
        <v>625</v>
      </c>
      <c r="C1250" s="13" t="s">
        <v>1472</v>
      </c>
      <c r="D1250" s="51">
        <v>9992</v>
      </c>
      <c r="E1250" s="51" t="s">
        <v>85</v>
      </c>
      <c r="F1250" s="51"/>
      <c r="G1250" s="51"/>
      <c r="H1250" s="51"/>
      <c r="I1250" s="51"/>
      <c r="J1250" s="51"/>
      <c r="K1250" s="51"/>
    </row>
    <row r="1251" spans="1:11">
      <c r="A1251" s="28">
        <v>44502</v>
      </c>
      <c r="B1251" s="13">
        <v>626</v>
      </c>
      <c r="C1251" s="13" t="s">
        <v>1473</v>
      </c>
      <c r="D1251" s="51">
        <v>8856</v>
      </c>
      <c r="E1251" s="51" t="s">
        <v>85</v>
      </c>
      <c r="F1251" s="51"/>
      <c r="G1251" s="51"/>
      <c r="H1251" s="51"/>
      <c r="I1251" s="51"/>
      <c r="J1251" s="51"/>
      <c r="K1251" s="51"/>
    </row>
    <row r="1252" spans="1:11">
      <c r="A1252" s="28">
        <v>44502</v>
      </c>
      <c r="B1252" s="13">
        <v>509</v>
      </c>
      <c r="C1252" s="13" t="s">
        <v>1474</v>
      </c>
      <c r="D1252" s="51">
        <v>368</v>
      </c>
      <c r="E1252" s="51" t="s">
        <v>85</v>
      </c>
      <c r="F1252" s="51"/>
      <c r="G1252" s="51"/>
      <c r="H1252" s="51"/>
      <c r="I1252" s="51"/>
      <c r="J1252" s="51"/>
      <c r="K1252" s="51"/>
    </row>
    <row r="1253" spans="1:11">
      <c r="A1253" s="28">
        <v>44502</v>
      </c>
      <c r="B1253" s="13">
        <v>519</v>
      </c>
      <c r="C1253" s="13" t="s">
        <v>1475</v>
      </c>
      <c r="D1253" s="51">
        <v>653</v>
      </c>
      <c r="E1253" s="51" t="s">
        <v>85</v>
      </c>
      <c r="F1253" s="51"/>
      <c r="G1253" s="51"/>
      <c r="H1253" s="51"/>
      <c r="I1253" s="51"/>
      <c r="J1253" s="51"/>
      <c r="K1253" s="51"/>
    </row>
    <row r="1254" spans="1:11">
      <c r="A1254" s="28">
        <v>44503</v>
      </c>
      <c r="B1254" s="13">
        <v>416</v>
      </c>
      <c r="C1254" s="13" t="s">
        <v>1476</v>
      </c>
      <c r="D1254" s="51">
        <v>13342</v>
      </c>
      <c r="E1254" s="51" t="s">
        <v>85</v>
      </c>
      <c r="F1254" s="51"/>
      <c r="G1254" s="51"/>
      <c r="H1254" s="51"/>
      <c r="I1254" s="51"/>
      <c r="J1254" s="51"/>
      <c r="K1254" s="51"/>
    </row>
    <row r="1255" spans="1:11">
      <c r="A1255" s="28">
        <v>44503</v>
      </c>
      <c r="B1255" s="13">
        <v>417</v>
      </c>
      <c r="C1255" s="13" t="s">
        <v>1477</v>
      </c>
      <c r="D1255" s="51">
        <v>17980</v>
      </c>
      <c r="E1255" s="51" t="s">
        <v>85</v>
      </c>
      <c r="F1255" s="51"/>
      <c r="G1255" s="51"/>
      <c r="H1255" s="51"/>
      <c r="I1255" s="51"/>
      <c r="J1255" s="51"/>
      <c r="K1255" s="51"/>
    </row>
    <row r="1256" spans="1:11">
      <c r="A1256" s="28">
        <v>44503</v>
      </c>
      <c r="B1256" s="13">
        <v>421</v>
      </c>
      <c r="C1256" s="13" t="s">
        <v>1478</v>
      </c>
      <c r="D1256" s="51">
        <v>18384</v>
      </c>
      <c r="E1256" s="51" t="s">
        <v>85</v>
      </c>
      <c r="F1256" s="51"/>
      <c r="G1256" s="51"/>
      <c r="H1256" s="51" t="s">
        <v>85</v>
      </c>
      <c r="I1256" s="51" t="s">
        <v>85</v>
      </c>
      <c r="J1256" s="51"/>
      <c r="K1256" s="51"/>
    </row>
    <row r="1257" spans="1:11">
      <c r="A1257" s="28">
        <v>44503</v>
      </c>
      <c r="B1257" s="13">
        <v>424</v>
      </c>
      <c r="C1257" s="13" t="s">
        <v>1479</v>
      </c>
      <c r="D1257" s="51">
        <v>10724</v>
      </c>
      <c r="E1257" s="51" t="s">
        <v>85</v>
      </c>
      <c r="F1257" s="51"/>
      <c r="G1257" s="51"/>
      <c r="H1257" s="51"/>
      <c r="I1257" s="51"/>
      <c r="J1257" s="51"/>
      <c r="K1257" s="51"/>
    </row>
    <row r="1258" spans="1:11">
      <c r="A1258" s="28">
        <v>44503</v>
      </c>
      <c r="B1258" s="13">
        <v>510</v>
      </c>
      <c r="C1258" s="13" t="s">
        <v>1480</v>
      </c>
      <c r="D1258" s="51">
        <v>1956</v>
      </c>
      <c r="E1258" s="51" t="s">
        <v>85</v>
      </c>
      <c r="F1258" s="51"/>
      <c r="G1258" s="51"/>
      <c r="H1258" s="51"/>
      <c r="I1258" s="51"/>
      <c r="J1258" s="51"/>
      <c r="K1258" s="51"/>
    </row>
    <row r="1259" spans="1:11">
      <c r="A1259" s="28">
        <v>44503</v>
      </c>
      <c r="B1259" s="13">
        <v>515</v>
      </c>
      <c r="C1259" s="13" t="s">
        <v>1481</v>
      </c>
      <c r="D1259" s="51">
        <v>1983</v>
      </c>
      <c r="E1259" s="51" t="s">
        <v>85</v>
      </c>
      <c r="F1259" s="51"/>
      <c r="G1259" s="51"/>
      <c r="H1259" s="51"/>
      <c r="I1259" s="51"/>
      <c r="J1259" s="51"/>
      <c r="K1259" s="51"/>
    </row>
    <row r="1260" spans="1:11">
      <c r="A1260" s="28">
        <v>44343</v>
      </c>
      <c r="B1260" s="13">
        <v>622</v>
      </c>
      <c r="C1260" s="13" t="s">
        <v>1488</v>
      </c>
      <c r="D1260" s="51">
        <v>8187</v>
      </c>
      <c r="E1260" s="51" t="s">
        <v>85</v>
      </c>
      <c r="F1260" s="51" t="s">
        <v>85</v>
      </c>
      <c r="G1260" s="51"/>
      <c r="H1260" s="51" t="s">
        <v>85</v>
      </c>
      <c r="I1260" s="51" t="s">
        <v>85</v>
      </c>
      <c r="J1260" s="51"/>
      <c r="K1260" s="51"/>
    </row>
    <row r="1261" spans="1:11">
      <c r="A1261" s="28">
        <v>44301</v>
      </c>
      <c r="B1261" s="13">
        <v>624</v>
      </c>
      <c r="C1261" s="13" t="s">
        <v>1489</v>
      </c>
      <c r="D1261" s="51">
        <v>1990</v>
      </c>
      <c r="E1261" s="51" t="s">
        <v>85</v>
      </c>
      <c r="F1261" s="51"/>
      <c r="G1261" s="51"/>
      <c r="H1261" s="51"/>
      <c r="I1261" s="51"/>
      <c r="J1261" s="51"/>
      <c r="K1261" s="51"/>
    </row>
    <row r="1262" spans="1:11">
      <c r="A1262" s="28">
        <v>44318</v>
      </c>
      <c r="B1262" s="13">
        <v>422</v>
      </c>
      <c r="C1262" s="13" t="s">
        <v>1490</v>
      </c>
      <c r="D1262" s="51">
        <v>7261</v>
      </c>
      <c r="E1262" s="51" t="s">
        <v>85</v>
      </c>
      <c r="F1262" s="51"/>
      <c r="G1262" s="51"/>
      <c r="H1262" s="51" t="s">
        <v>85</v>
      </c>
      <c r="I1262" s="51"/>
      <c r="J1262" s="51"/>
      <c r="K1262" s="51"/>
    </row>
    <row r="1263" spans="1:11">
      <c r="A1263" s="28">
        <v>44419</v>
      </c>
      <c r="B1263" s="13">
        <v>607</v>
      </c>
      <c r="C1263" s="13" t="s">
        <v>1491</v>
      </c>
      <c r="D1263" s="51">
        <v>10854</v>
      </c>
      <c r="E1263" s="51" t="s">
        <v>85</v>
      </c>
      <c r="F1263" s="51"/>
      <c r="G1263" s="51"/>
      <c r="H1263" s="51"/>
      <c r="I1263" s="51"/>
      <c r="J1263" s="51"/>
      <c r="K1263" s="51"/>
    </row>
    <row r="1264" spans="1:11">
      <c r="A1264" s="28">
        <v>44504</v>
      </c>
      <c r="B1264" s="13">
        <v>401</v>
      </c>
      <c r="C1264" s="13" t="s">
        <v>1482</v>
      </c>
      <c r="D1264" s="51">
        <v>6990</v>
      </c>
      <c r="E1264" s="51" t="s">
        <v>85</v>
      </c>
      <c r="F1264" s="51"/>
      <c r="G1264" s="51"/>
      <c r="H1264" s="51"/>
      <c r="I1264" s="51"/>
      <c r="J1264" s="51"/>
      <c r="K1264" s="51"/>
    </row>
    <row r="1265" spans="1:11">
      <c r="A1265" s="28">
        <v>44504</v>
      </c>
      <c r="B1265" s="13">
        <v>414</v>
      </c>
      <c r="C1265" s="13" t="s">
        <v>1483</v>
      </c>
      <c r="D1265" s="51">
        <v>20912</v>
      </c>
      <c r="E1265" s="51" t="s">
        <v>85</v>
      </c>
      <c r="F1265" s="51"/>
      <c r="G1265" s="51"/>
      <c r="H1265" s="51" t="s">
        <v>85</v>
      </c>
      <c r="I1265" s="51" t="s">
        <v>85</v>
      </c>
      <c r="J1265" s="51"/>
      <c r="K1265" s="51"/>
    </row>
    <row r="1266" spans="1:11">
      <c r="A1266" s="28">
        <v>44504</v>
      </c>
      <c r="B1266" s="13">
        <v>418</v>
      </c>
      <c r="C1266" s="13" t="s">
        <v>1484</v>
      </c>
      <c r="D1266" s="51">
        <v>22028</v>
      </c>
      <c r="E1266" s="51" t="s">
        <v>85</v>
      </c>
      <c r="F1266" s="51"/>
      <c r="G1266" s="51"/>
      <c r="H1266" s="51"/>
      <c r="I1266" s="51"/>
      <c r="J1266" s="51"/>
      <c r="K1266" s="51"/>
    </row>
    <row r="1267" spans="1:11">
      <c r="A1267" s="28">
        <v>44504</v>
      </c>
      <c r="B1267" s="13">
        <v>422</v>
      </c>
      <c r="C1267" s="13" t="s">
        <v>1485</v>
      </c>
      <c r="D1267" s="51">
        <v>15524</v>
      </c>
      <c r="E1267" s="51" t="s">
        <v>85</v>
      </c>
      <c r="F1267" s="51"/>
      <c r="G1267" s="51"/>
      <c r="H1267" s="51"/>
      <c r="I1267" s="51"/>
      <c r="J1267" s="51"/>
      <c r="K1267" s="51"/>
    </row>
    <row r="1268" spans="1:11">
      <c r="A1268" s="28">
        <v>44504</v>
      </c>
      <c r="B1268" s="13">
        <v>423</v>
      </c>
      <c r="C1268" s="13" t="s">
        <v>1486</v>
      </c>
      <c r="D1268" s="51">
        <v>18485</v>
      </c>
      <c r="E1268" s="51" t="s">
        <v>85</v>
      </c>
      <c r="F1268" s="51"/>
      <c r="G1268" s="51"/>
      <c r="H1268" s="51"/>
      <c r="I1268" s="51"/>
      <c r="J1268" s="51"/>
      <c r="K1268" s="51"/>
    </row>
    <row r="1269" spans="1:11">
      <c r="A1269" s="28">
        <v>44504</v>
      </c>
      <c r="B1269" s="13">
        <v>501</v>
      </c>
      <c r="C1269" s="13" t="s">
        <v>1487</v>
      </c>
      <c r="D1269" s="51">
        <v>1690</v>
      </c>
      <c r="E1269" s="51" t="s">
        <v>85</v>
      </c>
      <c r="F1269" s="51"/>
      <c r="G1269" s="51"/>
      <c r="H1269" s="51"/>
      <c r="I1269" s="51"/>
      <c r="J1269" s="51"/>
      <c r="K1269" s="51"/>
    </row>
    <row r="1270" spans="1:11">
      <c r="A1270" s="28">
        <v>44507</v>
      </c>
      <c r="B1270" s="13">
        <v>411</v>
      </c>
      <c r="C1270" s="13" t="s">
        <v>1494</v>
      </c>
      <c r="D1270" s="53">
        <v>8858</v>
      </c>
      <c r="E1270" s="53" t="s">
        <v>85</v>
      </c>
      <c r="F1270" s="53"/>
      <c r="G1270" s="53"/>
      <c r="H1270" s="53"/>
      <c r="I1270" s="53"/>
      <c r="J1270" s="53"/>
      <c r="K1270" s="53"/>
    </row>
    <row r="1271" spans="1:11">
      <c r="A1271" s="28">
        <v>44507</v>
      </c>
      <c r="B1271" s="13">
        <v>412</v>
      </c>
      <c r="C1271" s="13" t="s">
        <v>1495</v>
      </c>
      <c r="D1271" s="53">
        <v>10704</v>
      </c>
      <c r="E1271" s="53" t="s">
        <v>85</v>
      </c>
      <c r="F1271" s="53"/>
      <c r="G1271" s="53"/>
      <c r="H1271" s="53"/>
      <c r="I1271" s="53"/>
      <c r="J1271" s="53"/>
      <c r="K1271" s="53"/>
    </row>
    <row r="1272" spans="1:11">
      <c r="A1272" s="28">
        <v>44507</v>
      </c>
      <c r="B1272" s="13">
        <v>603</v>
      </c>
      <c r="C1272" s="13" t="s">
        <v>1496</v>
      </c>
      <c r="D1272" s="53">
        <v>13030</v>
      </c>
      <c r="E1272" s="53" t="s">
        <v>85</v>
      </c>
      <c r="F1272" s="53"/>
      <c r="G1272" s="53"/>
      <c r="H1272" s="53"/>
      <c r="I1272" s="53"/>
      <c r="J1272" s="53"/>
      <c r="K1272" s="53"/>
    </row>
    <row r="1273" spans="1:11">
      <c r="A1273" s="28">
        <v>44507</v>
      </c>
      <c r="B1273" s="13">
        <v>608</v>
      </c>
      <c r="C1273" s="13" t="s">
        <v>1497</v>
      </c>
      <c r="D1273" s="53">
        <v>14613</v>
      </c>
      <c r="E1273" s="53" t="s">
        <v>85</v>
      </c>
      <c r="F1273" s="53"/>
      <c r="G1273" s="53"/>
      <c r="H1273" s="53"/>
      <c r="I1273" s="53"/>
      <c r="J1273" s="53"/>
      <c r="K1273" s="53"/>
    </row>
    <row r="1274" spans="1:11">
      <c r="A1274" s="28">
        <v>44507</v>
      </c>
      <c r="B1274" s="13">
        <v>609</v>
      </c>
      <c r="C1274" s="13" t="s">
        <v>1498</v>
      </c>
      <c r="D1274" s="53">
        <v>10564</v>
      </c>
      <c r="E1274" s="53" t="s">
        <v>85</v>
      </c>
      <c r="F1274" s="53"/>
      <c r="G1274" s="53"/>
      <c r="H1274" s="53"/>
      <c r="I1274" s="53"/>
      <c r="J1274" s="53"/>
      <c r="K1274" s="53"/>
    </row>
    <row r="1275" spans="1:11">
      <c r="A1275" s="28">
        <v>44507</v>
      </c>
      <c r="B1275" s="13">
        <v>514</v>
      </c>
      <c r="C1275" s="13" t="s">
        <v>1499</v>
      </c>
      <c r="D1275" s="53">
        <v>1605</v>
      </c>
      <c r="E1275" s="53" t="s">
        <v>85</v>
      </c>
      <c r="F1275" s="53"/>
      <c r="G1275" s="53"/>
      <c r="H1275" s="53"/>
      <c r="I1275" s="53"/>
      <c r="J1275" s="53"/>
      <c r="K1275" s="53"/>
    </row>
    <row r="1276" spans="1:11">
      <c r="A1276" s="28">
        <v>44507</v>
      </c>
      <c r="B1276" s="13">
        <v>518</v>
      </c>
      <c r="C1276" s="13" t="s">
        <v>1500</v>
      </c>
      <c r="D1276" s="53">
        <v>477</v>
      </c>
      <c r="E1276" s="53" t="s">
        <v>85</v>
      </c>
      <c r="F1276" s="53"/>
      <c r="G1276" s="53"/>
      <c r="H1276" s="53"/>
      <c r="I1276" s="53"/>
      <c r="J1276" s="53"/>
      <c r="K1276" s="53"/>
    </row>
    <row r="1277" spans="1:11">
      <c r="A1277" s="28">
        <v>44508</v>
      </c>
      <c r="B1277" s="13">
        <v>415</v>
      </c>
      <c r="C1277" s="13" t="s">
        <v>1501</v>
      </c>
      <c r="D1277" s="54">
        <v>19783</v>
      </c>
      <c r="E1277" s="54" t="s">
        <v>85</v>
      </c>
      <c r="F1277" s="54"/>
      <c r="G1277" s="54"/>
      <c r="H1277" s="54"/>
      <c r="I1277" s="54"/>
      <c r="J1277" s="54"/>
      <c r="K1277" s="54"/>
    </row>
    <row r="1278" spans="1:11">
      <c r="A1278" s="28">
        <v>44508</v>
      </c>
      <c r="B1278" s="13">
        <v>604</v>
      </c>
      <c r="C1278" s="13" t="s">
        <v>1502</v>
      </c>
      <c r="D1278" s="54">
        <v>3833</v>
      </c>
      <c r="E1278" s="54" t="s">
        <v>85</v>
      </c>
      <c r="F1278" s="54"/>
      <c r="G1278" s="54"/>
      <c r="H1278" s="54" t="s">
        <v>85</v>
      </c>
      <c r="I1278" s="54" t="s">
        <v>85</v>
      </c>
      <c r="J1278" s="54"/>
      <c r="K1278" s="54"/>
    </row>
    <row r="1279" spans="1:11">
      <c r="A1279" s="28">
        <v>44508</v>
      </c>
      <c r="B1279" s="13">
        <v>606</v>
      </c>
      <c r="C1279" s="13" t="s">
        <v>1503</v>
      </c>
      <c r="D1279" s="54">
        <v>5447</v>
      </c>
      <c r="E1279" s="54" t="s">
        <v>85</v>
      </c>
      <c r="F1279" s="54"/>
      <c r="G1279" s="54"/>
      <c r="H1279" s="54" t="s">
        <v>85</v>
      </c>
      <c r="I1279" s="54" t="s">
        <v>85</v>
      </c>
      <c r="J1279" s="54"/>
      <c r="K1279" s="54"/>
    </row>
    <row r="1280" spans="1:11">
      <c r="A1280" s="28">
        <v>44508</v>
      </c>
      <c r="B1280" s="13">
        <v>610</v>
      </c>
      <c r="C1280" s="13" t="s">
        <v>1504</v>
      </c>
      <c r="D1280" s="54">
        <v>14795</v>
      </c>
      <c r="E1280" s="54" t="s">
        <v>85</v>
      </c>
      <c r="F1280" s="54"/>
      <c r="G1280" s="54"/>
      <c r="H1280" s="54"/>
      <c r="I1280" s="54"/>
      <c r="J1280" s="54"/>
      <c r="K1280" s="54"/>
    </row>
    <row r="1281" spans="1:11">
      <c r="A1281" s="28">
        <v>44508</v>
      </c>
      <c r="B1281" s="13">
        <v>621</v>
      </c>
      <c r="C1281" s="13" t="s">
        <v>1505</v>
      </c>
      <c r="D1281" s="54">
        <v>11238</v>
      </c>
      <c r="E1281" s="54" t="s">
        <v>85</v>
      </c>
      <c r="F1281" s="54"/>
      <c r="G1281" s="54"/>
      <c r="H1281" s="54"/>
      <c r="I1281" s="54"/>
      <c r="J1281" s="54"/>
      <c r="K1281" s="54"/>
    </row>
    <row r="1282" spans="1:11">
      <c r="A1282" s="28">
        <v>44508</v>
      </c>
      <c r="B1282" s="13">
        <v>503</v>
      </c>
      <c r="C1282" s="13" t="s">
        <v>1506</v>
      </c>
      <c r="D1282" s="54">
        <v>2754</v>
      </c>
      <c r="E1282" s="54" t="s">
        <v>85</v>
      </c>
      <c r="F1282" s="54"/>
      <c r="G1282" s="54"/>
      <c r="H1282" s="54"/>
      <c r="I1282" s="54"/>
      <c r="J1282" s="54"/>
      <c r="K1282" s="54"/>
    </row>
    <row r="1283" spans="1:11">
      <c r="A1283" s="28">
        <v>44508</v>
      </c>
      <c r="B1283" s="13">
        <v>507</v>
      </c>
      <c r="C1283" s="13" t="s">
        <v>1507</v>
      </c>
      <c r="D1283" s="54">
        <v>252</v>
      </c>
      <c r="E1283" s="54" t="s">
        <v>85</v>
      </c>
      <c r="F1283" s="54"/>
      <c r="G1283" s="54"/>
      <c r="H1283" s="54"/>
      <c r="I1283" s="54"/>
      <c r="J1283" s="54"/>
      <c r="K1283" s="54"/>
    </row>
    <row r="1284" spans="1:11">
      <c r="A1284" s="28">
        <v>44509</v>
      </c>
      <c r="B1284" s="13">
        <v>402</v>
      </c>
      <c r="C1284" s="13" t="s">
        <v>1508</v>
      </c>
      <c r="D1284" s="55">
        <v>15094</v>
      </c>
      <c r="E1284" s="55" t="s">
        <v>85</v>
      </c>
      <c r="F1284" s="55"/>
      <c r="G1284" s="55"/>
      <c r="H1284" s="55"/>
      <c r="I1284" s="55"/>
      <c r="J1284" s="55"/>
      <c r="K1284" s="55"/>
    </row>
    <row r="1285" spans="1:11">
      <c r="A1285" s="28">
        <v>44509</v>
      </c>
      <c r="B1285" s="13">
        <v>404</v>
      </c>
      <c r="C1285" s="13" t="s">
        <v>1509</v>
      </c>
      <c r="D1285" s="55">
        <v>20742</v>
      </c>
      <c r="E1285" s="55" t="s">
        <v>85</v>
      </c>
      <c r="F1285" s="55"/>
      <c r="G1285" s="55"/>
      <c r="H1285" s="55"/>
      <c r="I1285" s="55"/>
      <c r="J1285" s="55"/>
      <c r="K1285" s="55"/>
    </row>
    <row r="1286" spans="1:11">
      <c r="A1286" s="28">
        <v>44509</v>
      </c>
      <c r="B1286" s="13">
        <v>407</v>
      </c>
      <c r="C1286" s="13" t="s">
        <v>1510</v>
      </c>
      <c r="D1286" s="55">
        <v>11294</v>
      </c>
      <c r="E1286" s="55" t="s">
        <v>85</v>
      </c>
      <c r="F1286" s="55"/>
      <c r="G1286" s="55"/>
      <c r="H1286" s="55" t="s">
        <v>85</v>
      </c>
      <c r="I1286" s="55" t="s">
        <v>85</v>
      </c>
      <c r="J1286" s="55"/>
      <c r="K1286" s="55"/>
    </row>
    <row r="1287" spans="1:11">
      <c r="A1287" s="28">
        <v>44509</v>
      </c>
      <c r="B1287" s="13">
        <v>602</v>
      </c>
      <c r="C1287" s="13" t="s">
        <v>1511</v>
      </c>
      <c r="D1287" s="55">
        <v>4095</v>
      </c>
      <c r="E1287" s="55" t="s">
        <v>85</v>
      </c>
      <c r="F1287" s="55"/>
      <c r="G1287" s="55"/>
      <c r="H1287" s="55"/>
      <c r="I1287" s="55"/>
      <c r="J1287" s="55"/>
      <c r="K1287" s="55"/>
    </row>
    <row r="1288" spans="1:11">
      <c r="A1288" s="28">
        <v>44509</v>
      </c>
      <c r="B1288" s="13">
        <v>612</v>
      </c>
      <c r="C1288" s="13" t="s">
        <v>1512</v>
      </c>
      <c r="D1288" s="55">
        <v>14496</v>
      </c>
      <c r="E1288" s="55" t="s">
        <v>85</v>
      </c>
      <c r="F1288" s="55"/>
      <c r="G1288" s="55"/>
      <c r="H1288" s="55"/>
      <c r="I1288" s="55"/>
      <c r="J1288" s="55"/>
      <c r="K1288" s="55"/>
    </row>
    <row r="1289" spans="1:11">
      <c r="A1289" s="28">
        <v>44509</v>
      </c>
      <c r="B1289" s="13">
        <v>513</v>
      </c>
      <c r="C1289" s="13" t="s">
        <v>1513</v>
      </c>
      <c r="D1289" s="55">
        <v>1195</v>
      </c>
      <c r="E1289" s="55" t="s">
        <v>85</v>
      </c>
      <c r="F1289" s="55"/>
      <c r="G1289" s="55"/>
      <c r="H1289" s="55"/>
      <c r="I1289" s="55"/>
      <c r="J1289" s="55"/>
      <c r="K1289" s="55"/>
    </row>
    <row r="1290" spans="1:11">
      <c r="A1290" s="28">
        <v>44509</v>
      </c>
      <c r="B1290" s="13">
        <v>517</v>
      </c>
      <c r="C1290" s="13" t="s">
        <v>1514</v>
      </c>
      <c r="D1290" s="55">
        <v>2641</v>
      </c>
      <c r="E1290" s="55" t="s">
        <v>85</v>
      </c>
      <c r="F1290" s="55"/>
      <c r="G1290" s="55"/>
      <c r="H1290" s="55"/>
      <c r="I1290" s="55"/>
      <c r="J1290" s="55"/>
      <c r="K1290" s="55"/>
    </row>
    <row r="1291" spans="1:11">
      <c r="A1291" s="28">
        <v>44510</v>
      </c>
      <c r="B1291" s="13">
        <v>403</v>
      </c>
      <c r="C1291" s="13" t="s">
        <v>1515</v>
      </c>
      <c r="D1291" s="56">
        <v>21227</v>
      </c>
      <c r="E1291" s="56" t="s">
        <v>85</v>
      </c>
      <c r="F1291" s="56"/>
      <c r="G1291" s="56"/>
      <c r="H1291" s="56"/>
      <c r="I1291" s="56"/>
      <c r="J1291" s="56"/>
      <c r="K1291" s="56"/>
    </row>
    <row r="1292" spans="1:11">
      <c r="A1292" s="28">
        <v>44510</v>
      </c>
      <c r="B1292" s="13">
        <v>409</v>
      </c>
      <c r="C1292" s="13" t="s">
        <v>1516</v>
      </c>
      <c r="D1292" s="56">
        <v>20556</v>
      </c>
      <c r="E1292" s="56" t="s">
        <v>85</v>
      </c>
      <c r="F1292" s="56"/>
      <c r="G1292" s="56"/>
      <c r="H1292" s="56"/>
      <c r="I1292" s="56"/>
      <c r="J1292" s="56"/>
      <c r="K1292" s="56"/>
    </row>
    <row r="1293" spans="1:11">
      <c r="A1293" s="28">
        <v>44510</v>
      </c>
      <c r="B1293" s="13">
        <v>622</v>
      </c>
      <c r="C1293" s="13" t="s">
        <v>1517</v>
      </c>
      <c r="D1293" s="56">
        <v>14209</v>
      </c>
      <c r="E1293" s="56" t="s">
        <v>85</v>
      </c>
      <c r="F1293" s="56"/>
      <c r="G1293" s="56"/>
      <c r="H1293" s="56" t="s">
        <v>85</v>
      </c>
      <c r="I1293" s="56" t="s">
        <v>85</v>
      </c>
      <c r="J1293" s="56"/>
      <c r="K1293" s="56"/>
    </row>
    <row r="1294" spans="1:11">
      <c r="A1294" s="28">
        <v>44510</v>
      </c>
      <c r="B1294" s="13">
        <v>623</v>
      </c>
      <c r="C1294" s="13" t="s">
        <v>1518</v>
      </c>
      <c r="D1294" s="56">
        <v>14599</v>
      </c>
      <c r="E1294" s="56" t="s">
        <v>85</v>
      </c>
      <c r="F1294" s="56"/>
      <c r="G1294" s="56"/>
      <c r="H1294" s="56"/>
      <c r="I1294" s="56"/>
      <c r="J1294" s="56"/>
      <c r="K1294" s="56"/>
    </row>
    <row r="1295" spans="1:11">
      <c r="A1295" s="28">
        <v>44510</v>
      </c>
      <c r="B1295" s="13">
        <v>624</v>
      </c>
      <c r="C1295" s="13" t="s">
        <v>1519</v>
      </c>
      <c r="D1295" s="56">
        <v>8624</v>
      </c>
      <c r="E1295" s="56" t="s">
        <v>85</v>
      </c>
      <c r="F1295" s="56"/>
      <c r="G1295" s="56"/>
      <c r="H1295" s="56"/>
      <c r="I1295" s="56"/>
      <c r="J1295" s="56"/>
      <c r="K1295" s="56"/>
    </row>
    <row r="1296" spans="1:11">
      <c r="A1296" s="28">
        <v>44510</v>
      </c>
      <c r="B1296" s="13">
        <v>504</v>
      </c>
      <c r="C1296" s="13" t="s">
        <v>1520</v>
      </c>
      <c r="D1296" s="56">
        <v>1657</v>
      </c>
      <c r="E1296" s="56" t="s">
        <v>85</v>
      </c>
      <c r="F1296" s="56"/>
      <c r="G1296" s="56"/>
      <c r="H1296" s="56"/>
      <c r="I1296" s="56"/>
      <c r="J1296" s="56"/>
      <c r="K1296" s="56"/>
    </row>
    <row r="1297" spans="1:11">
      <c r="A1297" s="28">
        <v>44510</v>
      </c>
      <c r="B1297" s="13">
        <v>512</v>
      </c>
      <c r="C1297" s="13" t="s">
        <v>1521</v>
      </c>
      <c r="D1297" s="56">
        <v>2241</v>
      </c>
      <c r="E1297" s="56" t="s">
        <v>85</v>
      </c>
      <c r="F1297" s="56"/>
      <c r="G1297" s="56"/>
      <c r="H1297" s="56"/>
      <c r="I1297" s="56"/>
      <c r="J1297" s="56"/>
      <c r="K1297" s="56"/>
    </row>
    <row r="1298" spans="1:11">
      <c r="A1298" s="28">
        <v>44511</v>
      </c>
      <c r="B1298" s="13">
        <v>408</v>
      </c>
      <c r="C1298" s="13" t="s">
        <v>1522</v>
      </c>
      <c r="D1298" s="56">
        <v>16087</v>
      </c>
      <c r="E1298" s="56" t="s">
        <v>85</v>
      </c>
      <c r="F1298" s="56"/>
      <c r="G1298" s="56"/>
      <c r="H1298" s="56" t="s">
        <v>85</v>
      </c>
      <c r="I1298" s="56" t="s">
        <v>85</v>
      </c>
      <c r="J1298" s="56"/>
      <c r="K1298" s="56"/>
    </row>
    <row r="1299" spans="1:11">
      <c r="A1299" s="28">
        <v>44511</v>
      </c>
      <c r="B1299" s="13">
        <v>605</v>
      </c>
      <c r="C1299" s="13" t="s">
        <v>1523</v>
      </c>
      <c r="D1299" s="56">
        <v>11829</v>
      </c>
      <c r="E1299" s="56" t="s">
        <v>85</v>
      </c>
      <c r="F1299" s="56"/>
      <c r="G1299" s="56"/>
      <c r="H1299" s="56"/>
      <c r="I1299" s="56"/>
      <c r="J1299" s="56"/>
      <c r="K1299" s="56"/>
    </row>
    <row r="1300" spans="1:11">
      <c r="A1300" s="28">
        <v>44511</v>
      </c>
      <c r="B1300" s="13">
        <v>611</v>
      </c>
      <c r="C1300" s="13" t="s">
        <v>1524</v>
      </c>
      <c r="D1300" s="56">
        <v>11727</v>
      </c>
      <c r="E1300" s="56" t="s">
        <v>85</v>
      </c>
      <c r="F1300" s="56"/>
      <c r="G1300" s="56"/>
      <c r="H1300" s="56" t="s">
        <v>85</v>
      </c>
      <c r="I1300" s="56" t="s">
        <v>85</v>
      </c>
      <c r="J1300" s="56"/>
      <c r="K1300" s="56"/>
    </row>
    <row r="1301" spans="1:11">
      <c r="A1301" s="28">
        <v>44511</v>
      </c>
      <c r="B1301" s="13">
        <v>614</v>
      </c>
      <c r="C1301" s="13" t="s">
        <v>1525</v>
      </c>
      <c r="D1301" s="56">
        <v>11447</v>
      </c>
      <c r="E1301" s="56" t="s">
        <v>85</v>
      </c>
      <c r="F1301" s="56"/>
      <c r="G1301" s="56"/>
      <c r="H1301" s="56"/>
      <c r="I1301" s="56"/>
      <c r="J1301" s="56"/>
      <c r="K1301" s="56"/>
    </row>
    <row r="1302" spans="1:11">
      <c r="A1302" s="28">
        <v>44511</v>
      </c>
      <c r="B1302" s="13">
        <v>617</v>
      </c>
      <c r="C1302" s="13" t="s">
        <v>1526</v>
      </c>
      <c r="D1302" s="56">
        <v>10018</v>
      </c>
      <c r="E1302" s="56" t="s">
        <v>85</v>
      </c>
      <c r="F1302" s="56"/>
      <c r="G1302" s="56"/>
      <c r="H1302" s="56"/>
      <c r="I1302" s="56"/>
      <c r="J1302" s="56"/>
      <c r="K1302" s="56"/>
    </row>
    <row r="1303" spans="1:11">
      <c r="A1303" s="28">
        <v>44511</v>
      </c>
      <c r="B1303" s="13">
        <v>618</v>
      </c>
      <c r="C1303" s="13" t="s">
        <v>1527</v>
      </c>
      <c r="D1303" s="56">
        <v>15661</v>
      </c>
      <c r="E1303" s="56" t="s">
        <v>85</v>
      </c>
      <c r="F1303" s="56"/>
      <c r="G1303" s="56"/>
      <c r="H1303" s="56"/>
      <c r="I1303" s="56"/>
      <c r="J1303" s="56"/>
      <c r="K1303" s="56"/>
    </row>
    <row r="1304" spans="1:11">
      <c r="A1304" s="28">
        <v>44511</v>
      </c>
      <c r="B1304" s="13">
        <v>502</v>
      </c>
      <c r="C1304" s="13" t="s">
        <v>1528</v>
      </c>
      <c r="D1304" s="56">
        <v>3011</v>
      </c>
      <c r="E1304" s="56" t="s">
        <v>85</v>
      </c>
      <c r="F1304" s="56"/>
      <c r="G1304" s="56"/>
      <c r="H1304" s="56"/>
      <c r="I1304" s="56"/>
      <c r="J1304" s="56"/>
      <c r="K1304" s="56"/>
    </row>
    <row r="1305" spans="1:11">
      <c r="A1305" s="28">
        <v>44511</v>
      </c>
      <c r="B1305" s="13">
        <v>516</v>
      </c>
      <c r="C1305" s="13" t="s">
        <v>1529</v>
      </c>
      <c r="D1305" s="56">
        <v>721</v>
      </c>
      <c r="E1305" s="56" t="s">
        <v>85</v>
      </c>
      <c r="F1305" s="56"/>
      <c r="G1305" s="56"/>
      <c r="H1305" s="56"/>
      <c r="I1305" s="56"/>
      <c r="J1305" s="56"/>
      <c r="K1305" s="56"/>
    </row>
    <row r="1306" spans="1:11">
      <c r="A1306" s="28">
        <v>44514</v>
      </c>
      <c r="B1306" s="13">
        <v>405</v>
      </c>
      <c r="C1306" s="13" t="s">
        <v>1531</v>
      </c>
      <c r="D1306" s="56">
        <v>19979</v>
      </c>
      <c r="E1306" s="56" t="s">
        <v>85</v>
      </c>
      <c r="F1306" s="56" t="s">
        <v>85</v>
      </c>
      <c r="G1306" s="56"/>
      <c r="H1306" s="56"/>
      <c r="I1306" s="56"/>
      <c r="J1306" s="56"/>
      <c r="K1306" s="56"/>
    </row>
    <row r="1307" spans="1:11">
      <c r="A1307" s="28">
        <v>44514</v>
      </c>
      <c r="B1307" s="13">
        <v>420</v>
      </c>
      <c r="C1307" s="13" t="s">
        <v>1532</v>
      </c>
      <c r="D1307" s="56">
        <v>22044</v>
      </c>
      <c r="E1307" s="56" t="s">
        <v>85</v>
      </c>
      <c r="F1307" s="56" t="s">
        <v>85</v>
      </c>
      <c r="G1307" s="56"/>
      <c r="H1307" s="56" t="s">
        <v>85</v>
      </c>
      <c r="I1307" s="56" t="s">
        <v>85</v>
      </c>
      <c r="J1307" s="56"/>
      <c r="K1307" s="56"/>
    </row>
    <row r="1308" spans="1:11">
      <c r="A1308" s="28">
        <v>44514</v>
      </c>
      <c r="B1308" s="13">
        <v>601</v>
      </c>
      <c r="C1308" s="13" t="s">
        <v>1533</v>
      </c>
      <c r="D1308" s="56">
        <v>9737</v>
      </c>
      <c r="E1308" s="56" t="s">
        <v>85</v>
      </c>
      <c r="F1308" s="56" t="s">
        <v>85</v>
      </c>
      <c r="G1308" s="56"/>
      <c r="H1308" s="56"/>
      <c r="I1308" s="56"/>
      <c r="J1308" s="56"/>
      <c r="K1308" s="56"/>
    </row>
    <row r="1309" spans="1:11">
      <c r="A1309" s="28">
        <v>44514</v>
      </c>
      <c r="B1309" s="13">
        <v>607</v>
      </c>
      <c r="C1309" s="13" t="s">
        <v>1534</v>
      </c>
      <c r="D1309" s="56">
        <v>14742</v>
      </c>
      <c r="E1309" s="56" t="s">
        <v>85</v>
      </c>
      <c r="F1309" s="56" t="s">
        <v>85</v>
      </c>
      <c r="G1309" s="56"/>
      <c r="H1309" s="56"/>
      <c r="I1309" s="56"/>
      <c r="J1309" s="56"/>
      <c r="K1309" s="56"/>
    </row>
    <row r="1310" spans="1:11">
      <c r="A1310" s="28">
        <v>44514</v>
      </c>
      <c r="B1310" s="13">
        <v>615</v>
      </c>
      <c r="C1310" s="13" t="s">
        <v>1535</v>
      </c>
      <c r="D1310" s="56">
        <v>8382</v>
      </c>
      <c r="E1310" s="56" t="s">
        <v>85</v>
      </c>
      <c r="F1310" s="56" t="s">
        <v>85</v>
      </c>
      <c r="G1310" s="56"/>
      <c r="H1310" s="56"/>
      <c r="I1310" s="56"/>
      <c r="J1310" s="56"/>
      <c r="K1310" s="56"/>
    </row>
    <row r="1311" spans="1:11">
      <c r="A1311" s="28">
        <v>44514</v>
      </c>
      <c r="B1311" s="13">
        <v>505</v>
      </c>
      <c r="C1311" s="13" t="s">
        <v>1536</v>
      </c>
      <c r="D1311" s="56">
        <v>2271</v>
      </c>
      <c r="E1311" s="56" t="s">
        <v>85</v>
      </c>
      <c r="F1311" s="56" t="s">
        <v>85</v>
      </c>
      <c r="G1311" s="56"/>
      <c r="H1311" s="56"/>
      <c r="I1311" s="56"/>
      <c r="J1311" s="56"/>
      <c r="K1311" s="56"/>
    </row>
    <row r="1312" spans="1:11">
      <c r="A1312" s="28">
        <v>44514</v>
      </c>
      <c r="B1312" s="13">
        <v>508</v>
      </c>
      <c r="C1312" s="13" t="s">
        <v>1537</v>
      </c>
      <c r="D1312" s="56">
        <v>508</v>
      </c>
      <c r="E1312" s="56" t="s">
        <v>85</v>
      </c>
      <c r="F1312" s="56" t="s">
        <v>85</v>
      </c>
      <c r="G1312" s="56"/>
      <c r="H1312" s="56"/>
      <c r="I1312" s="56"/>
      <c r="J1312" s="56"/>
      <c r="K1312" s="56"/>
    </row>
    <row r="1313" spans="1:11">
      <c r="A1313" s="28">
        <v>44515</v>
      </c>
      <c r="B1313" s="13">
        <v>406</v>
      </c>
      <c r="C1313" s="13" t="s">
        <v>1538</v>
      </c>
      <c r="D1313" s="56">
        <v>21441</v>
      </c>
      <c r="E1313" s="56" t="s">
        <v>85</v>
      </c>
      <c r="F1313" s="56" t="s">
        <v>85</v>
      </c>
      <c r="G1313" s="56"/>
      <c r="H1313" s="56"/>
      <c r="I1313" s="56"/>
      <c r="J1313" s="56"/>
      <c r="K1313" s="56"/>
    </row>
    <row r="1314" spans="1:11">
      <c r="A1314" s="28">
        <v>44515</v>
      </c>
      <c r="B1314" s="13">
        <v>410</v>
      </c>
      <c r="C1314" s="13" t="s">
        <v>1539</v>
      </c>
      <c r="D1314" s="56">
        <v>21949</v>
      </c>
      <c r="E1314" s="56" t="s">
        <v>85</v>
      </c>
      <c r="F1314" s="56" t="s">
        <v>85</v>
      </c>
      <c r="G1314" s="56"/>
      <c r="H1314" s="56"/>
      <c r="I1314" s="56"/>
      <c r="J1314" s="56"/>
      <c r="K1314" s="56"/>
    </row>
    <row r="1315" spans="1:11">
      <c r="A1315" s="28">
        <v>44515</v>
      </c>
      <c r="B1315" s="13">
        <v>413</v>
      </c>
      <c r="C1315" s="13" t="s">
        <v>1540</v>
      </c>
      <c r="D1315" s="56">
        <v>23259</v>
      </c>
      <c r="E1315" s="56" t="s">
        <v>85</v>
      </c>
      <c r="F1315" s="56" t="s">
        <v>85</v>
      </c>
      <c r="G1315" s="56"/>
      <c r="H1315" s="56"/>
      <c r="I1315" s="56"/>
      <c r="J1315" s="56"/>
      <c r="K1315" s="56"/>
    </row>
    <row r="1316" spans="1:11">
      <c r="A1316" s="28">
        <v>44515</v>
      </c>
      <c r="B1316" s="13">
        <v>616</v>
      </c>
      <c r="C1316" s="13" t="s">
        <v>1541</v>
      </c>
      <c r="D1316" s="56">
        <v>11203</v>
      </c>
      <c r="E1316" s="56" t="s">
        <v>85</v>
      </c>
      <c r="F1316" s="56" t="s">
        <v>85</v>
      </c>
      <c r="G1316" s="56"/>
      <c r="H1316" s="56" t="s">
        <v>85</v>
      </c>
      <c r="I1316" s="56" t="s">
        <v>85</v>
      </c>
      <c r="J1316" s="56"/>
      <c r="K1316" s="56"/>
    </row>
    <row r="1317" spans="1:11">
      <c r="A1317" s="28">
        <v>44515</v>
      </c>
      <c r="B1317" s="13">
        <v>619</v>
      </c>
      <c r="C1317" s="13" t="s">
        <v>1542</v>
      </c>
      <c r="D1317" s="56">
        <v>14765</v>
      </c>
      <c r="E1317" s="56" t="s">
        <v>85</v>
      </c>
      <c r="F1317" s="56" t="s">
        <v>85</v>
      </c>
      <c r="G1317" s="56"/>
      <c r="H1317" s="56"/>
      <c r="I1317" s="56"/>
      <c r="J1317" s="56"/>
      <c r="K1317" s="56"/>
    </row>
    <row r="1318" spans="1:11">
      <c r="A1318" s="28">
        <v>44515</v>
      </c>
      <c r="B1318" s="13">
        <v>620</v>
      </c>
      <c r="C1318" s="13" t="s">
        <v>1543</v>
      </c>
      <c r="D1318" s="56">
        <v>13620</v>
      </c>
      <c r="E1318" s="56" t="s">
        <v>85</v>
      </c>
      <c r="F1318" s="56" t="s">
        <v>85</v>
      </c>
      <c r="G1318" s="56"/>
      <c r="H1318" s="56"/>
      <c r="I1318" s="56"/>
      <c r="J1318" s="56"/>
      <c r="K1318" s="56"/>
    </row>
    <row r="1319" spans="1:11">
      <c r="A1319" s="28">
        <v>44515</v>
      </c>
      <c r="B1319" s="13">
        <v>501</v>
      </c>
      <c r="C1319" s="13" t="s">
        <v>1544</v>
      </c>
      <c r="D1319" s="56">
        <v>1690</v>
      </c>
      <c r="E1319" s="56" t="s">
        <v>85</v>
      </c>
      <c r="F1319" s="56" t="s">
        <v>85</v>
      </c>
      <c r="G1319" s="56"/>
      <c r="H1319" s="56"/>
      <c r="I1319" s="56"/>
      <c r="J1319" s="56"/>
      <c r="K1319" s="56"/>
    </row>
    <row r="1320" spans="1:11">
      <c r="A1320" s="28">
        <v>44515</v>
      </c>
      <c r="B1320" s="13">
        <v>511</v>
      </c>
      <c r="C1320" s="13" t="s">
        <v>1545</v>
      </c>
      <c r="D1320" s="56">
        <v>1090</v>
      </c>
      <c r="E1320" s="56" t="s">
        <v>85</v>
      </c>
      <c r="F1320" s="56" t="s">
        <v>85</v>
      </c>
      <c r="G1320" s="56"/>
      <c r="H1320" s="56"/>
      <c r="I1320" s="56"/>
      <c r="J1320" s="56"/>
      <c r="K1320" s="56"/>
    </row>
    <row r="1321" spans="1:11">
      <c r="A1321" s="28">
        <v>44516</v>
      </c>
      <c r="B1321" s="13">
        <v>416</v>
      </c>
      <c r="C1321" s="13" t="s">
        <v>1546</v>
      </c>
      <c r="D1321" s="56">
        <v>15292</v>
      </c>
      <c r="E1321" s="56" t="s">
        <v>85</v>
      </c>
      <c r="F1321" s="56" t="s">
        <v>85</v>
      </c>
      <c r="G1321" s="56"/>
      <c r="H1321" s="56"/>
      <c r="I1321" s="56"/>
      <c r="J1321" s="56"/>
      <c r="K1321" s="56"/>
    </row>
    <row r="1322" spans="1:11">
      <c r="A1322" s="28">
        <v>44516</v>
      </c>
      <c r="B1322" s="13">
        <v>417</v>
      </c>
      <c r="C1322" s="13" t="s">
        <v>1547</v>
      </c>
      <c r="D1322" s="56">
        <v>19949</v>
      </c>
      <c r="E1322" s="56" t="s">
        <v>85</v>
      </c>
      <c r="F1322" s="56" t="s">
        <v>85</v>
      </c>
      <c r="G1322" s="56"/>
      <c r="H1322" s="56"/>
      <c r="I1322" s="56"/>
      <c r="J1322" s="56"/>
      <c r="K1322" s="56"/>
    </row>
    <row r="1323" spans="1:11">
      <c r="A1323" s="28">
        <v>44516</v>
      </c>
      <c r="B1323" s="13">
        <v>419</v>
      </c>
      <c r="C1323" s="13" t="s">
        <v>1548</v>
      </c>
      <c r="D1323" s="56">
        <v>21967</v>
      </c>
      <c r="E1323" s="56" t="s">
        <v>85</v>
      </c>
      <c r="F1323" s="56" t="s">
        <v>85</v>
      </c>
      <c r="G1323" s="56"/>
      <c r="H1323" s="56"/>
      <c r="I1323" s="56"/>
      <c r="J1323" s="56"/>
      <c r="K1323" s="56"/>
    </row>
    <row r="1324" spans="1:11">
      <c r="A1324" s="28">
        <v>44516</v>
      </c>
      <c r="B1324" s="13">
        <v>625</v>
      </c>
      <c r="C1324" s="13" t="s">
        <v>1549</v>
      </c>
      <c r="D1324" s="56">
        <v>11210</v>
      </c>
      <c r="E1324" s="56" t="s">
        <v>85</v>
      </c>
      <c r="F1324" s="56" t="s">
        <v>85</v>
      </c>
      <c r="G1324" s="56"/>
      <c r="H1324" s="56" t="s">
        <v>85</v>
      </c>
      <c r="I1324" s="56" t="s">
        <v>85</v>
      </c>
      <c r="J1324" s="56"/>
      <c r="K1324" s="56"/>
    </row>
    <row r="1325" spans="1:11">
      <c r="A1325" s="28">
        <v>44516</v>
      </c>
      <c r="B1325" s="13">
        <v>626</v>
      </c>
      <c r="C1325" s="13" t="s">
        <v>1550</v>
      </c>
      <c r="D1325" s="56">
        <v>10038</v>
      </c>
      <c r="E1325" s="56" t="s">
        <v>85</v>
      </c>
      <c r="F1325" s="56" t="s">
        <v>85</v>
      </c>
      <c r="G1325" s="56"/>
      <c r="H1325" s="56"/>
      <c r="I1325" s="56"/>
      <c r="J1325" s="56"/>
      <c r="K1325" s="56"/>
    </row>
    <row r="1326" spans="1:11">
      <c r="A1326" s="28">
        <v>44516</v>
      </c>
      <c r="B1326" s="13">
        <v>509</v>
      </c>
      <c r="C1326" s="13" t="s">
        <v>1551</v>
      </c>
      <c r="D1326" s="56">
        <v>368</v>
      </c>
      <c r="E1326" s="56" t="s">
        <v>85</v>
      </c>
      <c r="F1326" s="56" t="s">
        <v>85</v>
      </c>
      <c r="G1326" s="56"/>
      <c r="H1326" s="56"/>
      <c r="I1326" s="56"/>
      <c r="J1326" s="56"/>
      <c r="K1326" s="56"/>
    </row>
    <row r="1327" spans="1:11">
      <c r="A1327" s="28">
        <v>44517</v>
      </c>
      <c r="B1327" s="13">
        <v>401</v>
      </c>
      <c r="C1327" s="13" t="s">
        <v>1552</v>
      </c>
      <c r="D1327" s="57">
        <v>8039</v>
      </c>
      <c r="E1327" s="57" t="s">
        <v>85</v>
      </c>
      <c r="F1327" s="57" t="s">
        <v>85</v>
      </c>
      <c r="G1327" s="57"/>
      <c r="H1327" s="57"/>
      <c r="I1327" s="57"/>
      <c r="J1327" s="57"/>
      <c r="K1327" s="57"/>
    </row>
    <row r="1328" spans="1:11">
      <c r="A1328" s="28">
        <v>44517</v>
      </c>
      <c r="B1328" s="13">
        <v>414</v>
      </c>
      <c r="C1328" s="13" t="s">
        <v>1553</v>
      </c>
      <c r="D1328" s="57">
        <v>20927</v>
      </c>
      <c r="E1328" s="57" t="s">
        <v>85</v>
      </c>
      <c r="F1328" s="57" t="s">
        <v>85</v>
      </c>
      <c r="G1328" s="57"/>
      <c r="H1328" s="57"/>
      <c r="I1328" s="57"/>
      <c r="J1328" s="57"/>
      <c r="K1328" s="57"/>
    </row>
    <row r="1329" spans="1:11">
      <c r="A1329" s="28">
        <v>44517</v>
      </c>
      <c r="B1329" s="13">
        <v>424</v>
      </c>
      <c r="C1329" s="13" t="s">
        <v>1554</v>
      </c>
      <c r="D1329" s="57">
        <v>13829</v>
      </c>
      <c r="E1329" s="57" t="s">
        <v>85</v>
      </c>
      <c r="F1329" s="57" t="s">
        <v>85</v>
      </c>
      <c r="G1329" s="57"/>
      <c r="H1329" s="57"/>
      <c r="I1329" s="57"/>
      <c r="J1329" s="57"/>
      <c r="K1329" s="57"/>
    </row>
    <row r="1330" spans="1:11">
      <c r="A1330" s="28">
        <v>44517</v>
      </c>
      <c r="B1330" s="13">
        <v>613</v>
      </c>
      <c r="C1330" s="13" t="s">
        <v>1555</v>
      </c>
      <c r="D1330" s="57">
        <v>12530</v>
      </c>
      <c r="E1330" s="57" t="s">
        <v>85</v>
      </c>
      <c r="F1330" s="57" t="s">
        <v>85</v>
      </c>
      <c r="G1330" s="57"/>
      <c r="H1330" s="57" t="s">
        <v>85</v>
      </c>
      <c r="I1330" s="57" t="s">
        <v>85</v>
      </c>
      <c r="J1330" s="57"/>
      <c r="K1330" s="57"/>
    </row>
    <row r="1331" spans="1:11">
      <c r="A1331" s="28">
        <v>44517</v>
      </c>
      <c r="B1331" s="13">
        <v>506</v>
      </c>
      <c r="C1331" s="13" t="s">
        <v>1556</v>
      </c>
      <c r="D1331" s="57">
        <v>812</v>
      </c>
      <c r="E1331" s="57" t="s">
        <v>85</v>
      </c>
      <c r="F1331" s="57" t="s">
        <v>85</v>
      </c>
      <c r="G1331" s="57"/>
      <c r="H1331" s="57"/>
      <c r="I1331" s="57"/>
      <c r="J1331" s="57"/>
      <c r="K1331" s="57"/>
    </row>
    <row r="1332" spans="1:11">
      <c r="A1332" s="28">
        <v>44517</v>
      </c>
      <c r="B1332" s="13">
        <v>510</v>
      </c>
      <c r="C1332" s="13" t="s">
        <v>1557</v>
      </c>
      <c r="D1332" s="57">
        <v>1957</v>
      </c>
      <c r="E1332" s="57" t="s">
        <v>85</v>
      </c>
      <c r="F1332" s="57" t="s">
        <v>85</v>
      </c>
      <c r="G1332" s="57"/>
      <c r="H1332" s="57"/>
      <c r="I1332" s="57"/>
      <c r="J1332" s="57"/>
      <c r="K1332" s="57"/>
    </row>
    <row r="1333" spans="1:11">
      <c r="A1333" s="28">
        <v>44518</v>
      </c>
      <c r="B1333" s="13">
        <v>418</v>
      </c>
      <c r="C1333" s="13" t="s">
        <v>1558</v>
      </c>
      <c r="D1333" s="58">
        <v>24647</v>
      </c>
      <c r="E1333" s="58" t="s">
        <v>85</v>
      </c>
      <c r="F1333" s="58" t="s">
        <v>85</v>
      </c>
      <c r="G1333" s="58"/>
      <c r="H1333" s="58"/>
      <c r="I1333" s="58"/>
      <c r="J1333" s="58"/>
      <c r="K1333" s="58"/>
    </row>
    <row r="1334" spans="1:11">
      <c r="A1334" s="28">
        <v>44518</v>
      </c>
      <c r="B1334" s="13">
        <v>421</v>
      </c>
      <c r="C1334" s="13" t="s">
        <v>1559</v>
      </c>
      <c r="D1334" s="58">
        <v>20864</v>
      </c>
      <c r="E1334" s="58" t="s">
        <v>85</v>
      </c>
      <c r="F1334" s="58" t="s">
        <v>85</v>
      </c>
      <c r="G1334" s="58"/>
      <c r="H1334" s="58"/>
      <c r="I1334" s="58"/>
      <c r="J1334" s="58"/>
      <c r="K1334" s="58"/>
    </row>
    <row r="1335" spans="1:11">
      <c r="A1335" s="28">
        <v>44518</v>
      </c>
      <c r="B1335" s="13">
        <v>422</v>
      </c>
      <c r="C1335" s="13" t="s">
        <v>1560</v>
      </c>
      <c r="D1335" s="58">
        <v>19102</v>
      </c>
      <c r="E1335" s="58" t="s">
        <v>85</v>
      </c>
      <c r="F1335" s="58" t="s">
        <v>85</v>
      </c>
      <c r="G1335" s="58"/>
      <c r="H1335" s="58" t="s">
        <v>85</v>
      </c>
      <c r="I1335" s="58" t="s">
        <v>85</v>
      </c>
      <c r="J1335" s="58"/>
      <c r="K1335" s="58"/>
    </row>
    <row r="1336" spans="1:11">
      <c r="A1336" s="28">
        <v>44518</v>
      </c>
      <c r="B1336" s="13">
        <v>423</v>
      </c>
      <c r="C1336" s="13" t="s">
        <v>1561</v>
      </c>
      <c r="D1336" s="58">
        <v>22170</v>
      </c>
      <c r="E1336" s="58" t="s">
        <v>85</v>
      </c>
      <c r="F1336" s="58" t="s">
        <v>85</v>
      </c>
      <c r="G1336" s="58"/>
      <c r="H1336" s="58" t="s">
        <v>85</v>
      </c>
      <c r="I1336" s="58" t="s">
        <v>85</v>
      </c>
      <c r="J1336" s="58"/>
      <c r="K1336" s="58"/>
    </row>
    <row r="1337" spans="1:11">
      <c r="A1337" s="28">
        <v>44518</v>
      </c>
      <c r="B1337" s="13">
        <v>515</v>
      </c>
      <c r="C1337" s="13" t="s">
        <v>1562</v>
      </c>
      <c r="D1337" s="58">
        <v>2010</v>
      </c>
      <c r="E1337" s="58" t="s">
        <v>85</v>
      </c>
      <c r="F1337" s="58" t="s">
        <v>85</v>
      </c>
      <c r="G1337" s="58"/>
      <c r="H1337" s="58"/>
      <c r="I1337" s="58"/>
      <c r="J1337" s="58"/>
      <c r="K1337" s="58"/>
    </row>
    <row r="1338" spans="1:11">
      <c r="A1338" s="28">
        <v>44518</v>
      </c>
      <c r="B1338" s="13">
        <v>519</v>
      </c>
      <c r="C1338" s="13" t="s">
        <v>1563</v>
      </c>
      <c r="D1338" s="58">
        <v>653</v>
      </c>
      <c r="E1338" s="58" t="s">
        <v>85</v>
      </c>
      <c r="F1338" s="58" t="s">
        <v>85</v>
      </c>
      <c r="G1338" s="58"/>
      <c r="H1338" s="58"/>
      <c r="I1338" s="58"/>
      <c r="J1338" s="58"/>
      <c r="K1338" s="58"/>
    </row>
    <row r="1339" spans="1:11">
      <c r="A1339" s="28">
        <v>44521</v>
      </c>
      <c r="B1339" s="13">
        <v>411</v>
      </c>
      <c r="C1339" s="13" t="s">
        <v>1571</v>
      </c>
      <c r="D1339" s="58">
        <v>9582</v>
      </c>
      <c r="E1339" s="58" t="s">
        <v>85</v>
      </c>
      <c r="F1339" s="58" t="s">
        <v>85</v>
      </c>
      <c r="G1339" s="58"/>
      <c r="H1339" s="58"/>
      <c r="I1339" s="58"/>
      <c r="J1339" s="58"/>
      <c r="K1339" s="58"/>
    </row>
    <row r="1340" spans="1:11">
      <c r="A1340" s="28">
        <v>44521</v>
      </c>
      <c r="B1340" s="13">
        <v>412</v>
      </c>
      <c r="C1340" s="13" t="s">
        <v>1572</v>
      </c>
      <c r="D1340" s="58">
        <v>11313</v>
      </c>
      <c r="E1340" s="58" t="s">
        <v>85</v>
      </c>
      <c r="F1340" s="58" t="s">
        <v>85</v>
      </c>
      <c r="G1340" s="58"/>
      <c r="H1340" s="58"/>
      <c r="I1340" s="58"/>
      <c r="J1340" s="58"/>
      <c r="K1340" s="58"/>
    </row>
    <row r="1341" spans="1:11">
      <c r="A1341" s="28">
        <v>44521</v>
      </c>
      <c r="B1341" s="13">
        <v>603</v>
      </c>
      <c r="C1341" s="13" t="s">
        <v>1573</v>
      </c>
      <c r="D1341" s="58">
        <v>15985</v>
      </c>
      <c r="E1341" s="58" t="s">
        <v>85</v>
      </c>
      <c r="F1341" s="58" t="s">
        <v>85</v>
      </c>
      <c r="G1341" s="58"/>
      <c r="H1341" s="58" t="s">
        <v>85</v>
      </c>
      <c r="I1341" s="58" t="s">
        <v>85</v>
      </c>
      <c r="J1341" s="58"/>
      <c r="K1341" s="58"/>
    </row>
    <row r="1342" spans="1:11">
      <c r="A1342" s="28">
        <v>44521</v>
      </c>
      <c r="B1342" s="13">
        <v>608</v>
      </c>
      <c r="C1342" s="13" t="s">
        <v>1574</v>
      </c>
      <c r="D1342" s="58">
        <v>16716</v>
      </c>
      <c r="E1342" s="58" t="s">
        <v>85</v>
      </c>
      <c r="F1342" s="58" t="s">
        <v>85</v>
      </c>
      <c r="G1342" s="58"/>
      <c r="H1342" s="58"/>
      <c r="I1342" s="58"/>
      <c r="J1342" s="58"/>
      <c r="K1342" s="58"/>
    </row>
    <row r="1343" spans="1:11">
      <c r="A1343" s="28">
        <v>44521</v>
      </c>
      <c r="B1343" s="13">
        <v>609</v>
      </c>
      <c r="C1343" s="13" t="s">
        <v>1575</v>
      </c>
      <c r="D1343" s="58">
        <v>10564</v>
      </c>
      <c r="E1343" s="58" t="s">
        <v>85</v>
      </c>
      <c r="F1343" s="58" t="s">
        <v>85</v>
      </c>
      <c r="G1343" s="58"/>
      <c r="H1343" s="58" t="s">
        <v>85</v>
      </c>
      <c r="I1343" s="58" t="s">
        <v>85</v>
      </c>
      <c r="J1343" s="58"/>
      <c r="K1343" s="58"/>
    </row>
    <row r="1344" spans="1:11">
      <c r="A1344" s="28">
        <v>44521</v>
      </c>
      <c r="B1344" s="13">
        <v>623</v>
      </c>
      <c r="C1344" s="13" t="s">
        <v>1576</v>
      </c>
      <c r="D1344" s="58">
        <v>15022</v>
      </c>
      <c r="E1344" s="58" t="s">
        <v>85</v>
      </c>
      <c r="F1344" s="58" t="s">
        <v>85</v>
      </c>
      <c r="G1344" s="58"/>
      <c r="H1344" s="58"/>
      <c r="I1344" s="58"/>
      <c r="J1344" s="58"/>
      <c r="K1344" s="58"/>
    </row>
    <row r="1345" spans="1:11">
      <c r="A1345" s="28">
        <v>44521</v>
      </c>
      <c r="B1345" s="13">
        <v>503</v>
      </c>
      <c r="C1345" s="13" t="s">
        <v>1577</v>
      </c>
      <c r="D1345" s="58">
        <v>2849</v>
      </c>
      <c r="E1345" s="58" t="s">
        <v>85</v>
      </c>
      <c r="F1345" s="58" t="s">
        <v>85</v>
      </c>
      <c r="G1345" s="58"/>
      <c r="H1345" s="58"/>
      <c r="I1345" s="58"/>
      <c r="J1345" s="58"/>
      <c r="K1345" s="58"/>
    </row>
    <row r="1346" spans="1:11">
      <c r="A1346" s="28">
        <v>44521</v>
      </c>
      <c r="B1346" s="13">
        <v>517</v>
      </c>
      <c r="C1346" s="13" t="s">
        <v>1578</v>
      </c>
      <c r="D1346" s="58">
        <v>2641</v>
      </c>
      <c r="E1346" s="58" t="s">
        <v>85</v>
      </c>
      <c r="F1346" s="58" t="s">
        <v>85</v>
      </c>
      <c r="G1346" s="58"/>
      <c r="H1346" s="58"/>
      <c r="I1346" s="58"/>
      <c r="J1346" s="58"/>
      <c r="K1346" s="58"/>
    </row>
    <row r="1347" spans="1:11">
      <c r="A1347" s="28">
        <v>44522</v>
      </c>
      <c r="B1347" s="13">
        <v>415</v>
      </c>
      <c r="C1347" s="13" t="s">
        <v>1579</v>
      </c>
      <c r="D1347" s="59">
        <v>22321</v>
      </c>
      <c r="E1347" s="59" t="s">
        <v>85</v>
      </c>
      <c r="F1347" s="59" t="s">
        <v>85</v>
      </c>
      <c r="G1347" s="59"/>
      <c r="H1347" s="59" t="s">
        <v>85</v>
      </c>
      <c r="I1347" s="59" t="s">
        <v>85</v>
      </c>
      <c r="J1347" s="59"/>
      <c r="K1347" s="59"/>
    </row>
    <row r="1348" spans="1:11">
      <c r="A1348" s="28">
        <v>44522</v>
      </c>
      <c r="B1348" s="13">
        <v>604</v>
      </c>
      <c r="C1348" s="13" t="s">
        <v>1580</v>
      </c>
      <c r="D1348" s="59">
        <v>3870</v>
      </c>
      <c r="E1348" s="59" t="s">
        <v>85</v>
      </c>
      <c r="F1348" s="59" t="s">
        <v>85</v>
      </c>
      <c r="G1348" s="59"/>
      <c r="H1348" s="59"/>
      <c r="I1348" s="59"/>
      <c r="J1348" s="59"/>
      <c r="K1348" s="59"/>
    </row>
    <row r="1349" spans="1:11">
      <c r="A1349" s="28">
        <v>44522</v>
      </c>
      <c r="B1349" s="13">
        <v>606</v>
      </c>
      <c r="C1349" s="13" t="s">
        <v>1581</v>
      </c>
      <c r="D1349" s="59">
        <v>5484</v>
      </c>
      <c r="E1349" s="59" t="s">
        <v>85</v>
      </c>
      <c r="F1349" s="59" t="s">
        <v>85</v>
      </c>
      <c r="G1349" s="59"/>
      <c r="H1349" s="59"/>
      <c r="I1349" s="59"/>
      <c r="J1349" s="59"/>
      <c r="K1349" s="59"/>
    </row>
    <row r="1350" spans="1:11">
      <c r="A1350" s="28">
        <v>44522</v>
      </c>
      <c r="B1350" s="13">
        <v>610</v>
      </c>
      <c r="C1350" s="13" t="s">
        <v>1582</v>
      </c>
      <c r="D1350" s="59">
        <v>17366</v>
      </c>
      <c r="E1350" s="59" t="s">
        <v>85</v>
      </c>
      <c r="F1350" s="59" t="s">
        <v>85</v>
      </c>
      <c r="G1350" s="59"/>
      <c r="H1350" s="59"/>
      <c r="I1350" s="59"/>
      <c r="J1350" s="59"/>
      <c r="K1350" s="59"/>
    </row>
    <row r="1351" spans="1:11">
      <c r="A1351" s="28">
        <v>44522</v>
      </c>
      <c r="B1351" s="13">
        <v>621</v>
      </c>
      <c r="C1351" s="13" t="s">
        <v>1583</v>
      </c>
      <c r="D1351" s="59">
        <v>13995</v>
      </c>
      <c r="E1351" s="59" t="s">
        <v>85</v>
      </c>
      <c r="F1351" s="59" t="s">
        <v>85</v>
      </c>
      <c r="G1351" s="59"/>
      <c r="H1351" s="59"/>
      <c r="I1351" s="59"/>
      <c r="J1351" s="59"/>
      <c r="K1351" s="59"/>
    </row>
    <row r="1352" spans="1:11">
      <c r="A1352" s="28">
        <v>44522</v>
      </c>
      <c r="B1352" s="13">
        <v>514</v>
      </c>
      <c r="C1352" s="13" t="s">
        <v>1584</v>
      </c>
      <c r="D1352" s="59">
        <v>1631</v>
      </c>
      <c r="E1352" s="59" t="s">
        <v>85</v>
      </c>
      <c r="F1352" s="59" t="s">
        <v>85</v>
      </c>
      <c r="G1352" s="59"/>
      <c r="H1352" s="59"/>
      <c r="I1352" s="59"/>
      <c r="J1352" s="59"/>
      <c r="K1352" s="59"/>
    </row>
    <row r="1353" spans="1:11">
      <c r="A1353" s="28">
        <v>44522</v>
      </c>
      <c r="B1353" s="13">
        <v>518</v>
      </c>
      <c r="C1353" s="13" t="s">
        <v>1585</v>
      </c>
      <c r="D1353" s="59">
        <v>479</v>
      </c>
      <c r="E1353" s="59" t="s">
        <v>85</v>
      </c>
      <c r="F1353" s="59" t="s">
        <v>85</v>
      </c>
      <c r="G1353" s="59"/>
      <c r="H1353" s="59"/>
      <c r="I1353" s="59"/>
      <c r="J1353" s="59"/>
      <c r="K1353" s="59"/>
    </row>
    <row r="1354" spans="1:11">
      <c r="A1354" s="28">
        <v>44523</v>
      </c>
      <c r="B1354" s="13">
        <v>402</v>
      </c>
      <c r="C1354" s="13" t="s">
        <v>1586</v>
      </c>
      <c r="D1354" s="60">
        <v>18602</v>
      </c>
      <c r="E1354" s="60" t="s">
        <v>85</v>
      </c>
      <c r="F1354" s="60" t="s">
        <v>85</v>
      </c>
      <c r="G1354" s="60"/>
      <c r="H1354" s="60"/>
      <c r="I1354" s="60"/>
      <c r="J1354" s="60"/>
      <c r="K1354" s="60"/>
    </row>
    <row r="1355" spans="1:11">
      <c r="A1355" s="28">
        <v>44523</v>
      </c>
      <c r="B1355" s="13">
        <v>407</v>
      </c>
      <c r="C1355" s="13" t="s">
        <v>1587</v>
      </c>
      <c r="D1355" s="60">
        <v>12472</v>
      </c>
      <c r="E1355" s="60" t="s">
        <v>85</v>
      </c>
      <c r="F1355" s="60" t="s">
        <v>85</v>
      </c>
      <c r="G1355" s="60"/>
      <c r="H1355" s="60"/>
      <c r="I1355" s="60"/>
      <c r="J1355" s="60"/>
      <c r="K1355" s="60"/>
    </row>
    <row r="1356" spans="1:11">
      <c r="A1356" s="28">
        <v>44523</v>
      </c>
      <c r="B1356" s="13">
        <v>602</v>
      </c>
      <c r="C1356" s="13" t="s">
        <v>1588</v>
      </c>
      <c r="D1356" s="60">
        <v>6535</v>
      </c>
      <c r="E1356" s="60" t="s">
        <v>85</v>
      </c>
      <c r="F1356" s="60" t="s">
        <v>85</v>
      </c>
      <c r="G1356" s="60"/>
      <c r="H1356" s="60"/>
      <c r="I1356" s="60"/>
      <c r="J1356" s="60"/>
      <c r="K1356" s="60"/>
    </row>
    <row r="1357" spans="1:11">
      <c r="A1357" s="28">
        <v>44523</v>
      </c>
      <c r="B1357" s="13">
        <v>612</v>
      </c>
      <c r="C1357" s="13" t="s">
        <v>1589</v>
      </c>
      <c r="D1357" s="60">
        <v>17021</v>
      </c>
      <c r="E1357" s="60" t="s">
        <v>85</v>
      </c>
      <c r="F1357" s="60" t="s">
        <v>85</v>
      </c>
      <c r="G1357" s="60"/>
      <c r="H1357" s="60"/>
      <c r="I1357" s="60"/>
      <c r="J1357" s="60"/>
      <c r="K1357" s="60"/>
    </row>
    <row r="1358" spans="1:11">
      <c r="A1358" s="28">
        <v>44523</v>
      </c>
      <c r="B1358" s="13">
        <v>617</v>
      </c>
      <c r="C1358" s="13" t="s">
        <v>1590</v>
      </c>
      <c r="D1358" s="60">
        <v>11215</v>
      </c>
      <c r="E1358" s="60" t="s">
        <v>85</v>
      </c>
      <c r="F1358" s="60" t="s">
        <v>85</v>
      </c>
      <c r="G1358" s="60"/>
      <c r="H1358" s="60"/>
      <c r="I1358" s="60"/>
      <c r="J1358" s="60"/>
      <c r="K1358" s="60"/>
    </row>
    <row r="1359" spans="1:11">
      <c r="A1359" s="28">
        <v>44523</v>
      </c>
      <c r="B1359" s="13">
        <v>502</v>
      </c>
      <c r="C1359" s="13" t="s">
        <v>1591</v>
      </c>
      <c r="D1359" s="60">
        <v>3046</v>
      </c>
      <c r="E1359" s="60" t="s">
        <v>85</v>
      </c>
      <c r="F1359" s="60" t="s">
        <v>85</v>
      </c>
      <c r="G1359" s="60"/>
      <c r="H1359" s="60"/>
      <c r="I1359" s="60"/>
      <c r="J1359" s="60"/>
      <c r="K1359" s="60"/>
    </row>
    <row r="1360" spans="1:11">
      <c r="A1360" s="28">
        <v>44523</v>
      </c>
      <c r="B1360" s="13">
        <v>512</v>
      </c>
      <c r="C1360" s="13" t="s">
        <v>1592</v>
      </c>
      <c r="D1360" s="60">
        <v>2268</v>
      </c>
      <c r="E1360" s="60" t="s">
        <v>85</v>
      </c>
      <c r="F1360" s="60" t="s">
        <v>85</v>
      </c>
      <c r="G1360" s="60"/>
      <c r="H1360" s="60"/>
      <c r="I1360" s="60"/>
      <c r="J1360" s="60"/>
      <c r="K1360" s="60"/>
    </row>
    <row r="1361" spans="1:11">
      <c r="A1361" s="28">
        <v>44524</v>
      </c>
      <c r="B1361" s="13">
        <v>403</v>
      </c>
      <c r="C1361" s="13" t="s">
        <v>1593</v>
      </c>
      <c r="D1361" s="60">
        <v>24781</v>
      </c>
      <c r="E1361" s="60" t="s">
        <v>85</v>
      </c>
      <c r="F1361" s="60" t="s">
        <v>85</v>
      </c>
      <c r="G1361" s="60"/>
      <c r="H1361" s="60"/>
      <c r="I1361" s="60"/>
      <c r="J1361" s="60"/>
      <c r="K1361" s="60"/>
    </row>
    <row r="1362" spans="1:11">
      <c r="A1362" s="28">
        <v>44524</v>
      </c>
      <c r="B1362" s="13">
        <v>409</v>
      </c>
      <c r="C1362" s="13" t="s">
        <v>1594</v>
      </c>
      <c r="D1362" s="60">
        <v>24481</v>
      </c>
      <c r="E1362" s="60" t="s">
        <v>85</v>
      </c>
      <c r="F1362" s="60" t="s">
        <v>85</v>
      </c>
      <c r="G1362" s="60"/>
      <c r="H1362" s="60"/>
      <c r="I1362" s="60"/>
      <c r="J1362" s="60"/>
      <c r="K1362" s="60"/>
    </row>
    <row r="1363" spans="1:11">
      <c r="A1363" s="28">
        <v>44524</v>
      </c>
      <c r="B1363" s="13">
        <v>605</v>
      </c>
      <c r="C1363" s="13" t="s">
        <v>1595</v>
      </c>
      <c r="D1363" s="60">
        <v>13918</v>
      </c>
      <c r="E1363" s="60" t="s">
        <v>85</v>
      </c>
      <c r="F1363" s="60" t="s">
        <v>85</v>
      </c>
      <c r="G1363" s="60"/>
      <c r="H1363" s="60"/>
      <c r="I1363" s="60"/>
      <c r="J1363" s="60"/>
      <c r="K1363" s="60"/>
    </row>
    <row r="1364" spans="1:11">
      <c r="A1364" s="28">
        <v>44524</v>
      </c>
      <c r="B1364" s="13">
        <v>622</v>
      </c>
      <c r="C1364" s="13" t="s">
        <v>1596</v>
      </c>
      <c r="D1364" s="60">
        <v>15681</v>
      </c>
      <c r="E1364" s="60" t="s">
        <v>85</v>
      </c>
      <c r="F1364" s="60" t="s">
        <v>85</v>
      </c>
      <c r="G1364" s="60"/>
      <c r="H1364" s="60"/>
      <c r="I1364" s="60"/>
      <c r="J1364" s="60"/>
      <c r="K1364" s="60"/>
    </row>
    <row r="1365" spans="1:11">
      <c r="A1365" s="28">
        <v>44524</v>
      </c>
      <c r="B1365" s="13">
        <v>624</v>
      </c>
      <c r="C1365" s="13" t="s">
        <v>1597</v>
      </c>
      <c r="D1365" s="60">
        <v>11056</v>
      </c>
      <c r="E1365" s="60" t="s">
        <v>85</v>
      </c>
      <c r="F1365" s="60" t="s">
        <v>85</v>
      </c>
      <c r="G1365" s="60"/>
      <c r="H1365" s="60"/>
      <c r="I1365" s="60"/>
      <c r="J1365" s="60"/>
      <c r="K1365" s="60"/>
    </row>
    <row r="1366" spans="1:11">
      <c r="A1366" s="28">
        <v>44524</v>
      </c>
      <c r="B1366" s="13">
        <v>504</v>
      </c>
      <c r="C1366" s="13" t="s">
        <v>1598</v>
      </c>
      <c r="D1366" s="60">
        <v>1661</v>
      </c>
      <c r="E1366" s="60" t="s">
        <v>85</v>
      </c>
      <c r="F1366" s="60" t="s">
        <v>85</v>
      </c>
      <c r="G1366" s="60"/>
      <c r="H1366" s="60" t="s">
        <v>85</v>
      </c>
      <c r="I1366" s="60" t="s">
        <v>85</v>
      </c>
      <c r="J1366" s="60"/>
      <c r="K1366" s="60"/>
    </row>
    <row r="1367" spans="1:11">
      <c r="A1367" s="28">
        <v>44524</v>
      </c>
      <c r="B1367" s="13">
        <v>516</v>
      </c>
      <c r="C1367" s="13" t="s">
        <v>1599</v>
      </c>
      <c r="D1367" s="60">
        <v>722</v>
      </c>
      <c r="E1367" s="60" t="s">
        <v>85</v>
      </c>
      <c r="F1367" s="60" t="s">
        <v>85</v>
      </c>
      <c r="G1367" s="60"/>
      <c r="H1367" s="60"/>
      <c r="I1367" s="60"/>
      <c r="J1367" s="60"/>
      <c r="K1367" s="60"/>
    </row>
    <row r="1368" spans="1:11">
      <c r="A1368" s="28">
        <v>44525</v>
      </c>
      <c r="B1368" s="13">
        <v>404</v>
      </c>
      <c r="C1368" s="13" t="s">
        <v>1600</v>
      </c>
      <c r="D1368" s="61">
        <v>21194</v>
      </c>
      <c r="E1368" s="61" t="s">
        <v>85</v>
      </c>
      <c r="F1368" s="61" t="s">
        <v>85</v>
      </c>
      <c r="G1368" s="61"/>
      <c r="H1368" s="61"/>
      <c r="I1368" s="61"/>
      <c r="J1368" s="61"/>
      <c r="K1368" s="61"/>
    </row>
    <row r="1369" spans="1:11">
      <c r="A1369" s="28">
        <v>44525</v>
      </c>
      <c r="B1369" s="13">
        <v>408</v>
      </c>
      <c r="C1369" s="13" t="s">
        <v>1601</v>
      </c>
      <c r="D1369" s="61">
        <v>16090</v>
      </c>
      <c r="E1369" s="61" t="s">
        <v>85</v>
      </c>
      <c r="F1369" s="61" t="s">
        <v>85</v>
      </c>
      <c r="G1369" s="61"/>
      <c r="H1369" s="61"/>
      <c r="I1369" s="61"/>
      <c r="J1369" s="61"/>
      <c r="K1369" s="61"/>
    </row>
    <row r="1370" spans="1:11">
      <c r="A1370" s="28">
        <v>44525</v>
      </c>
      <c r="B1370" s="13">
        <v>611</v>
      </c>
      <c r="C1370" s="13" t="s">
        <v>1602</v>
      </c>
      <c r="D1370" s="61">
        <v>11749</v>
      </c>
      <c r="E1370" s="61" t="s">
        <v>85</v>
      </c>
      <c r="F1370" s="61" t="s">
        <v>85</v>
      </c>
      <c r="G1370" s="61"/>
      <c r="H1370" s="61"/>
      <c r="I1370" s="61"/>
      <c r="J1370" s="61"/>
      <c r="K1370" s="61"/>
    </row>
    <row r="1371" spans="1:11">
      <c r="A1371" s="28">
        <v>44525</v>
      </c>
      <c r="B1371" s="13">
        <v>614</v>
      </c>
      <c r="C1371" s="13" t="s">
        <v>1603</v>
      </c>
      <c r="D1371" s="61">
        <v>13034</v>
      </c>
      <c r="E1371" s="61" t="s">
        <v>85</v>
      </c>
      <c r="F1371" s="61" t="s">
        <v>85</v>
      </c>
      <c r="G1371" s="61"/>
      <c r="H1371" s="61"/>
      <c r="I1371" s="61"/>
      <c r="J1371" s="61"/>
      <c r="K1371" s="61"/>
    </row>
    <row r="1372" spans="1:11">
      <c r="A1372" s="28">
        <v>44525</v>
      </c>
      <c r="B1372" s="13">
        <v>618</v>
      </c>
      <c r="C1372" s="13" t="s">
        <v>1604</v>
      </c>
      <c r="D1372" s="61">
        <v>17602</v>
      </c>
      <c r="E1372" s="61" t="s">
        <v>85</v>
      </c>
      <c r="F1372" s="61" t="s">
        <v>85</v>
      </c>
      <c r="G1372" s="61"/>
      <c r="H1372" s="61"/>
      <c r="I1372" s="61"/>
      <c r="J1372" s="61"/>
      <c r="K1372" s="61"/>
    </row>
    <row r="1373" spans="1:11">
      <c r="A1373" s="28">
        <v>44525</v>
      </c>
      <c r="B1373" s="13">
        <v>507</v>
      </c>
      <c r="C1373" s="13" t="s">
        <v>1605</v>
      </c>
      <c r="D1373" s="61">
        <v>252</v>
      </c>
      <c r="E1373" s="61" t="s">
        <v>85</v>
      </c>
      <c r="F1373" s="61" t="s">
        <v>85</v>
      </c>
      <c r="G1373" s="61"/>
      <c r="H1373" s="61"/>
      <c r="I1373" s="61"/>
      <c r="J1373" s="61"/>
      <c r="K1373" s="61"/>
    </row>
    <row r="1374" spans="1:11">
      <c r="A1374" s="28">
        <v>44525</v>
      </c>
      <c r="B1374" s="13">
        <v>513</v>
      </c>
      <c r="C1374" s="13" t="s">
        <v>1606</v>
      </c>
      <c r="D1374" s="61">
        <v>1195</v>
      </c>
      <c r="E1374" s="61" t="s">
        <v>85</v>
      </c>
      <c r="F1374" s="61" t="s">
        <v>85</v>
      </c>
      <c r="G1374" s="61"/>
      <c r="H1374" s="61"/>
      <c r="I1374" s="61"/>
      <c r="J1374" s="61"/>
      <c r="K1374" s="61"/>
    </row>
    <row r="1375" spans="1:11">
      <c r="A1375" s="28">
        <v>44528</v>
      </c>
      <c r="B1375" s="13">
        <v>401</v>
      </c>
      <c r="C1375" s="13" t="s">
        <v>1607</v>
      </c>
      <c r="D1375" s="62">
        <v>9535</v>
      </c>
      <c r="E1375" s="62" t="s">
        <v>85</v>
      </c>
      <c r="F1375" s="62"/>
      <c r="G1375" s="62"/>
      <c r="H1375" s="62"/>
      <c r="I1375" s="62"/>
      <c r="J1375" s="62"/>
      <c r="K1375" s="62"/>
    </row>
    <row r="1376" spans="1:11">
      <c r="A1376" s="28">
        <v>44528</v>
      </c>
      <c r="B1376" s="13">
        <v>405</v>
      </c>
      <c r="C1376" s="13" t="s">
        <v>1608</v>
      </c>
      <c r="D1376" s="62">
        <v>23766</v>
      </c>
      <c r="E1376" s="62" t="s">
        <v>85</v>
      </c>
      <c r="F1376" s="62"/>
      <c r="G1376" s="62"/>
      <c r="H1376" s="62"/>
      <c r="I1376" s="62"/>
      <c r="J1376" s="62"/>
      <c r="K1376" s="62"/>
    </row>
    <row r="1377" spans="1:11">
      <c r="A1377" s="28">
        <v>44528</v>
      </c>
      <c r="B1377" s="13">
        <v>420</v>
      </c>
      <c r="C1377" s="13" t="s">
        <v>1609</v>
      </c>
      <c r="D1377" s="62">
        <v>24845</v>
      </c>
      <c r="E1377" s="62" t="s">
        <v>85</v>
      </c>
      <c r="F1377" s="62"/>
      <c r="G1377" s="62"/>
      <c r="H1377" s="62"/>
      <c r="I1377" s="62"/>
      <c r="J1377" s="62"/>
      <c r="K1377" s="62"/>
    </row>
    <row r="1378" spans="1:11">
      <c r="A1378" s="28">
        <v>44528</v>
      </c>
      <c r="B1378" s="13">
        <v>601</v>
      </c>
      <c r="C1378" s="13" t="s">
        <v>1610</v>
      </c>
      <c r="D1378" s="62">
        <v>11426</v>
      </c>
      <c r="E1378" s="62" t="s">
        <v>85</v>
      </c>
      <c r="F1378" s="62"/>
      <c r="G1378" s="62"/>
      <c r="H1378" s="62"/>
      <c r="I1378" s="62"/>
      <c r="J1378" s="62"/>
      <c r="K1378" s="62"/>
    </row>
    <row r="1379" spans="1:11">
      <c r="A1379" s="28">
        <v>44528</v>
      </c>
      <c r="B1379" s="13">
        <v>607</v>
      </c>
      <c r="C1379" s="13" t="s">
        <v>1611</v>
      </c>
      <c r="D1379" s="62">
        <v>15927</v>
      </c>
      <c r="E1379" s="62" t="s">
        <v>85</v>
      </c>
      <c r="F1379" s="62"/>
      <c r="G1379" s="62"/>
      <c r="H1379" s="62"/>
      <c r="I1379" s="62"/>
      <c r="J1379" s="62"/>
      <c r="K1379" s="62"/>
    </row>
    <row r="1380" spans="1:11">
      <c r="A1380" s="28">
        <v>44528</v>
      </c>
      <c r="B1380" s="13">
        <v>615</v>
      </c>
      <c r="C1380" s="13" t="s">
        <v>1612</v>
      </c>
      <c r="D1380" s="62">
        <v>10243</v>
      </c>
      <c r="E1380" s="62" t="s">
        <v>85</v>
      </c>
      <c r="F1380" s="62"/>
      <c r="G1380" s="62"/>
      <c r="H1380" s="62"/>
      <c r="I1380" s="62"/>
      <c r="J1380" s="62"/>
      <c r="K1380" s="62"/>
    </row>
    <row r="1381" spans="1:11">
      <c r="A1381" s="28">
        <v>44528</v>
      </c>
      <c r="B1381" s="13">
        <v>506</v>
      </c>
      <c r="C1381" s="13" t="s">
        <v>1613</v>
      </c>
      <c r="D1381" s="62">
        <v>859</v>
      </c>
      <c r="E1381" s="62" t="s">
        <v>85</v>
      </c>
      <c r="F1381" s="62"/>
      <c r="G1381" s="62"/>
      <c r="H1381" s="62"/>
      <c r="I1381" s="62"/>
      <c r="J1381" s="62"/>
      <c r="K1381" s="62"/>
    </row>
    <row r="1382" spans="1:11">
      <c r="A1382" s="28">
        <v>44528</v>
      </c>
      <c r="B1382" s="13">
        <v>511</v>
      </c>
      <c r="C1382" s="13" t="s">
        <v>1614</v>
      </c>
      <c r="D1382" s="62">
        <v>1090</v>
      </c>
      <c r="E1382" s="62" t="s">
        <v>85</v>
      </c>
      <c r="F1382" s="62"/>
      <c r="G1382" s="62"/>
      <c r="H1382" s="62"/>
      <c r="I1382" s="62"/>
      <c r="J1382" s="62"/>
      <c r="K1382" s="62"/>
    </row>
    <row r="1383" spans="1:11">
      <c r="A1383" s="28">
        <v>44529</v>
      </c>
      <c r="B1383" s="13">
        <v>406</v>
      </c>
      <c r="C1383" s="13" t="s">
        <v>1616</v>
      </c>
      <c r="D1383" s="63">
        <v>24388</v>
      </c>
      <c r="E1383" s="63" t="s">
        <v>85</v>
      </c>
      <c r="F1383" s="63"/>
      <c r="G1383" s="63"/>
      <c r="H1383" s="63"/>
      <c r="I1383" s="63"/>
      <c r="J1383" s="63"/>
      <c r="K1383" s="63"/>
    </row>
    <row r="1384" spans="1:11">
      <c r="A1384" s="28">
        <v>44529</v>
      </c>
      <c r="B1384" s="13">
        <v>410</v>
      </c>
      <c r="C1384" s="13" t="s">
        <v>1617</v>
      </c>
      <c r="D1384" s="63">
        <v>25899</v>
      </c>
      <c r="E1384" s="63" t="s">
        <v>85</v>
      </c>
      <c r="F1384" s="63"/>
      <c r="G1384" s="63"/>
      <c r="H1384" s="63"/>
      <c r="I1384" s="63"/>
      <c r="J1384" s="63"/>
      <c r="K1384" s="63"/>
    </row>
    <row r="1385" spans="1:11">
      <c r="A1385" s="28">
        <v>44529</v>
      </c>
      <c r="B1385" s="13">
        <v>413</v>
      </c>
      <c r="C1385" s="13" t="s">
        <v>1618</v>
      </c>
      <c r="D1385" s="63">
        <v>26639</v>
      </c>
      <c r="E1385" s="63" t="s">
        <v>85</v>
      </c>
      <c r="F1385" s="63"/>
      <c r="G1385" s="63"/>
      <c r="H1385" s="63"/>
      <c r="I1385" s="63"/>
      <c r="J1385" s="63"/>
      <c r="K1385" s="63"/>
    </row>
    <row r="1386" spans="1:11">
      <c r="A1386" s="28">
        <v>44529</v>
      </c>
      <c r="B1386" s="13">
        <v>616</v>
      </c>
      <c r="C1386" s="13" t="s">
        <v>1619</v>
      </c>
      <c r="D1386" s="63">
        <v>14460</v>
      </c>
      <c r="E1386" s="63" t="s">
        <v>85</v>
      </c>
      <c r="F1386" s="63"/>
      <c r="G1386" s="63"/>
      <c r="H1386" s="63"/>
      <c r="I1386" s="63"/>
      <c r="J1386" s="63"/>
      <c r="K1386" s="63"/>
    </row>
    <row r="1387" spans="1:11">
      <c r="A1387" s="28">
        <v>44529</v>
      </c>
      <c r="B1387" s="13">
        <v>619</v>
      </c>
      <c r="C1387" s="13" t="s">
        <v>1620</v>
      </c>
      <c r="D1387" s="63">
        <v>17017</v>
      </c>
      <c r="E1387" s="63" t="s">
        <v>85</v>
      </c>
      <c r="F1387" s="63"/>
      <c r="G1387" s="63"/>
      <c r="H1387" s="63"/>
      <c r="I1387" s="63"/>
      <c r="J1387" s="63"/>
      <c r="K1387" s="63"/>
    </row>
    <row r="1388" spans="1:11">
      <c r="A1388" s="28">
        <v>44529</v>
      </c>
      <c r="B1388" s="13">
        <v>515</v>
      </c>
      <c r="C1388" s="13" t="s">
        <v>1621</v>
      </c>
      <c r="D1388" s="63">
        <v>2010</v>
      </c>
      <c r="E1388" s="63" t="s">
        <v>85</v>
      </c>
      <c r="F1388" s="63"/>
      <c r="G1388" s="63"/>
      <c r="H1388" s="63"/>
      <c r="I1388" s="63"/>
      <c r="J1388" s="63"/>
      <c r="K1388" s="63"/>
    </row>
    <row r="1389" spans="1:11">
      <c r="A1389" s="28">
        <v>44530</v>
      </c>
      <c r="B1389" s="13">
        <v>416</v>
      </c>
      <c r="C1389" s="13" t="s">
        <v>1622</v>
      </c>
      <c r="D1389" s="65">
        <v>19906</v>
      </c>
      <c r="E1389" s="65" t="s">
        <v>85</v>
      </c>
      <c r="F1389" s="65"/>
      <c r="G1389" s="65"/>
      <c r="H1389" s="65"/>
      <c r="I1389" s="65"/>
      <c r="J1389" s="65"/>
      <c r="K1389" s="65"/>
    </row>
    <row r="1390" spans="1:11">
      <c r="A1390" s="28">
        <v>44530</v>
      </c>
      <c r="B1390" s="13">
        <v>419</v>
      </c>
      <c r="C1390" s="13" t="s">
        <v>1623</v>
      </c>
      <c r="D1390" s="65">
        <v>25509</v>
      </c>
      <c r="E1390" s="65" t="s">
        <v>85</v>
      </c>
      <c r="F1390" s="65"/>
      <c r="G1390" s="65"/>
      <c r="H1390" s="65"/>
      <c r="I1390" s="65"/>
      <c r="J1390" s="65"/>
      <c r="K1390" s="65"/>
    </row>
    <row r="1391" spans="1:11">
      <c r="A1391" s="28">
        <v>44530</v>
      </c>
      <c r="B1391" s="13">
        <v>620</v>
      </c>
      <c r="C1391" s="13" t="s">
        <v>1624</v>
      </c>
      <c r="D1391" s="65">
        <v>15759</v>
      </c>
      <c r="E1391" s="65" t="s">
        <v>85</v>
      </c>
      <c r="F1391" s="65"/>
      <c r="G1391" s="65"/>
      <c r="H1391" s="65"/>
      <c r="I1391" s="65"/>
      <c r="J1391" s="65"/>
      <c r="K1391" s="65"/>
    </row>
    <row r="1392" spans="1:11">
      <c r="A1392" s="28">
        <v>44530</v>
      </c>
      <c r="B1392" s="13">
        <v>625</v>
      </c>
      <c r="C1392" s="13" t="s">
        <v>1625</v>
      </c>
      <c r="D1392" s="65">
        <v>14335</v>
      </c>
      <c r="E1392" s="65" t="s">
        <v>85</v>
      </c>
      <c r="F1392" s="65"/>
      <c r="G1392" s="65"/>
      <c r="H1392" s="65"/>
      <c r="I1392" s="65"/>
      <c r="J1392" s="65"/>
      <c r="K1392" s="65"/>
    </row>
    <row r="1393" spans="1:11">
      <c r="A1393" s="28">
        <v>44530</v>
      </c>
      <c r="B1393" s="13">
        <v>626</v>
      </c>
      <c r="C1393" s="13" t="s">
        <v>1626</v>
      </c>
      <c r="D1393" s="65">
        <v>13158</v>
      </c>
      <c r="E1393" s="65" t="s">
        <v>85</v>
      </c>
      <c r="F1393" s="65"/>
      <c r="G1393" s="65"/>
      <c r="H1393" s="65"/>
      <c r="I1393" s="65"/>
      <c r="J1393" s="65"/>
      <c r="K1393" s="65"/>
    </row>
    <row r="1394" spans="1:11">
      <c r="A1394" s="28">
        <v>44530</v>
      </c>
      <c r="B1394" s="13">
        <v>508</v>
      </c>
      <c r="C1394" s="13" t="s">
        <v>1627</v>
      </c>
      <c r="D1394" s="65">
        <v>610</v>
      </c>
      <c r="E1394" s="65" t="s">
        <v>85</v>
      </c>
      <c r="F1394" s="65"/>
      <c r="G1394" s="65"/>
      <c r="H1394" s="65"/>
      <c r="I1394" s="65"/>
      <c r="J1394" s="65"/>
      <c r="K1394" s="65"/>
    </row>
    <row r="1395" spans="1:11">
      <c r="A1395" s="28">
        <v>44530</v>
      </c>
      <c r="B1395" s="13">
        <v>510</v>
      </c>
      <c r="C1395" s="13" t="s">
        <v>1628</v>
      </c>
      <c r="D1395" s="65">
        <v>2213</v>
      </c>
      <c r="E1395" s="65" t="s">
        <v>85</v>
      </c>
      <c r="F1395" s="65"/>
      <c r="G1395" s="65"/>
      <c r="H1395" s="65"/>
      <c r="I1395" s="65"/>
      <c r="J1395" s="65"/>
      <c r="K1395" s="65"/>
    </row>
    <row r="1396" spans="1:11">
      <c r="A1396" s="28">
        <v>44531</v>
      </c>
      <c r="B1396" s="13">
        <v>414</v>
      </c>
      <c r="C1396" s="13" t="s">
        <v>1635</v>
      </c>
      <c r="D1396" s="67">
        <v>21017</v>
      </c>
      <c r="E1396" s="67" t="s">
        <v>85</v>
      </c>
      <c r="F1396" s="67"/>
      <c r="G1396" s="67"/>
      <c r="H1396" s="67"/>
      <c r="I1396" s="67"/>
      <c r="J1396" s="67"/>
      <c r="K1396" s="67"/>
    </row>
    <row r="1397" spans="1:11">
      <c r="A1397" s="28">
        <v>44531</v>
      </c>
      <c r="B1397" s="13">
        <v>417</v>
      </c>
      <c r="C1397" s="13" t="s">
        <v>1636</v>
      </c>
      <c r="D1397" s="67">
        <v>24866</v>
      </c>
      <c r="E1397" s="67" t="s">
        <v>85</v>
      </c>
      <c r="F1397" s="67"/>
      <c r="G1397" s="67"/>
      <c r="H1397" s="67"/>
      <c r="I1397" s="67"/>
      <c r="J1397" s="67"/>
      <c r="K1397" s="67"/>
    </row>
    <row r="1398" spans="1:11">
      <c r="A1398" s="28">
        <v>44531</v>
      </c>
      <c r="B1398" s="13">
        <v>424</v>
      </c>
      <c r="C1398" s="13" t="s">
        <v>1637</v>
      </c>
      <c r="D1398" s="67">
        <v>17430</v>
      </c>
      <c r="E1398" s="67" t="s">
        <v>85</v>
      </c>
      <c r="F1398" s="67"/>
      <c r="G1398" s="67"/>
      <c r="H1398" s="67"/>
      <c r="I1398" s="67"/>
      <c r="J1398" s="67"/>
      <c r="K1398" s="67"/>
    </row>
    <row r="1399" spans="1:11">
      <c r="A1399" s="28">
        <v>44531</v>
      </c>
      <c r="B1399" s="13">
        <v>613</v>
      </c>
      <c r="C1399" s="13" t="s">
        <v>1638</v>
      </c>
      <c r="D1399" s="67">
        <v>15596</v>
      </c>
      <c r="E1399" s="67" t="s">
        <v>85</v>
      </c>
      <c r="F1399" s="67"/>
      <c r="G1399" s="67"/>
      <c r="H1399" s="67"/>
      <c r="I1399" s="67"/>
      <c r="J1399" s="67"/>
      <c r="K1399" s="67"/>
    </row>
    <row r="1400" spans="1:11">
      <c r="A1400" s="28">
        <v>44531</v>
      </c>
      <c r="B1400" s="13">
        <v>509</v>
      </c>
      <c r="C1400" s="13" t="s">
        <v>1639</v>
      </c>
      <c r="D1400" s="67">
        <v>516</v>
      </c>
      <c r="E1400" s="67" t="s">
        <v>85</v>
      </c>
      <c r="F1400" s="67"/>
      <c r="G1400" s="67"/>
      <c r="H1400" s="67"/>
      <c r="I1400" s="67"/>
      <c r="J1400" s="67"/>
      <c r="K1400" s="67"/>
    </row>
    <row r="1401" spans="1:11">
      <c r="A1401" s="28">
        <v>44531</v>
      </c>
      <c r="B1401" s="13">
        <v>519</v>
      </c>
      <c r="C1401" s="13" t="s">
        <v>1640</v>
      </c>
      <c r="D1401" s="67">
        <v>800</v>
      </c>
      <c r="E1401" s="67" t="s">
        <v>85</v>
      </c>
      <c r="F1401" s="67"/>
      <c r="G1401" s="67"/>
      <c r="H1401" s="67"/>
      <c r="I1401" s="67"/>
      <c r="J1401" s="67"/>
      <c r="K1401" s="67"/>
    </row>
    <row r="1402" spans="1:11">
      <c r="A1402" s="28">
        <v>44532</v>
      </c>
      <c r="B1402" s="13">
        <v>418</v>
      </c>
      <c r="C1402" s="13" t="s">
        <v>1641</v>
      </c>
      <c r="D1402" s="68">
        <v>28139</v>
      </c>
      <c r="E1402" s="68" t="s">
        <v>85</v>
      </c>
      <c r="F1402" s="68"/>
      <c r="G1402" s="68"/>
      <c r="H1402" s="68"/>
      <c r="I1402" s="68"/>
      <c r="J1402" s="68"/>
      <c r="K1402" s="68"/>
    </row>
    <row r="1403" spans="1:11">
      <c r="A1403" s="28">
        <v>44532</v>
      </c>
      <c r="B1403" s="13">
        <v>421</v>
      </c>
      <c r="C1403" s="13" t="s">
        <v>1642</v>
      </c>
      <c r="D1403" s="68">
        <v>20866</v>
      </c>
      <c r="E1403" s="68" t="s">
        <v>85</v>
      </c>
      <c r="F1403" s="68"/>
      <c r="G1403" s="68"/>
      <c r="H1403" s="68"/>
      <c r="I1403" s="68"/>
      <c r="J1403" s="68"/>
      <c r="K1403" s="68"/>
    </row>
    <row r="1404" spans="1:11">
      <c r="A1404" s="28">
        <v>44532</v>
      </c>
      <c r="B1404" s="13">
        <v>422</v>
      </c>
      <c r="C1404" s="13" t="s">
        <v>1643</v>
      </c>
      <c r="D1404" s="68">
        <v>23158</v>
      </c>
      <c r="E1404" s="68" t="s">
        <v>85</v>
      </c>
      <c r="F1404" s="68"/>
      <c r="G1404" s="68"/>
      <c r="H1404" s="68"/>
      <c r="I1404" s="68"/>
      <c r="J1404" s="68"/>
      <c r="K1404" s="68"/>
    </row>
    <row r="1405" spans="1:11">
      <c r="A1405" s="28">
        <v>44532</v>
      </c>
      <c r="B1405" s="13">
        <v>423</v>
      </c>
      <c r="C1405" s="13" t="s">
        <v>1644</v>
      </c>
      <c r="D1405" s="68">
        <v>24157</v>
      </c>
      <c r="E1405" s="68" t="s">
        <v>85</v>
      </c>
      <c r="F1405" s="68"/>
      <c r="G1405" s="68"/>
      <c r="H1405" s="68"/>
      <c r="I1405" s="68"/>
      <c r="J1405" s="68"/>
      <c r="K1405" s="68"/>
    </row>
    <row r="1406" spans="1:11">
      <c r="A1406" s="28">
        <v>44532</v>
      </c>
      <c r="B1406" s="13">
        <v>501</v>
      </c>
      <c r="C1406" s="13" t="s">
        <v>1645</v>
      </c>
      <c r="D1406" s="68">
        <v>1722</v>
      </c>
      <c r="E1406" s="68" t="s">
        <v>85</v>
      </c>
      <c r="F1406" s="68"/>
      <c r="G1406" s="68"/>
      <c r="H1406" s="68" t="s">
        <v>85</v>
      </c>
      <c r="I1406" s="68" t="s">
        <v>85</v>
      </c>
      <c r="J1406" s="68"/>
      <c r="K1406" s="68"/>
    </row>
    <row r="1407" spans="1:11">
      <c r="A1407" s="28">
        <v>44532</v>
      </c>
      <c r="B1407" s="13">
        <v>505</v>
      </c>
      <c r="C1407" s="13" t="s">
        <v>1646</v>
      </c>
      <c r="D1407" s="68">
        <v>2429</v>
      </c>
      <c r="E1407" s="68" t="s">
        <v>85</v>
      </c>
      <c r="F1407" s="68"/>
      <c r="G1407" s="68"/>
      <c r="H1407" s="68"/>
      <c r="I1407" s="68"/>
      <c r="J1407" s="68"/>
      <c r="K1407" s="68"/>
    </row>
    <row r="1408" spans="1:11">
      <c r="A1408" s="28">
        <v>44535</v>
      </c>
      <c r="B1408" s="13">
        <v>411</v>
      </c>
      <c r="C1408" s="13" t="s">
        <v>1647</v>
      </c>
      <c r="D1408" s="69">
        <v>12530</v>
      </c>
      <c r="E1408" s="69" t="s">
        <v>85</v>
      </c>
      <c r="F1408" s="69"/>
      <c r="G1408" s="69"/>
      <c r="H1408" s="69"/>
      <c r="I1408" s="69"/>
      <c r="J1408" s="69"/>
      <c r="K1408" s="69"/>
    </row>
    <row r="1409" spans="1:11">
      <c r="A1409" s="28">
        <v>44535</v>
      </c>
      <c r="B1409" s="13">
        <v>412</v>
      </c>
      <c r="C1409" s="13" t="s">
        <v>1648</v>
      </c>
      <c r="D1409" s="69">
        <v>11319</v>
      </c>
      <c r="E1409" s="69" t="s">
        <v>85</v>
      </c>
      <c r="F1409" s="69"/>
      <c r="G1409" s="69"/>
      <c r="H1409" s="69"/>
      <c r="I1409" s="69"/>
      <c r="J1409" s="69"/>
      <c r="K1409" s="69"/>
    </row>
    <row r="1410" spans="1:11">
      <c r="A1410" s="28">
        <v>44535</v>
      </c>
      <c r="B1410" s="13">
        <v>603</v>
      </c>
      <c r="C1410" s="13" t="s">
        <v>1649</v>
      </c>
      <c r="D1410" s="69">
        <v>18871</v>
      </c>
      <c r="E1410" s="69" t="s">
        <v>85</v>
      </c>
      <c r="F1410" s="69"/>
      <c r="G1410" s="69"/>
      <c r="H1410" s="69"/>
      <c r="I1410" s="69"/>
      <c r="J1410" s="69"/>
      <c r="K1410" s="69"/>
    </row>
    <row r="1411" spans="1:11">
      <c r="A1411" s="28">
        <v>44535</v>
      </c>
      <c r="B1411" s="13">
        <v>608</v>
      </c>
      <c r="C1411" s="13" t="s">
        <v>1650</v>
      </c>
      <c r="D1411" s="69">
        <v>19159</v>
      </c>
      <c r="E1411" s="69" t="s">
        <v>85</v>
      </c>
      <c r="F1411" s="69"/>
      <c r="G1411" s="69"/>
      <c r="H1411" s="69" t="s">
        <v>85</v>
      </c>
      <c r="I1411" s="69" t="s">
        <v>85</v>
      </c>
      <c r="J1411" s="69"/>
      <c r="K1411" s="69"/>
    </row>
    <row r="1412" spans="1:11">
      <c r="A1412" s="28">
        <v>44535</v>
      </c>
      <c r="B1412" s="13">
        <v>609</v>
      </c>
      <c r="C1412" s="13" t="s">
        <v>1651</v>
      </c>
      <c r="D1412" s="69">
        <v>10564</v>
      </c>
      <c r="E1412" s="69" t="s">
        <v>85</v>
      </c>
      <c r="F1412" s="69"/>
      <c r="G1412" s="69"/>
      <c r="H1412" s="69"/>
      <c r="I1412" s="69"/>
      <c r="J1412" s="69"/>
      <c r="K1412" s="69"/>
    </row>
    <row r="1413" spans="1:11">
      <c r="A1413" s="28">
        <v>44535</v>
      </c>
      <c r="B1413" s="13">
        <v>623</v>
      </c>
      <c r="C1413" s="13" t="s">
        <v>1652</v>
      </c>
      <c r="D1413" s="69">
        <v>18889</v>
      </c>
      <c r="E1413" s="69" t="s">
        <v>85</v>
      </c>
      <c r="F1413" s="69"/>
      <c r="G1413" s="69"/>
      <c r="H1413" s="69"/>
      <c r="I1413" s="69"/>
      <c r="J1413" s="69"/>
      <c r="K1413" s="69"/>
    </row>
    <row r="1414" spans="1:11">
      <c r="A1414" s="28">
        <v>44535</v>
      </c>
      <c r="B1414" s="13">
        <v>503</v>
      </c>
      <c r="C1414" s="13" t="s">
        <v>1653</v>
      </c>
      <c r="D1414" s="69">
        <v>3032</v>
      </c>
      <c r="E1414" s="69" t="s">
        <v>85</v>
      </c>
      <c r="F1414" s="69"/>
      <c r="G1414" s="69"/>
      <c r="H1414" s="69"/>
      <c r="I1414" s="69"/>
      <c r="J1414" s="69"/>
      <c r="K1414" s="69"/>
    </row>
    <row r="1415" spans="1:11">
      <c r="A1415" s="28">
        <v>44535</v>
      </c>
      <c r="B1415" s="13">
        <v>504</v>
      </c>
      <c r="C1415" s="13" t="s">
        <v>1654</v>
      </c>
      <c r="D1415" s="69">
        <v>1960</v>
      </c>
      <c r="E1415" s="69" t="s">
        <v>85</v>
      </c>
      <c r="F1415" s="69"/>
      <c r="G1415" s="69"/>
      <c r="H1415" s="69"/>
      <c r="I1415" s="69"/>
      <c r="J1415" s="69"/>
      <c r="K1415" s="69"/>
    </row>
    <row r="1416" spans="1:11">
      <c r="A1416" s="28">
        <v>44536</v>
      </c>
      <c r="B1416" s="13">
        <v>415</v>
      </c>
      <c r="C1416" s="13" t="s">
        <v>1655</v>
      </c>
      <c r="D1416" s="70">
        <v>26337</v>
      </c>
      <c r="E1416" s="70" t="s">
        <v>85</v>
      </c>
      <c r="F1416" s="70"/>
      <c r="G1416" s="70"/>
      <c r="H1416" s="70"/>
      <c r="I1416" s="70"/>
      <c r="J1416" s="70"/>
      <c r="K1416" s="70"/>
    </row>
    <row r="1417" spans="1:11">
      <c r="A1417" s="28">
        <v>44536</v>
      </c>
      <c r="B1417" s="13">
        <v>604</v>
      </c>
      <c r="C1417" s="13" t="s">
        <v>1656</v>
      </c>
      <c r="D1417" s="70">
        <v>4336</v>
      </c>
      <c r="E1417" s="70" t="s">
        <v>85</v>
      </c>
      <c r="F1417" s="70"/>
      <c r="G1417" s="70"/>
      <c r="H1417" s="70"/>
      <c r="I1417" s="70"/>
      <c r="J1417" s="70"/>
      <c r="K1417" s="70"/>
    </row>
    <row r="1418" spans="1:11">
      <c r="A1418" s="28">
        <v>44536</v>
      </c>
      <c r="B1418" s="13">
        <v>605</v>
      </c>
      <c r="C1418" s="13" t="s">
        <v>1657</v>
      </c>
      <c r="D1418" s="70">
        <v>13924</v>
      </c>
      <c r="E1418" s="70" t="s">
        <v>85</v>
      </c>
      <c r="F1418" s="70"/>
      <c r="G1418" s="70"/>
      <c r="H1418" s="70" t="s">
        <v>85</v>
      </c>
      <c r="I1418" s="70" t="s">
        <v>85</v>
      </c>
      <c r="J1418" s="70"/>
      <c r="K1418" s="70"/>
    </row>
    <row r="1419" spans="1:11">
      <c r="A1419" s="28">
        <v>44536</v>
      </c>
      <c r="B1419" s="13">
        <v>606</v>
      </c>
      <c r="C1419" s="13" t="s">
        <v>1658</v>
      </c>
      <c r="D1419" s="70">
        <v>5950</v>
      </c>
      <c r="E1419" s="70" t="s">
        <v>85</v>
      </c>
      <c r="F1419" s="70"/>
      <c r="G1419" s="70"/>
      <c r="H1419" s="70"/>
      <c r="I1419" s="70"/>
      <c r="J1419" s="70"/>
      <c r="K1419" s="70"/>
    </row>
    <row r="1420" spans="1:11">
      <c r="A1420" s="28">
        <v>44536</v>
      </c>
      <c r="B1420" s="13">
        <v>621</v>
      </c>
      <c r="C1420" s="13" t="s">
        <v>1659</v>
      </c>
      <c r="D1420" s="70">
        <v>16892</v>
      </c>
      <c r="E1420" s="70" t="s">
        <v>85</v>
      </c>
      <c r="F1420" s="70"/>
      <c r="G1420" s="70"/>
      <c r="H1420" s="70"/>
      <c r="I1420" s="70"/>
      <c r="J1420" s="70"/>
      <c r="K1420" s="70"/>
    </row>
    <row r="1421" spans="1:11">
      <c r="A1421" s="28">
        <v>44536</v>
      </c>
      <c r="B1421" s="13">
        <v>507</v>
      </c>
      <c r="C1421" s="13" t="s">
        <v>1660</v>
      </c>
      <c r="D1421" s="70">
        <v>252</v>
      </c>
      <c r="E1421" s="70" t="s">
        <v>85</v>
      </c>
      <c r="F1421" s="70"/>
      <c r="G1421" s="70"/>
      <c r="H1421" s="70" t="s">
        <v>85</v>
      </c>
      <c r="I1421" s="70" t="s">
        <v>85</v>
      </c>
      <c r="J1421" s="70"/>
      <c r="K1421" s="70"/>
    </row>
    <row r="1422" spans="1:11">
      <c r="A1422" s="28">
        <v>44536</v>
      </c>
      <c r="B1422" s="13">
        <v>517</v>
      </c>
      <c r="C1422" s="13" t="s">
        <v>1661</v>
      </c>
      <c r="D1422" s="70">
        <v>2694</v>
      </c>
      <c r="E1422" s="70" t="s">
        <v>85</v>
      </c>
      <c r="F1422" s="70"/>
      <c r="G1422" s="70"/>
      <c r="H1422" s="70" t="s">
        <v>85</v>
      </c>
      <c r="I1422" s="70" t="s">
        <v>85</v>
      </c>
      <c r="J1422" s="70"/>
      <c r="K1422" s="70"/>
    </row>
    <row r="1423" spans="1:11">
      <c r="A1423" s="28">
        <v>44537</v>
      </c>
      <c r="B1423" s="13">
        <v>403</v>
      </c>
      <c r="C1423" s="13" t="s">
        <v>1662</v>
      </c>
      <c r="D1423" s="71">
        <v>28073</v>
      </c>
      <c r="E1423" s="71" t="s">
        <v>85</v>
      </c>
      <c r="F1423" s="71"/>
      <c r="G1423" s="71"/>
      <c r="H1423" s="71" t="s">
        <v>85</v>
      </c>
      <c r="I1423" s="71" t="s">
        <v>85</v>
      </c>
      <c r="J1423" s="71"/>
      <c r="K1423" s="71"/>
    </row>
    <row r="1424" spans="1:11">
      <c r="A1424" s="28">
        <v>44537</v>
      </c>
      <c r="B1424" s="13">
        <v>407</v>
      </c>
      <c r="C1424" s="13" t="s">
        <v>1663</v>
      </c>
      <c r="D1424" s="71">
        <v>12523</v>
      </c>
      <c r="E1424" s="71" t="s">
        <v>85</v>
      </c>
      <c r="F1424" s="71"/>
      <c r="G1424" s="71"/>
      <c r="H1424" s="71"/>
      <c r="I1424" s="71"/>
      <c r="J1424" s="71"/>
      <c r="K1424" s="71"/>
    </row>
    <row r="1425" spans="1:11">
      <c r="A1425" s="28">
        <v>44537</v>
      </c>
      <c r="B1425" s="13">
        <v>602</v>
      </c>
      <c r="C1425" s="13" t="s">
        <v>1664</v>
      </c>
      <c r="D1425" s="71">
        <v>6597</v>
      </c>
      <c r="E1425" s="71" t="s">
        <v>85</v>
      </c>
      <c r="F1425" s="71"/>
      <c r="G1425" s="71"/>
      <c r="H1425" s="71"/>
      <c r="I1425" s="71"/>
      <c r="J1425" s="71"/>
      <c r="K1425" s="71"/>
    </row>
    <row r="1426" spans="1:11">
      <c r="A1426" s="28">
        <v>44537</v>
      </c>
      <c r="B1426" s="13">
        <v>617</v>
      </c>
      <c r="C1426" s="13" t="s">
        <v>1665</v>
      </c>
      <c r="D1426" s="71">
        <v>11217</v>
      </c>
      <c r="E1426" s="71" t="s">
        <v>85</v>
      </c>
      <c r="F1426" s="71"/>
      <c r="G1426" s="71"/>
      <c r="H1426" s="71"/>
      <c r="I1426" s="71"/>
      <c r="J1426" s="71"/>
      <c r="K1426" s="71"/>
    </row>
    <row r="1427" spans="1:11">
      <c r="A1427" s="28">
        <v>44537</v>
      </c>
      <c r="B1427" s="13">
        <v>624</v>
      </c>
      <c r="C1427" s="13" t="s">
        <v>1666</v>
      </c>
      <c r="D1427" s="71">
        <v>14038</v>
      </c>
      <c r="E1427" s="71" t="s">
        <v>85</v>
      </c>
      <c r="F1427" s="71"/>
      <c r="G1427" s="71"/>
      <c r="H1427" s="71"/>
      <c r="I1427" s="71"/>
      <c r="J1427" s="71"/>
      <c r="K1427" s="71"/>
    </row>
    <row r="1428" spans="1:11">
      <c r="A1428" s="28">
        <v>44537</v>
      </c>
      <c r="B1428" s="13">
        <v>502</v>
      </c>
      <c r="C1428" s="13" t="s">
        <v>1667</v>
      </c>
      <c r="D1428" s="71">
        <v>3246</v>
      </c>
      <c r="E1428" s="71" t="s">
        <v>85</v>
      </c>
      <c r="F1428" s="71"/>
      <c r="G1428" s="71"/>
      <c r="H1428" s="71" t="s">
        <v>85</v>
      </c>
      <c r="I1428" s="71" t="s">
        <v>85</v>
      </c>
      <c r="J1428" s="71"/>
      <c r="K1428" s="71"/>
    </row>
    <row r="1429" spans="1:11">
      <c r="A1429" s="28">
        <v>44537</v>
      </c>
      <c r="B1429" s="13">
        <v>518</v>
      </c>
      <c r="C1429" s="13" t="s">
        <v>1668</v>
      </c>
      <c r="D1429" s="71">
        <v>533</v>
      </c>
      <c r="E1429" s="71" t="s">
        <v>85</v>
      </c>
      <c r="F1429" s="71"/>
      <c r="G1429" s="71"/>
      <c r="H1429" s="71" t="s">
        <v>85</v>
      </c>
      <c r="I1429" s="71" t="s">
        <v>85</v>
      </c>
      <c r="J1429" s="71"/>
      <c r="K1429" s="71"/>
    </row>
    <row r="1430" spans="1:11">
      <c r="A1430" s="28">
        <v>44538</v>
      </c>
      <c r="B1430" s="13">
        <v>402</v>
      </c>
      <c r="C1430" s="13" t="s">
        <v>1669</v>
      </c>
      <c r="D1430" s="72">
        <v>20727</v>
      </c>
      <c r="E1430" s="72" t="s">
        <v>85</v>
      </c>
      <c r="F1430" s="72"/>
      <c r="G1430" s="72"/>
      <c r="H1430" s="72"/>
      <c r="I1430" s="72"/>
      <c r="J1430" s="72"/>
      <c r="K1430" s="72"/>
    </row>
    <row r="1431" spans="1:11">
      <c r="A1431" s="28">
        <v>44538</v>
      </c>
      <c r="B1431" s="13">
        <v>610</v>
      </c>
      <c r="C1431" s="13" t="s">
        <v>1670</v>
      </c>
      <c r="D1431" s="72">
        <v>17417</v>
      </c>
      <c r="E1431" s="72" t="s">
        <v>85</v>
      </c>
      <c r="F1431" s="72"/>
      <c r="G1431" s="72"/>
      <c r="H1431" s="72"/>
      <c r="I1431" s="72"/>
      <c r="J1431" s="72"/>
      <c r="K1431" s="72"/>
    </row>
    <row r="1432" spans="1:11">
      <c r="A1432" s="28">
        <v>44538</v>
      </c>
      <c r="B1432" s="13">
        <v>612</v>
      </c>
      <c r="C1432" s="13" t="s">
        <v>1671</v>
      </c>
      <c r="D1432" s="72">
        <v>18925</v>
      </c>
      <c r="E1432" s="72" t="s">
        <v>85</v>
      </c>
      <c r="F1432" s="72"/>
      <c r="G1432" s="72"/>
      <c r="H1432" s="72"/>
      <c r="I1432" s="72"/>
      <c r="J1432" s="72"/>
      <c r="K1432" s="72"/>
    </row>
    <row r="1433" spans="1:11">
      <c r="A1433" s="28">
        <v>44538</v>
      </c>
      <c r="B1433" s="13">
        <v>618</v>
      </c>
      <c r="C1433" s="13" t="s">
        <v>1672</v>
      </c>
      <c r="D1433" s="72">
        <v>18257</v>
      </c>
      <c r="E1433" s="72" t="s">
        <v>85</v>
      </c>
      <c r="F1433" s="72"/>
      <c r="G1433" s="72"/>
      <c r="H1433" s="72" t="s">
        <v>85</v>
      </c>
      <c r="I1433" s="72" t="s">
        <v>85</v>
      </c>
      <c r="J1433" s="72"/>
      <c r="K1433" s="72"/>
    </row>
    <row r="1434" spans="1:11">
      <c r="A1434" s="28">
        <v>44538</v>
      </c>
      <c r="B1434" s="13">
        <v>622</v>
      </c>
      <c r="C1434" s="13" t="s">
        <v>1673</v>
      </c>
      <c r="D1434" s="72">
        <v>18017</v>
      </c>
      <c r="E1434" s="72" t="s">
        <v>85</v>
      </c>
      <c r="F1434" s="72"/>
      <c r="G1434" s="72"/>
      <c r="H1434" s="72"/>
      <c r="I1434" s="72"/>
      <c r="J1434" s="72"/>
      <c r="K1434" s="72"/>
    </row>
    <row r="1435" spans="1:11">
      <c r="A1435" s="28">
        <v>44538</v>
      </c>
      <c r="B1435" s="13">
        <v>512</v>
      </c>
      <c r="C1435" s="13" t="s">
        <v>1674</v>
      </c>
      <c r="D1435" s="72">
        <v>2289</v>
      </c>
      <c r="E1435" s="72" t="s">
        <v>85</v>
      </c>
      <c r="F1435" s="72"/>
      <c r="G1435" s="72"/>
      <c r="H1435" s="72" t="s">
        <v>85</v>
      </c>
      <c r="I1435" s="72" t="s">
        <v>85</v>
      </c>
      <c r="J1435" s="72"/>
      <c r="K1435" s="72"/>
    </row>
    <row r="1436" spans="1:11">
      <c r="A1436" s="28">
        <v>44538</v>
      </c>
      <c r="B1436" s="13">
        <v>513</v>
      </c>
      <c r="C1436" s="13" t="s">
        <v>1675</v>
      </c>
      <c r="D1436" s="72">
        <v>1195</v>
      </c>
      <c r="E1436" s="72" t="s">
        <v>85</v>
      </c>
      <c r="F1436" s="72"/>
      <c r="G1436" s="72"/>
      <c r="H1436" s="72"/>
      <c r="I1436" s="72"/>
      <c r="J1436" s="72"/>
      <c r="K1436" s="72"/>
    </row>
    <row r="1437" spans="1:11">
      <c r="A1437" s="28">
        <v>44539</v>
      </c>
      <c r="B1437" s="13">
        <v>404</v>
      </c>
      <c r="C1437" s="13" t="s">
        <v>1676</v>
      </c>
      <c r="D1437" s="73">
        <v>22594</v>
      </c>
      <c r="E1437" s="73" t="s">
        <v>85</v>
      </c>
      <c r="F1437" s="73"/>
      <c r="G1437" s="73"/>
      <c r="H1437" s="73" t="s">
        <v>85</v>
      </c>
      <c r="I1437" s="73" t="s">
        <v>85</v>
      </c>
      <c r="J1437" s="73"/>
      <c r="K1437" s="73"/>
    </row>
    <row r="1438" spans="1:11">
      <c r="A1438" s="28">
        <v>44539</v>
      </c>
      <c r="B1438" s="13">
        <v>408</v>
      </c>
      <c r="C1438" s="13" t="s">
        <v>1677</v>
      </c>
      <c r="D1438" s="73">
        <v>17496</v>
      </c>
      <c r="E1438" s="73" t="s">
        <v>85</v>
      </c>
      <c r="F1438" s="73"/>
      <c r="G1438" s="73"/>
      <c r="H1438" s="73"/>
      <c r="I1438" s="73"/>
      <c r="J1438" s="73"/>
      <c r="K1438" s="73"/>
    </row>
    <row r="1439" spans="1:11">
      <c r="A1439" s="28">
        <v>44539</v>
      </c>
      <c r="B1439" s="13">
        <v>409</v>
      </c>
      <c r="C1439" s="13" t="s">
        <v>1678</v>
      </c>
      <c r="D1439" s="73">
        <v>28925</v>
      </c>
      <c r="E1439" s="73" t="s">
        <v>85</v>
      </c>
      <c r="F1439" s="73"/>
      <c r="G1439" s="73"/>
      <c r="H1439" s="73"/>
      <c r="I1439" s="73"/>
      <c r="J1439" s="73"/>
      <c r="K1439" s="73"/>
    </row>
    <row r="1440" spans="1:11">
      <c r="A1440" s="28">
        <v>44539</v>
      </c>
      <c r="B1440" s="13">
        <v>611</v>
      </c>
      <c r="C1440" s="13" t="s">
        <v>1679</v>
      </c>
      <c r="D1440" s="73">
        <v>11749</v>
      </c>
      <c r="E1440" s="73" t="s">
        <v>85</v>
      </c>
      <c r="F1440" s="73"/>
      <c r="G1440" s="73"/>
      <c r="H1440" s="73"/>
      <c r="I1440" s="73"/>
      <c r="J1440" s="73"/>
      <c r="K1440" s="73"/>
    </row>
    <row r="1441" spans="1:11">
      <c r="A1441" s="28">
        <v>44539</v>
      </c>
      <c r="B1441" s="13">
        <v>614</v>
      </c>
      <c r="C1441" s="13" t="s">
        <v>1680</v>
      </c>
      <c r="D1441" s="73">
        <v>16586</v>
      </c>
      <c r="E1441" s="73" t="s">
        <v>85</v>
      </c>
      <c r="F1441" s="73"/>
      <c r="G1441" s="73"/>
      <c r="H1441" s="73"/>
      <c r="I1441" s="73"/>
      <c r="J1441" s="73"/>
      <c r="K1441" s="73"/>
    </row>
    <row r="1442" spans="1:11">
      <c r="A1442" s="28">
        <v>44539</v>
      </c>
      <c r="B1442" s="13">
        <v>514</v>
      </c>
      <c r="C1442" s="13" t="s">
        <v>1681</v>
      </c>
      <c r="D1442" s="73">
        <v>1802</v>
      </c>
      <c r="E1442" s="73" t="s">
        <v>85</v>
      </c>
      <c r="F1442" s="73"/>
      <c r="G1442" s="73"/>
      <c r="H1442" s="73"/>
      <c r="I1442" s="73"/>
      <c r="J1442" s="73"/>
      <c r="K1442" s="73"/>
    </row>
    <row r="1443" spans="1:11">
      <c r="A1443" s="28">
        <v>44539</v>
      </c>
      <c r="B1443" s="13">
        <v>516</v>
      </c>
      <c r="C1443" s="13" t="s">
        <v>1682</v>
      </c>
      <c r="D1443" s="73">
        <v>917</v>
      </c>
      <c r="E1443" s="73" t="s">
        <v>85</v>
      </c>
      <c r="F1443" s="73"/>
      <c r="G1443" s="73"/>
      <c r="H1443" s="73"/>
      <c r="I1443" s="73"/>
      <c r="J1443" s="73"/>
      <c r="K1443" s="73"/>
    </row>
    <row r="1444" spans="1:11">
      <c r="A1444" s="28">
        <v>44542</v>
      </c>
      <c r="B1444" s="13">
        <v>405</v>
      </c>
      <c r="C1444" s="13" t="s">
        <v>1683</v>
      </c>
      <c r="D1444" s="74">
        <v>27065</v>
      </c>
      <c r="E1444" s="74" t="s">
        <v>85</v>
      </c>
      <c r="F1444" s="74"/>
      <c r="G1444" s="74"/>
      <c r="H1444" s="74"/>
      <c r="I1444" s="74"/>
      <c r="J1444" s="74"/>
      <c r="K1444" s="74"/>
    </row>
    <row r="1445" spans="1:11">
      <c r="A1445" s="28">
        <v>44542</v>
      </c>
      <c r="B1445" s="13">
        <v>420</v>
      </c>
      <c r="C1445" s="13" t="s">
        <v>1684</v>
      </c>
      <c r="D1445" s="74">
        <v>28046</v>
      </c>
      <c r="E1445" s="74" t="s">
        <v>85</v>
      </c>
      <c r="F1445" s="74"/>
      <c r="G1445" s="74"/>
      <c r="H1445" s="74"/>
      <c r="I1445" s="74"/>
      <c r="J1445" s="74"/>
      <c r="K1445" s="74"/>
    </row>
    <row r="1446" spans="1:11">
      <c r="A1446" s="28">
        <v>44542</v>
      </c>
      <c r="B1446" s="13">
        <v>601</v>
      </c>
      <c r="C1446" s="13" t="s">
        <v>1685</v>
      </c>
      <c r="D1446" s="74">
        <v>14387</v>
      </c>
      <c r="E1446" s="74" t="s">
        <v>85</v>
      </c>
      <c r="F1446" s="74"/>
      <c r="G1446" s="74"/>
      <c r="H1446" s="74"/>
      <c r="I1446" s="74"/>
      <c r="J1446" s="74"/>
      <c r="K1446" s="74"/>
    </row>
    <row r="1447" spans="1:11">
      <c r="A1447" s="28">
        <v>44542</v>
      </c>
      <c r="B1447" s="13">
        <v>607</v>
      </c>
      <c r="C1447" s="13" t="s">
        <v>1686</v>
      </c>
      <c r="D1447" s="74">
        <v>18229</v>
      </c>
      <c r="E1447" s="74" t="s">
        <v>85</v>
      </c>
      <c r="F1447" s="74"/>
      <c r="G1447" s="74"/>
      <c r="H1447" s="74"/>
      <c r="I1447" s="74"/>
      <c r="J1447" s="74"/>
      <c r="K1447" s="74"/>
    </row>
    <row r="1448" spans="1:11">
      <c r="A1448" s="28">
        <v>44542</v>
      </c>
      <c r="B1448" s="13">
        <v>615</v>
      </c>
      <c r="C1448" s="13" t="s">
        <v>1687</v>
      </c>
      <c r="D1448" s="74">
        <v>10838</v>
      </c>
      <c r="E1448" s="74" t="s">
        <v>85</v>
      </c>
      <c r="F1448" s="74"/>
      <c r="G1448" s="74"/>
      <c r="H1448" s="74" t="s">
        <v>85</v>
      </c>
      <c r="I1448" s="74" t="s">
        <v>85</v>
      </c>
      <c r="J1448" s="74"/>
      <c r="K1448" s="74"/>
    </row>
    <row r="1449" spans="1:11">
      <c r="A1449" s="28">
        <v>44542</v>
      </c>
      <c r="B1449" s="13">
        <v>508</v>
      </c>
      <c r="C1449" s="13" t="s">
        <v>1688</v>
      </c>
      <c r="D1449" s="74">
        <v>612</v>
      </c>
      <c r="E1449" s="74" t="s">
        <v>85</v>
      </c>
      <c r="F1449" s="74" t="s">
        <v>85</v>
      </c>
      <c r="G1449" s="74" t="s">
        <v>85</v>
      </c>
      <c r="H1449" s="74" t="s">
        <v>85</v>
      </c>
      <c r="I1449" s="74" t="s">
        <v>85</v>
      </c>
      <c r="J1449" s="74"/>
      <c r="K1449" s="74"/>
    </row>
    <row r="1450" spans="1:11">
      <c r="A1450" s="28">
        <v>44542</v>
      </c>
      <c r="B1450" s="13">
        <v>515</v>
      </c>
      <c r="C1450" s="13" t="s">
        <v>1689</v>
      </c>
      <c r="D1450" s="74">
        <v>2052</v>
      </c>
      <c r="E1450" s="74" t="s">
        <v>85</v>
      </c>
      <c r="F1450" s="74" t="s">
        <v>85</v>
      </c>
      <c r="G1450" s="74" t="s">
        <v>85</v>
      </c>
      <c r="H1450" s="74"/>
      <c r="I1450" s="74"/>
      <c r="J1450" s="74"/>
      <c r="K1450" s="74"/>
    </row>
    <row r="1451" spans="1:11">
      <c r="A1451" s="28">
        <v>44543</v>
      </c>
      <c r="B1451" s="13">
        <v>406</v>
      </c>
      <c r="C1451" s="13" t="s">
        <v>1691</v>
      </c>
      <c r="D1451" s="75">
        <v>26507</v>
      </c>
      <c r="E1451" s="75" t="s">
        <v>85</v>
      </c>
      <c r="F1451" s="75"/>
      <c r="G1451" s="75"/>
      <c r="H1451" s="75" t="s">
        <v>85</v>
      </c>
      <c r="I1451" s="75" t="s">
        <v>85</v>
      </c>
      <c r="J1451" s="75"/>
      <c r="K1451" s="75"/>
    </row>
    <row r="1452" spans="1:11">
      <c r="A1452" s="28">
        <v>44543</v>
      </c>
      <c r="B1452" s="13">
        <v>413</v>
      </c>
      <c r="C1452" s="13" t="s">
        <v>1692</v>
      </c>
      <c r="D1452" s="75">
        <v>27846</v>
      </c>
      <c r="E1452" s="75" t="s">
        <v>85</v>
      </c>
      <c r="F1452" s="75"/>
      <c r="G1452" s="75"/>
      <c r="H1452" s="75"/>
      <c r="I1452" s="75"/>
      <c r="J1452" s="75"/>
      <c r="K1452" s="75"/>
    </row>
    <row r="1453" spans="1:11">
      <c r="A1453" s="28">
        <v>44543</v>
      </c>
      <c r="B1453" s="13">
        <v>417</v>
      </c>
      <c r="C1453" s="13" t="s">
        <v>1693</v>
      </c>
      <c r="D1453" s="75">
        <v>29464</v>
      </c>
      <c r="E1453" s="75" t="s">
        <v>85</v>
      </c>
      <c r="F1453" s="75"/>
      <c r="G1453" s="75"/>
      <c r="H1453" s="75"/>
      <c r="I1453" s="75"/>
      <c r="J1453" s="75"/>
      <c r="K1453" s="75"/>
    </row>
    <row r="1454" spans="1:11">
      <c r="A1454" s="28">
        <v>44543</v>
      </c>
      <c r="B1454" s="13">
        <v>616</v>
      </c>
      <c r="C1454" s="13" t="s">
        <v>1694</v>
      </c>
      <c r="D1454" s="75">
        <v>17904</v>
      </c>
      <c r="E1454" s="75" t="s">
        <v>85</v>
      </c>
      <c r="F1454" s="75"/>
      <c r="G1454" s="75"/>
      <c r="H1454" s="75"/>
      <c r="I1454" s="75"/>
      <c r="J1454" s="75"/>
      <c r="K1454" s="75"/>
    </row>
    <row r="1455" spans="1:11">
      <c r="A1455" s="28">
        <v>44543</v>
      </c>
      <c r="B1455" s="13">
        <v>619</v>
      </c>
      <c r="C1455" s="13" t="s">
        <v>1695</v>
      </c>
      <c r="D1455" s="75">
        <v>19148</v>
      </c>
      <c r="E1455" s="75" t="s">
        <v>85</v>
      </c>
      <c r="F1455" s="75"/>
      <c r="G1455" s="75"/>
      <c r="H1455" s="75"/>
      <c r="I1455" s="75"/>
      <c r="J1455" s="75"/>
      <c r="K1455" s="75"/>
    </row>
    <row r="1456" spans="1:11">
      <c r="A1456" s="28">
        <v>44543</v>
      </c>
      <c r="B1456" s="13">
        <v>505</v>
      </c>
      <c r="C1456" s="13" t="s">
        <v>1696</v>
      </c>
      <c r="D1456" s="75">
        <v>2429</v>
      </c>
      <c r="E1456" s="75" t="s">
        <v>85</v>
      </c>
      <c r="F1456" s="75" t="s">
        <v>85</v>
      </c>
      <c r="G1456" s="75" t="s">
        <v>85</v>
      </c>
      <c r="H1456" s="75" t="s">
        <v>85</v>
      </c>
      <c r="I1456" s="75" t="s">
        <v>85</v>
      </c>
      <c r="J1456" s="75"/>
      <c r="K1456" s="75"/>
    </row>
    <row r="1457" spans="1:11">
      <c r="A1457" s="28">
        <v>44543</v>
      </c>
      <c r="B1457" s="13">
        <v>510</v>
      </c>
      <c r="C1457" s="13" t="s">
        <v>1697</v>
      </c>
      <c r="D1457" s="75">
        <v>2280</v>
      </c>
      <c r="E1457" s="75" t="s">
        <v>85</v>
      </c>
      <c r="F1457" s="75" t="s">
        <v>85</v>
      </c>
      <c r="G1457" s="75" t="s">
        <v>85</v>
      </c>
      <c r="H1457" s="75"/>
      <c r="I1457" s="75"/>
      <c r="J1457" s="75"/>
      <c r="K1457" s="75"/>
    </row>
    <row r="1458" spans="1:11">
      <c r="A1458" s="28">
        <v>44544</v>
      </c>
      <c r="B1458" s="13">
        <v>414</v>
      </c>
      <c r="C1458" s="13" t="s">
        <v>1699</v>
      </c>
      <c r="D1458" s="79">
        <v>21936</v>
      </c>
      <c r="E1458" s="79" t="s">
        <v>85</v>
      </c>
      <c r="F1458" s="79"/>
      <c r="G1458" s="79"/>
      <c r="H1458" s="79"/>
      <c r="I1458" s="79"/>
      <c r="J1458" s="79"/>
      <c r="K1458" s="79"/>
    </row>
    <row r="1459" spans="1:11">
      <c r="A1459" s="28">
        <v>44544</v>
      </c>
      <c r="B1459" s="13">
        <v>416</v>
      </c>
      <c r="C1459" s="13" t="s">
        <v>1700</v>
      </c>
      <c r="D1459" s="79">
        <v>22858</v>
      </c>
      <c r="E1459" s="79" t="s">
        <v>85</v>
      </c>
      <c r="F1459" s="79"/>
      <c r="G1459" s="79"/>
      <c r="H1459" s="79"/>
      <c r="I1459" s="79"/>
      <c r="J1459" s="79"/>
      <c r="K1459" s="79"/>
    </row>
    <row r="1460" spans="1:11">
      <c r="A1460" s="28">
        <v>44544</v>
      </c>
      <c r="B1460" s="13">
        <v>424</v>
      </c>
      <c r="C1460" s="13" t="s">
        <v>1701</v>
      </c>
      <c r="D1460" s="79">
        <v>17433</v>
      </c>
      <c r="E1460" s="79" t="s">
        <v>85</v>
      </c>
      <c r="F1460" s="79"/>
      <c r="G1460" s="79"/>
      <c r="H1460" s="79"/>
      <c r="I1460" s="79"/>
      <c r="J1460" s="79"/>
      <c r="K1460" s="79"/>
    </row>
    <row r="1461" spans="1:11">
      <c r="A1461" s="28">
        <v>44544</v>
      </c>
      <c r="B1461" s="13">
        <v>613</v>
      </c>
      <c r="C1461" s="13" t="s">
        <v>1702</v>
      </c>
      <c r="D1461" s="79">
        <v>16841</v>
      </c>
      <c r="E1461" s="79" t="s">
        <v>85</v>
      </c>
      <c r="F1461" s="79"/>
      <c r="G1461" s="79"/>
      <c r="H1461" s="79"/>
      <c r="I1461" s="79"/>
      <c r="J1461" s="79"/>
      <c r="K1461" s="79"/>
    </row>
    <row r="1462" spans="1:11">
      <c r="A1462" s="28">
        <v>44544</v>
      </c>
      <c r="B1462" s="13">
        <v>625</v>
      </c>
      <c r="C1462" s="13" t="s">
        <v>1703</v>
      </c>
      <c r="D1462" s="79">
        <v>15933</v>
      </c>
      <c r="E1462" s="79" t="s">
        <v>85</v>
      </c>
      <c r="F1462" s="79"/>
      <c r="G1462" s="79"/>
      <c r="H1462" s="79"/>
      <c r="I1462" s="79"/>
      <c r="J1462" s="79"/>
      <c r="K1462" s="79"/>
    </row>
    <row r="1463" spans="1:11">
      <c r="A1463" s="28">
        <v>44544</v>
      </c>
      <c r="B1463" s="13">
        <v>626</v>
      </c>
      <c r="C1463" s="13" t="s">
        <v>1704</v>
      </c>
      <c r="D1463" s="79">
        <v>16411</v>
      </c>
      <c r="E1463" s="79" t="s">
        <v>85</v>
      </c>
      <c r="F1463" s="79"/>
      <c r="G1463" s="79"/>
      <c r="H1463" s="79" t="s">
        <v>85</v>
      </c>
      <c r="I1463" s="79" t="s">
        <v>85</v>
      </c>
      <c r="J1463" s="79"/>
      <c r="K1463" s="79"/>
    </row>
    <row r="1464" spans="1:11">
      <c r="A1464" s="28">
        <v>44544</v>
      </c>
      <c r="B1464" s="13">
        <v>509</v>
      </c>
      <c r="C1464" s="13" t="s">
        <v>1705</v>
      </c>
      <c r="D1464" s="79">
        <v>526</v>
      </c>
      <c r="E1464" s="79" t="s">
        <v>85</v>
      </c>
      <c r="F1464" s="79" t="s">
        <v>85</v>
      </c>
      <c r="G1464" s="79" t="s">
        <v>85</v>
      </c>
      <c r="H1464" s="79" t="s">
        <v>85</v>
      </c>
      <c r="I1464" s="79" t="s">
        <v>85</v>
      </c>
      <c r="J1464" s="79"/>
      <c r="K1464" s="79"/>
    </row>
    <row r="1465" spans="1:11">
      <c r="A1465" s="28">
        <v>44544</v>
      </c>
      <c r="B1465" s="13">
        <v>519</v>
      </c>
      <c r="C1465" s="13" t="s">
        <v>1706</v>
      </c>
      <c r="D1465" s="79">
        <v>810</v>
      </c>
      <c r="E1465" s="79" t="s">
        <v>85</v>
      </c>
      <c r="F1465" s="79" t="s">
        <v>85</v>
      </c>
      <c r="G1465" s="79" t="s">
        <v>85</v>
      </c>
      <c r="H1465" s="79" t="s">
        <v>85</v>
      </c>
      <c r="I1465" s="79" t="s">
        <v>85</v>
      </c>
      <c r="J1465" s="79"/>
      <c r="K1465" s="79"/>
    </row>
    <row r="1466" spans="1:11">
      <c r="A1466" s="28">
        <v>44545</v>
      </c>
      <c r="B1466" s="13">
        <v>401</v>
      </c>
      <c r="C1466" s="13" t="s">
        <v>1709</v>
      </c>
      <c r="D1466" s="85">
        <v>10628</v>
      </c>
      <c r="E1466" s="85" t="s">
        <v>85</v>
      </c>
      <c r="F1466" s="85"/>
      <c r="G1466" s="85"/>
      <c r="H1466" s="85" t="s">
        <v>85</v>
      </c>
      <c r="I1466" s="85" t="s">
        <v>85</v>
      </c>
      <c r="J1466" s="85"/>
      <c r="K1466" s="85"/>
    </row>
    <row r="1467" spans="1:11">
      <c r="A1467" s="28">
        <v>44545</v>
      </c>
      <c r="B1467" s="13">
        <v>419</v>
      </c>
      <c r="C1467" s="13" t="s">
        <v>1710</v>
      </c>
      <c r="D1467" s="85">
        <v>28672</v>
      </c>
      <c r="E1467" s="85" t="s">
        <v>85</v>
      </c>
      <c r="F1467" s="85"/>
      <c r="G1467" s="85"/>
      <c r="H1467" s="85"/>
      <c r="I1467" s="85"/>
      <c r="J1467" s="85"/>
      <c r="K1467" s="85"/>
    </row>
    <row r="1468" spans="1:11">
      <c r="A1468" s="28">
        <v>44545</v>
      </c>
      <c r="B1468" s="13">
        <v>423</v>
      </c>
      <c r="C1468" s="13" t="s">
        <v>1711</v>
      </c>
      <c r="D1468" s="85">
        <v>25863</v>
      </c>
      <c r="E1468" s="85" t="s">
        <v>85</v>
      </c>
      <c r="F1468" s="85"/>
      <c r="G1468" s="85"/>
      <c r="H1468" s="85"/>
      <c r="I1468" s="85"/>
      <c r="J1468" s="85"/>
      <c r="K1468" s="85"/>
    </row>
    <row r="1469" spans="1:11">
      <c r="A1469" s="28">
        <v>44545</v>
      </c>
      <c r="B1469" s="13">
        <v>501</v>
      </c>
      <c r="C1469" s="13" t="s">
        <v>1712</v>
      </c>
      <c r="D1469" s="85">
        <v>1722</v>
      </c>
      <c r="E1469" s="85" t="s">
        <v>85</v>
      </c>
      <c r="F1469" s="85" t="s">
        <v>85</v>
      </c>
      <c r="G1469" s="85" t="s">
        <v>85</v>
      </c>
      <c r="H1469" s="85"/>
      <c r="I1469" s="85"/>
      <c r="J1469" s="85"/>
      <c r="K1469" s="85"/>
    </row>
    <row r="1470" spans="1:11">
      <c r="A1470" s="28">
        <v>44546</v>
      </c>
      <c r="B1470" s="13">
        <v>506</v>
      </c>
      <c r="C1470" s="13" t="s">
        <v>1713</v>
      </c>
      <c r="D1470" s="86">
        <v>863</v>
      </c>
      <c r="E1470" s="86" t="s">
        <v>85</v>
      </c>
      <c r="F1470" s="86" t="s">
        <v>85</v>
      </c>
      <c r="G1470" s="86" t="s">
        <v>85</v>
      </c>
      <c r="H1470" s="86"/>
      <c r="I1470" s="86"/>
      <c r="J1470" s="86"/>
      <c r="K1470" s="86"/>
    </row>
    <row r="1471" spans="1:11">
      <c r="A1471" s="28">
        <v>44546</v>
      </c>
      <c r="B1471" s="13">
        <v>511</v>
      </c>
      <c r="C1471" s="13" t="s">
        <v>1714</v>
      </c>
      <c r="D1471" s="86">
        <v>1091</v>
      </c>
      <c r="E1471" s="86" t="s">
        <v>85</v>
      </c>
      <c r="F1471" s="86" t="s">
        <v>85</v>
      </c>
      <c r="G1471" s="86" t="s">
        <v>85</v>
      </c>
      <c r="H1471" s="86"/>
      <c r="I1471" s="86"/>
      <c r="J1471" s="86"/>
      <c r="K1471" s="86"/>
    </row>
    <row r="1472" spans="1:11">
      <c r="A1472" s="28">
        <v>44549</v>
      </c>
      <c r="B1472" s="13">
        <v>411</v>
      </c>
      <c r="C1472" s="13" t="s">
        <v>1726</v>
      </c>
      <c r="D1472" s="86">
        <v>13053</v>
      </c>
      <c r="E1472" s="86" t="s">
        <v>85</v>
      </c>
      <c r="F1472" s="86" t="s">
        <v>85</v>
      </c>
      <c r="G1472" s="86" t="s">
        <v>85</v>
      </c>
      <c r="H1472" s="86"/>
      <c r="I1472" s="86"/>
      <c r="J1472" s="86"/>
      <c r="K1472" s="86"/>
    </row>
    <row r="1473" spans="1:11">
      <c r="A1473" s="28">
        <v>44549</v>
      </c>
      <c r="B1473" s="13">
        <v>412</v>
      </c>
      <c r="C1473" s="13" t="s">
        <v>1727</v>
      </c>
      <c r="D1473" s="86">
        <v>12234</v>
      </c>
      <c r="E1473" s="86" t="s">
        <v>85</v>
      </c>
      <c r="F1473" s="86" t="s">
        <v>85</v>
      </c>
      <c r="G1473" s="86" t="s">
        <v>85</v>
      </c>
      <c r="H1473" s="86"/>
      <c r="I1473" s="86"/>
      <c r="J1473" s="86"/>
      <c r="K1473" s="86"/>
    </row>
    <row r="1474" spans="1:11">
      <c r="A1474" s="28">
        <v>44549</v>
      </c>
      <c r="B1474" s="13">
        <v>603</v>
      </c>
      <c r="C1474" s="13" t="s">
        <v>1728</v>
      </c>
      <c r="D1474" s="86">
        <v>21720</v>
      </c>
      <c r="E1474" s="86" t="s">
        <v>85</v>
      </c>
      <c r="F1474" s="86" t="s">
        <v>85</v>
      </c>
      <c r="G1474" s="86" t="s">
        <v>85</v>
      </c>
      <c r="H1474" s="86"/>
      <c r="I1474" s="86"/>
      <c r="J1474" s="86"/>
      <c r="K1474" s="86"/>
    </row>
    <row r="1475" spans="1:11">
      <c r="A1475" s="28">
        <v>44549</v>
      </c>
      <c r="B1475" s="13">
        <v>608</v>
      </c>
      <c r="C1475" s="13" t="s">
        <v>1729</v>
      </c>
      <c r="D1475" s="86">
        <v>19163</v>
      </c>
      <c r="E1475" s="86" t="s">
        <v>85</v>
      </c>
      <c r="F1475" s="86" t="s">
        <v>85</v>
      </c>
      <c r="G1475" s="86" t="s">
        <v>85</v>
      </c>
      <c r="H1475" s="86"/>
      <c r="I1475" s="86"/>
      <c r="J1475" s="86"/>
      <c r="K1475" s="86"/>
    </row>
    <row r="1476" spans="1:11">
      <c r="A1476" s="28">
        <v>44549</v>
      </c>
      <c r="B1476" s="13">
        <v>609</v>
      </c>
      <c r="C1476" s="13" t="s">
        <v>1730</v>
      </c>
      <c r="D1476" s="86">
        <v>12010</v>
      </c>
      <c r="E1476" s="86" t="s">
        <v>85</v>
      </c>
      <c r="F1476" s="86" t="s">
        <v>85</v>
      </c>
      <c r="G1476" s="86" t="s">
        <v>85</v>
      </c>
      <c r="H1476" s="86"/>
      <c r="I1476" s="86"/>
      <c r="J1476" s="86"/>
      <c r="K1476" s="86"/>
    </row>
    <row r="1477" spans="1:11">
      <c r="A1477" s="28">
        <v>44549</v>
      </c>
      <c r="B1477" s="13">
        <v>623</v>
      </c>
      <c r="C1477" s="13" t="s">
        <v>1731</v>
      </c>
      <c r="D1477" s="86">
        <v>18899</v>
      </c>
      <c r="E1477" s="86" t="s">
        <v>85</v>
      </c>
      <c r="F1477" s="86" t="s">
        <v>85</v>
      </c>
      <c r="G1477" s="86" t="s">
        <v>85</v>
      </c>
      <c r="H1477" s="86" t="s">
        <v>85</v>
      </c>
      <c r="I1477" s="86" t="s">
        <v>85</v>
      </c>
      <c r="J1477" s="86"/>
      <c r="K1477" s="86"/>
    </row>
    <row r="1478" spans="1:11">
      <c r="A1478" s="28">
        <v>44549</v>
      </c>
      <c r="B1478" s="13">
        <v>514</v>
      </c>
      <c r="C1478" s="13" t="s">
        <v>1732</v>
      </c>
      <c r="D1478" s="86">
        <v>1802</v>
      </c>
      <c r="E1478" s="86" t="s">
        <v>85</v>
      </c>
      <c r="F1478" s="86" t="s">
        <v>85</v>
      </c>
      <c r="G1478" s="86" t="s">
        <v>85</v>
      </c>
      <c r="H1478" s="86" t="s">
        <v>85</v>
      </c>
      <c r="I1478" s="86" t="s">
        <v>85</v>
      </c>
      <c r="J1478" s="86"/>
      <c r="K1478" s="86"/>
    </row>
    <row r="1479" spans="1:11">
      <c r="A1479" s="28">
        <v>44549</v>
      </c>
      <c r="B1479" s="13">
        <v>516</v>
      </c>
      <c r="C1479" s="13" t="s">
        <v>1733</v>
      </c>
      <c r="D1479" s="86">
        <v>917</v>
      </c>
      <c r="E1479" s="86" t="s">
        <v>85</v>
      </c>
      <c r="F1479" s="86" t="s">
        <v>85</v>
      </c>
      <c r="G1479" s="86" t="s">
        <v>85</v>
      </c>
      <c r="H1479" s="86" t="s">
        <v>85</v>
      </c>
      <c r="I1479" s="86" t="s">
        <v>85</v>
      </c>
      <c r="J1479" s="86"/>
      <c r="K1479" s="86"/>
    </row>
    <row r="1480" spans="1:11">
      <c r="A1480" s="28">
        <v>44550</v>
      </c>
      <c r="B1480" s="13">
        <v>415</v>
      </c>
      <c r="C1480" s="13" t="s">
        <v>1758</v>
      </c>
      <c r="D1480" s="92">
        <v>29071</v>
      </c>
      <c r="E1480" s="92" t="s">
        <v>85</v>
      </c>
      <c r="F1480" s="92" t="s">
        <v>85</v>
      </c>
      <c r="G1480" s="92" t="s">
        <v>85</v>
      </c>
      <c r="H1480" s="92"/>
      <c r="I1480" s="92"/>
      <c r="J1480" s="92"/>
      <c r="K1480" s="92"/>
    </row>
    <row r="1481" spans="1:11">
      <c r="A1481" s="28">
        <v>44550</v>
      </c>
      <c r="B1481" s="13">
        <v>604</v>
      </c>
      <c r="C1481" s="13" t="s">
        <v>1759</v>
      </c>
      <c r="D1481" s="92">
        <v>4435</v>
      </c>
      <c r="E1481" s="92" t="s">
        <v>85</v>
      </c>
      <c r="F1481" s="92" t="s">
        <v>85</v>
      </c>
      <c r="G1481" s="92" t="s">
        <v>85</v>
      </c>
      <c r="H1481" s="92"/>
      <c r="I1481" s="92"/>
      <c r="J1481" s="92"/>
      <c r="K1481" s="92"/>
    </row>
    <row r="1482" spans="1:11">
      <c r="A1482" s="28">
        <v>44550</v>
      </c>
      <c r="B1482" s="13">
        <v>605</v>
      </c>
      <c r="C1482" s="13" t="s">
        <v>1760</v>
      </c>
      <c r="D1482" s="92">
        <v>16417</v>
      </c>
      <c r="E1482" s="92" t="s">
        <v>85</v>
      </c>
      <c r="F1482" s="92" t="s">
        <v>85</v>
      </c>
      <c r="G1482" s="92" t="s">
        <v>85</v>
      </c>
      <c r="H1482" s="92"/>
      <c r="I1482" s="92"/>
      <c r="J1482" s="92"/>
      <c r="K1482" s="92"/>
    </row>
    <row r="1483" spans="1:11">
      <c r="A1483" s="28">
        <v>44550</v>
      </c>
      <c r="B1483" s="13">
        <v>606</v>
      </c>
      <c r="C1483" s="13" t="s">
        <v>1761</v>
      </c>
      <c r="D1483" s="92">
        <v>6051</v>
      </c>
      <c r="E1483" s="92" t="s">
        <v>85</v>
      </c>
      <c r="F1483" s="92" t="s">
        <v>85</v>
      </c>
      <c r="G1483" s="92" t="s">
        <v>85</v>
      </c>
      <c r="H1483" s="92"/>
      <c r="I1483" s="92"/>
      <c r="J1483" s="92"/>
      <c r="K1483" s="92"/>
    </row>
    <row r="1484" spans="1:11">
      <c r="A1484" s="28">
        <v>44550</v>
      </c>
      <c r="B1484" s="13">
        <v>621</v>
      </c>
      <c r="C1484" s="13" t="s">
        <v>1762</v>
      </c>
      <c r="D1484" s="92">
        <v>19296</v>
      </c>
      <c r="E1484" s="92" t="s">
        <v>85</v>
      </c>
      <c r="F1484" s="92" t="s">
        <v>85</v>
      </c>
      <c r="G1484" s="92" t="s">
        <v>85</v>
      </c>
      <c r="H1484" s="92"/>
      <c r="I1484" s="92"/>
      <c r="J1484" s="92"/>
      <c r="K1484" s="92"/>
    </row>
    <row r="1485" spans="1:11">
      <c r="A1485" s="28">
        <v>44550</v>
      </c>
      <c r="B1485" s="13">
        <v>502</v>
      </c>
      <c r="C1485" s="13" t="s">
        <v>1763</v>
      </c>
      <c r="D1485" s="92">
        <v>3246</v>
      </c>
      <c r="E1485" s="92" t="s">
        <v>85</v>
      </c>
      <c r="F1485" s="92" t="s">
        <v>85</v>
      </c>
      <c r="G1485" s="92" t="s">
        <v>85</v>
      </c>
      <c r="H1485" s="92"/>
      <c r="I1485" s="92"/>
      <c r="J1485" s="92"/>
      <c r="K1485" s="92"/>
    </row>
    <row r="1486" spans="1:11">
      <c r="A1486" s="28">
        <v>44550</v>
      </c>
      <c r="B1486" s="13">
        <v>512</v>
      </c>
      <c r="C1486" s="13" t="s">
        <v>1764</v>
      </c>
      <c r="D1486" s="92">
        <v>2289</v>
      </c>
      <c r="E1486" s="92" t="s">
        <v>85</v>
      </c>
      <c r="F1486" s="92" t="s">
        <v>85</v>
      </c>
      <c r="G1486" s="92" t="s">
        <v>85</v>
      </c>
      <c r="H1486" s="92"/>
      <c r="I1486" s="92"/>
      <c r="J1486" s="92"/>
      <c r="K1486" s="92"/>
    </row>
    <row r="1487" spans="1:11">
      <c r="A1487" s="28">
        <v>44551</v>
      </c>
      <c r="B1487" s="13">
        <v>403</v>
      </c>
      <c r="C1487" s="13" t="s">
        <v>1765</v>
      </c>
      <c r="D1487" s="92">
        <v>29086</v>
      </c>
      <c r="E1487" s="92" t="s">
        <v>85</v>
      </c>
      <c r="F1487" s="92" t="s">
        <v>85</v>
      </c>
      <c r="G1487" s="92" t="s">
        <v>85</v>
      </c>
      <c r="H1487" s="92"/>
      <c r="I1487" s="92"/>
      <c r="J1487" s="92"/>
      <c r="K1487" s="92"/>
    </row>
    <row r="1488" spans="1:11">
      <c r="A1488" s="28">
        <v>44551</v>
      </c>
      <c r="B1488" s="13">
        <v>407</v>
      </c>
      <c r="C1488" s="13" t="s">
        <v>1766</v>
      </c>
      <c r="D1488" s="92">
        <v>14615</v>
      </c>
      <c r="E1488" s="92" t="s">
        <v>85</v>
      </c>
      <c r="F1488" s="92" t="s">
        <v>85</v>
      </c>
      <c r="G1488" s="92" t="s">
        <v>85</v>
      </c>
      <c r="H1488" s="92"/>
      <c r="I1488" s="92"/>
      <c r="J1488" s="92"/>
      <c r="K1488" s="92"/>
    </row>
    <row r="1489" spans="1:11">
      <c r="A1489" s="28">
        <v>44551</v>
      </c>
      <c r="B1489" s="13">
        <v>602</v>
      </c>
      <c r="C1489" s="13" t="s">
        <v>1767</v>
      </c>
      <c r="D1489" s="92">
        <v>6607</v>
      </c>
      <c r="E1489" s="92" t="s">
        <v>85</v>
      </c>
      <c r="F1489" s="92" t="s">
        <v>85</v>
      </c>
      <c r="G1489" s="92" t="s">
        <v>85</v>
      </c>
      <c r="H1489" s="92"/>
      <c r="I1489" s="92"/>
      <c r="J1489" s="92"/>
      <c r="K1489" s="92"/>
    </row>
    <row r="1490" spans="1:11">
      <c r="A1490" s="28">
        <v>44551</v>
      </c>
      <c r="B1490" s="13">
        <v>617</v>
      </c>
      <c r="C1490" s="13" t="s">
        <v>1768</v>
      </c>
      <c r="D1490" s="92">
        <v>11229</v>
      </c>
      <c r="E1490" s="92" t="s">
        <v>85</v>
      </c>
      <c r="F1490" s="92" t="s">
        <v>85</v>
      </c>
      <c r="G1490" s="92" t="s">
        <v>85</v>
      </c>
      <c r="H1490" s="92"/>
      <c r="I1490" s="92"/>
      <c r="J1490" s="92"/>
      <c r="K1490" s="92"/>
    </row>
    <row r="1491" spans="1:11">
      <c r="A1491" s="28">
        <v>44551</v>
      </c>
      <c r="B1491" s="13">
        <v>624</v>
      </c>
      <c r="C1491" s="13" t="s">
        <v>1769</v>
      </c>
      <c r="D1491" s="92">
        <v>15293</v>
      </c>
      <c r="E1491" s="92" t="s">
        <v>85</v>
      </c>
      <c r="F1491" s="92" t="s">
        <v>85</v>
      </c>
      <c r="G1491" s="92" t="s">
        <v>85</v>
      </c>
      <c r="H1491" s="92" t="s">
        <v>85</v>
      </c>
      <c r="I1491" s="92" t="s">
        <v>85</v>
      </c>
      <c r="J1491" s="92"/>
      <c r="K1491" s="92"/>
    </row>
    <row r="1492" spans="1:11">
      <c r="A1492" s="28">
        <v>44551</v>
      </c>
      <c r="B1492" s="13">
        <v>503</v>
      </c>
      <c r="C1492" s="13" t="s">
        <v>1770</v>
      </c>
      <c r="D1492" s="92">
        <v>3032</v>
      </c>
      <c r="E1492" s="92" t="s">
        <v>85</v>
      </c>
      <c r="F1492" s="92" t="s">
        <v>85</v>
      </c>
      <c r="G1492" s="92" t="s">
        <v>85</v>
      </c>
      <c r="H1492" s="92" t="s">
        <v>85</v>
      </c>
      <c r="I1492" s="92" t="s">
        <v>85</v>
      </c>
      <c r="J1492" s="92"/>
      <c r="K1492" s="92"/>
    </row>
    <row r="1493" spans="1:11">
      <c r="A1493" s="28">
        <v>44551</v>
      </c>
      <c r="B1493" s="13">
        <v>513</v>
      </c>
      <c r="C1493" s="13" t="s">
        <v>1771</v>
      </c>
      <c r="D1493" s="92">
        <v>1195</v>
      </c>
      <c r="E1493" s="92" t="s">
        <v>85</v>
      </c>
      <c r="F1493" s="92" t="s">
        <v>85</v>
      </c>
      <c r="G1493" s="92" t="s">
        <v>85</v>
      </c>
      <c r="H1493" s="92" t="s">
        <v>85</v>
      </c>
      <c r="I1493" s="92" t="s">
        <v>85</v>
      </c>
      <c r="J1493" s="92"/>
      <c r="K1493" s="92"/>
    </row>
    <row r="1494" spans="1:11">
      <c r="A1494" s="28">
        <v>44552</v>
      </c>
      <c r="B1494" s="13">
        <v>402</v>
      </c>
      <c r="C1494" s="13" t="s">
        <v>1772</v>
      </c>
      <c r="D1494" s="92">
        <v>29086</v>
      </c>
      <c r="E1494" s="92" t="s">
        <v>85</v>
      </c>
      <c r="F1494" s="92" t="s">
        <v>85</v>
      </c>
      <c r="G1494" s="92" t="s">
        <v>85</v>
      </c>
      <c r="H1494" s="92"/>
      <c r="I1494" s="92"/>
      <c r="J1494" s="92"/>
      <c r="K1494" s="92"/>
    </row>
    <row r="1495" spans="1:11">
      <c r="A1495" s="28">
        <v>44552</v>
      </c>
      <c r="B1495" s="13">
        <v>610</v>
      </c>
      <c r="C1495" s="13" t="s">
        <v>1773</v>
      </c>
      <c r="D1495" s="92">
        <v>17428</v>
      </c>
      <c r="E1495" s="92" t="s">
        <v>85</v>
      </c>
      <c r="F1495" s="92" t="s">
        <v>85</v>
      </c>
      <c r="G1495" s="92" t="s">
        <v>85</v>
      </c>
      <c r="H1495" s="92"/>
      <c r="I1495" s="92"/>
      <c r="J1495" s="92"/>
      <c r="K1495" s="92"/>
    </row>
    <row r="1496" spans="1:11">
      <c r="A1496" s="28">
        <v>44552</v>
      </c>
      <c r="B1496" s="13">
        <v>612</v>
      </c>
      <c r="C1496" s="13" t="s">
        <v>1774</v>
      </c>
      <c r="D1496" s="92">
        <v>19806</v>
      </c>
      <c r="E1496" s="92" t="s">
        <v>85</v>
      </c>
      <c r="F1496" s="92" t="s">
        <v>85</v>
      </c>
      <c r="G1496" s="92" t="s">
        <v>85</v>
      </c>
      <c r="H1496" s="92"/>
      <c r="I1496" s="92"/>
      <c r="J1496" s="92"/>
      <c r="K1496" s="92"/>
    </row>
    <row r="1497" spans="1:11">
      <c r="A1497" s="28">
        <v>44552</v>
      </c>
      <c r="B1497" s="13">
        <v>618</v>
      </c>
      <c r="C1497" s="13" t="s">
        <v>1775</v>
      </c>
      <c r="D1497" s="92">
        <v>19629</v>
      </c>
      <c r="E1497" s="92" t="s">
        <v>85</v>
      </c>
      <c r="F1497" s="92" t="s">
        <v>85</v>
      </c>
      <c r="G1497" s="92" t="s">
        <v>85</v>
      </c>
      <c r="H1497" s="92"/>
      <c r="I1497" s="92"/>
      <c r="J1497" s="92"/>
      <c r="K1497" s="92"/>
    </row>
    <row r="1498" spans="1:11">
      <c r="A1498" s="28">
        <v>44552</v>
      </c>
      <c r="B1498" s="13">
        <v>622</v>
      </c>
      <c r="C1498" s="13" t="s">
        <v>1776</v>
      </c>
      <c r="D1498" s="92">
        <v>29086</v>
      </c>
      <c r="E1498" s="92" t="s">
        <v>85</v>
      </c>
      <c r="F1498" s="92" t="s">
        <v>85</v>
      </c>
      <c r="G1498" s="92" t="s">
        <v>85</v>
      </c>
      <c r="H1498" s="92"/>
      <c r="I1498" s="92"/>
      <c r="J1498" s="92"/>
      <c r="K1498" s="92"/>
    </row>
    <row r="1499" spans="1:11">
      <c r="A1499" s="28">
        <v>44552</v>
      </c>
      <c r="B1499" s="13">
        <v>517</v>
      </c>
      <c r="C1499" s="13" t="s">
        <v>1777</v>
      </c>
      <c r="D1499" s="92">
        <v>2694</v>
      </c>
      <c r="E1499" s="92" t="s">
        <v>85</v>
      </c>
      <c r="F1499" s="92" t="s">
        <v>85</v>
      </c>
      <c r="G1499" s="92" t="s">
        <v>85</v>
      </c>
      <c r="H1499" s="92"/>
      <c r="I1499" s="92"/>
      <c r="J1499" s="92"/>
      <c r="K1499" s="92"/>
    </row>
    <row r="1500" spans="1:11">
      <c r="A1500" s="28">
        <v>44552</v>
      </c>
      <c r="B1500" s="13">
        <v>518</v>
      </c>
      <c r="C1500" s="13" t="s">
        <v>1778</v>
      </c>
      <c r="D1500" s="92">
        <v>533</v>
      </c>
      <c r="E1500" s="92" t="s">
        <v>85</v>
      </c>
      <c r="F1500" s="92" t="s">
        <v>85</v>
      </c>
      <c r="G1500" s="92" t="s">
        <v>85</v>
      </c>
      <c r="H1500" s="92"/>
      <c r="I1500" s="92"/>
      <c r="J1500" s="92"/>
      <c r="K1500" s="92"/>
    </row>
    <row r="1501" spans="1:11">
      <c r="A1501" s="28">
        <v>44546</v>
      </c>
      <c r="B1501" s="13">
        <v>410</v>
      </c>
      <c r="C1501" s="13" t="s">
        <v>1779</v>
      </c>
      <c r="D1501" s="92">
        <v>28545</v>
      </c>
      <c r="E1501" s="92" t="s">
        <v>85</v>
      </c>
      <c r="F1501" s="92" t="s">
        <v>85</v>
      </c>
      <c r="G1501" s="92" t="s">
        <v>85</v>
      </c>
      <c r="H1501" s="92"/>
      <c r="I1501" s="92"/>
      <c r="J1501" s="92"/>
      <c r="K1501" s="92"/>
    </row>
    <row r="1502" spans="1:11">
      <c r="A1502" s="28">
        <v>44546</v>
      </c>
      <c r="B1502" s="13">
        <v>418</v>
      </c>
      <c r="C1502" s="13" t="s">
        <v>1780</v>
      </c>
      <c r="D1502" s="92">
        <v>29117</v>
      </c>
      <c r="E1502" s="92" t="s">
        <v>85</v>
      </c>
      <c r="F1502" s="92" t="s">
        <v>85</v>
      </c>
      <c r="G1502" s="92" t="s">
        <v>85</v>
      </c>
      <c r="H1502" s="92"/>
      <c r="I1502" s="92"/>
      <c r="J1502" s="92"/>
      <c r="K1502" s="92"/>
    </row>
    <row r="1503" spans="1:11">
      <c r="A1503" s="28">
        <v>44546</v>
      </c>
      <c r="B1503" s="13">
        <v>421</v>
      </c>
      <c r="C1503" s="13" t="s">
        <v>1781</v>
      </c>
      <c r="D1503" s="92">
        <v>26243</v>
      </c>
      <c r="E1503" s="92" t="s">
        <v>85</v>
      </c>
      <c r="F1503" s="92" t="s">
        <v>85</v>
      </c>
      <c r="G1503" s="92" t="s">
        <v>85</v>
      </c>
      <c r="H1503" s="92"/>
      <c r="I1503" s="92"/>
      <c r="J1503" s="92"/>
      <c r="K1503" s="92"/>
    </row>
    <row r="1504" spans="1:11">
      <c r="A1504" s="28">
        <v>44546</v>
      </c>
      <c r="B1504" s="13">
        <v>422</v>
      </c>
      <c r="C1504" s="13" t="s">
        <v>1782</v>
      </c>
      <c r="D1504" s="92">
        <v>25962</v>
      </c>
      <c r="E1504" s="92" t="s">
        <v>85</v>
      </c>
      <c r="F1504" s="92" t="s">
        <v>85</v>
      </c>
      <c r="G1504" s="92" t="s">
        <v>85</v>
      </c>
      <c r="H1504" s="92"/>
      <c r="I1504" s="92"/>
      <c r="J1504" s="92"/>
      <c r="K1504" s="92"/>
    </row>
    <row r="1505" spans="1:11">
      <c r="A1505" s="28">
        <v>44546</v>
      </c>
      <c r="B1505" s="13">
        <v>620</v>
      </c>
      <c r="C1505" s="13" t="s">
        <v>1783</v>
      </c>
      <c r="D1505" s="92">
        <v>19474</v>
      </c>
      <c r="E1505" s="92" t="s">
        <v>85</v>
      </c>
      <c r="F1505" s="92" t="s">
        <v>85</v>
      </c>
      <c r="G1505" s="92" t="s">
        <v>85</v>
      </c>
      <c r="H1505" s="92" t="s">
        <v>85</v>
      </c>
      <c r="I1505" s="92" t="s">
        <v>85</v>
      </c>
      <c r="J1505" s="92"/>
      <c r="K1505" s="92"/>
    </row>
    <row r="1506" spans="1:11">
      <c r="A1506" s="28">
        <v>44553</v>
      </c>
      <c r="B1506" s="13">
        <v>404</v>
      </c>
      <c r="C1506" s="13" t="s">
        <v>1784</v>
      </c>
      <c r="D1506" s="92">
        <v>24268</v>
      </c>
      <c r="E1506" s="92" t="s">
        <v>85</v>
      </c>
      <c r="F1506" s="92" t="s">
        <v>85</v>
      </c>
      <c r="G1506" s="92" t="s">
        <v>85</v>
      </c>
      <c r="H1506" s="92"/>
      <c r="I1506" s="92"/>
      <c r="J1506" s="92"/>
      <c r="K1506" s="92"/>
    </row>
    <row r="1507" spans="1:11">
      <c r="A1507" s="28">
        <v>44553</v>
      </c>
      <c r="B1507" s="13">
        <v>408</v>
      </c>
      <c r="C1507" s="13" t="s">
        <v>1785</v>
      </c>
      <c r="D1507" s="92">
        <v>19288</v>
      </c>
      <c r="E1507" s="92" t="s">
        <v>85</v>
      </c>
      <c r="F1507" s="92" t="s">
        <v>85</v>
      </c>
      <c r="G1507" s="92" t="s">
        <v>85</v>
      </c>
      <c r="H1507" s="92"/>
      <c r="I1507" s="92"/>
      <c r="J1507" s="92"/>
      <c r="K1507" s="92"/>
    </row>
    <row r="1508" spans="1:11">
      <c r="A1508" s="28">
        <v>44553</v>
      </c>
      <c r="B1508" s="13">
        <v>409</v>
      </c>
      <c r="C1508" s="13" t="s">
        <v>1786</v>
      </c>
      <c r="D1508" s="92">
        <v>29389</v>
      </c>
      <c r="E1508" s="92" t="s">
        <v>85</v>
      </c>
      <c r="F1508" s="92" t="s">
        <v>85</v>
      </c>
      <c r="G1508" s="92" t="s">
        <v>85</v>
      </c>
      <c r="H1508" s="92"/>
      <c r="I1508" s="92"/>
      <c r="J1508" s="92"/>
      <c r="K1508" s="92"/>
    </row>
    <row r="1509" spans="1:11">
      <c r="A1509" s="28">
        <v>44553</v>
      </c>
      <c r="B1509" s="13">
        <v>611</v>
      </c>
      <c r="C1509" s="13" t="s">
        <v>1787</v>
      </c>
      <c r="D1509" s="92">
        <v>11757</v>
      </c>
      <c r="E1509" s="92" t="s">
        <v>85</v>
      </c>
      <c r="F1509" s="92" t="s">
        <v>85</v>
      </c>
      <c r="G1509" s="92" t="s">
        <v>85</v>
      </c>
      <c r="H1509" s="92"/>
      <c r="I1509" s="92"/>
      <c r="J1509" s="92"/>
      <c r="K1509" s="92"/>
    </row>
    <row r="1510" spans="1:11">
      <c r="A1510" s="28">
        <v>44553</v>
      </c>
      <c r="B1510" s="13">
        <v>614</v>
      </c>
      <c r="C1510" s="13" t="s">
        <v>1788</v>
      </c>
      <c r="D1510" s="92">
        <v>17145</v>
      </c>
      <c r="E1510" s="92" t="s">
        <v>85</v>
      </c>
      <c r="F1510" s="92" t="s">
        <v>85</v>
      </c>
      <c r="G1510" s="92" t="s">
        <v>85</v>
      </c>
      <c r="H1510" s="92" t="s">
        <v>85</v>
      </c>
      <c r="I1510" s="92" t="s">
        <v>85</v>
      </c>
      <c r="J1510" s="92"/>
      <c r="K1510" s="92"/>
    </row>
    <row r="1511" spans="1:11">
      <c r="A1511" s="28">
        <v>44553</v>
      </c>
      <c r="B1511" s="13">
        <v>504</v>
      </c>
      <c r="C1511" s="13" t="s">
        <v>1789</v>
      </c>
      <c r="D1511" s="92">
        <v>1960</v>
      </c>
      <c r="E1511" s="92" t="s">
        <v>85</v>
      </c>
      <c r="F1511" s="92" t="s">
        <v>85</v>
      </c>
      <c r="G1511" s="92" t="s">
        <v>85</v>
      </c>
      <c r="H1511" s="92"/>
      <c r="I1511" s="92"/>
      <c r="J1511" s="92"/>
      <c r="K1511" s="92"/>
    </row>
    <row r="1512" spans="1:11">
      <c r="A1512" s="28">
        <v>44553</v>
      </c>
      <c r="B1512" s="13">
        <v>507</v>
      </c>
      <c r="C1512" s="13" t="s">
        <v>1790</v>
      </c>
      <c r="D1512" s="92">
        <v>252</v>
      </c>
      <c r="E1512" s="92" t="s">
        <v>85</v>
      </c>
      <c r="F1512" s="92" t="s">
        <v>85</v>
      </c>
      <c r="G1512" s="92" t="s">
        <v>85</v>
      </c>
      <c r="H1512" s="92"/>
      <c r="I1512" s="92"/>
      <c r="J1512" s="92"/>
      <c r="K1512" s="92"/>
    </row>
    <row r="1513" spans="1:11">
      <c r="A1513" s="28">
        <v>44556</v>
      </c>
      <c r="B1513" s="13">
        <v>405</v>
      </c>
      <c r="C1513" s="13" t="s">
        <v>1791</v>
      </c>
      <c r="D1513" s="92">
        <v>27757</v>
      </c>
      <c r="E1513" s="92" t="s">
        <v>85</v>
      </c>
      <c r="F1513" s="92" t="s">
        <v>85</v>
      </c>
      <c r="G1513" s="92" t="s">
        <v>85</v>
      </c>
      <c r="H1513" s="92"/>
      <c r="I1513" s="92"/>
      <c r="J1513" s="92"/>
      <c r="K1513" s="92"/>
    </row>
    <row r="1514" spans="1:11">
      <c r="A1514" s="28">
        <v>44556</v>
      </c>
      <c r="B1514" s="13">
        <v>4220</v>
      </c>
      <c r="C1514" s="13" t="s">
        <v>1792</v>
      </c>
      <c r="D1514" s="92">
        <v>28669</v>
      </c>
      <c r="E1514" s="92" t="s">
        <v>85</v>
      </c>
      <c r="F1514" s="92" t="s">
        <v>85</v>
      </c>
      <c r="G1514" s="92" t="s">
        <v>85</v>
      </c>
      <c r="H1514" s="92"/>
      <c r="I1514" s="92"/>
      <c r="J1514" s="92"/>
      <c r="K1514" s="92"/>
    </row>
    <row r="1515" spans="1:11">
      <c r="A1515" s="28">
        <v>44556</v>
      </c>
      <c r="B1515" s="13">
        <v>601</v>
      </c>
      <c r="C1515" s="13" t="s">
        <v>1793</v>
      </c>
      <c r="D1515" s="92">
        <v>15337</v>
      </c>
      <c r="E1515" s="92" t="s">
        <v>85</v>
      </c>
      <c r="F1515" s="92" t="s">
        <v>85</v>
      </c>
      <c r="G1515" s="92" t="s">
        <v>85</v>
      </c>
      <c r="H1515" s="92"/>
      <c r="I1515" s="92"/>
      <c r="J1515" s="92"/>
      <c r="K1515" s="92"/>
    </row>
    <row r="1516" spans="1:11">
      <c r="A1516" s="28">
        <v>44556</v>
      </c>
      <c r="B1516" s="13">
        <v>607</v>
      </c>
      <c r="C1516" s="13" t="s">
        <v>1794</v>
      </c>
      <c r="D1516" s="92">
        <v>19516</v>
      </c>
      <c r="E1516" s="92" t="s">
        <v>85</v>
      </c>
      <c r="F1516" s="92" t="s">
        <v>85</v>
      </c>
      <c r="G1516" s="92" t="s">
        <v>85</v>
      </c>
      <c r="H1516" s="92"/>
      <c r="I1516" s="92"/>
      <c r="J1516" s="92"/>
      <c r="K1516" s="92"/>
    </row>
    <row r="1517" spans="1:11">
      <c r="A1517" s="28">
        <v>44556</v>
      </c>
      <c r="B1517" s="13">
        <v>615</v>
      </c>
      <c r="C1517" s="13" t="s">
        <v>1795</v>
      </c>
      <c r="D1517" s="92">
        <v>12301</v>
      </c>
      <c r="E1517" s="92" t="s">
        <v>85</v>
      </c>
      <c r="F1517" s="92" t="s">
        <v>85</v>
      </c>
      <c r="G1517" s="92" t="s">
        <v>85</v>
      </c>
      <c r="H1517" s="92"/>
      <c r="I1517" s="92"/>
      <c r="J1517" s="92"/>
      <c r="K1517" s="92"/>
    </row>
    <row r="1518" spans="1:11">
      <c r="A1518" s="28">
        <v>44556</v>
      </c>
      <c r="B1518" s="13">
        <v>508</v>
      </c>
      <c r="C1518" s="13" t="s">
        <v>1796</v>
      </c>
      <c r="D1518" s="92">
        <v>612</v>
      </c>
      <c r="E1518" s="92" t="s">
        <v>85</v>
      </c>
      <c r="F1518" s="92"/>
      <c r="G1518" s="92"/>
      <c r="H1518" s="92"/>
      <c r="I1518" s="92"/>
      <c r="J1518" s="92"/>
      <c r="K1518" s="92"/>
    </row>
    <row r="1519" spans="1:11">
      <c r="A1519" s="28">
        <v>44556</v>
      </c>
      <c r="B1519" s="13">
        <v>515</v>
      </c>
      <c r="C1519" s="13" t="s">
        <v>1797</v>
      </c>
      <c r="D1519" s="92">
        <v>2052</v>
      </c>
      <c r="E1519" s="92" t="s">
        <v>85</v>
      </c>
      <c r="F1519" s="92"/>
      <c r="G1519" s="92"/>
      <c r="H1519" s="92" t="s">
        <v>85</v>
      </c>
      <c r="I1519" s="92" t="s">
        <v>85</v>
      </c>
      <c r="J1519" s="92"/>
      <c r="K1519" s="92"/>
    </row>
    <row r="1520" spans="1:11">
      <c r="A1520" s="127">
        <v>44557</v>
      </c>
      <c r="B1520" s="125">
        <v>406</v>
      </c>
      <c r="C1520" s="125" t="s">
        <v>1798</v>
      </c>
      <c r="D1520" s="128">
        <v>27416</v>
      </c>
      <c r="E1520" s="128" t="s">
        <v>85</v>
      </c>
      <c r="F1520" s="128" t="s">
        <v>85</v>
      </c>
      <c r="G1520" s="128" t="s">
        <v>85</v>
      </c>
      <c r="H1520" s="128"/>
      <c r="I1520" s="128"/>
      <c r="J1520" s="128"/>
      <c r="K1520" s="128"/>
    </row>
    <row r="1521" spans="1:11">
      <c r="A1521" s="127">
        <v>44557</v>
      </c>
      <c r="B1521" s="125">
        <v>417</v>
      </c>
      <c r="C1521" s="125" t="s">
        <v>1799</v>
      </c>
      <c r="D1521" s="128">
        <v>28754</v>
      </c>
      <c r="E1521" s="128" t="s">
        <v>85</v>
      </c>
      <c r="F1521" s="128" t="s">
        <v>85</v>
      </c>
      <c r="G1521" s="128" t="s">
        <v>85</v>
      </c>
      <c r="H1521" s="128"/>
      <c r="I1521" s="128"/>
      <c r="J1521" s="128"/>
      <c r="K1521" s="128"/>
    </row>
    <row r="1522" spans="1:11">
      <c r="A1522" s="127">
        <v>44557</v>
      </c>
      <c r="B1522" s="125">
        <v>613</v>
      </c>
      <c r="C1522" s="125" t="s">
        <v>1800</v>
      </c>
      <c r="D1522" s="128">
        <v>16847</v>
      </c>
      <c r="E1522" s="128" t="s">
        <v>85</v>
      </c>
      <c r="F1522" s="128" t="s">
        <v>85</v>
      </c>
      <c r="G1522" s="128" t="s">
        <v>85</v>
      </c>
      <c r="H1522" s="128"/>
      <c r="I1522" s="128"/>
      <c r="J1522" s="128"/>
      <c r="K1522" s="128"/>
    </row>
    <row r="1523" spans="1:11">
      <c r="A1523" s="127">
        <v>44557</v>
      </c>
      <c r="B1523" s="125">
        <v>616</v>
      </c>
      <c r="C1523" s="125" t="s">
        <v>1801</v>
      </c>
      <c r="D1523" s="128">
        <v>18059</v>
      </c>
      <c r="E1523" s="128" t="s">
        <v>85</v>
      </c>
      <c r="F1523" s="128" t="s">
        <v>85</v>
      </c>
      <c r="G1523" s="128" t="s">
        <v>85</v>
      </c>
      <c r="H1523" s="128"/>
      <c r="I1523" s="128"/>
      <c r="J1523" s="128"/>
      <c r="K1523" s="128"/>
    </row>
    <row r="1524" spans="1:11">
      <c r="A1524" s="127">
        <v>44557</v>
      </c>
      <c r="B1524" s="125">
        <v>505</v>
      </c>
      <c r="C1524" s="125" t="s">
        <v>1802</v>
      </c>
      <c r="D1524" s="128">
        <v>2429</v>
      </c>
      <c r="E1524" s="128" t="s">
        <v>85</v>
      </c>
      <c r="F1524" s="128"/>
      <c r="G1524" s="128"/>
      <c r="H1524" s="128"/>
      <c r="I1524" s="128"/>
      <c r="J1524" s="128"/>
      <c r="K1524" s="128"/>
    </row>
    <row r="1525" spans="1:11">
      <c r="A1525" s="127">
        <v>44557</v>
      </c>
      <c r="B1525" s="125">
        <v>510</v>
      </c>
      <c r="C1525" s="125" t="s">
        <v>1803</v>
      </c>
      <c r="D1525" s="128">
        <v>2280</v>
      </c>
      <c r="E1525" s="128" t="s">
        <v>85</v>
      </c>
      <c r="F1525" s="128"/>
      <c r="G1525" s="128"/>
      <c r="H1525" s="128" t="s">
        <v>85</v>
      </c>
      <c r="I1525" s="128" t="s">
        <v>85</v>
      </c>
      <c r="J1525" s="128"/>
      <c r="K1525" s="128"/>
    </row>
    <row r="1526" spans="1:11">
      <c r="A1526" s="127">
        <v>44565</v>
      </c>
      <c r="B1526" s="125">
        <v>602</v>
      </c>
      <c r="C1526" s="125" t="s">
        <v>1929</v>
      </c>
      <c r="D1526" s="128">
        <v>6612</v>
      </c>
      <c r="E1526" s="128" t="s">
        <v>85</v>
      </c>
      <c r="F1526" s="128" t="s">
        <v>85</v>
      </c>
      <c r="G1526" s="128" t="s">
        <v>85</v>
      </c>
      <c r="H1526" s="128" t="s">
        <v>85</v>
      </c>
      <c r="I1526" s="128" t="s">
        <v>85</v>
      </c>
      <c r="J1526" s="128"/>
      <c r="K1526" s="128"/>
    </row>
    <row r="1527" spans="1:11">
      <c r="A1527" s="127">
        <v>44565</v>
      </c>
      <c r="B1527" s="125">
        <v>608</v>
      </c>
      <c r="C1527" s="125" t="s">
        <v>1930</v>
      </c>
      <c r="D1527" s="128">
        <v>19920</v>
      </c>
      <c r="E1527" s="128" t="s">
        <v>85</v>
      </c>
      <c r="F1527" s="128" t="s">
        <v>85</v>
      </c>
      <c r="G1527" s="128" t="s">
        <v>85</v>
      </c>
      <c r="H1527" s="128"/>
      <c r="I1527" s="128"/>
      <c r="J1527" s="128"/>
      <c r="K1527" s="128"/>
    </row>
    <row r="1528" spans="1:11">
      <c r="A1528" s="127">
        <v>44565</v>
      </c>
      <c r="B1528" s="125">
        <v>617</v>
      </c>
      <c r="C1528" s="125" t="s">
        <v>1931</v>
      </c>
      <c r="D1528" s="128">
        <v>11405</v>
      </c>
      <c r="E1528" s="128" t="s">
        <v>85</v>
      </c>
      <c r="F1528" s="128"/>
      <c r="G1528" s="128"/>
      <c r="H1528" s="128"/>
      <c r="I1528" s="128"/>
      <c r="J1528" s="128"/>
      <c r="K1528" s="128"/>
    </row>
    <row r="1529" spans="1:11">
      <c r="A1529" s="127">
        <v>44565</v>
      </c>
      <c r="B1529" s="125">
        <v>624</v>
      </c>
      <c r="C1529" s="125" t="s">
        <v>1932</v>
      </c>
      <c r="D1529" s="128">
        <v>15812</v>
      </c>
      <c r="E1529" s="128" t="s">
        <v>85</v>
      </c>
      <c r="F1529" s="128" t="s">
        <v>85</v>
      </c>
      <c r="G1529" s="128" t="s">
        <v>85</v>
      </c>
      <c r="H1529" s="128"/>
      <c r="I1529" s="128"/>
      <c r="J1529" s="128"/>
      <c r="K1529" s="128"/>
    </row>
    <row r="1530" spans="1:11">
      <c r="A1530" s="127">
        <v>44565</v>
      </c>
      <c r="B1530" s="125">
        <v>503</v>
      </c>
      <c r="C1530" s="125" t="s">
        <v>1933</v>
      </c>
      <c r="D1530" s="128">
        <v>3060</v>
      </c>
      <c r="E1530" s="128" t="s">
        <v>85</v>
      </c>
      <c r="F1530" s="128"/>
      <c r="G1530" s="128"/>
      <c r="H1530" s="128"/>
      <c r="I1530" s="128"/>
      <c r="J1530" s="128"/>
      <c r="K1530" s="128"/>
    </row>
    <row r="1531" spans="1:11">
      <c r="A1531" s="127">
        <v>44565</v>
      </c>
      <c r="B1531" s="125">
        <v>513</v>
      </c>
      <c r="C1531" s="125" t="s">
        <v>1934</v>
      </c>
      <c r="D1531" s="128">
        <v>1195</v>
      </c>
      <c r="E1531" s="128" t="s">
        <v>85</v>
      </c>
      <c r="F1531" s="128"/>
      <c r="G1531" s="128"/>
      <c r="H1531" s="128"/>
      <c r="I1531" s="128"/>
      <c r="J1531" s="128"/>
      <c r="K1531" s="128"/>
    </row>
    <row r="1532" spans="1:11">
      <c r="A1532" s="127">
        <v>44566</v>
      </c>
      <c r="B1532" s="125">
        <v>402</v>
      </c>
      <c r="C1532" s="125" t="s">
        <v>1936</v>
      </c>
      <c r="D1532" s="128">
        <v>24295</v>
      </c>
      <c r="E1532" s="128" t="s">
        <v>85</v>
      </c>
      <c r="F1532" s="128"/>
      <c r="G1532" s="128"/>
      <c r="H1532" s="128"/>
      <c r="I1532" s="128"/>
      <c r="J1532" s="128"/>
      <c r="K1532" s="128"/>
    </row>
    <row r="1533" spans="1:11">
      <c r="A1533" s="127">
        <v>44566</v>
      </c>
      <c r="B1533" s="125">
        <v>407</v>
      </c>
      <c r="C1533" s="125" t="s">
        <v>1937</v>
      </c>
      <c r="D1533" s="128">
        <v>15043</v>
      </c>
      <c r="E1533" s="128" t="s">
        <v>85</v>
      </c>
      <c r="F1533" s="128" t="s">
        <v>85</v>
      </c>
      <c r="G1533" s="128"/>
      <c r="H1533" s="128"/>
      <c r="I1533" s="128"/>
      <c r="J1533" s="128"/>
      <c r="K1533" s="128"/>
    </row>
    <row r="1534" spans="1:11">
      <c r="A1534" s="127">
        <v>44566</v>
      </c>
      <c r="B1534" s="125">
        <v>408</v>
      </c>
      <c r="C1534" s="125" t="s">
        <v>1938</v>
      </c>
      <c r="D1534" s="128">
        <v>19293</v>
      </c>
      <c r="E1534" s="128" t="s">
        <v>85</v>
      </c>
      <c r="F1534" s="128" t="s">
        <v>85</v>
      </c>
      <c r="G1534" s="128"/>
      <c r="H1534" s="128"/>
      <c r="I1534" s="128"/>
      <c r="J1534" s="128"/>
      <c r="K1534" s="128"/>
    </row>
    <row r="1535" spans="1:11">
      <c r="A1535" s="127">
        <v>44566</v>
      </c>
      <c r="B1535" s="125">
        <v>610</v>
      </c>
      <c r="C1535" s="125" t="s">
        <v>1939</v>
      </c>
      <c r="D1535" s="128">
        <v>17436</v>
      </c>
      <c r="E1535" s="128" t="s">
        <v>85</v>
      </c>
      <c r="F1535" s="128" t="s">
        <v>85</v>
      </c>
      <c r="G1535" s="128" t="s">
        <v>85</v>
      </c>
      <c r="H1535" s="128" t="s">
        <v>85</v>
      </c>
      <c r="I1535" s="128" t="s">
        <v>85</v>
      </c>
      <c r="J1535" s="128"/>
      <c r="K1535" s="128"/>
    </row>
    <row r="1536" spans="1:11">
      <c r="A1536" s="127">
        <v>44566</v>
      </c>
      <c r="B1536" s="125">
        <v>517</v>
      </c>
      <c r="C1536" s="125" t="s">
        <v>1940</v>
      </c>
      <c r="D1536" s="128">
        <v>2697</v>
      </c>
      <c r="E1536" s="128" t="s">
        <v>85</v>
      </c>
      <c r="F1536" s="128"/>
      <c r="G1536" s="128"/>
      <c r="H1536" s="128"/>
      <c r="I1536" s="128"/>
      <c r="J1536" s="128"/>
      <c r="K1536" s="128"/>
    </row>
    <row r="1537" spans="1:11">
      <c r="A1537" s="127">
        <v>44566</v>
      </c>
      <c r="B1537" s="125">
        <v>518</v>
      </c>
      <c r="C1537" s="125" t="s">
        <v>1941</v>
      </c>
      <c r="D1537" s="128">
        <v>565</v>
      </c>
      <c r="E1537" s="128" t="s">
        <v>85</v>
      </c>
      <c r="F1537" s="128"/>
      <c r="G1537" s="128"/>
      <c r="H1537" s="128"/>
      <c r="I1537" s="128"/>
      <c r="J1537" s="128"/>
      <c r="K1537" s="128"/>
    </row>
    <row r="1538" spans="1:11">
      <c r="A1538" s="127">
        <v>44567</v>
      </c>
      <c r="B1538" s="125">
        <v>611</v>
      </c>
      <c r="C1538" s="125" t="s">
        <v>1942</v>
      </c>
      <c r="D1538" s="128">
        <v>11759</v>
      </c>
      <c r="E1538" s="128" t="s">
        <v>85</v>
      </c>
      <c r="F1538" s="128" t="s">
        <v>85</v>
      </c>
      <c r="G1538" s="128"/>
      <c r="H1538" s="128"/>
      <c r="I1538" s="128"/>
      <c r="J1538" s="128"/>
      <c r="K1538" s="128"/>
    </row>
    <row r="1539" spans="1:11">
      <c r="A1539" s="127">
        <v>44567</v>
      </c>
      <c r="B1539" s="125">
        <v>612</v>
      </c>
      <c r="C1539" s="125" t="s">
        <v>1943</v>
      </c>
      <c r="D1539" s="128">
        <v>20092</v>
      </c>
      <c r="E1539" s="128" t="s">
        <v>85</v>
      </c>
      <c r="F1539" s="128" t="s">
        <v>85</v>
      </c>
      <c r="G1539" s="128" t="s">
        <v>85</v>
      </c>
      <c r="H1539" s="128" t="s">
        <v>85</v>
      </c>
      <c r="I1539" s="128" t="s">
        <v>85</v>
      </c>
      <c r="J1539" s="128"/>
      <c r="K1539" s="128"/>
    </row>
    <row r="1540" spans="1:11">
      <c r="A1540" s="127">
        <v>44567</v>
      </c>
      <c r="B1540" s="125">
        <v>614</v>
      </c>
      <c r="C1540" s="125" t="s">
        <v>1944</v>
      </c>
      <c r="D1540" s="128">
        <v>17291</v>
      </c>
      <c r="E1540" s="128" t="s">
        <v>85</v>
      </c>
      <c r="F1540" s="128"/>
      <c r="G1540" s="128"/>
      <c r="H1540" s="128"/>
      <c r="I1540" s="128"/>
      <c r="J1540" s="128"/>
      <c r="K1540" s="128"/>
    </row>
    <row r="1541" spans="1:11">
      <c r="A1541" s="127">
        <v>44567</v>
      </c>
      <c r="B1541" s="125">
        <v>618</v>
      </c>
      <c r="C1541" s="125" t="s">
        <v>1945</v>
      </c>
      <c r="D1541" s="128">
        <v>20231</v>
      </c>
      <c r="E1541" s="128" t="s">
        <v>85</v>
      </c>
      <c r="F1541" s="128" t="s">
        <v>85</v>
      </c>
      <c r="G1541" s="128" t="s">
        <v>85</v>
      </c>
      <c r="H1541" s="128"/>
      <c r="I1541" s="128"/>
      <c r="J1541" s="128"/>
      <c r="K1541" s="128"/>
    </row>
    <row r="1542" spans="1:11">
      <c r="A1542" s="127">
        <v>44567</v>
      </c>
      <c r="B1542" s="125">
        <v>622</v>
      </c>
      <c r="C1542" s="125" t="s">
        <v>1946</v>
      </c>
      <c r="D1542" s="128">
        <v>18589</v>
      </c>
      <c r="E1542" s="128" t="s">
        <v>85</v>
      </c>
      <c r="F1542" s="128" t="s">
        <v>85</v>
      </c>
      <c r="G1542" s="128"/>
      <c r="H1542" s="128"/>
      <c r="I1542" s="128"/>
      <c r="J1542" s="128"/>
      <c r="K1542" s="128"/>
    </row>
    <row r="1543" spans="1:11">
      <c r="A1543" s="127">
        <v>44567</v>
      </c>
      <c r="B1543" s="125">
        <v>504</v>
      </c>
      <c r="C1543" s="125" t="s">
        <v>1947</v>
      </c>
      <c r="D1543" s="128">
        <v>1993</v>
      </c>
      <c r="E1543" s="128" t="s">
        <v>85</v>
      </c>
      <c r="F1543" s="128"/>
      <c r="G1543" s="128"/>
      <c r="H1543" s="128"/>
      <c r="I1543" s="128"/>
      <c r="J1543" s="128"/>
      <c r="K1543" s="128"/>
    </row>
    <row r="1544" spans="1:11">
      <c r="A1544" s="127">
        <v>44567</v>
      </c>
      <c r="B1544" s="125">
        <v>507</v>
      </c>
      <c r="C1544" s="125" t="s">
        <v>1948</v>
      </c>
      <c r="D1544" s="128">
        <v>252</v>
      </c>
      <c r="E1544" s="128" t="s">
        <v>85</v>
      </c>
      <c r="F1544" s="128"/>
      <c r="G1544" s="128"/>
      <c r="H1544" s="128"/>
      <c r="I1544" s="128"/>
      <c r="J1544" s="128"/>
      <c r="K1544" s="128"/>
    </row>
    <row r="1545" spans="1:11">
      <c r="A1545" s="127">
        <v>44570</v>
      </c>
      <c r="B1545" s="125">
        <v>415</v>
      </c>
      <c r="C1545" s="125" t="s">
        <v>1949</v>
      </c>
      <c r="D1545" s="128">
        <v>29103</v>
      </c>
      <c r="E1545" s="128" t="s">
        <v>85</v>
      </c>
      <c r="F1545" s="128" t="s">
        <v>85</v>
      </c>
      <c r="G1545" s="128" t="s">
        <v>85</v>
      </c>
      <c r="H1545" s="128"/>
      <c r="I1545" s="128"/>
      <c r="J1545" s="128"/>
      <c r="K1545" s="128"/>
    </row>
    <row r="1546" spans="1:11">
      <c r="A1546" s="127">
        <v>44570</v>
      </c>
      <c r="B1546" s="125">
        <v>420</v>
      </c>
      <c r="C1546" s="125" t="s">
        <v>1950</v>
      </c>
      <c r="D1546" s="128">
        <v>28675</v>
      </c>
      <c r="E1546" s="128" t="s">
        <v>85</v>
      </c>
      <c r="F1546" s="128" t="s">
        <v>85</v>
      </c>
      <c r="G1546" s="128"/>
      <c r="H1546" s="128"/>
      <c r="I1546" s="128"/>
      <c r="J1546" s="128"/>
      <c r="K1546" s="128"/>
    </row>
    <row r="1547" spans="1:11">
      <c r="A1547" s="127">
        <v>44570</v>
      </c>
      <c r="B1547" s="125">
        <v>601</v>
      </c>
      <c r="C1547" s="125" t="s">
        <v>1951</v>
      </c>
      <c r="D1547" s="128">
        <v>15342</v>
      </c>
      <c r="E1547" s="128" t="s">
        <v>85</v>
      </c>
      <c r="F1547" s="128"/>
      <c r="G1547" s="128"/>
      <c r="H1547" s="128"/>
      <c r="I1547" s="128"/>
      <c r="J1547" s="128"/>
      <c r="K1547" s="128"/>
    </row>
    <row r="1548" spans="1:11">
      <c r="A1548" s="127">
        <v>44570</v>
      </c>
      <c r="B1548" s="125">
        <v>607</v>
      </c>
      <c r="C1548" s="125" t="s">
        <v>1952</v>
      </c>
      <c r="D1548" s="128">
        <v>19585</v>
      </c>
      <c r="E1548" s="128" t="s">
        <v>85</v>
      </c>
      <c r="F1548" s="128" t="s">
        <v>85</v>
      </c>
      <c r="G1548" s="128" t="s">
        <v>85</v>
      </c>
      <c r="H1548" s="128" t="s">
        <v>85</v>
      </c>
      <c r="I1548" s="128" t="s">
        <v>85</v>
      </c>
      <c r="J1548" s="128"/>
      <c r="K1548" s="128"/>
    </row>
    <row r="1549" spans="1:11">
      <c r="A1549" s="127">
        <v>44570</v>
      </c>
      <c r="B1549" s="125">
        <v>615</v>
      </c>
      <c r="C1549" s="125" t="s">
        <v>1953</v>
      </c>
      <c r="D1549" s="128">
        <v>12369</v>
      </c>
      <c r="E1549" s="128" t="s">
        <v>85</v>
      </c>
      <c r="F1549" s="128" t="s">
        <v>85</v>
      </c>
      <c r="G1549" s="128" t="s">
        <v>85</v>
      </c>
      <c r="H1549" s="128"/>
      <c r="I1549" s="128"/>
      <c r="J1549" s="128"/>
      <c r="K1549" s="128"/>
    </row>
    <row r="1550" spans="1:11">
      <c r="A1550" s="127">
        <v>44570</v>
      </c>
      <c r="B1550" s="125">
        <v>508</v>
      </c>
      <c r="C1550" s="125" t="s">
        <v>1954</v>
      </c>
      <c r="D1550" s="128">
        <v>697</v>
      </c>
      <c r="E1550" s="128" t="s">
        <v>85</v>
      </c>
      <c r="F1550" s="128"/>
      <c r="G1550" s="128"/>
      <c r="H1550" s="128"/>
      <c r="I1550" s="128"/>
      <c r="J1550" s="128"/>
      <c r="K1550" s="128"/>
    </row>
    <row r="1551" spans="1:11">
      <c r="A1551" s="127">
        <v>44570</v>
      </c>
      <c r="B1551" s="125">
        <v>515</v>
      </c>
      <c r="C1551" s="125" t="s">
        <v>1955</v>
      </c>
      <c r="D1551" s="128">
        <v>2098</v>
      </c>
      <c r="E1551" s="128" t="s">
        <v>85</v>
      </c>
      <c r="F1551" s="128"/>
      <c r="G1551" s="128"/>
      <c r="H1551" s="128"/>
      <c r="I1551" s="128"/>
      <c r="J1551" s="128"/>
      <c r="K1551" s="128"/>
    </row>
    <row r="1552" spans="1:11">
      <c r="A1552" s="127">
        <v>44571</v>
      </c>
      <c r="B1552" s="125">
        <v>403</v>
      </c>
      <c r="C1552" s="125" t="s">
        <v>1956</v>
      </c>
      <c r="D1552" s="128">
        <v>29093</v>
      </c>
      <c r="E1552" s="128" t="s">
        <v>85</v>
      </c>
      <c r="F1552" s="128" t="s">
        <v>85</v>
      </c>
      <c r="G1552" s="128" t="s">
        <v>85</v>
      </c>
      <c r="H1552" s="128"/>
      <c r="I1552" s="128"/>
      <c r="J1552" s="128"/>
      <c r="K1552" s="128"/>
    </row>
    <row r="1553" spans="1:11">
      <c r="A1553" s="127">
        <v>44571</v>
      </c>
      <c r="B1553" s="125">
        <v>406</v>
      </c>
      <c r="C1553" s="125" t="s">
        <v>1957</v>
      </c>
      <c r="D1553" s="128">
        <v>27826</v>
      </c>
      <c r="E1553" s="128" t="s">
        <v>85</v>
      </c>
      <c r="F1553" s="128" t="s">
        <v>85</v>
      </c>
      <c r="G1553" s="128" t="s">
        <v>85</v>
      </c>
      <c r="H1553" s="128"/>
      <c r="I1553" s="128"/>
      <c r="J1553" s="128"/>
      <c r="K1553" s="128"/>
    </row>
    <row r="1554" spans="1:11">
      <c r="A1554" s="127">
        <v>44571</v>
      </c>
      <c r="B1554" s="125">
        <v>424</v>
      </c>
      <c r="C1554" s="125" t="s">
        <v>1958</v>
      </c>
      <c r="D1554" s="128">
        <v>17808</v>
      </c>
      <c r="E1554" s="128" t="s">
        <v>85</v>
      </c>
      <c r="F1554" s="128" t="s">
        <v>85</v>
      </c>
      <c r="G1554" s="128" t="s">
        <v>85</v>
      </c>
      <c r="H1554" s="128" t="s">
        <v>85</v>
      </c>
      <c r="I1554" s="128" t="s">
        <v>85</v>
      </c>
      <c r="J1554" s="128"/>
      <c r="K1554" s="128"/>
    </row>
    <row r="1555" spans="1:11">
      <c r="A1555" s="127">
        <v>44571</v>
      </c>
      <c r="B1555" s="125">
        <v>613</v>
      </c>
      <c r="C1555" s="125" t="s">
        <v>1959</v>
      </c>
      <c r="D1555" s="128">
        <v>17056</v>
      </c>
      <c r="E1555" s="128" t="s">
        <v>85</v>
      </c>
      <c r="F1555" s="128" t="s">
        <v>85</v>
      </c>
      <c r="G1555" s="128"/>
      <c r="H1555" s="128"/>
      <c r="I1555" s="128"/>
      <c r="J1555" s="128"/>
      <c r="K1555" s="128"/>
    </row>
    <row r="1556" spans="1:11">
      <c r="A1556" s="127">
        <v>44571</v>
      </c>
      <c r="B1556" s="125">
        <v>616</v>
      </c>
      <c r="C1556" s="125" t="s">
        <v>1960</v>
      </c>
      <c r="D1556" s="128">
        <v>18489</v>
      </c>
      <c r="E1556" s="128" t="s">
        <v>85</v>
      </c>
      <c r="F1556" s="128" t="s">
        <v>85</v>
      </c>
      <c r="G1556" s="128"/>
      <c r="H1556" s="128"/>
      <c r="I1556" s="128"/>
      <c r="J1556" s="128"/>
      <c r="K1556" s="128"/>
    </row>
    <row r="1557" spans="1:11">
      <c r="A1557" s="127">
        <v>44571</v>
      </c>
      <c r="B1557" s="125">
        <v>505</v>
      </c>
      <c r="C1557" s="125" t="s">
        <v>1961</v>
      </c>
      <c r="D1557" s="128">
        <v>2457</v>
      </c>
      <c r="E1557" s="128" t="s">
        <v>85</v>
      </c>
      <c r="F1557" s="128"/>
      <c r="G1557" s="128"/>
      <c r="H1557" s="128"/>
      <c r="I1557" s="128"/>
      <c r="J1557" s="128"/>
      <c r="K1557" s="128"/>
    </row>
    <row r="1558" spans="1:11">
      <c r="A1558" s="127">
        <v>44571</v>
      </c>
      <c r="B1558" s="125">
        <v>510</v>
      </c>
      <c r="C1558" s="125" t="s">
        <v>1962</v>
      </c>
      <c r="D1558" s="128">
        <v>2328</v>
      </c>
      <c r="E1558" s="128" t="s">
        <v>85</v>
      </c>
      <c r="F1558" s="128"/>
      <c r="G1558" s="128"/>
      <c r="H1558" s="128"/>
      <c r="I1558" s="128"/>
      <c r="J1558" s="128"/>
      <c r="K1558" s="128"/>
    </row>
    <row r="1559" spans="1:11">
      <c r="A1559" s="127">
        <v>44572</v>
      </c>
      <c r="B1559" s="125">
        <v>404</v>
      </c>
      <c r="C1559" s="125" t="s">
        <v>1963</v>
      </c>
      <c r="D1559" s="128">
        <v>24268</v>
      </c>
      <c r="E1559" s="128" t="s">
        <v>85</v>
      </c>
      <c r="F1559" s="128" t="s">
        <v>85</v>
      </c>
      <c r="G1559" s="128" t="s">
        <v>85</v>
      </c>
      <c r="H1559" s="128"/>
      <c r="I1559" s="128"/>
      <c r="J1559" s="128"/>
      <c r="K1559" s="128"/>
    </row>
    <row r="1560" spans="1:11">
      <c r="A1560" s="127">
        <v>44572</v>
      </c>
      <c r="B1560" s="125">
        <v>413</v>
      </c>
      <c r="C1560" s="125" t="s">
        <v>1964</v>
      </c>
      <c r="D1560" s="128">
        <v>30797</v>
      </c>
      <c r="E1560" s="128" t="s">
        <v>85</v>
      </c>
      <c r="F1560" s="128" t="s">
        <v>85</v>
      </c>
      <c r="G1560" s="128" t="s">
        <v>85</v>
      </c>
      <c r="H1560" s="128"/>
      <c r="I1560" s="128"/>
      <c r="J1560" s="128"/>
      <c r="K1560" s="128"/>
    </row>
    <row r="1561" spans="1:11">
      <c r="A1561" s="127">
        <v>44572</v>
      </c>
      <c r="B1561" s="125">
        <v>416</v>
      </c>
      <c r="C1561" s="125" t="s">
        <v>1965</v>
      </c>
      <c r="D1561" s="128">
        <v>24788</v>
      </c>
      <c r="E1561" s="128" t="s">
        <v>85</v>
      </c>
      <c r="F1561" s="128" t="s">
        <v>85</v>
      </c>
      <c r="G1561" s="128" t="s">
        <v>85</v>
      </c>
      <c r="H1561" s="128" t="s">
        <v>85</v>
      </c>
      <c r="I1561" s="128" t="s">
        <v>85</v>
      </c>
      <c r="J1561" s="128"/>
      <c r="K1561" s="128"/>
    </row>
    <row r="1562" spans="1:11">
      <c r="A1562" s="127">
        <v>44572</v>
      </c>
      <c r="B1562" s="125">
        <v>417</v>
      </c>
      <c r="C1562" s="125" t="s">
        <v>1966</v>
      </c>
      <c r="D1562" s="128">
        <v>28759</v>
      </c>
      <c r="E1562" s="128" t="s">
        <v>85</v>
      </c>
      <c r="F1562" s="128"/>
      <c r="G1562" s="128"/>
      <c r="H1562" s="128"/>
      <c r="I1562" s="128"/>
      <c r="J1562" s="128"/>
      <c r="K1562" s="128"/>
    </row>
    <row r="1563" spans="1:11">
      <c r="A1563" s="127">
        <v>44572</v>
      </c>
      <c r="B1563" s="125">
        <v>619</v>
      </c>
      <c r="C1563" s="125" t="s">
        <v>1967</v>
      </c>
      <c r="D1563" s="128">
        <v>19166</v>
      </c>
      <c r="E1563" s="128" t="s">
        <v>85</v>
      </c>
      <c r="F1563" s="128" t="s">
        <v>85</v>
      </c>
      <c r="G1563" s="128" t="s">
        <v>85</v>
      </c>
      <c r="H1563" s="128"/>
      <c r="I1563" s="128"/>
      <c r="J1563" s="128"/>
      <c r="K1563" s="128"/>
    </row>
    <row r="1564" spans="1:11">
      <c r="A1564" s="127">
        <v>44572</v>
      </c>
      <c r="B1564" s="125">
        <v>626</v>
      </c>
      <c r="C1564" s="125" t="s">
        <v>1968</v>
      </c>
      <c r="D1564" s="128">
        <v>17494</v>
      </c>
      <c r="E1564" s="128" t="s">
        <v>85</v>
      </c>
      <c r="F1564" s="128"/>
      <c r="G1564" s="128"/>
      <c r="H1564" s="128"/>
      <c r="I1564" s="128"/>
      <c r="J1564" s="128"/>
      <c r="K1564" s="128"/>
    </row>
    <row r="1565" spans="1:11">
      <c r="A1565" s="127">
        <v>44572</v>
      </c>
      <c r="B1565" s="125">
        <v>509</v>
      </c>
      <c r="C1565" s="125" t="s">
        <v>1969</v>
      </c>
      <c r="D1565" s="128">
        <v>526</v>
      </c>
      <c r="E1565" s="128" t="s">
        <v>85</v>
      </c>
      <c r="F1565" s="128"/>
      <c r="G1565" s="128"/>
      <c r="H1565" s="128"/>
      <c r="I1565" s="128"/>
      <c r="J1565" s="128"/>
      <c r="K1565" s="128"/>
    </row>
    <row r="1566" spans="1:11">
      <c r="A1566" s="127">
        <v>44572</v>
      </c>
      <c r="B1566" s="125">
        <v>519</v>
      </c>
      <c r="C1566" s="125" t="s">
        <v>1970</v>
      </c>
      <c r="D1566" s="128">
        <v>810</v>
      </c>
      <c r="E1566" s="128" t="s">
        <v>85</v>
      </c>
      <c r="F1566" s="128"/>
      <c r="G1566" s="128"/>
      <c r="H1566" s="128"/>
      <c r="I1566" s="128"/>
      <c r="J1566" s="128"/>
      <c r="K1566" s="128"/>
    </row>
    <row r="1567" spans="1:11">
      <c r="A1567" s="127">
        <v>44573</v>
      </c>
      <c r="B1567" s="125">
        <v>401</v>
      </c>
      <c r="C1567" s="125" t="s">
        <v>1971</v>
      </c>
      <c r="D1567" s="132">
        <v>12749</v>
      </c>
      <c r="E1567" s="132" t="s">
        <v>85</v>
      </c>
      <c r="F1567" s="132"/>
      <c r="G1567" s="132"/>
      <c r="H1567" s="132"/>
      <c r="I1567" s="132"/>
      <c r="J1567" s="132"/>
      <c r="K1567" s="132"/>
    </row>
    <row r="1568" spans="1:11">
      <c r="A1568" s="127">
        <v>44573</v>
      </c>
      <c r="B1568" s="125">
        <v>410</v>
      </c>
      <c r="C1568" s="125" t="s">
        <v>1972</v>
      </c>
      <c r="D1568" s="132">
        <v>29206</v>
      </c>
      <c r="E1568" s="132" t="s">
        <v>85</v>
      </c>
      <c r="F1568" s="132" t="s">
        <v>85</v>
      </c>
      <c r="G1568" s="132" t="s">
        <v>85</v>
      </c>
      <c r="H1568" s="132"/>
      <c r="I1568" s="132"/>
      <c r="J1568" s="132"/>
      <c r="K1568" s="132"/>
    </row>
    <row r="1569" spans="1:11">
      <c r="A1569" s="127">
        <v>44573</v>
      </c>
      <c r="B1569" s="125">
        <v>423</v>
      </c>
      <c r="C1569" s="125" t="s">
        <v>1973</v>
      </c>
      <c r="D1569" s="132">
        <v>28103</v>
      </c>
      <c r="E1569" s="132" t="s">
        <v>85</v>
      </c>
      <c r="F1569" s="132" t="s">
        <v>85</v>
      </c>
      <c r="G1569" s="132"/>
      <c r="H1569" s="132"/>
      <c r="I1569" s="132"/>
      <c r="J1569" s="132"/>
      <c r="K1569" s="132"/>
    </row>
    <row r="1570" spans="1:11">
      <c r="A1570" s="127">
        <v>44573</v>
      </c>
      <c r="B1570" s="125">
        <v>623</v>
      </c>
      <c r="C1570" s="125" t="s">
        <v>1974</v>
      </c>
      <c r="D1570" s="132">
        <v>19775</v>
      </c>
      <c r="E1570" s="132" t="s">
        <v>85</v>
      </c>
      <c r="F1570" s="132"/>
      <c r="G1570" s="132"/>
      <c r="H1570" s="132"/>
      <c r="I1570" s="132"/>
      <c r="J1570" s="132"/>
      <c r="K1570" s="132"/>
    </row>
    <row r="1571" spans="1:11">
      <c r="A1571" s="127">
        <v>44573</v>
      </c>
      <c r="B1571" s="125">
        <v>625</v>
      </c>
      <c r="C1571" s="125" t="s">
        <v>1975</v>
      </c>
      <c r="D1571" s="132">
        <v>17439</v>
      </c>
      <c r="E1571" s="132" t="s">
        <v>85</v>
      </c>
      <c r="F1571" s="132" t="s">
        <v>85</v>
      </c>
      <c r="G1571" s="132"/>
      <c r="H1571" s="132"/>
      <c r="I1571" s="132"/>
      <c r="J1571" s="132"/>
      <c r="K1571" s="132"/>
    </row>
    <row r="1572" spans="1:11">
      <c r="A1572" s="127">
        <v>44573</v>
      </c>
      <c r="B1572" s="125">
        <v>501</v>
      </c>
      <c r="C1572" s="125" t="s">
        <v>1976</v>
      </c>
      <c r="D1572" s="132">
        <v>1727</v>
      </c>
      <c r="E1572" s="132" t="s">
        <v>85</v>
      </c>
      <c r="F1572" s="132"/>
      <c r="G1572" s="132"/>
      <c r="H1572" s="132"/>
      <c r="I1572" s="132"/>
      <c r="J1572" s="132"/>
      <c r="K1572" s="132"/>
    </row>
    <row r="1573" spans="1:11">
      <c r="A1573" s="127">
        <v>44573</v>
      </c>
      <c r="B1573" s="125">
        <v>506</v>
      </c>
      <c r="C1573" s="125" t="s">
        <v>1977</v>
      </c>
      <c r="D1573" s="132">
        <v>867</v>
      </c>
      <c r="E1573" s="132" t="s">
        <v>85</v>
      </c>
      <c r="F1573" s="132"/>
      <c r="G1573" s="132"/>
      <c r="H1573" s="132"/>
      <c r="I1573" s="132"/>
      <c r="J1573" s="132"/>
      <c r="K1573" s="132"/>
    </row>
    <row r="1574" spans="1:11">
      <c r="A1574" s="127">
        <v>44574</v>
      </c>
      <c r="B1574" s="125">
        <v>409</v>
      </c>
      <c r="C1574" s="125" t="s">
        <v>1978</v>
      </c>
      <c r="D1574" s="132">
        <v>30016</v>
      </c>
      <c r="E1574" s="132" t="s">
        <v>85</v>
      </c>
      <c r="F1574" s="132"/>
      <c r="G1574" s="132"/>
      <c r="H1574" s="132"/>
      <c r="I1574" s="132"/>
      <c r="J1574" s="132"/>
      <c r="K1574" s="132"/>
    </row>
    <row r="1575" spans="1:11">
      <c r="A1575" s="127">
        <v>44574</v>
      </c>
      <c r="B1575" s="125">
        <v>414</v>
      </c>
      <c r="C1575" s="125" t="s">
        <v>1979</v>
      </c>
      <c r="D1575" s="132">
        <v>25007</v>
      </c>
      <c r="E1575" s="132" t="s">
        <v>85</v>
      </c>
      <c r="F1575" s="132"/>
      <c r="G1575" s="132"/>
      <c r="H1575" s="132"/>
      <c r="I1575" s="132"/>
      <c r="J1575" s="132"/>
      <c r="K1575" s="132"/>
    </row>
    <row r="1576" spans="1:11">
      <c r="A1576" s="127">
        <v>44574</v>
      </c>
      <c r="B1576" s="125">
        <v>418</v>
      </c>
      <c r="C1576" s="125" t="s">
        <v>1980</v>
      </c>
      <c r="D1576" s="132">
        <v>29185</v>
      </c>
      <c r="E1576" s="132" t="s">
        <v>85</v>
      </c>
      <c r="F1576" s="132" t="s">
        <v>85</v>
      </c>
      <c r="G1576" s="132" t="s">
        <v>85</v>
      </c>
      <c r="H1576" s="132" t="s">
        <v>85</v>
      </c>
      <c r="I1576" s="132" t="s">
        <v>85</v>
      </c>
      <c r="J1576" s="132"/>
      <c r="K1576" s="132"/>
    </row>
    <row r="1577" spans="1:11">
      <c r="A1577" s="127">
        <v>44574</v>
      </c>
      <c r="B1577" s="125">
        <v>421</v>
      </c>
      <c r="C1577" s="125" t="s">
        <v>1981</v>
      </c>
      <c r="D1577" s="132">
        <v>28541</v>
      </c>
      <c r="E1577" s="132" t="s">
        <v>85</v>
      </c>
      <c r="F1577" s="132"/>
      <c r="G1577" s="132"/>
      <c r="H1577" s="132"/>
      <c r="I1577" s="132"/>
      <c r="J1577" s="132"/>
      <c r="K1577" s="132"/>
    </row>
    <row r="1578" spans="1:11">
      <c r="A1578" s="127">
        <v>44574</v>
      </c>
      <c r="B1578" s="125">
        <v>422</v>
      </c>
      <c r="C1578" s="125" t="s">
        <v>1982</v>
      </c>
      <c r="D1578" s="132">
        <v>28331</v>
      </c>
      <c r="E1578" s="132" t="s">
        <v>85</v>
      </c>
      <c r="F1578" s="132" t="s">
        <v>85</v>
      </c>
      <c r="G1578" s="132"/>
      <c r="H1578" s="132"/>
      <c r="I1578" s="132"/>
      <c r="J1578" s="132"/>
      <c r="K1578" s="132"/>
    </row>
    <row r="1579" spans="1:11">
      <c r="A1579" s="127">
        <v>44574</v>
      </c>
      <c r="B1579" s="125">
        <v>620</v>
      </c>
      <c r="C1579" s="125" t="s">
        <v>1983</v>
      </c>
      <c r="D1579" s="132">
        <v>21402</v>
      </c>
      <c r="E1579" s="132" t="s">
        <v>85</v>
      </c>
      <c r="F1579" s="132"/>
      <c r="G1579" s="132"/>
      <c r="H1579" s="132"/>
      <c r="I1579" s="132"/>
      <c r="J1579" s="132"/>
      <c r="K1579" s="132"/>
    </row>
    <row r="1580" spans="1:11">
      <c r="A1580" s="127">
        <v>44574</v>
      </c>
      <c r="B1580" s="125">
        <v>511</v>
      </c>
      <c r="C1580" s="125" t="s">
        <v>1984</v>
      </c>
      <c r="D1580" s="132">
        <v>1094</v>
      </c>
      <c r="E1580" s="132" t="s">
        <v>85</v>
      </c>
      <c r="F1580" s="132"/>
      <c r="G1580" s="132"/>
      <c r="H1580" s="132"/>
      <c r="I1580" s="132"/>
      <c r="J1580" s="132"/>
      <c r="K1580" s="132"/>
    </row>
    <row r="1581" spans="1:11">
      <c r="A1581" s="127">
        <v>44577</v>
      </c>
      <c r="B1581" s="125">
        <v>403</v>
      </c>
      <c r="C1581" s="125" t="s">
        <v>1985</v>
      </c>
      <c r="D1581" s="133">
        <v>29121</v>
      </c>
      <c r="E1581" s="133" t="s">
        <v>85</v>
      </c>
      <c r="F1581" s="133"/>
      <c r="G1581" s="133"/>
      <c r="H1581" s="133"/>
      <c r="I1581" s="133"/>
      <c r="J1581" s="133"/>
      <c r="K1581" s="133"/>
    </row>
    <row r="1582" spans="1:11">
      <c r="A1582" s="127">
        <v>44577</v>
      </c>
      <c r="B1582" s="125">
        <v>411</v>
      </c>
      <c r="C1582" s="125" t="s">
        <v>1986</v>
      </c>
      <c r="D1582" s="133">
        <v>14405</v>
      </c>
      <c r="E1582" s="133" t="s">
        <v>85</v>
      </c>
      <c r="F1582" s="133"/>
      <c r="G1582" s="133"/>
      <c r="H1582" s="133"/>
      <c r="I1582" s="133"/>
      <c r="J1582" s="133"/>
      <c r="K1582" s="133"/>
    </row>
    <row r="1583" spans="1:11">
      <c r="A1583" s="127">
        <v>44577</v>
      </c>
      <c r="B1583" s="125">
        <v>412</v>
      </c>
      <c r="C1583" s="125" t="s">
        <v>1987</v>
      </c>
      <c r="D1583" s="133">
        <v>13333</v>
      </c>
      <c r="E1583" s="133" t="s">
        <v>85</v>
      </c>
      <c r="F1583" s="133" t="s">
        <v>85</v>
      </c>
      <c r="G1583" s="133" t="s">
        <v>85</v>
      </c>
      <c r="H1583" s="133" t="s">
        <v>85</v>
      </c>
      <c r="I1583" s="133" t="s">
        <v>85</v>
      </c>
      <c r="J1583" s="133"/>
      <c r="K1583" s="133"/>
    </row>
    <row r="1584" spans="1:11">
      <c r="A1584" s="127">
        <v>44577</v>
      </c>
      <c r="B1584" s="125">
        <v>603</v>
      </c>
      <c r="C1584" s="125" t="s">
        <v>1988</v>
      </c>
      <c r="D1584" s="133">
        <v>24403</v>
      </c>
      <c r="E1584" s="133" t="s">
        <v>85</v>
      </c>
      <c r="F1584" s="133" t="s">
        <v>85</v>
      </c>
      <c r="G1584" s="133"/>
      <c r="H1584" s="133"/>
      <c r="I1584" s="133"/>
      <c r="J1584" s="133"/>
      <c r="K1584" s="133"/>
    </row>
    <row r="1585" spans="1:11">
      <c r="A1585" s="127">
        <v>44577</v>
      </c>
      <c r="B1585" s="125">
        <v>608</v>
      </c>
      <c r="C1585" s="125" t="s">
        <v>1989</v>
      </c>
      <c r="D1585" s="133">
        <v>20553</v>
      </c>
      <c r="E1585" s="133" t="s">
        <v>85</v>
      </c>
      <c r="F1585" s="133"/>
      <c r="G1585" s="133"/>
      <c r="H1585" s="133"/>
      <c r="I1585" s="133"/>
      <c r="J1585" s="133"/>
      <c r="K1585" s="133"/>
    </row>
    <row r="1586" spans="1:11">
      <c r="A1586" s="127">
        <v>44577</v>
      </c>
      <c r="B1586" s="125">
        <v>514</v>
      </c>
      <c r="C1586" s="125" t="s">
        <v>1990</v>
      </c>
      <c r="D1586" s="133">
        <v>1840</v>
      </c>
      <c r="E1586" s="133" t="s">
        <v>85</v>
      </c>
      <c r="F1586" s="133" t="s">
        <v>85</v>
      </c>
      <c r="G1586" s="133"/>
      <c r="H1586" s="133"/>
      <c r="I1586" s="133"/>
      <c r="J1586" s="133"/>
      <c r="K1586" s="133"/>
    </row>
    <row r="1587" spans="1:11">
      <c r="A1587" s="127">
        <v>44577</v>
      </c>
      <c r="B1587" s="125">
        <v>516</v>
      </c>
      <c r="C1587" s="125" t="s">
        <v>1991</v>
      </c>
      <c r="D1587" s="133">
        <v>1003</v>
      </c>
      <c r="E1587" s="133" t="s">
        <v>85</v>
      </c>
      <c r="F1587" s="133" t="s">
        <v>85</v>
      </c>
      <c r="G1587" s="133"/>
      <c r="H1587" s="133"/>
      <c r="I1587" s="133"/>
      <c r="J1587" s="133"/>
      <c r="K1587" s="133"/>
    </row>
    <row r="1588" spans="1:11">
      <c r="A1588" s="127">
        <v>44578</v>
      </c>
      <c r="B1588" s="125">
        <v>415</v>
      </c>
      <c r="C1588" s="125" t="s">
        <v>1998</v>
      </c>
      <c r="D1588" s="133">
        <v>29108</v>
      </c>
      <c r="E1588" s="133" t="s">
        <v>85</v>
      </c>
      <c r="F1588" s="133" t="s">
        <v>85</v>
      </c>
      <c r="G1588" s="133"/>
      <c r="H1588" s="133"/>
      <c r="I1588" s="133"/>
      <c r="J1588" s="133"/>
      <c r="K1588" s="133"/>
    </row>
    <row r="1589" spans="1:11">
      <c r="A1589" s="127">
        <v>44578</v>
      </c>
      <c r="B1589" s="125">
        <v>604</v>
      </c>
      <c r="C1589" s="125" t="s">
        <v>1999</v>
      </c>
      <c r="D1589" s="133">
        <v>4897</v>
      </c>
      <c r="E1589" s="133" t="s">
        <v>85</v>
      </c>
      <c r="F1589" s="133"/>
      <c r="G1589" s="133"/>
      <c r="H1589" s="133"/>
      <c r="I1589" s="133"/>
      <c r="J1589" s="133"/>
      <c r="K1589" s="133"/>
    </row>
    <row r="1590" spans="1:11">
      <c r="A1590" s="127">
        <v>44578</v>
      </c>
      <c r="B1590" s="125">
        <v>605</v>
      </c>
      <c r="C1590" s="125" t="s">
        <v>2000</v>
      </c>
      <c r="D1590" s="133">
        <v>17099</v>
      </c>
      <c r="E1590" s="133" t="s">
        <v>85</v>
      </c>
      <c r="F1590" s="133"/>
      <c r="G1590" s="133"/>
      <c r="H1590" s="133"/>
      <c r="I1590" s="133"/>
      <c r="J1590" s="133"/>
      <c r="K1590" s="133"/>
    </row>
    <row r="1591" spans="1:11">
      <c r="A1591" s="127">
        <v>44578</v>
      </c>
      <c r="B1591" s="125">
        <v>606</v>
      </c>
      <c r="C1591" s="125" t="s">
        <v>2001</v>
      </c>
      <c r="D1591" s="133">
        <v>6511</v>
      </c>
      <c r="E1591" s="133" t="s">
        <v>85</v>
      </c>
      <c r="F1591" s="133" t="s">
        <v>85</v>
      </c>
      <c r="G1591" s="133" t="s">
        <v>85</v>
      </c>
      <c r="H1591" s="133" t="s">
        <v>85</v>
      </c>
      <c r="I1591" s="133" t="s">
        <v>85</v>
      </c>
      <c r="J1591" s="133"/>
      <c r="K1591" s="133"/>
    </row>
    <row r="1592" spans="1:11">
      <c r="A1592" s="127">
        <v>44578</v>
      </c>
      <c r="B1592" s="125">
        <v>621</v>
      </c>
      <c r="C1592" s="125" t="s">
        <v>2002</v>
      </c>
      <c r="D1592" s="133">
        <v>22744</v>
      </c>
      <c r="E1592" s="133" t="s">
        <v>85</v>
      </c>
      <c r="F1592" s="133"/>
      <c r="G1592" s="133"/>
      <c r="H1592" s="133"/>
      <c r="I1592" s="133"/>
      <c r="J1592" s="133"/>
      <c r="K1592" s="133"/>
    </row>
    <row r="1593" spans="1:11">
      <c r="A1593" s="127">
        <v>44578</v>
      </c>
      <c r="B1593" s="125">
        <v>502</v>
      </c>
      <c r="C1593" s="125" t="s">
        <v>2003</v>
      </c>
      <c r="D1593" s="133">
        <v>3428</v>
      </c>
      <c r="E1593" s="133" t="s">
        <v>85</v>
      </c>
      <c r="F1593" s="133" t="s">
        <v>85</v>
      </c>
      <c r="G1593" s="133"/>
      <c r="H1593" s="133"/>
      <c r="I1593" s="133"/>
      <c r="J1593" s="133"/>
      <c r="K1593" s="133"/>
    </row>
    <row r="1594" spans="1:11">
      <c r="A1594" s="127">
        <v>44578</v>
      </c>
      <c r="B1594" s="125">
        <v>512</v>
      </c>
      <c r="C1594" s="125" t="s">
        <v>2004</v>
      </c>
      <c r="D1594" s="133">
        <v>2521</v>
      </c>
      <c r="E1594" s="133" t="s">
        <v>85</v>
      </c>
      <c r="F1594" s="133" t="s">
        <v>85</v>
      </c>
      <c r="G1594" s="133"/>
      <c r="H1594" s="133"/>
      <c r="I1594" s="133"/>
      <c r="J1594" s="133"/>
      <c r="K1594" s="133"/>
    </row>
    <row r="1595" spans="1:11">
      <c r="A1595" s="127">
        <v>44579</v>
      </c>
      <c r="B1595" s="125">
        <v>407</v>
      </c>
      <c r="C1595" s="125" t="s">
        <v>2005</v>
      </c>
      <c r="D1595" s="133">
        <v>17159</v>
      </c>
      <c r="E1595" s="133" t="s">
        <v>85</v>
      </c>
      <c r="F1595" s="133"/>
      <c r="G1595" s="133"/>
      <c r="H1595" s="133"/>
      <c r="I1595" s="133"/>
      <c r="J1595" s="133"/>
      <c r="K1595" s="133"/>
    </row>
    <row r="1596" spans="1:11">
      <c r="A1596" s="127">
        <v>44579</v>
      </c>
      <c r="B1596" s="125">
        <v>602</v>
      </c>
      <c r="C1596" s="125" t="s">
        <v>2006</v>
      </c>
      <c r="D1596" s="133">
        <v>6619</v>
      </c>
      <c r="E1596" s="133" t="s">
        <v>85</v>
      </c>
      <c r="F1596" s="133"/>
      <c r="G1596" s="133"/>
      <c r="H1596" s="133"/>
      <c r="I1596" s="133"/>
      <c r="J1596" s="133"/>
      <c r="K1596" s="133"/>
    </row>
    <row r="1597" spans="1:11">
      <c r="A1597" s="127">
        <v>44579</v>
      </c>
      <c r="B1597" s="125">
        <v>609</v>
      </c>
      <c r="C1597" s="125" t="s">
        <v>2007</v>
      </c>
      <c r="D1597" s="133">
        <v>14102</v>
      </c>
      <c r="E1597" s="133" t="s">
        <v>85</v>
      </c>
      <c r="F1597" s="133" t="s">
        <v>85</v>
      </c>
      <c r="G1597" s="133"/>
      <c r="H1597" s="133"/>
      <c r="I1597" s="133"/>
      <c r="J1597" s="133"/>
      <c r="K1597" s="133"/>
    </row>
    <row r="1598" spans="1:11">
      <c r="A1598" s="127">
        <v>44579</v>
      </c>
      <c r="B1598" s="125">
        <v>617</v>
      </c>
      <c r="C1598" s="125" t="s">
        <v>2008</v>
      </c>
      <c r="D1598" s="133">
        <v>12780</v>
      </c>
      <c r="E1598" s="133" t="s">
        <v>85</v>
      </c>
      <c r="F1598" s="133" t="s">
        <v>85</v>
      </c>
      <c r="G1598" s="133" t="s">
        <v>85</v>
      </c>
      <c r="H1598" s="133" t="s">
        <v>85</v>
      </c>
      <c r="I1598" s="133" t="s">
        <v>85</v>
      </c>
      <c r="J1598" s="133"/>
      <c r="K1598" s="133"/>
    </row>
    <row r="1599" spans="1:11">
      <c r="A1599" s="127">
        <v>44579</v>
      </c>
      <c r="B1599" s="125">
        <v>624</v>
      </c>
      <c r="C1599" s="125" t="s">
        <v>2009</v>
      </c>
      <c r="D1599" s="133">
        <v>16730</v>
      </c>
      <c r="E1599" s="133" t="s">
        <v>85</v>
      </c>
      <c r="F1599" s="133"/>
      <c r="G1599" s="133"/>
      <c r="H1599" s="133"/>
      <c r="I1599" s="133"/>
      <c r="J1599" s="133"/>
      <c r="K1599" s="133"/>
    </row>
    <row r="1600" spans="1:11">
      <c r="A1600" s="127">
        <v>44579</v>
      </c>
      <c r="B1600" s="125">
        <v>503</v>
      </c>
      <c r="C1600" s="125" t="s">
        <v>2010</v>
      </c>
      <c r="D1600" s="133">
        <v>3332</v>
      </c>
      <c r="E1600" s="133" t="s">
        <v>85</v>
      </c>
      <c r="F1600" s="133" t="s">
        <v>85</v>
      </c>
      <c r="G1600" s="133"/>
      <c r="H1600" s="133"/>
      <c r="I1600" s="133"/>
      <c r="J1600" s="133"/>
      <c r="K1600" s="133"/>
    </row>
    <row r="1601" spans="1:11">
      <c r="A1601" s="127">
        <v>44579</v>
      </c>
      <c r="B1601" s="125">
        <v>513</v>
      </c>
      <c r="C1601" s="125" t="s">
        <v>2011</v>
      </c>
      <c r="D1601" s="133">
        <v>1198</v>
      </c>
      <c r="E1601" s="133" t="s">
        <v>85</v>
      </c>
      <c r="F1601" s="133" t="s">
        <v>85</v>
      </c>
      <c r="G1601" s="133"/>
      <c r="H1601" s="133"/>
      <c r="I1601" s="133"/>
      <c r="J1601" s="133"/>
      <c r="K1601" s="133"/>
    </row>
    <row r="1602" spans="1:11">
      <c r="A1602" s="127">
        <v>44580</v>
      </c>
      <c r="B1602" s="125">
        <v>402</v>
      </c>
      <c r="C1602" s="125" t="s">
        <v>2012</v>
      </c>
      <c r="D1602" s="133">
        <v>27178</v>
      </c>
      <c r="E1602" s="133" t="s">
        <v>85</v>
      </c>
      <c r="F1602" s="133" t="s">
        <v>85</v>
      </c>
      <c r="G1602" s="133" t="s">
        <v>85</v>
      </c>
      <c r="H1602" s="133" t="s">
        <v>85</v>
      </c>
      <c r="I1602" s="133" t="s">
        <v>85</v>
      </c>
      <c r="J1602" s="133"/>
      <c r="K1602" s="133"/>
    </row>
    <row r="1603" spans="1:11">
      <c r="A1603" s="127">
        <v>44580</v>
      </c>
      <c r="B1603" s="125">
        <v>610</v>
      </c>
      <c r="C1603" s="125" t="s">
        <v>2013</v>
      </c>
      <c r="D1603" s="133">
        <v>17932</v>
      </c>
      <c r="E1603" s="133" t="s">
        <v>85</v>
      </c>
      <c r="F1603" s="133"/>
      <c r="G1603" s="133"/>
      <c r="H1603" s="133"/>
      <c r="I1603" s="133"/>
      <c r="J1603" s="133"/>
      <c r="K1603" s="133"/>
    </row>
    <row r="1604" spans="1:11">
      <c r="A1604" s="127">
        <v>44580</v>
      </c>
      <c r="B1604" s="125">
        <v>614</v>
      </c>
      <c r="C1604" s="125" t="s">
        <v>2014</v>
      </c>
      <c r="D1604" s="133">
        <v>20038</v>
      </c>
      <c r="E1604" s="133" t="s">
        <v>85</v>
      </c>
      <c r="F1604" s="133" t="s">
        <v>85</v>
      </c>
      <c r="G1604" s="133" t="s">
        <v>85</v>
      </c>
      <c r="H1604" s="133"/>
      <c r="I1604" s="133"/>
      <c r="J1604" s="133"/>
      <c r="K1604" s="133"/>
    </row>
    <row r="1605" spans="1:11">
      <c r="A1605" s="127">
        <v>44580</v>
      </c>
      <c r="B1605" s="125">
        <v>618</v>
      </c>
      <c r="C1605" s="125" t="s">
        <v>2015</v>
      </c>
      <c r="D1605" s="133">
        <v>21633</v>
      </c>
      <c r="E1605" s="133" t="s">
        <v>85</v>
      </c>
      <c r="F1605" s="133"/>
      <c r="G1605" s="133"/>
      <c r="H1605" s="133"/>
      <c r="I1605" s="133"/>
      <c r="J1605" s="133"/>
      <c r="K1605" s="133"/>
    </row>
    <row r="1606" spans="1:11">
      <c r="A1606" s="127">
        <v>44580</v>
      </c>
      <c r="B1606" s="125">
        <v>622</v>
      </c>
      <c r="C1606" s="125" t="s">
        <v>2016</v>
      </c>
      <c r="D1606" s="133">
        <v>21514</v>
      </c>
      <c r="E1606" s="133" t="s">
        <v>85</v>
      </c>
      <c r="F1606" s="133"/>
      <c r="G1606" s="133"/>
      <c r="H1606" s="133"/>
      <c r="I1606" s="133"/>
      <c r="J1606" s="133"/>
      <c r="K1606" s="133"/>
    </row>
    <row r="1607" spans="1:11">
      <c r="A1607" s="127">
        <v>44580</v>
      </c>
      <c r="B1607" s="125">
        <v>517</v>
      </c>
      <c r="C1607" s="125" t="s">
        <v>2017</v>
      </c>
      <c r="D1607" s="133">
        <v>2720</v>
      </c>
      <c r="E1607" s="133" t="s">
        <v>85</v>
      </c>
      <c r="F1607" s="133" t="s">
        <v>85</v>
      </c>
      <c r="G1607" s="133"/>
      <c r="H1607" s="133"/>
      <c r="I1607" s="133"/>
      <c r="J1607" s="133"/>
      <c r="K1607" s="133"/>
    </row>
    <row r="1608" spans="1:11">
      <c r="A1608" s="127">
        <v>44580</v>
      </c>
      <c r="B1608" s="125">
        <v>518</v>
      </c>
      <c r="C1608" s="125" t="s">
        <v>2018</v>
      </c>
      <c r="D1608" s="133">
        <v>572</v>
      </c>
      <c r="E1608" s="133" t="s">
        <v>85</v>
      </c>
      <c r="F1608" s="133" t="s">
        <v>85</v>
      </c>
      <c r="G1608" s="133"/>
      <c r="H1608" s="133"/>
      <c r="I1608" s="133"/>
      <c r="J1608" s="133"/>
      <c r="K1608" s="133"/>
    </row>
    <row r="1609" spans="1:11">
      <c r="A1609" s="127">
        <v>44581</v>
      </c>
      <c r="B1609" s="125">
        <v>404</v>
      </c>
      <c r="C1609" s="125" t="s">
        <v>2019</v>
      </c>
      <c r="D1609" s="133">
        <v>25948</v>
      </c>
      <c r="E1609" s="133" t="s">
        <v>85</v>
      </c>
      <c r="F1609" s="133"/>
      <c r="G1609" s="133"/>
      <c r="H1609" s="133"/>
      <c r="I1609" s="133"/>
      <c r="J1609" s="133"/>
      <c r="K1609" s="133"/>
    </row>
    <row r="1610" spans="1:11">
      <c r="A1610" s="127">
        <v>44581</v>
      </c>
      <c r="B1610" s="125">
        <v>408</v>
      </c>
      <c r="C1610" s="125" t="s">
        <v>2020</v>
      </c>
      <c r="D1610" s="133">
        <v>21884</v>
      </c>
      <c r="E1610" s="133" t="s">
        <v>85</v>
      </c>
      <c r="F1610" s="133"/>
      <c r="G1610" s="133"/>
      <c r="H1610" s="133"/>
      <c r="I1610" s="133"/>
      <c r="J1610" s="133"/>
      <c r="K1610" s="133"/>
    </row>
    <row r="1611" spans="1:11">
      <c r="A1611" s="127">
        <v>44581</v>
      </c>
      <c r="B1611" s="125">
        <v>611</v>
      </c>
      <c r="C1611" s="125" t="s">
        <v>2021</v>
      </c>
      <c r="D1611" s="133">
        <v>12219</v>
      </c>
      <c r="E1611" s="133" t="s">
        <v>85</v>
      </c>
      <c r="F1611" s="133"/>
      <c r="G1611" s="133"/>
      <c r="H1611" s="133"/>
      <c r="I1611" s="133"/>
      <c r="J1611" s="133"/>
      <c r="K1611" s="133"/>
    </row>
    <row r="1612" spans="1:11">
      <c r="A1612" s="127">
        <v>44581</v>
      </c>
      <c r="B1612" s="125">
        <v>612</v>
      </c>
      <c r="C1612" s="125" t="s">
        <v>2022</v>
      </c>
      <c r="D1612" s="133">
        <v>22500</v>
      </c>
      <c r="E1612" s="133" t="s">
        <v>85</v>
      </c>
      <c r="F1612" s="133"/>
      <c r="G1612" s="133"/>
      <c r="H1612" s="133"/>
      <c r="I1612" s="133"/>
      <c r="J1612" s="133"/>
      <c r="K1612" s="133"/>
    </row>
    <row r="1613" spans="1:11">
      <c r="A1613" s="127">
        <v>44581</v>
      </c>
      <c r="B1613" s="125">
        <v>504</v>
      </c>
      <c r="C1613" s="125" t="s">
        <v>2023</v>
      </c>
      <c r="D1613" s="133">
        <v>2022</v>
      </c>
      <c r="E1613" s="133" t="s">
        <v>85</v>
      </c>
      <c r="F1613" s="133" t="s">
        <v>85</v>
      </c>
      <c r="G1613" s="133"/>
      <c r="H1613" s="133"/>
      <c r="I1613" s="133"/>
      <c r="J1613" s="133"/>
      <c r="K1613" s="133"/>
    </row>
    <row r="1614" spans="1:11">
      <c r="A1614" s="127">
        <v>44581</v>
      </c>
      <c r="B1614" s="125">
        <v>507</v>
      </c>
      <c r="C1614" s="125" t="s">
        <v>2024</v>
      </c>
      <c r="D1614" s="133">
        <v>256</v>
      </c>
      <c r="E1614" s="133" t="s">
        <v>85</v>
      </c>
      <c r="F1614" s="133" t="s">
        <v>85</v>
      </c>
      <c r="G1614" s="133"/>
      <c r="H1614" s="133"/>
      <c r="I1614" s="133"/>
      <c r="J1614" s="133"/>
      <c r="K1614" s="133"/>
    </row>
    <row r="1615" spans="1:11">
      <c r="A1615" s="127">
        <v>44584</v>
      </c>
      <c r="B1615" s="125">
        <v>405</v>
      </c>
      <c r="C1615" s="125" t="s">
        <v>2025</v>
      </c>
      <c r="D1615" s="133">
        <v>28725</v>
      </c>
      <c r="E1615" s="133" t="s">
        <v>85</v>
      </c>
      <c r="F1615" s="133" t="s">
        <v>85</v>
      </c>
      <c r="G1615" s="133"/>
      <c r="H1615" s="133"/>
      <c r="I1615" s="133"/>
      <c r="J1615" s="133"/>
      <c r="K1615" s="133"/>
    </row>
    <row r="1616" spans="1:11">
      <c r="A1616" s="127">
        <v>44584</v>
      </c>
      <c r="B1616" s="125">
        <v>420</v>
      </c>
      <c r="C1616" s="125" t="s">
        <v>2026</v>
      </c>
      <c r="D1616" s="133">
        <v>30764</v>
      </c>
      <c r="E1616" s="133" t="s">
        <v>85</v>
      </c>
      <c r="F1616" s="133"/>
      <c r="G1616" s="133"/>
      <c r="H1616" s="133"/>
      <c r="I1616" s="133"/>
      <c r="J1616" s="133"/>
      <c r="K1616" s="133"/>
    </row>
    <row r="1617" spans="1:11">
      <c r="A1617" s="127">
        <v>44584</v>
      </c>
      <c r="B1617" s="125">
        <v>601</v>
      </c>
      <c r="C1617" s="125" t="s">
        <v>2027</v>
      </c>
      <c r="D1617" s="133">
        <v>15346</v>
      </c>
      <c r="E1617" s="133" t="s">
        <v>85</v>
      </c>
      <c r="F1617" s="133" t="s">
        <v>85</v>
      </c>
      <c r="G1617" s="133"/>
      <c r="H1617" s="133"/>
      <c r="I1617" s="133"/>
      <c r="J1617" s="133"/>
      <c r="K1617" s="133"/>
    </row>
    <row r="1618" spans="1:11">
      <c r="A1618" s="127">
        <v>44584</v>
      </c>
      <c r="B1618" s="125">
        <v>615</v>
      </c>
      <c r="C1618" s="125" t="s">
        <v>2028</v>
      </c>
      <c r="D1618" s="133">
        <v>12382</v>
      </c>
      <c r="E1618" s="133" t="s">
        <v>85</v>
      </c>
      <c r="F1618" s="133"/>
      <c r="G1618" s="133"/>
      <c r="H1618" s="133"/>
      <c r="I1618" s="133"/>
      <c r="J1618" s="133"/>
      <c r="K1618" s="133"/>
    </row>
    <row r="1619" spans="1:11">
      <c r="A1619" s="127">
        <v>44584</v>
      </c>
      <c r="B1619" s="125">
        <v>508</v>
      </c>
      <c r="C1619" s="125" t="s">
        <v>2029</v>
      </c>
      <c r="D1619" s="133">
        <v>796</v>
      </c>
      <c r="E1619" s="133" t="s">
        <v>85</v>
      </c>
      <c r="F1619" s="133" t="s">
        <v>85</v>
      </c>
      <c r="G1619" s="133"/>
      <c r="H1619" s="133"/>
      <c r="I1619" s="133"/>
      <c r="J1619" s="133"/>
      <c r="K1619" s="133"/>
    </row>
    <row r="1620" spans="1:11">
      <c r="A1620" s="127">
        <v>44584</v>
      </c>
      <c r="B1620" s="125">
        <v>515</v>
      </c>
      <c r="C1620" s="125" t="s">
        <v>2030</v>
      </c>
      <c r="D1620" s="133">
        <v>2210</v>
      </c>
      <c r="E1620" s="133" t="s">
        <v>85</v>
      </c>
      <c r="F1620" s="133" t="s">
        <v>85</v>
      </c>
      <c r="G1620" s="133"/>
      <c r="H1620" s="133"/>
      <c r="I1620" s="133"/>
      <c r="J1620" s="133"/>
      <c r="K1620" s="133"/>
    </row>
    <row r="1621" spans="1:11">
      <c r="A1621" s="127">
        <v>44585</v>
      </c>
      <c r="B1621" s="125">
        <v>406</v>
      </c>
      <c r="C1621" s="125" t="s">
        <v>2031</v>
      </c>
      <c r="D1621" s="133">
        <v>29332</v>
      </c>
      <c r="E1621" s="133" t="s">
        <v>85</v>
      </c>
      <c r="F1621" s="133"/>
      <c r="G1621" s="133"/>
      <c r="H1621" s="133"/>
      <c r="I1621" s="133"/>
      <c r="J1621" s="133"/>
      <c r="K1621" s="133"/>
    </row>
    <row r="1622" spans="1:11">
      <c r="A1622" s="127">
        <v>44585</v>
      </c>
      <c r="B1622" s="125">
        <v>410</v>
      </c>
      <c r="C1622" s="125" t="s">
        <v>2032</v>
      </c>
      <c r="D1622" s="133">
        <v>29266</v>
      </c>
      <c r="E1622" s="133" t="s">
        <v>85</v>
      </c>
      <c r="F1622" s="133"/>
      <c r="G1622" s="133"/>
      <c r="H1622" s="133"/>
      <c r="I1622" s="133"/>
      <c r="J1622" s="133"/>
      <c r="K1622" s="133"/>
    </row>
    <row r="1623" spans="1:11">
      <c r="A1623" s="127">
        <v>44585</v>
      </c>
      <c r="B1623" s="125">
        <v>413</v>
      </c>
      <c r="C1623" s="125" t="s">
        <v>2033</v>
      </c>
      <c r="D1623" s="133">
        <v>33053</v>
      </c>
      <c r="E1623" s="133" t="s">
        <v>85</v>
      </c>
      <c r="F1623" s="133"/>
      <c r="G1623" s="133"/>
      <c r="H1623" s="133"/>
      <c r="I1623" s="133"/>
      <c r="J1623" s="133"/>
      <c r="K1623" s="133"/>
    </row>
    <row r="1624" spans="1:11">
      <c r="A1624" s="127">
        <v>44585</v>
      </c>
      <c r="B1624" s="125">
        <v>424</v>
      </c>
      <c r="C1624" s="125" t="s">
        <v>2034</v>
      </c>
      <c r="D1624" s="133">
        <v>18727</v>
      </c>
      <c r="E1624" s="133" t="s">
        <v>85</v>
      </c>
      <c r="F1624" s="133"/>
      <c r="G1624" s="133"/>
      <c r="H1624" s="133"/>
      <c r="I1624" s="133"/>
      <c r="J1624" s="133"/>
      <c r="K1624" s="133"/>
    </row>
    <row r="1625" spans="1:11">
      <c r="A1625" s="127">
        <v>44585</v>
      </c>
      <c r="B1625" s="125">
        <v>613</v>
      </c>
      <c r="C1625" s="125" t="s">
        <v>2035</v>
      </c>
      <c r="D1625" s="133">
        <v>19073</v>
      </c>
      <c r="E1625" s="133" t="s">
        <v>85</v>
      </c>
      <c r="F1625" s="133"/>
      <c r="G1625" s="133"/>
      <c r="H1625" s="133"/>
      <c r="I1625" s="133"/>
      <c r="J1625" s="133"/>
      <c r="K1625" s="133"/>
    </row>
    <row r="1626" spans="1:11">
      <c r="A1626" s="127">
        <v>44585</v>
      </c>
      <c r="B1626" s="125">
        <v>616</v>
      </c>
      <c r="C1626" s="125" t="s">
        <v>2036</v>
      </c>
      <c r="D1626" s="133">
        <v>20496</v>
      </c>
      <c r="E1626" s="133" t="s">
        <v>85</v>
      </c>
      <c r="F1626" s="133"/>
      <c r="G1626" s="133"/>
      <c r="H1626" s="133"/>
      <c r="I1626" s="133"/>
      <c r="J1626" s="133"/>
      <c r="K1626" s="133"/>
    </row>
    <row r="1627" spans="1:11">
      <c r="A1627" s="127">
        <v>44585</v>
      </c>
      <c r="B1627" s="125">
        <v>505</v>
      </c>
      <c r="C1627" s="125" t="s">
        <v>2037</v>
      </c>
      <c r="D1627" s="133">
        <v>2545</v>
      </c>
      <c r="E1627" s="133" t="s">
        <v>85</v>
      </c>
      <c r="F1627" s="133" t="s">
        <v>85</v>
      </c>
      <c r="G1627" s="133"/>
      <c r="H1627" s="133"/>
      <c r="I1627" s="133"/>
      <c r="J1627" s="133"/>
      <c r="K1627" s="133"/>
    </row>
    <row r="1628" spans="1:11">
      <c r="A1628" s="127">
        <v>44585</v>
      </c>
      <c r="B1628" s="125">
        <v>510</v>
      </c>
      <c r="C1628" s="125" t="s">
        <v>2038</v>
      </c>
      <c r="D1628" s="133">
        <v>2333</v>
      </c>
      <c r="E1628" s="133" t="s">
        <v>85</v>
      </c>
      <c r="F1628" s="133" t="s">
        <v>85</v>
      </c>
      <c r="G1628" s="133"/>
      <c r="H1628" s="133"/>
      <c r="I1628" s="133"/>
      <c r="J1628" s="133"/>
      <c r="K1628" s="133"/>
    </row>
    <row r="1629" spans="1:11">
      <c r="A1629" s="127">
        <v>44586</v>
      </c>
      <c r="B1629" s="125">
        <v>414</v>
      </c>
      <c r="C1629" s="125" t="s">
        <v>2039</v>
      </c>
      <c r="D1629" s="133">
        <v>26223</v>
      </c>
      <c r="E1629" s="133" t="s">
        <v>85</v>
      </c>
      <c r="F1629" s="133" t="s">
        <v>85</v>
      </c>
      <c r="G1629" s="133" t="s">
        <v>85</v>
      </c>
      <c r="H1629" s="133" t="s">
        <v>85</v>
      </c>
      <c r="I1629" s="133" t="s">
        <v>85</v>
      </c>
      <c r="J1629" s="133"/>
      <c r="K1629" s="133"/>
    </row>
    <row r="1630" spans="1:11">
      <c r="A1630" s="127">
        <v>44586</v>
      </c>
      <c r="B1630" s="125">
        <v>416</v>
      </c>
      <c r="C1630" s="125" t="s">
        <v>2040</v>
      </c>
      <c r="D1630" s="133">
        <v>27513</v>
      </c>
      <c r="E1630" s="133" t="s">
        <v>85</v>
      </c>
      <c r="F1630" s="133"/>
      <c r="G1630" s="133"/>
      <c r="H1630" s="133"/>
      <c r="I1630" s="133"/>
      <c r="J1630" s="133"/>
      <c r="K1630" s="133"/>
    </row>
    <row r="1631" spans="1:11">
      <c r="A1631" s="127">
        <v>44586</v>
      </c>
      <c r="B1631" s="125">
        <v>417</v>
      </c>
      <c r="C1631" s="125" t="s">
        <v>2041</v>
      </c>
      <c r="D1631" s="133">
        <v>31058</v>
      </c>
      <c r="E1631" s="133" t="s">
        <v>85</v>
      </c>
      <c r="F1631" s="133" t="s">
        <v>85</v>
      </c>
      <c r="G1631" s="133"/>
      <c r="H1631" s="133"/>
      <c r="I1631" s="133"/>
      <c r="J1631" s="133"/>
      <c r="K1631" s="133"/>
    </row>
    <row r="1632" spans="1:11">
      <c r="A1632" s="127">
        <v>44586</v>
      </c>
      <c r="B1632" s="125">
        <v>619</v>
      </c>
      <c r="C1632" s="125" t="s">
        <v>2042</v>
      </c>
      <c r="D1632" s="133">
        <v>19168</v>
      </c>
      <c r="E1632" s="133" t="s">
        <v>85</v>
      </c>
      <c r="F1632" s="133"/>
      <c r="G1632" s="133"/>
      <c r="H1632" s="133"/>
      <c r="I1632" s="133"/>
      <c r="J1632" s="133"/>
      <c r="K1632" s="133"/>
    </row>
    <row r="1633" spans="1:11">
      <c r="A1633" s="127">
        <v>44586</v>
      </c>
      <c r="B1633" s="125">
        <v>626</v>
      </c>
      <c r="C1633" s="125" t="s">
        <v>2043</v>
      </c>
      <c r="D1633" s="133">
        <v>18264</v>
      </c>
      <c r="E1633" s="133" t="s">
        <v>85</v>
      </c>
      <c r="F1633" s="133" t="s">
        <v>85</v>
      </c>
      <c r="G1633" s="133" t="s">
        <v>85</v>
      </c>
      <c r="H1633" s="133"/>
      <c r="I1633" s="133"/>
      <c r="J1633" s="133"/>
      <c r="K1633" s="133"/>
    </row>
    <row r="1634" spans="1:11">
      <c r="A1634" s="127">
        <v>44586</v>
      </c>
      <c r="B1634" s="125">
        <v>509</v>
      </c>
      <c r="C1634" s="125" t="s">
        <v>2044</v>
      </c>
      <c r="D1634" s="133">
        <v>526</v>
      </c>
      <c r="E1634" s="133" t="s">
        <v>85</v>
      </c>
      <c r="F1634" s="133" t="s">
        <v>85</v>
      </c>
      <c r="G1634" s="133"/>
      <c r="H1634" s="133"/>
      <c r="I1634" s="133"/>
      <c r="J1634" s="133"/>
      <c r="K1634" s="133"/>
    </row>
    <row r="1635" spans="1:11">
      <c r="A1635" s="127">
        <v>44586</v>
      </c>
      <c r="B1635" s="125">
        <v>519</v>
      </c>
      <c r="C1635" s="125" t="s">
        <v>2045</v>
      </c>
      <c r="D1635" s="133">
        <v>810</v>
      </c>
      <c r="E1635" s="133" t="s">
        <v>85</v>
      </c>
      <c r="F1635" s="133" t="s">
        <v>85</v>
      </c>
      <c r="G1635" s="133"/>
      <c r="H1635" s="133"/>
      <c r="I1635" s="133"/>
      <c r="J1635" s="133"/>
      <c r="K1635" s="133"/>
    </row>
    <row r="1636" spans="1:11">
      <c r="A1636" s="127">
        <v>44587</v>
      </c>
      <c r="B1636" s="125">
        <v>409</v>
      </c>
      <c r="C1636" s="125" t="s">
        <v>2049</v>
      </c>
      <c r="D1636" s="133">
        <v>30018</v>
      </c>
      <c r="E1636" s="133" t="s">
        <v>85</v>
      </c>
      <c r="F1636" s="133" t="s">
        <v>85</v>
      </c>
      <c r="G1636" s="133" t="s">
        <v>85</v>
      </c>
      <c r="H1636" s="133" t="s">
        <v>85</v>
      </c>
      <c r="I1636" s="133" t="s">
        <v>85</v>
      </c>
      <c r="J1636" s="133"/>
      <c r="K1636" s="133"/>
    </row>
    <row r="1637" spans="1:11">
      <c r="A1637" s="127">
        <v>44587</v>
      </c>
      <c r="B1637" s="125">
        <v>419</v>
      </c>
      <c r="C1637" s="125" t="s">
        <v>2050</v>
      </c>
      <c r="D1637" s="133">
        <v>29510</v>
      </c>
      <c r="E1637" s="133" t="s">
        <v>85</v>
      </c>
      <c r="F1637" s="133"/>
      <c r="G1637" s="133"/>
      <c r="H1637" s="133"/>
      <c r="I1637" s="133"/>
      <c r="J1637" s="133"/>
      <c r="K1637" s="133"/>
    </row>
    <row r="1638" spans="1:11">
      <c r="A1638" s="127">
        <v>44587</v>
      </c>
      <c r="B1638" s="125">
        <v>607</v>
      </c>
      <c r="C1638" s="125" t="s">
        <v>2051</v>
      </c>
      <c r="D1638" s="133">
        <v>19597</v>
      </c>
      <c r="E1638" s="133" t="s">
        <v>85</v>
      </c>
      <c r="F1638" s="133"/>
      <c r="G1638" s="133"/>
      <c r="H1638" s="133"/>
      <c r="I1638" s="133"/>
      <c r="J1638" s="133"/>
      <c r="K1638" s="133"/>
    </row>
    <row r="1639" spans="1:11">
      <c r="A1639" s="127">
        <v>44587</v>
      </c>
      <c r="B1639" s="125">
        <v>623</v>
      </c>
      <c r="C1639" s="125" t="s">
        <v>2052</v>
      </c>
      <c r="D1639" s="133">
        <v>22122</v>
      </c>
      <c r="E1639" s="133" t="s">
        <v>85</v>
      </c>
      <c r="F1639" s="133" t="s">
        <v>85</v>
      </c>
      <c r="G1639" s="133" t="s">
        <v>85</v>
      </c>
      <c r="H1639" s="133"/>
      <c r="I1639" s="133"/>
      <c r="J1639" s="133"/>
      <c r="K1639" s="133"/>
    </row>
    <row r="1640" spans="1:11">
      <c r="A1640" s="127">
        <v>44587</v>
      </c>
      <c r="B1640" s="125">
        <v>625</v>
      </c>
      <c r="C1640" s="125" t="s">
        <v>2053</v>
      </c>
      <c r="D1640" s="133">
        <v>19590</v>
      </c>
      <c r="E1640" s="133" t="s">
        <v>85</v>
      </c>
      <c r="F1640" s="133"/>
      <c r="G1640" s="133"/>
      <c r="H1640" s="133"/>
      <c r="I1640" s="133"/>
      <c r="J1640" s="133"/>
      <c r="K1640" s="133"/>
    </row>
    <row r="1641" spans="1:11">
      <c r="A1641" s="127">
        <v>44587</v>
      </c>
      <c r="B1641" s="125">
        <v>501</v>
      </c>
      <c r="C1641" s="125" t="s">
        <v>2054</v>
      </c>
      <c r="D1641" s="133">
        <v>1749</v>
      </c>
      <c r="E1641" s="133" t="s">
        <v>85</v>
      </c>
      <c r="F1641" s="133" t="s">
        <v>85</v>
      </c>
      <c r="G1641" s="133"/>
      <c r="H1641" s="133"/>
      <c r="I1641" s="133"/>
      <c r="J1641" s="133"/>
      <c r="K1641" s="133"/>
    </row>
    <row r="1642" spans="1:11">
      <c r="A1642" s="127">
        <v>44587</v>
      </c>
      <c r="B1642" s="125">
        <v>506</v>
      </c>
      <c r="C1642" s="125" t="s">
        <v>2055</v>
      </c>
      <c r="D1642" s="133">
        <v>914</v>
      </c>
      <c r="E1642" s="133" t="s">
        <v>85</v>
      </c>
      <c r="F1642" s="133" t="s">
        <v>85</v>
      </c>
      <c r="G1642" s="133"/>
      <c r="H1642" s="133"/>
      <c r="I1642" s="133"/>
      <c r="J1642" s="133"/>
      <c r="K1642" s="133"/>
    </row>
    <row r="1643" spans="1:11">
      <c r="A1643" s="127">
        <v>44588</v>
      </c>
      <c r="B1643" s="125">
        <v>401</v>
      </c>
      <c r="C1643" s="125" t="s">
        <v>2058</v>
      </c>
      <c r="D1643" s="133">
        <v>15456</v>
      </c>
      <c r="E1643" s="133" t="s">
        <v>85</v>
      </c>
      <c r="F1643" s="133" t="s">
        <v>85</v>
      </c>
      <c r="G1643" s="133" t="s">
        <v>85</v>
      </c>
      <c r="H1643" s="133"/>
      <c r="I1643" s="133"/>
      <c r="J1643" s="133"/>
      <c r="K1643" s="133"/>
    </row>
    <row r="1644" spans="1:11">
      <c r="A1644" s="127">
        <v>44588</v>
      </c>
      <c r="B1644" s="125">
        <v>418</v>
      </c>
      <c r="C1644" s="125" t="s">
        <v>2059</v>
      </c>
      <c r="D1644" s="133">
        <v>31629</v>
      </c>
      <c r="E1644" s="133" t="s">
        <v>85</v>
      </c>
      <c r="F1644" s="133"/>
      <c r="G1644" s="133"/>
      <c r="H1644" s="133"/>
      <c r="I1644" s="133"/>
      <c r="J1644" s="133"/>
      <c r="K1644" s="133"/>
    </row>
    <row r="1645" spans="1:11">
      <c r="A1645" s="127">
        <v>44588</v>
      </c>
      <c r="B1645" s="125">
        <v>422</v>
      </c>
      <c r="C1645" s="125" t="s">
        <v>2060</v>
      </c>
      <c r="D1645" s="133">
        <v>29333</v>
      </c>
      <c r="E1645" s="133" t="s">
        <v>85</v>
      </c>
      <c r="F1645" s="133"/>
      <c r="G1645" s="133"/>
      <c r="H1645" s="133"/>
      <c r="I1645" s="133"/>
      <c r="J1645" s="133"/>
      <c r="K1645" s="133"/>
    </row>
    <row r="1646" spans="1:11">
      <c r="A1646" s="127">
        <v>44588</v>
      </c>
      <c r="B1646" s="125">
        <v>423</v>
      </c>
      <c r="C1646" s="125" t="s">
        <v>2061</v>
      </c>
      <c r="D1646" s="133">
        <v>29706</v>
      </c>
      <c r="E1646" s="133" t="s">
        <v>85</v>
      </c>
      <c r="F1646" s="133"/>
      <c r="G1646" s="133"/>
      <c r="H1646" s="133"/>
      <c r="I1646" s="133"/>
      <c r="J1646" s="133"/>
      <c r="K1646" s="133"/>
    </row>
    <row r="1647" spans="1:11">
      <c r="A1647" s="127">
        <v>44588</v>
      </c>
      <c r="B1647" s="125">
        <v>620</v>
      </c>
      <c r="C1647" s="125" t="s">
        <v>2062</v>
      </c>
      <c r="D1647" s="133">
        <v>21672</v>
      </c>
      <c r="E1647" s="133" t="s">
        <v>85</v>
      </c>
      <c r="F1647" s="133" t="s">
        <v>85</v>
      </c>
      <c r="G1647" s="133" t="s">
        <v>85</v>
      </c>
      <c r="H1647" s="133"/>
      <c r="I1647" s="133"/>
      <c r="J1647" s="133"/>
      <c r="K1647" s="133"/>
    </row>
    <row r="1648" spans="1:11">
      <c r="A1648" s="127">
        <v>44588</v>
      </c>
      <c r="B1648" s="125">
        <v>511</v>
      </c>
      <c r="C1648" s="125" t="s">
        <v>2063</v>
      </c>
      <c r="D1648" s="133">
        <v>1094</v>
      </c>
      <c r="E1648" s="133" t="s">
        <v>85</v>
      </c>
      <c r="F1648" s="133" t="s">
        <v>85</v>
      </c>
      <c r="G1648" s="133"/>
      <c r="H1648" s="133"/>
      <c r="I1648" s="133"/>
      <c r="J1648" s="133"/>
      <c r="K1648" s="133"/>
    </row>
    <row r="1649" spans="1:11">
      <c r="A1649" s="127">
        <v>44591</v>
      </c>
      <c r="B1649" s="125">
        <v>403</v>
      </c>
      <c r="C1649" s="125" t="s">
        <v>2067</v>
      </c>
      <c r="D1649" s="133">
        <v>29125</v>
      </c>
      <c r="E1649" s="133" t="s">
        <v>85</v>
      </c>
      <c r="F1649" s="133"/>
      <c r="G1649" s="133"/>
      <c r="H1649" s="133"/>
      <c r="I1649" s="133"/>
      <c r="J1649" s="133"/>
      <c r="K1649" s="133"/>
    </row>
    <row r="1650" spans="1:11">
      <c r="A1650" s="127">
        <v>44591</v>
      </c>
      <c r="B1650" s="125">
        <v>411</v>
      </c>
      <c r="C1650" s="125" t="s">
        <v>2068</v>
      </c>
      <c r="D1650" s="133">
        <v>15732</v>
      </c>
      <c r="E1650" s="133" t="s">
        <v>85</v>
      </c>
      <c r="F1650" s="133"/>
      <c r="G1650" s="133"/>
      <c r="H1650" s="133"/>
      <c r="I1650" s="133"/>
      <c r="J1650" s="133"/>
      <c r="K1650" s="133"/>
    </row>
    <row r="1651" spans="1:11">
      <c r="A1651" s="127">
        <v>44591</v>
      </c>
      <c r="B1651" s="125">
        <v>412</v>
      </c>
      <c r="C1651" s="125" t="s">
        <v>2069</v>
      </c>
      <c r="D1651" s="133">
        <v>15735</v>
      </c>
      <c r="E1651" s="133" t="s">
        <v>85</v>
      </c>
      <c r="F1651" s="133"/>
      <c r="G1651" s="133"/>
      <c r="H1651" s="133"/>
      <c r="I1651" s="133"/>
      <c r="J1651" s="133"/>
      <c r="K1651" s="133"/>
    </row>
    <row r="1652" spans="1:11">
      <c r="A1652" s="127">
        <v>44591</v>
      </c>
      <c r="B1652" s="125">
        <v>421</v>
      </c>
      <c r="C1652" s="125" t="s">
        <v>2070</v>
      </c>
      <c r="D1652" s="133">
        <v>28569</v>
      </c>
      <c r="E1652" s="133" t="s">
        <v>85</v>
      </c>
      <c r="F1652" s="133" t="s">
        <v>85</v>
      </c>
      <c r="G1652" s="133" t="s">
        <v>85</v>
      </c>
      <c r="H1652" s="133" t="s">
        <v>85</v>
      </c>
      <c r="I1652" s="133" t="s">
        <v>85</v>
      </c>
      <c r="J1652" s="133"/>
      <c r="K1652" s="133"/>
    </row>
    <row r="1653" spans="1:11">
      <c r="A1653" s="127">
        <v>44591</v>
      </c>
      <c r="B1653" s="125">
        <v>603</v>
      </c>
      <c r="C1653" s="125" t="s">
        <v>2071</v>
      </c>
      <c r="D1653" s="133">
        <v>24682</v>
      </c>
      <c r="E1653" s="133" t="s">
        <v>85</v>
      </c>
      <c r="F1653" s="133"/>
      <c r="G1653" s="133"/>
      <c r="H1653" s="133"/>
      <c r="I1653" s="133"/>
      <c r="J1653" s="133"/>
      <c r="K1653" s="133"/>
    </row>
    <row r="1654" spans="1:11">
      <c r="A1654" s="127">
        <v>44591</v>
      </c>
      <c r="B1654" s="125">
        <v>608</v>
      </c>
      <c r="C1654" s="125" t="s">
        <v>2072</v>
      </c>
      <c r="D1654" s="133">
        <v>20787</v>
      </c>
      <c r="E1654" s="133" t="s">
        <v>85</v>
      </c>
      <c r="F1654" s="133"/>
      <c r="G1654" s="133"/>
      <c r="H1654" s="133"/>
      <c r="I1654" s="133"/>
      <c r="J1654" s="133"/>
      <c r="K1654" s="133"/>
    </row>
    <row r="1655" spans="1:11">
      <c r="A1655" s="127">
        <v>44591</v>
      </c>
      <c r="B1655" s="125">
        <v>514</v>
      </c>
      <c r="C1655" s="125" t="s">
        <v>2073</v>
      </c>
      <c r="D1655" s="133">
        <v>1833</v>
      </c>
      <c r="E1655" s="133" t="s">
        <v>85</v>
      </c>
      <c r="F1655" s="133"/>
      <c r="G1655" s="133"/>
      <c r="H1655" s="133"/>
      <c r="I1655" s="133"/>
      <c r="J1655" s="133"/>
      <c r="K1655" s="133"/>
    </row>
    <row r="1656" spans="1:11">
      <c r="A1656" s="127">
        <v>44591</v>
      </c>
      <c r="B1656" s="125">
        <v>516</v>
      </c>
      <c r="C1656" s="125" t="s">
        <v>2074</v>
      </c>
      <c r="D1656" s="133">
        <v>1109</v>
      </c>
      <c r="E1656" s="133" t="s">
        <v>85</v>
      </c>
      <c r="F1656" s="133"/>
      <c r="G1656" s="133"/>
      <c r="H1656" s="133"/>
      <c r="I1656" s="133"/>
      <c r="J1656" s="133"/>
      <c r="K1656" s="133"/>
    </row>
    <row r="1657" spans="1:11">
      <c r="A1657" s="127">
        <v>44592</v>
      </c>
      <c r="B1657" s="125">
        <v>415</v>
      </c>
      <c r="C1657" s="125" t="s">
        <v>2075</v>
      </c>
      <c r="D1657" s="133">
        <v>30215</v>
      </c>
      <c r="E1657" s="133" t="s">
        <v>85</v>
      </c>
      <c r="F1657" s="133"/>
      <c r="G1657" s="133"/>
      <c r="H1657" s="133"/>
      <c r="I1657" s="133"/>
      <c r="J1657" s="133"/>
      <c r="K1657" s="133"/>
    </row>
    <row r="1658" spans="1:11">
      <c r="A1658" s="127">
        <v>44592</v>
      </c>
      <c r="B1658" s="125">
        <v>604</v>
      </c>
      <c r="C1658" s="125" t="s">
        <v>2076</v>
      </c>
      <c r="D1658" s="133">
        <v>5149</v>
      </c>
      <c r="E1658" s="133" t="s">
        <v>85</v>
      </c>
      <c r="F1658" s="133" t="s">
        <v>85</v>
      </c>
      <c r="G1658" s="133" t="s">
        <v>85</v>
      </c>
      <c r="H1658" s="133" t="s">
        <v>85</v>
      </c>
      <c r="I1658" s="133" t="s">
        <v>85</v>
      </c>
      <c r="J1658" s="133"/>
      <c r="K1658" s="133"/>
    </row>
    <row r="1659" spans="1:11">
      <c r="A1659" s="127">
        <v>44592</v>
      </c>
      <c r="B1659" s="125">
        <v>605</v>
      </c>
      <c r="C1659" s="125" t="s">
        <v>2077</v>
      </c>
      <c r="D1659" s="133">
        <v>19663</v>
      </c>
      <c r="E1659" s="133" t="s">
        <v>85</v>
      </c>
      <c r="F1659" s="133"/>
      <c r="G1659" s="133"/>
      <c r="H1659" s="133"/>
      <c r="I1659" s="133"/>
      <c r="J1659" s="133"/>
      <c r="K1659" s="133"/>
    </row>
    <row r="1660" spans="1:11">
      <c r="A1660" s="127">
        <v>44592</v>
      </c>
      <c r="B1660" s="125">
        <v>606</v>
      </c>
      <c r="C1660" s="125" t="s">
        <v>2078</v>
      </c>
      <c r="D1660" s="133">
        <v>6764</v>
      </c>
      <c r="E1660" s="133" t="s">
        <v>85</v>
      </c>
      <c r="F1660" s="133"/>
      <c r="G1660" s="133"/>
      <c r="H1660" s="133"/>
      <c r="I1660" s="133"/>
      <c r="J1660" s="133"/>
      <c r="K1660" s="133"/>
    </row>
    <row r="1661" spans="1:11">
      <c r="A1661" s="127">
        <v>44592</v>
      </c>
      <c r="B1661" s="125">
        <v>621</v>
      </c>
      <c r="C1661" s="125" t="s">
        <v>2079</v>
      </c>
      <c r="D1661" s="133">
        <v>23543</v>
      </c>
      <c r="E1661" s="133" t="s">
        <v>85</v>
      </c>
      <c r="F1661" s="133"/>
      <c r="G1661" s="133"/>
      <c r="H1661" s="133"/>
      <c r="I1661" s="133"/>
      <c r="J1661" s="133"/>
      <c r="K1661" s="133"/>
    </row>
    <row r="1662" spans="1:11">
      <c r="A1662" s="127">
        <v>44592</v>
      </c>
      <c r="B1662" s="125">
        <v>502</v>
      </c>
      <c r="C1662" s="125" t="s">
        <v>2080</v>
      </c>
      <c r="D1662" s="133">
        <v>3862</v>
      </c>
      <c r="E1662" s="133" t="s">
        <v>85</v>
      </c>
      <c r="F1662" s="133"/>
      <c r="G1662" s="133"/>
      <c r="H1662" s="133"/>
      <c r="I1662" s="133"/>
      <c r="J1662" s="133"/>
      <c r="K1662" s="133"/>
    </row>
    <row r="1663" spans="1:11">
      <c r="A1663" s="127">
        <v>44592</v>
      </c>
      <c r="B1663" s="125">
        <v>512</v>
      </c>
      <c r="C1663" s="125" t="s">
        <v>2081</v>
      </c>
      <c r="D1663" s="133">
        <v>2559</v>
      </c>
      <c r="E1663" s="133" t="s">
        <v>85</v>
      </c>
      <c r="F1663" s="133"/>
      <c r="G1663" s="133"/>
      <c r="H1663" s="133"/>
      <c r="I1663" s="133"/>
      <c r="J1663" s="133"/>
      <c r="K1663" s="133"/>
    </row>
    <row r="1664" spans="1:11">
      <c r="A1664" s="127">
        <v>44594</v>
      </c>
      <c r="B1664" s="125">
        <v>402</v>
      </c>
      <c r="C1664" s="125" t="s">
        <v>2082</v>
      </c>
      <c r="D1664" s="133">
        <v>29662</v>
      </c>
      <c r="E1664" s="133" t="s">
        <v>85</v>
      </c>
      <c r="F1664" s="133"/>
      <c r="G1664" s="133"/>
      <c r="H1664" s="133"/>
      <c r="I1664" s="133"/>
      <c r="J1664" s="133"/>
      <c r="K1664" s="133"/>
    </row>
    <row r="1665" spans="1:11">
      <c r="A1665" s="127">
        <v>44594</v>
      </c>
      <c r="B1665" s="125">
        <v>610</v>
      </c>
      <c r="C1665" s="125" t="s">
        <v>2083</v>
      </c>
      <c r="D1665" s="133">
        <v>21088</v>
      </c>
      <c r="E1665" s="133" t="s">
        <v>85</v>
      </c>
      <c r="F1665" s="133"/>
      <c r="G1665" s="133"/>
      <c r="H1665" s="133"/>
      <c r="I1665" s="133"/>
      <c r="J1665" s="133"/>
      <c r="K1665" s="133"/>
    </row>
    <row r="1666" spans="1:11">
      <c r="A1666" s="127">
        <v>44594</v>
      </c>
      <c r="B1666" s="125">
        <v>614</v>
      </c>
      <c r="C1666" s="125" t="s">
        <v>2084</v>
      </c>
      <c r="D1666" s="133">
        <v>22601</v>
      </c>
      <c r="E1666" s="133" t="s">
        <v>85</v>
      </c>
      <c r="F1666" s="133"/>
      <c r="G1666" s="133"/>
      <c r="H1666" s="133"/>
      <c r="I1666" s="133"/>
      <c r="J1666" s="133"/>
      <c r="K1666" s="133"/>
    </row>
    <row r="1667" spans="1:11">
      <c r="A1667" s="127">
        <v>44594</v>
      </c>
      <c r="B1667" s="125">
        <v>618</v>
      </c>
      <c r="C1667" s="125" t="s">
        <v>2085</v>
      </c>
      <c r="D1667" s="133">
        <v>24669</v>
      </c>
      <c r="E1667" s="133" t="s">
        <v>85</v>
      </c>
      <c r="F1667" s="133" t="s">
        <v>85</v>
      </c>
      <c r="G1667" s="133"/>
      <c r="H1667" s="133"/>
      <c r="I1667" s="133"/>
      <c r="J1667" s="133"/>
      <c r="K1667" s="133"/>
    </row>
    <row r="1668" spans="1:11">
      <c r="A1668" s="127">
        <v>44594</v>
      </c>
      <c r="B1668" s="125">
        <v>622</v>
      </c>
      <c r="C1668" s="125" t="s">
        <v>2086</v>
      </c>
      <c r="D1668" s="133">
        <v>24013</v>
      </c>
      <c r="E1668" s="133" t="s">
        <v>85</v>
      </c>
      <c r="F1668" s="133" t="s">
        <v>85</v>
      </c>
      <c r="G1668" s="133" t="s">
        <v>85</v>
      </c>
      <c r="H1668" s="133"/>
      <c r="I1668" s="133"/>
      <c r="J1668" s="133"/>
      <c r="K1668" s="133"/>
    </row>
    <row r="1669" spans="1:11">
      <c r="A1669" s="127">
        <v>44594</v>
      </c>
      <c r="B1669" s="125">
        <v>517</v>
      </c>
      <c r="C1669" s="125" t="s">
        <v>2087</v>
      </c>
      <c r="D1669" s="133">
        <v>3117</v>
      </c>
      <c r="E1669" s="133" t="s">
        <v>85</v>
      </c>
      <c r="F1669" s="133"/>
      <c r="G1669" s="133"/>
      <c r="H1669" s="133"/>
      <c r="I1669" s="133"/>
      <c r="J1669" s="133"/>
      <c r="K1669" s="133"/>
    </row>
    <row r="1670" spans="1:11">
      <c r="A1670" s="127">
        <v>44594</v>
      </c>
      <c r="B1670" s="125">
        <v>518</v>
      </c>
      <c r="C1670" s="125" t="s">
        <v>2088</v>
      </c>
      <c r="D1670" s="133">
        <v>600</v>
      </c>
      <c r="E1670" s="133" t="s">
        <v>85</v>
      </c>
      <c r="F1670" s="133"/>
      <c r="G1670" s="133"/>
      <c r="H1670" s="133"/>
      <c r="I1670" s="133"/>
      <c r="J1670" s="133"/>
      <c r="K1670" s="133"/>
    </row>
    <row r="1671" spans="1:11">
      <c r="A1671" s="127">
        <v>44595</v>
      </c>
      <c r="B1671" s="125">
        <v>404</v>
      </c>
      <c r="C1671" s="125" t="s">
        <v>2089</v>
      </c>
      <c r="D1671" s="133">
        <v>27293</v>
      </c>
      <c r="E1671" s="133" t="s">
        <v>85</v>
      </c>
      <c r="F1671" s="133"/>
      <c r="G1671" s="133"/>
      <c r="H1671" s="133"/>
      <c r="I1671" s="133"/>
      <c r="J1671" s="133"/>
      <c r="K1671" s="133"/>
    </row>
    <row r="1672" spans="1:11">
      <c r="A1672" s="127">
        <v>44595</v>
      </c>
      <c r="B1672" s="125">
        <v>405</v>
      </c>
      <c r="C1672" s="125" t="s">
        <v>2090</v>
      </c>
      <c r="D1672" s="133">
        <v>31084</v>
      </c>
      <c r="E1672" s="133" t="s">
        <v>85</v>
      </c>
      <c r="F1672" s="133"/>
      <c r="G1672" s="133"/>
      <c r="H1672" s="133"/>
      <c r="I1672" s="133"/>
      <c r="J1672" s="133"/>
      <c r="K1672" s="133"/>
    </row>
    <row r="1673" spans="1:11">
      <c r="A1673" s="127">
        <v>44595</v>
      </c>
      <c r="B1673" s="125">
        <v>408</v>
      </c>
      <c r="C1673" s="125" t="s">
        <v>2091</v>
      </c>
      <c r="D1673" s="133">
        <v>24577</v>
      </c>
      <c r="E1673" s="133" t="s">
        <v>85</v>
      </c>
      <c r="F1673" s="133" t="s">
        <v>85</v>
      </c>
      <c r="G1673" s="133" t="s">
        <v>85</v>
      </c>
      <c r="H1673" s="133"/>
      <c r="I1673" s="133"/>
      <c r="J1673" s="133"/>
      <c r="K1673" s="133"/>
    </row>
    <row r="1674" spans="1:11">
      <c r="A1674" s="127">
        <v>44595</v>
      </c>
      <c r="B1674" s="125">
        <v>612</v>
      </c>
      <c r="C1674" s="125" t="s">
        <v>2092</v>
      </c>
      <c r="D1674" s="133">
        <v>24947</v>
      </c>
      <c r="E1674" s="133" t="s">
        <v>85</v>
      </c>
      <c r="F1674" s="133" t="s">
        <v>85</v>
      </c>
      <c r="G1674" s="133"/>
      <c r="H1674" s="133"/>
      <c r="I1674" s="133"/>
      <c r="J1674" s="133"/>
      <c r="K1674" s="133"/>
    </row>
    <row r="1675" spans="1:11">
      <c r="A1675" s="127">
        <v>44595</v>
      </c>
      <c r="B1675" s="125">
        <v>504</v>
      </c>
      <c r="C1675" s="125" t="s">
        <v>2093</v>
      </c>
      <c r="D1675" s="133">
        <v>2150</v>
      </c>
      <c r="E1675" s="133" t="s">
        <v>85</v>
      </c>
      <c r="F1675" s="133"/>
      <c r="G1675" s="133"/>
      <c r="H1675" s="133"/>
      <c r="I1675" s="133"/>
      <c r="J1675" s="133"/>
      <c r="K1675" s="133"/>
    </row>
    <row r="1676" spans="1:11">
      <c r="A1676" s="127">
        <v>44595</v>
      </c>
      <c r="B1676" s="125">
        <v>507</v>
      </c>
      <c r="C1676" s="125" t="s">
        <v>2094</v>
      </c>
      <c r="D1676" s="133">
        <v>377</v>
      </c>
      <c r="E1676" s="133" t="s">
        <v>85</v>
      </c>
      <c r="F1676" s="133"/>
      <c r="G1676" s="133"/>
      <c r="H1676" s="133"/>
      <c r="I1676" s="133"/>
      <c r="J1676" s="133"/>
      <c r="K1676" s="133"/>
    </row>
    <row r="1677" spans="1:11">
      <c r="A1677" s="127">
        <v>44598</v>
      </c>
      <c r="B1677" s="125">
        <v>420</v>
      </c>
      <c r="C1677" s="125" t="s">
        <v>2095</v>
      </c>
      <c r="D1677" s="133">
        <v>33343</v>
      </c>
      <c r="E1677" s="133" t="s">
        <v>85</v>
      </c>
      <c r="F1677" s="133" t="s">
        <v>85</v>
      </c>
      <c r="G1677" s="133" t="s">
        <v>85</v>
      </c>
      <c r="H1677" s="133"/>
      <c r="I1677" s="133"/>
      <c r="J1677" s="133"/>
      <c r="K1677" s="133"/>
    </row>
    <row r="1678" spans="1:11">
      <c r="A1678" s="127">
        <v>44598</v>
      </c>
      <c r="B1678" s="125">
        <v>424</v>
      </c>
      <c r="C1678" s="125" t="s">
        <v>2096</v>
      </c>
      <c r="D1678" s="133">
        <v>18743</v>
      </c>
      <c r="E1678" s="133" t="s">
        <v>85</v>
      </c>
      <c r="F1678" s="133" t="s">
        <v>85</v>
      </c>
      <c r="G1678" s="133"/>
      <c r="H1678" s="133"/>
      <c r="I1678" s="133"/>
      <c r="J1678" s="133"/>
      <c r="K1678" s="133"/>
    </row>
    <row r="1679" spans="1:11">
      <c r="A1679" s="127">
        <v>44598</v>
      </c>
      <c r="B1679" s="125">
        <v>611</v>
      </c>
      <c r="C1679" s="125" t="s">
        <v>2097</v>
      </c>
      <c r="D1679" s="133">
        <v>12809</v>
      </c>
      <c r="E1679" s="133" t="s">
        <v>85</v>
      </c>
      <c r="F1679" s="133" t="s">
        <v>85</v>
      </c>
      <c r="G1679" s="133" t="s">
        <v>85</v>
      </c>
      <c r="H1679" s="133"/>
      <c r="I1679" s="133"/>
      <c r="J1679" s="133"/>
      <c r="K1679" s="133"/>
    </row>
    <row r="1680" spans="1:11">
      <c r="A1680" s="127">
        <v>44598</v>
      </c>
      <c r="B1680" s="125">
        <v>613</v>
      </c>
      <c r="C1680" s="125" t="s">
        <v>2098</v>
      </c>
      <c r="D1680" s="133">
        <v>20886</v>
      </c>
      <c r="E1680" s="133" t="s">
        <v>85</v>
      </c>
      <c r="F1680" s="133" t="s">
        <v>85</v>
      </c>
      <c r="G1680" s="133" t="s">
        <v>85</v>
      </c>
      <c r="H1680" s="133"/>
      <c r="I1680" s="133"/>
      <c r="J1680" s="133"/>
      <c r="K1680" s="133"/>
    </row>
    <row r="1681" spans="1:11">
      <c r="A1681" s="127">
        <v>44598</v>
      </c>
      <c r="B1681" s="125">
        <v>615</v>
      </c>
      <c r="C1681" s="125" t="s">
        <v>2099</v>
      </c>
      <c r="D1681" s="133">
        <v>13806</v>
      </c>
      <c r="E1681" s="133" t="s">
        <v>85</v>
      </c>
      <c r="F1681" s="133" t="s">
        <v>85</v>
      </c>
      <c r="G1681" s="133"/>
      <c r="H1681" s="133" t="s">
        <v>85</v>
      </c>
      <c r="I1681" s="133"/>
      <c r="J1681" s="133"/>
      <c r="K1681" s="133"/>
    </row>
    <row r="1682" spans="1:11">
      <c r="A1682" s="127">
        <v>44598</v>
      </c>
      <c r="B1682" s="125">
        <v>508</v>
      </c>
      <c r="C1682" s="125" t="s">
        <v>2100</v>
      </c>
      <c r="D1682" s="133">
        <v>1196</v>
      </c>
      <c r="E1682" s="133" t="s">
        <v>85</v>
      </c>
      <c r="F1682" s="133"/>
      <c r="G1682" s="133"/>
      <c r="H1682" s="133"/>
      <c r="I1682" s="133"/>
      <c r="J1682" s="133"/>
      <c r="K1682" s="133"/>
    </row>
    <row r="1683" spans="1:11">
      <c r="A1683" s="127">
        <v>44598</v>
      </c>
      <c r="B1683" s="125">
        <v>515</v>
      </c>
      <c r="C1683" s="125" t="s">
        <v>2101</v>
      </c>
      <c r="D1683" s="133">
        <v>2409</v>
      </c>
      <c r="E1683" s="133" t="s">
        <v>85</v>
      </c>
      <c r="F1683" s="133"/>
      <c r="G1683" s="133"/>
      <c r="H1683" s="133"/>
      <c r="I1683" s="133"/>
      <c r="J1683" s="133"/>
      <c r="K1683" s="133"/>
    </row>
    <row r="1684" spans="1:11">
      <c r="A1684" s="127">
        <v>44599</v>
      </c>
      <c r="B1684" s="125">
        <v>406</v>
      </c>
      <c r="C1684" s="125" t="s">
        <v>2102</v>
      </c>
      <c r="D1684" s="133">
        <v>30231</v>
      </c>
      <c r="E1684" s="133" t="s">
        <v>85</v>
      </c>
      <c r="F1684" s="133" t="s">
        <v>85</v>
      </c>
      <c r="G1684" s="133"/>
      <c r="H1684" s="133"/>
      <c r="I1684" s="133"/>
      <c r="J1684" s="133"/>
      <c r="K1684" s="133"/>
    </row>
    <row r="1685" spans="1:11" s="122" customFormat="1">
      <c r="A1685" s="127">
        <v>44599</v>
      </c>
      <c r="B1685" s="125">
        <v>410</v>
      </c>
      <c r="C1685" s="125" t="s">
        <v>2103</v>
      </c>
      <c r="D1685" s="133">
        <v>30429</v>
      </c>
      <c r="E1685" s="133" t="s">
        <v>85</v>
      </c>
      <c r="F1685" s="133" t="s">
        <v>85</v>
      </c>
      <c r="G1685" s="133"/>
      <c r="H1685" s="133"/>
      <c r="I1685" s="133"/>
      <c r="J1685" s="133"/>
      <c r="K1685" s="133"/>
    </row>
    <row r="1686" spans="1:11" s="122" customFormat="1">
      <c r="A1686" s="127">
        <v>44599</v>
      </c>
      <c r="B1686" s="125">
        <v>413</v>
      </c>
      <c r="C1686" s="125" t="s">
        <v>2104</v>
      </c>
      <c r="D1686" s="133">
        <v>34675</v>
      </c>
      <c r="E1686" s="133" t="s">
        <v>85</v>
      </c>
      <c r="F1686" s="133" t="s">
        <v>85</v>
      </c>
      <c r="G1686" s="133"/>
      <c r="H1686" s="133"/>
      <c r="I1686" s="133"/>
      <c r="J1686" s="133"/>
      <c r="K1686" s="133"/>
    </row>
    <row r="1687" spans="1:11" s="122" customFormat="1">
      <c r="A1687" s="127">
        <v>44599</v>
      </c>
      <c r="B1687" s="125">
        <v>421</v>
      </c>
      <c r="C1687" s="125" t="s">
        <v>2105</v>
      </c>
      <c r="D1687" s="133">
        <v>30623</v>
      </c>
      <c r="E1687" s="133" t="s">
        <v>85</v>
      </c>
      <c r="F1687" s="133"/>
      <c r="G1687" s="133"/>
      <c r="H1687" s="133"/>
      <c r="I1687" s="133"/>
      <c r="J1687" s="133"/>
      <c r="K1687" s="133"/>
    </row>
    <row r="1688" spans="1:11" s="122" customFormat="1">
      <c r="A1688" s="127">
        <v>44599</v>
      </c>
      <c r="B1688" s="125">
        <v>601</v>
      </c>
      <c r="C1688" s="125" t="s">
        <v>2106</v>
      </c>
      <c r="D1688" s="133">
        <v>15358</v>
      </c>
      <c r="E1688" s="133" t="s">
        <v>85</v>
      </c>
      <c r="F1688" s="133"/>
      <c r="G1688" s="133"/>
      <c r="H1688" s="133"/>
      <c r="I1688" s="133"/>
      <c r="J1688" s="133"/>
      <c r="K1688" s="133"/>
    </row>
    <row r="1689" spans="1:11" s="122" customFormat="1">
      <c r="A1689" s="127">
        <v>44599</v>
      </c>
      <c r="B1689" s="125">
        <v>616</v>
      </c>
      <c r="C1689" s="125" t="s">
        <v>2107</v>
      </c>
      <c r="D1689" s="133">
        <v>22231</v>
      </c>
      <c r="E1689" s="133" t="s">
        <v>85</v>
      </c>
      <c r="F1689" s="133" t="s">
        <v>85</v>
      </c>
      <c r="G1689" s="133" t="s">
        <v>85</v>
      </c>
      <c r="H1689" s="133"/>
      <c r="I1689" s="133"/>
      <c r="J1689" s="133"/>
      <c r="K1689" s="133"/>
    </row>
    <row r="1690" spans="1:11" s="122" customFormat="1">
      <c r="A1690" s="127">
        <v>44599</v>
      </c>
      <c r="B1690" s="125">
        <v>505</v>
      </c>
      <c r="C1690" s="125" t="s">
        <v>2108</v>
      </c>
      <c r="D1690" s="133">
        <v>2948</v>
      </c>
      <c r="E1690" s="133" t="s">
        <v>85</v>
      </c>
      <c r="F1690" s="133"/>
      <c r="G1690" s="133"/>
      <c r="H1690" s="133"/>
      <c r="I1690" s="133"/>
      <c r="J1690" s="133"/>
      <c r="K1690" s="133"/>
    </row>
    <row r="1691" spans="1:11" s="122" customFormat="1">
      <c r="A1691" s="127">
        <v>44599</v>
      </c>
      <c r="B1691" s="125">
        <v>510</v>
      </c>
      <c r="C1691" s="125" t="s">
        <v>2109</v>
      </c>
      <c r="D1691" s="133">
        <v>2337</v>
      </c>
      <c r="E1691" s="133" t="s">
        <v>85</v>
      </c>
      <c r="F1691" s="133"/>
      <c r="G1691" s="133"/>
      <c r="H1691" s="133"/>
      <c r="I1691" s="133"/>
      <c r="J1691" s="133"/>
      <c r="K1691" s="133"/>
    </row>
    <row r="1692" spans="1:11" s="122" customFormat="1">
      <c r="A1692" s="127">
        <v>44600</v>
      </c>
      <c r="B1692" s="125">
        <v>414</v>
      </c>
      <c r="C1692" s="125" t="s">
        <v>2111</v>
      </c>
      <c r="D1692" s="133">
        <v>27363</v>
      </c>
      <c r="E1692" s="133" t="s">
        <v>85</v>
      </c>
      <c r="F1692" s="133"/>
      <c r="G1692" s="133"/>
      <c r="H1692" s="133"/>
      <c r="I1692" s="133"/>
      <c r="J1692" s="133"/>
      <c r="K1692" s="133"/>
    </row>
    <row r="1693" spans="1:11" s="122" customFormat="1">
      <c r="A1693" s="127">
        <v>44600</v>
      </c>
      <c r="B1693" s="125">
        <v>416</v>
      </c>
      <c r="C1693" s="125" t="s">
        <v>2112</v>
      </c>
      <c r="D1693" s="133">
        <v>29593</v>
      </c>
      <c r="E1693" s="133" t="s">
        <v>85</v>
      </c>
      <c r="F1693" s="133" t="s">
        <v>85</v>
      </c>
      <c r="G1693" s="133"/>
      <c r="H1693" s="133"/>
      <c r="I1693" s="133"/>
      <c r="J1693" s="133"/>
      <c r="K1693" s="133"/>
    </row>
    <row r="1694" spans="1:11" s="122" customFormat="1">
      <c r="A1694" s="127">
        <v>44600</v>
      </c>
      <c r="B1694" s="125">
        <v>417</v>
      </c>
      <c r="C1694" s="125" t="s">
        <v>2113</v>
      </c>
      <c r="D1694" s="133">
        <v>33069</v>
      </c>
      <c r="E1694" s="133" t="s">
        <v>85</v>
      </c>
      <c r="F1694" s="133"/>
      <c r="G1694" s="133"/>
      <c r="H1694" s="133"/>
      <c r="I1694" s="133"/>
      <c r="J1694" s="133"/>
      <c r="K1694" s="133"/>
    </row>
    <row r="1695" spans="1:11" s="122" customFormat="1">
      <c r="A1695" s="127">
        <v>44600</v>
      </c>
      <c r="B1695" s="125">
        <v>607</v>
      </c>
      <c r="C1695" s="125" t="s">
        <v>2114</v>
      </c>
      <c r="D1695" s="133">
        <v>19880</v>
      </c>
      <c r="E1695" s="133" t="s">
        <v>85</v>
      </c>
      <c r="F1695" s="133" t="s">
        <v>85</v>
      </c>
      <c r="G1695" s="133"/>
      <c r="H1695" s="133"/>
      <c r="I1695" s="133"/>
      <c r="J1695" s="133"/>
      <c r="K1695" s="133"/>
    </row>
    <row r="1696" spans="1:11" s="122" customFormat="1">
      <c r="A1696" s="127">
        <v>44600</v>
      </c>
      <c r="B1696" s="125">
        <v>619</v>
      </c>
      <c r="C1696" s="125" t="s">
        <v>2115</v>
      </c>
      <c r="D1696" s="133">
        <v>20640</v>
      </c>
      <c r="E1696" s="133" t="s">
        <v>85</v>
      </c>
      <c r="F1696" s="133" t="s">
        <v>85</v>
      </c>
      <c r="G1696" s="133"/>
      <c r="H1696" s="133" t="s">
        <v>85</v>
      </c>
      <c r="I1696" s="133"/>
      <c r="J1696" s="133"/>
      <c r="K1696" s="133"/>
    </row>
    <row r="1697" spans="1:11" s="122" customFormat="1">
      <c r="A1697" s="127">
        <v>44600</v>
      </c>
      <c r="B1697" s="125">
        <v>509</v>
      </c>
      <c r="C1697" s="125" t="s">
        <v>2116</v>
      </c>
      <c r="D1697" s="133">
        <v>798</v>
      </c>
      <c r="E1697" s="133" t="s">
        <v>85</v>
      </c>
      <c r="F1697" s="133"/>
      <c r="G1697" s="133"/>
      <c r="H1697" s="133"/>
      <c r="I1697" s="133"/>
      <c r="J1697" s="133"/>
      <c r="K1697" s="133"/>
    </row>
    <row r="1698" spans="1:11" s="122" customFormat="1">
      <c r="A1698" s="127">
        <v>44600</v>
      </c>
      <c r="B1698" s="125">
        <v>519</v>
      </c>
      <c r="C1698" s="125" t="s">
        <v>2117</v>
      </c>
      <c r="D1698" s="133">
        <v>1082</v>
      </c>
      <c r="E1698" s="133" t="s">
        <v>85</v>
      </c>
      <c r="F1698" s="133"/>
      <c r="G1698" s="133"/>
      <c r="H1698" s="133"/>
      <c r="I1698" s="133"/>
      <c r="J1698" s="133"/>
      <c r="K1698" s="133"/>
    </row>
    <row r="1699" spans="1:11" s="122" customFormat="1">
      <c r="A1699" s="127">
        <v>44601</v>
      </c>
      <c r="B1699" s="125">
        <v>403</v>
      </c>
      <c r="C1699" s="125" t="s">
        <v>2123</v>
      </c>
      <c r="D1699" s="133">
        <v>29136</v>
      </c>
      <c r="E1699" s="133" t="s">
        <v>85</v>
      </c>
      <c r="F1699" s="133" t="s">
        <v>85</v>
      </c>
      <c r="G1699" s="133"/>
      <c r="H1699" s="133"/>
      <c r="I1699" s="133"/>
      <c r="J1699" s="133"/>
      <c r="K1699" s="133"/>
    </row>
    <row r="1700" spans="1:11" s="122" customFormat="1">
      <c r="A1700" s="127">
        <v>44601</v>
      </c>
      <c r="B1700" s="125">
        <v>409</v>
      </c>
      <c r="C1700" s="125" t="s">
        <v>2124</v>
      </c>
      <c r="D1700" s="133">
        <v>20681</v>
      </c>
      <c r="E1700" s="133" t="s">
        <v>85</v>
      </c>
      <c r="F1700" s="133" t="s">
        <v>85</v>
      </c>
      <c r="G1700" s="133"/>
      <c r="H1700" s="133"/>
      <c r="I1700" s="133"/>
      <c r="J1700" s="133"/>
      <c r="K1700" s="133"/>
    </row>
    <row r="1701" spans="1:11" s="122" customFormat="1">
      <c r="A1701" s="127">
        <v>44601</v>
      </c>
      <c r="B1701" s="125">
        <v>419</v>
      </c>
      <c r="C1701" s="125" t="s">
        <v>2125</v>
      </c>
      <c r="D1701" s="133">
        <v>31705</v>
      </c>
      <c r="E1701" s="133" t="s">
        <v>85</v>
      </c>
      <c r="F1701" s="133" t="s">
        <v>85</v>
      </c>
      <c r="G1701" s="133"/>
      <c r="H1701" s="133"/>
      <c r="I1701" s="133"/>
      <c r="J1701" s="133"/>
      <c r="K1701" s="133"/>
    </row>
    <row r="1702" spans="1:11" s="122" customFormat="1">
      <c r="A1702" s="127">
        <v>44601</v>
      </c>
      <c r="B1702" s="125">
        <v>623</v>
      </c>
      <c r="C1702" s="125" t="s">
        <v>2126</v>
      </c>
      <c r="D1702" s="133">
        <v>23284</v>
      </c>
      <c r="E1702" s="133" t="s">
        <v>85</v>
      </c>
      <c r="F1702" s="133"/>
      <c r="G1702" s="133"/>
      <c r="H1702" s="133"/>
      <c r="I1702" s="133"/>
      <c r="J1702" s="133"/>
      <c r="K1702" s="133"/>
    </row>
    <row r="1703" spans="1:11" s="122" customFormat="1">
      <c r="A1703" s="127">
        <v>44601</v>
      </c>
      <c r="B1703" s="125">
        <v>625</v>
      </c>
      <c r="C1703" s="125" t="s">
        <v>2127</v>
      </c>
      <c r="D1703" s="133">
        <v>20681</v>
      </c>
      <c r="E1703" s="133" t="s">
        <v>85</v>
      </c>
      <c r="F1703" s="133" t="s">
        <v>85</v>
      </c>
      <c r="G1703" s="133" t="s">
        <v>85</v>
      </c>
      <c r="H1703" s="133"/>
      <c r="I1703" s="133"/>
      <c r="J1703" s="133"/>
      <c r="K1703" s="133"/>
    </row>
    <row r="1704" spans="1:11" s="122" customFormat="1">
      <c r="A1704" s="127">
        <v>44601</v>
      </c>
      <c r="B1704" s="125">
        <v>501</v>
      </c>
      <c r="C1704" s="125" t="s">
        <v>2128</v>
      </c>
      <c r="D1704" s="133">
        <v>1755</v>
      </c>
      <c r="E1704" s="133" t="s">
        <v>85</v>
      </c>
      <c r="F1704" s="133"/>
      <c r="G1704" s="133"/>
      <c r="H1704" s="133"/>
      <c r="I1704" s="133"/>
      <c r="J1704" s="133"/>
      <c r="K1704" s="133"/>
    </row>
    <row r="1705" spans="1:11" s="122" customFormat="1">
      <c r="A1705" s="127">
        <v>44601</v>
      </c>
      <c r="B1705" s="125">
        <v>506</v>
      </c>
      <c r="C1705" s="125" t="s">
        <v>2129</v>
      </c>
      <c r="D1705" s="133">
        <v>920</v>
      </c>
      <c r="E1705" s="133" t="s">
        <v>85</v>
      </c>
      <c r="F1705" s="133" t="s">
        <v>85</v>
      </c>
      <c r="G1705" s="133" t="s">
        <v>85</v>
      </c>
      <c r="H1705" s="133"/>
      <c r="I1705" s="133"/>
      <c r="J1705" s="133"/>
      <c r="K1705" s="133"/>
    </row>
    <row r="1706" spans="1:11" s="122" customFormat="1">
      <c r="A1706" s="127">
        <v>44602</v>
      </c>
      <c r="B1706" s="125">
        <v>418</v>
      </c>
      <c r="C1706" s="125" t="s">
        <v>2130</v>
      </c>
      <c r="D1706" s="133">
        <v>33865</v>
      </c>
      <c r="E1706" s="133" t="s">
        <v>85</v>
      </c>
      <c r="F1706" s="133" t="s">
        <v>85</v>
      </c>
      <c r="G1706" s="133"/>
      <c r="H1706" s="133"/>
      <c r="I1706" s="133"/>
      <c r="J1706" s="133"/>
      <c r="K1706" s="133"/>
    </row>
    <row r="1707" spans="1:11" s="122" customFormat="1">
      <c r="A1707" s="127">
        <v>44602</v>
      </c>
      <c r="B1707" s="125">
        <v>422</v>
      </c>
      <c r="C1707" s="125" t="s">
        <v>2131</v>
      </c>
      <c r="D1707" s="133">
        <v>31280</v>
      </c>
      <c r="E1707" s="133" t="s">
        <v>85</v>
      </c>
      <c r="F1707" s="133" t="s">
        <v>85</v>
      </c>
      <c r="G1707" s="133" t="s">
        <v>85</v>
      </c>
      <c r="H1707" s="133"/>
      <c r="I1707" s="133"/>
      <c r="J1707" s="133"/>
      <c r="K1707" s="133"/>
    </row>
    <row r="1708" spans="1:11" s="122" customFormat="1">
      <c r="A1708" s="127">
        <v>44602</v>
      </c>
      <c r="B1708" s="125">
        <v>423</v>
      </c>
      <c r="C1708" s="125" t="s">
        <v>2132</v>
      </c>
      <c r="D1708" s="133">
        <v>31952</v>
      </c>
      <c r="E1708" s="133" t="s">
        <v>85</v>
      </c>
      <c r="F1708" s="133" t="s">
        <v>85</v>
      </c>
      <c r="G1708" s="133" t="s">
        <v>85</v>
      </c>
      <c r="H1708" s="133"/>
      <c r="I1708" s="133"/>
      <c r="J1708" s="133"/>
      <c r="K1708" s="133"/>
    </row>
    <row r="1709" spans="1:11" s="122" customFormat="1">
      <c r="A1709" s="127">
        <v>44602</v>
      </c>
      <c r="B1709" s="125">
        <v>620</v>
      </c>
      <c r="C1709" s="125" t="s">
        <v>2133</v>
      </c>
      <c r="D1709" s="133">
        <v>23389</v>
      </c>
      <c r="E1709" s="133" t="s">
        <v>85</v>
      </c>
      <c r="F1709" s="133"/>
      <c r="G1709" s="133"/>
      <c r="H1709" s="133"/>
      <c r="I1709" s="133"/>
      <c r="J1709" s="133"/>
      <c r="K1709" s="133"/>
    </row>
    <row r="1710" spans="1:11" s="122" customFormat="1">
      <c r="A1710" s="127">
        <v>44602</v>
      </c>
      <c r="B1710" s="125">
        <v>626</v>
      </c>
      <c r="C1710" s="125" t="s">
        <v>2134</v>
      </c>
      <c r="D1710" s="133">
        <v>19095</v>
      </c>
      <c r="E1710" s="133" t="s">
        <v>85</v>
      </c>
      <c r="F1710" s="133"/>
      <c r="G1710" s="133"/>
      <c r="H1710" s="133"/>
      <c r="I1710" s="133"/>
      <c r="J1710" s="133"/>
      <c r="K1710" s="133"/>
    </row>
    <row r="1711" spans="1:11" s="122" customFormat="1">
      <c r="A1711" s="127">
        <v>44602</v>
      </c>
      <c r="B1711" s="125">
        <v>511</v>
      </c>
      <c r="C1711" s="125" t="s">
        <v>2135</v>
      </c>
      <c r="D1711" s="133">
        <v>1096</v>
      </c>
      <c r="E1711" s="133" t="s">
        <v>85</v>
      </c>
      <c r="F1711" s="133" t="s">
        <v>85</v>
      </c>
      <c r="G1711" s="133" t="s">
        <v>85</v>
      </c>
      <c r="H1711" s="133"/>
      <c r="I1711" s="133"/>
      <c r="J1711" s="133"/>
      <c r="K1711" s="133"/>
    </row>
    <row r="1712" spans="1:11" s="122" customFormat="1">
      <c r="A1712" s="127">
        <v>44605</v>
      </c>
      <c r="B1712" s="125">
        <v>401</v>
      </c>
      <c r="C1712" s="125" t="s">
        <v>2136</v>
      </c>
      <c r="D1712" s="133">
        <v>16730</v>
      </c>
      <c r="E1712" s="133" t="s">
        <v>85</v>
      </c>
      <c r="F1712" s="133"/>
      <c r="G1712" s="133"/>
      <c r="H1712" s="133"/>
      <c r="I1712" s="133"/>
      <c r="J1712" s="133"/>
      <c r="K1712" s="133"/>
    </row>
    <row r="1713" spans="1:11" s="122" customFormat="1">
      <c r="A1713" s="127">
        <v>44605</v>
      </c>
      <c r="B1713" s="125">
        <v>411</v>
      </c>
      <c r="C1713" s="125" t="s">
        <v>2137</v>
      </c>
      <c r="D1713" s="133">
        <v>16915</v>
      </c>
      <c r="E1713" s="133" t="s">
        <v>85</v>
      </c>
      <c r="F1713" s="133"/>
      <c r="G1713" s="133"/>
      <c r="H1713" s="133"/>
      <c r="I1713" s="133"/>
      <c r="J1713" s="133"/>
      <c r="K1713" s="133"/>
    </row>
    <row r="1714" spans="1:11" s="122" customFormat="1">
      <c r="A1714" s="127">
        <v>44605</v>
      </c>
      <c r="B1714" s="125">
        <v>412</v>
      </c>
      <c r="C1714" s="125" t="s">
        <v>2138</v>
      </c>
      <c r="D1714" s="133">
        <v>17467</v>
      </c>
      <c r="E1714" s="133" t="s">
        <v>85</v>
      </c>
      <c r="F1714" s="133"/>
      <c r="G1714" s="133"/>
      <c r="H1714" s="133"/>
      <c r="I1714" s="133"/>
      <c r="J1714" s="133"/>
      <c r="K1714" s="133"/>
    </row>
    <row r="1715" spans="1:11" s="122" customFormat="1">
      <c r="A1715" s="127">
        <v>44605</v>
      </c>
      <c r="B1715" s="125">
        <v>603</v>
      </c>
      <c r="C1715" s="125" t="s">
        <v>2139</v>
      </c>
      <c r="D1715" s="133">
        <v>26481</v>
      </c>
      <c r="E1715" s="133" t="s">
        <v>85</v>
      </c>
      <c r="F1715" s="133" t="s">
        <v>85</v>
      </c>
      <c r="G1715" s="133"/>
      <c r="H1715" s="133" t="s">
        <v>85</v>
      </c>
      <c r="I1715" s="133"/>
      <c r="J1715" s="133"/>
      <c r="K1715" s="133"/>
    </row>
    <row r="1716" spans="1:11" s="122" customFormat="1">
      <c r="A1716" s="127">
        <v>44605</v>
      </c>
      <c r="B1716" s="125">
        <v>608</v>
      </c>
      <c r="C1716" s="125" t="s">
        <v>2140</v>
      </c>
      <c r="D1716" s="133">
        <v>21987</v>
      </c>
      <c r="E1716" s="133" t="s">
        <v>85</v>
      </c>
      <c r="F1716" s="133"/>
      <c r="G1716" s="133"/>
      <c r="H1716" s="133"/>
      <c r="I1716" s="133"/>
      <c r="J1716" s="133"/>
      <c r="K1716" s="133"/>
    </row>
    <row r="1717" spans="1:11" s="122" customFormat="1">
      <c r="A1717" s="127">
        <v>44605</v>
      </c>
      <c r="B1717" s="125">
        <v>514</v>
      </c>
      <c r="C1717" s="125" t="s">
        <v>2141</v>
      </c>
      <c r="D1717" s="133">
        <v>1838</v>
      </c>
      <c r="E1717" s="133" t="s">
        <v>85</v>
      </c>
      <c r="F1717" s="133" t="s">
        <v>85</v>
      </c>
      <c r="G1717" s="133" t="s">
        <v>85</v>
      </c>
      <c r="H1717" s="133"/>
      <c r="I1717" s="133"/>
      <c r="J1717" s="133"/>
      <c r="K1717" s="133"/>
    </row>
    <row r="1718" spans="1:11" s="122" customFormat="1">
      <c r="A1718" s="127">
        <v>44605</v>
      </c>
      <c r="B1718" s="125">
        <v>516</v>
      </c>
      <c r="C1718" s="125" t="s">
        <v>2142</v>
      </c>
      <c r="D1718" s="133">
        <v>1623</v>
      </c>
      <c r="E1718" s="133" t="s">
        <v>85</v>
      </c>
      <c r="F1718" s="133" t="s">
        <v>85</v>
      </c>
      <c r="G1718" s="133" t="s">
        <v>85</v>
      </c>
      <c r="H1718" s="133"/>
      <c r="I1718" s="133"/>
      <c r="J1718" s="133"/>
      <c r="K1718" s="133"/>
    </row>
    <row r="1719" spans="1:11" s="122" customFormat="1">
      <c r="A1719" s="127">
        <v>44606</v>
      </c>
      <c r="B1719" s="125">
        <v>415</v>
      </c>
      <c r="C1719" s="125" t="s">
        <v>2143</v>
      </c>
      <c r="D1719" s="133">
        <v>30930</v>
      </c>
      <c r="E1719" s="133" t="s">
        <v>85</v>
      </c>
      <c r="F1719" s="133" t="s">
        <v>85</v>
      </c>
      <c r="G1719" s="133" t="s">
        <v>85</v>
      </c>
      <c r="H1719" s="133"/>
      <c r="I1719" s="133"/>
      <c r="J1719" s="133"/>
      <c r="K1719" s="133"/>
    </row>
    <row r="1720" spans="1:11" s="122" customFormat="1">
      <c r="A1720" s="127">
        <v>44606</v>
      </c>
      <c r="B1720" s="125">
        <v>604</v>
      </c>
      <c r="C1720" s="125" t="s">
        <v>2144</v>
      </c>
      <c r="D1720" s="133">
        <v>5530</v>
      </c>
      <c r="E1720" s="133" t="s">
        <v>85</v>
      </c>
      <c r="F1720" s="133"/>
      <c r="G1720" s="133"/>
      <c r="H1720" s="133"/>
      <c r="I1720" s="133"/>
      <c r="J1720" s="133"/>
      <c r="K1720" s="133"/>
    </row>
    <row r="1721" spans="1:11" s="122" customFormat="1">
      <c r="A1721" s="127">
        <v>44606</v>
      </c>
      <c r="B1721" s="125">
        <v>605</v>
      </c>
      <c r="C1721" s="125" t="s">
        <v>2145</v>
      </c>
      <c r="D1721" s="133">
        <v>20535</v>
      </c>
      <c r="E1721" s="133" t="s">
        <v>85</v>
      </c>
      <c r="F1721" s="133"/>
      <c r="G1721" s="133"/>
      <c r="H1721" s="133"/>
      <c r="I1721" s="133"/>
      <c r="J1721" s="133"/>
      <c r="K1721" s="133"/>
    </row>
    <row r="1722" spans="1:11" s="122" customFormat="1">
      <c r="A1722" s="127">
        <v>44606</v>
      </c>
      <c r="B1722" s="125">
        <v>606</v>
      </c>
      <c r="C1722" s="125" t="s">
        <v>2146</v>
      </c>
      <c r="D1722" s="133">
        <v>7144</v>
      </c>
      <c r="E1722" s="133" t="s">
        <v>85</v>
      </c>
      <c r="F1722" s="133"/>
      <c r="G1722" s="133"/>
      <c r="H1722" s="133"/>
      <c r="I1722" s="133"/>
      <c r="J1722" s="133"/>
      <c r="K1722" s="133"/>
    </row>
    <row r="1723" spans="1:11" s="122" customFormat="1">
      <c r="A1723" s="127">
        <v>44606</v>
      </c>
      <c r="B1723" s="125">
        <v>621</v>
      </c>
      <c r="C1723" s="125" t="s">
        <v>2147</v>
      </c>
      <c r="D1723" s="133">
        <v>25096</v>
      </c>
      <c r="E1723" s="133" t="s">
        <v>85</v>
      </c>
      <c r="F1723" s="133"/>
      <c r="G1723" s="133"/>
      <c r="H1723" s="133"/>
      <c r="I1723" s="133"/>
      <c r="J1723" s="133"/>
      <c r="K1723" s="133"/>
    </row>
    <row r="1724" spans="1:11" s="122" customFormat="1">
      <c r="A1724" s="127">
        <v>44606</v>
      </c>
      <c r="B1724" s="125">
        <v>502</v>
      </c>
      <c r="C1724" s="125" t="s">
        <v>2148</v>
      </c>
      <c r="D1724" s="133">
        <v>4493</v>
      </c>
      <c r="E1724" s="133" t="s">
        <v>85</v>
      </c>
      <c r="F1724" s="133" t="s">
        <v>85</v>
      </c>
      <c r="G1724" s="133" t="s">
        <v>85</v>
      </c>
      <c r="H1724" s="133"/>
      <c r="I1724" s="133"/>
      <c r="J1724" s="133"/>
      <c r="K1724" s="133"/>
    </row>
    <row r="1725" spans="1:11" s="122" customFormat="1">
      <c r="A1725" s="127">
        <v>44606</v>
      </c>
      <c r="B1725" s="125">
        <v>512</v>
      </c>
      <c r="C1725" s="125" t="s">
        <v>2149</v>
      </c>
      <c r="D1725" s="133">
        <v>3225</v>
      </c>
      <c r="E1725" s="133" t="s">
        <v>85</v>
      </c>
      <c r="F1725" s="133" t="s">
        <v>85</v>
      </c>
      <c r="G1725" s="133" t="s">
        <v>85</v>
      </c>
      <c r="H1725" s="133"/>
      <c r="I1725" s="133"/>
      <c r="J1725" s="133"/>
      <c r="K1725" s="133"/>
    </row>
    <row r="1726" spans="1:11" s="122" customFormat="1">
      <c r="A1726" s="127">
        <v>44608</v>
      </c>
      <c r="B1726" s="125">
        <v>402</v>
      </c>
      <c r="C1726" s="125" t="s">
        <v>2151</v>
      </c>
      <c r="D1726" s="133">
        <v>30891</v>
      </c>
      <c r="E1726" s="133" t="s">
        <v>85</v>
      </c>
      <c r="F1726" s="133" t="s">
        <v>85</v>
      </c>
      <c r="G1726" s="133"/>
      <c r="H1726" s="133"/>
      <c r="I1726" s="133"/>
      <c r="J1726" s="133"/>
      <c r="K1726" s="133"/>
    </row>
    <row r="1727" spans="1:11" s="122" customFormat="1">
      <c r="A1727" s="127">
        <v>44608</v>
      </c>
      <c r="B1727" s="125">
        <v>417</v>
      </c>
      <c r="C1727" s="125" t="s">
        <v>2152</v>
      </c>
      <c r="D1727" s="133">
        <v>33275</v>
      </c>
      <c r="E1727" s="133" t="s">
        <v>85</v>
      </c>
      <c r="F1727" s="133" t="s">
        <v>85</v>
      </c>
      <c r="G1727" s="133" t="s">
        <v>85</v>
      </c>
      <c r="H1727" s="133" t="s">
        <v>85</v>
      </c>
      <c r="I1727" s="133" t="s">
        <v>85</v>
      </c>
      <c r="J1727" s="133"/>
      <c r="K1727" s="133"/>
    </row>
    <row r="1728" spans="1:11" s="122" customFormat="1">
      <c r="A1728" s="127">
        <v>44608</v>
      </c>
      <c r="B1728" s="125">
        <v>610</v>
      </c>
      <c r="C1728" s="125" t="s">
        <v>2153</v>
      </c>
      <c r="D1728" s="133">
        <v>21812</v>
      </c>
      <c r="E1728" s="133" t="s">
        <v>85</v>
      </c>
      <c r="F1728" s="133" t="s">
        <v>85</v>
      </c>
      <c r="G1728" s="133"/>
      <c r="H1728" s="133"/>
      <c r="I1728" s="133"/>
      <c r="J1728" s="133"/>
      <c r="K1728" s="133"/>
    </row>
    <row r="1729" spans="1:11" s="122" customFormat="1">
      <c r="A1729" s="127">
        <v>44608</v>
      </c>
      <c r="B1729" s="125">
        <v>614</v>
      </c>
      <c r="C1729" s="125" t="s">
        <v>2154</v>
      </c>
      <c r="D1729" s="133">
        <v>23556</v>
      </c>
      <c r="E1729" s="133" t="s">
        <v>85</v>
      </c>
      <c r="F1729" s="133" t="s">
        <v>85</v>
      </c>
      <c r="G1729" s="133"/>
      <c r="H1729" s="133"/>
      <c r="I1729" s="133"/>
      <c r="J1729" s="133"/>
      <c r="K1729" s="133"/>
    </row>
    <row r="1730" spans="1:11" s="122" customFormat="1">
      <c r="A1730" s="127">
        <v>44608</v>
      </c>
      <c r="B1730" s="125">
        <v>618</v>
      </c>
      <c r="C1730" s="125" t="s">
        <v>2155</v>
      </c>
      <c r="D1730" s="133">
        <v>25650</v>
      </c>
      <c r="E1730" s="133" t="s">
        <v>85</v>
      </c>
      <c r="F1730" s="133"/>
      <c r="G1730" s="133"/>
      <c r="H1730" s="133"/>
      <c r="I1730" s="133"/>
      <c r="J1730" s="133"/>
      <c r="K1730" s="133"/>
    </row>
    <row r="1731" spans="1:11" s="122" customFormat="1">
      <c r="A1731" s="127">
        <v>44608</v>
      </c>
      <c r="B1731" s="125">
        <v>622</v>
      </c>
      <c r="C1731" s="125" t="s">
        <v>2156</v>
      </c>
      <c r="D1731" s="133">
        <v>25111</v>
      </c>
      <c r="E1731" s="133" t="s">
        <v>85</v>
      </c>
      <c r="F1731" s="133"/>
      <c r="G1731" s="133"/>
      <c r="H1731" s="133"/>
      <c r="I1731" s="133"/>
      <c r="J1731" s="133"/>
      <c r="K1731" s="133"/>
    </row>
    <row r="1732" spans="1:11" s="122" customFormat="1">
      <c r="A1732" s="127">
        <v>44608</v>
      </c>
      <c r="B1732" s="125">
        <v>517</v>
      </c>
      <c r="C1732" s="125" t="s">
        <v>2157</v>
      </c>
      <c r="D1732" s="133">
        <v>3769</v>
      </c>
      <c r="E1732" s="133" t="s">
        <v>85</v>
      </c>
      <c r="F1732" s="133" t="s">
        <v>85</v>
      </c>
      <c r="G1732" s="133"/>
      <c r="H1732" s="133"/>
      <c r="I1732" s="133"/>
      <c r="J1732" s="133"/>
      <c r="K1732" s="133"/>
    </row>
    <row r="1733" spans="1:11" s="122" customFormat="1">
      <c r="A1733" s="127">
        <v>44608</v>
      </c>
      <c r="B1733" s="125">
        <v>518</v>
      </c>
      <c r="C1733" s="125" t="s">
        <v>2158</v>
      </c>
      <c r="D1733" s="133">
        <v>684</v>
      </c>
      <c r="E1733" s="133" t="s">
        <v>85</v>
      </c>
      <c r="F1733" s="133" t="s">
        <v>85</v>
      </c>
      <c r="G1733" s="133"/>
      <c r="H1733" s="133"/>
      <c r="I1733" s="133"/>
      <c r="J1733" s="133"/>
      <c r="K1733" s="133"/>
    </row>
    <row r="1734" spans="1:11" s="122" customFormat="1">
      <c r="A1734" s="127">
        <v>44609</v>
      </c>
      <c r="B1734" s="125">
        <v>404</v>
      </c>
      <c r="C1734" s="125" t="s">
        <v>2159</v>
      </c>
      <c r="D1734" s="133">
        <v>28842</v>
      </c>
      <c r="E1734" s="133" t="s">
        <v>85</v>
      </c>
      <c r="F1734" s="133"/>
      <c r="G1734" s="133"/>
      <c r="H1734" s="133"/>
      <c r="I1734" s="133"/>
      <c r="J1734" s="133"/>
      <c r="K1734" s="133"/>
    </row>
    <row r="1735" spans="1:11" s="122" customFormat="1">
      <c r="A1735" s="127">
        <v>44609</v>
      </c>
      <c r="B1735" s="125">
        <v>405</v>
      </c>
      <c r="C1735" s="125" t="s">
        <v>2160</v>
      </c>
      <c r="D1735" s="133">
        <v>32492</v>
      </c>
      <c r="E1735" s="133" t="s">
        <v>85</v>
      </c>
      <c r="F1735" s="133" t="s">
        <v>85</v>
      </c>
      <c r="G1735" s="133" t="s">
        <v>85</v>
      </c>
      <c r="H1735" s="133" t="s">
        <v>85</v>
      </c>
      <c r="I1735" s="133" t="s">
        <v>85</v>
      </c>
      <c r="J1735" s="133"/>
      <c r="K1735" s="133"/>
    </row>
    <row r="1736" spans="1:11" s="122" customFormat="1">
      <c r="A1736" s="127">
        <v>44609</v>
      </c>
      <c r="B1736" s="125">
        <v>408</v>
      </c>
      <c r="C1736" s="125" t="s">
        <v>2161</v>
      </c>
      <c r="D1736" s="133">
        <v>25582</v>
      </c>
      <c r="E1736" s="133" t="s">
        <v>85</v>
      </c>
      <c r="F1736" s="133"/>
      <c r="G1736" s="133"/>
      <c r="H1736" s="133"/>
      <c r="I1736" s="133"/>
      <c r="J1736" s="133"/>
      <c r="K1736" s="133"/>
    </row>
    <row r="1737" spans="1:11" s="122" customFormat="1">
      <c r="A1737" s="127">
        <v>44609</v>
      </c>
      <c r="B1737" s="125">
        <v>611</v>
      </c>
      <c r="C1737" s="125" t="s">
        <v>2162</v>
      </c>
      <c r="D1737" s="133">
        <v>12816</v>
      </c>
      <c r="E1737" s="133" t="s">
        <v>85</v>
      </c>
      <c r="F1737" s="133"/>
      <c r="G1737" s="133"/>
      <c r="H1737" s="133"/>
      <c r="I1737" s="133"/>
      <c r="J1737" s="133"/>
      <c r="K1737" s="133"/>
    </row>
    <row r="1738" spans="1:11" s="122" customFormat="1">
      <c r="A1738" s="127">
        <v>44609</v>
      </c>
      <c r="B1738" s="125">
        <v>612</v>
      </c>
      <c r="C1738" s="125" t="s">
        <v>2163</v>
      </c>
      <c r="D1738" s="133">
        <v>25918</v>
      </c>
      <c r="E1738" s="133" t="s">
        <v>85</v>
      </c>
      <c r="F1738" s="133"/>
      <c r="G1738" s="133"/>
      <c r="H1738" s="133"/>
      <c r="I1738" s="133"/>
      <c r="J1738" s="133"/>
      <c r="K1738" s="133"/>
    </row>
    <row r="1739" spans="1:11" s="122" customFormat="1">
      <c r="A1739" s="127">
        <v>44609</v>
      </c>
      <c r="B1739" s="125">
        <v>504</v>
      </c>
      <c r="C1739" s="125" t="s">
        <v>2164</v>
      </c>
      <c r="D1739" s="133">
        <v>2304</v>
      </c>
      <c r="E1739" s="133" t="s">
        <v>85</v>
      </c>
      <c r="F1739" s="133" t="s">
        <v>85</v>
      </c>
      <c r="G1739" s="133" t="s">
        <v>85</v>
      </c>
      <c r="H1739" s="133"/>
      <c r="I1739" s="133"/>
      <c r="J1739" s="133"/>
      <c r="K1739" s="133"/>
    </row>
    <row r="1740" spans="1:11" s="122" customFormat="1">
      <c r="A1740" s="127">
        <v>44609</v>
      </c>
      <c r="B1740" s="125">
        <v>507</v>
      </c>
      <c r="C1740" s="125" t="s">
        <v>2165</v>
      </c>
      <c r="D1740" s="133">
        <v>873</v>
      </c>
      <c r="E1740" s="133" t="s">
        <v>85</v>
      </c>
      <c r="F1740" s="133" t="s">
        <v>85</v>
      </c>
      <c r="G1740" s="133" t="s">
        <v>85</v>
      </c>
      <c r="H1740" s="133"/>
      <c r="I1740" s="133"/>
      <c r="J1740" s="133"/>
      <c r="K1740" s="133"/>
    </row>
    <row r="1741" spans="1:11" s="122" customFormat="1">
      <c r="A1741" s="127">
        <v>44612</v>
      </c>
      <c r="B1741" s="125">
        <v>416</v>
      </c>
      <c r="C1741" s="125" t="s">
        <v>2169</v>
      </c>
      <c r="D1741" s="133">
        <v>30857</v>
      </c>
      <c r="E1741" s="133" t="s">
        <v>85</v>
      </c>
      <c r="F1741" s="133"/>
      <c r="G1741" s="133"/>
      <c r="H1741" s="133"/>
      <c r="I1741" s="133"/>
      <c r="J1741" s="133"/>
      <c r="K1741" s="133"/>
    </row>
    <row r="1742" spans="1:11" s="122" customFormat="1">
      <c r="A1742" s="127">
        <v>44612</v>
      </c>
      <c r="B1742" s="125">
        <v>420</v>
      </c>
      <c r="C1742" s="125" t="s">
        <v>2170</v>
      </c>
      <c r="D1742" s="133">
        <v>33343</v>
      </c>
      <c r="E1742" s="133" t="s">
        <v>85</v>
      </c>
      <c r="F1742" s="133"/>
      <c r="G1742" s="133"/>
      <c r="H1742" s="133"/>
      <c r="I1742" s="133"/>
      <c r="J1742" s="133"/>
      <c r="K1742" s="133"/>
    </row>
    <row r="1743" spans="1:11" s="122" customFormat="1">
      <c r="A1743" s="127">
        <v>44612</v>
      </c>
      <c r="B1743" s="125">
        <v>424</v>
      </c>
      <c r="C1743" s="125" t="s">
        <v>2171</v>
      </c>
      <c r="D1743" s="133">
        <v>20016</v>
      </c>
      <c r="E1743" s="133" t="s">
        <v>85</v>
      </c>
      <c r="F1743" s="133"/>
      <c r="G1743" s="133"/>
      <c r="H1743" s="133"/>
      <c r="I1743" s="133"/>
      <c r="J1743" s="133"/>
      <c r="K1743" s="133"/>
    </row>
    <row r="1744" spans="1:11" s="122" customFormat="1">
      <c r="A1744" s="127">
        <v>44612</v>
      </c>
      <c r="B1744" s="125">
        <v>601</v>
      </c>
      <c r="C1744" s="125" t="s">
        <v>2172</v>
      </c>
      <c r="D1744" s="133">
        <v>16198</v>
      </c>
      <c r="E1744" s="133" t="s">
        <v>85</v>
      </c>
      <c r="F1744" s="133" t="s">
        <v>85</v>
      </c>
      <c r="G1744" s="133"/>
      <c r="H1744" s="133"/>
      <c r="I1744" s="133"/>
      <c r="J1744" s="133"/>
      <c r="K1744" s="133"/>
    </row>
    <row r="1745" spans="1:11" s="122" customFormat="1">
      <c r="A1745" s="127">
        <v>44612</v>
      </c>
      <c r="B1745" s="125">
        <v>613</v>
      </c>
      <c r="C1745" s="125" t="s">
        <v>2173</v>
      </c>
      <c r="D1745" s="133">
        <v>21544</v>
      </c>
      <c r="E1745" s="133" t="s">
        <v>85</v>
      </c>
      <c r="F1745" s="133"/>
      <c r="G1745" s="133"/>
      <c r="H1745" s="133"/>
      <c r="I1745" s="133"/>
      <c r="J1745" s="133"/>
      <c r="K1745" s="133"/>
    </row>
    <row r="1746" spans="1:11" s="122" customFormat="1">
      <c r="A1746" s="127">
        <v>44612</v>
      </c>
      <c r="B1746" s="125">
        <v>615</v>
      </c>
      <c r="C1746" s="125" t="s">
        <v>2174</v>
      </c>
      <c r="D1746" s="133">
        <v>14698</v>
      </c>
      <c r="E1746" s="133" t="s">
        <v>85</v>
      </c>
      <c r="F1746" s="133"/>
      <c r="G1746" s="133"/>
      <c r="H1746" s="133"/>
      <c r="I1746" s="133"/>
      <c r="J1746" s="133"/>
      <c r="K1746" s="133"/>
    </row>
    <row r="1747" spans="1:11" s="122" customFormat="1">
      <c r="A1747" s="127">
        <v>44612</v>
      </c>
      <c r="B1747" s="125">
        <v>626</v>
      </c>
      <c r="C1747" s="125" t="s">
        <v>2175</v>
      </c>
      <c r="D1747" s="133">
        <v>19410</v>
      </c>
      <c r="E1747" s="133" t="s">
        <v>85</v>
      </c>
      <c r="F1747" s="133"/>
      <c r="G1747" s="133"/>
      <c r="H1747" s="133"/>
      <c r="I1747" s="133"/>
      <c r="J1747" s="133"/>
      <c r="K1747" s="133"/>
    </row>
    <row r="1748" spans="1:11" s="122" customFormat="1">
      <c r="A1748" s="127">
        <v>44612</v>
      </c>
      <c r="B1748" s="125">
        <v>508</v>
      </c>
      <c r="C1748" s="125" t="s">
        <v>2176</v>
      </c>
      <c r="D1748" s="133">
        <v>1517</v>
      </c>
      <c r="E1748" s="133" t="s">
        <v>85</v>
      </c>
      <c r="F1748" s="133" t="s">
        <v>85</v>
      </c>
      <c r="G1748" s="133" t="s">
        <v>85</v>
      </c>
      <c r="H1748" s="133"/>
      <c r="I1748" s="133"/>
      <c r="J1748" s="133"/>
      <c r="K1748" s="133"/>
    </row>
    <row r="1749" spans="1:11" s="122" customFormat="1">
      <c r="A1749" s="127">
        <v>44612</v>
      </c>
      <c r="B1749" s="125">
        <v>515</v>
      </c>
      <c r="C1749" s="125" t="s">
        <v>2177</v>
      </c>
      <c r="D1749" s="133">
        <v>2801</v>
      </c>
      <c r="E1749" s="133" t="s">
        <v>85</v>
      </c>
      <c r="F1749" s="133" t="s">
        <v>85</v>
      </c>
      <c r="G1749" s="133" t="s">
        <v>85</v>
      </c>
      <c r="H1749" s="133"/>
      <c r="I1749" s="133"/>
      <c r="J1749" s="133"/>
      <c r="K1749" s="133"/>
    </row>
    <row r="1750" spans="1:11" s="122" customFormat="1">
      <c r="A1750" s="127">
        <v>44613</v>
      </c>
      <c r="B1750" s="125">
        <v>406</v>
      </c>
      <c r="C1750" s="125" t="s">
        <v>2178</v>
      </c>
      <c r="D1750" s="133">
        <v>31803</v>
      </c>
      <c r="E1750" s="133" t="s">
        <v>85</v>
      </c>
      <c r="F1750" s="133"/>
      <c r="G1750" s="133"/>
      <c r="H1750" s="133"/>
      <c r="I1750" s="133"/>
      <c r="J1750" s="133"/>
      <c r="K1750" s="133"/>
    </row>
    <row r="1751" spans="1:11" s="122" customFormat="1">
      <c r="A1751" s="127">
        <v>44613</v>
      </c>
      <c r="B1751" s="125">
        <v>410</v>
      </c>
      <c r="C1751" s="125" t="s">
        <v>2179</v>
      </c>
      <c r="D1751" s="133">
        <v>31439</v>
      </c>
      <c r="E1751" s="133" t="s">
        <v>85</v>
      </c>
      <c r="F1751" s="133"/>
      <c r="G1751" s="133"/>
      <c r="H1751" s="133"/>
      <c r="I1751" s="133"/>
      <c r="J1751" s="133"/>
      <c r="K1751" s="133"/>
    </row>
    <row r="1752" spans="1:11" s="122" customFormat="1">
      <c r="A1752" s="127">
        <v>44613</v>
      </c>
      <c r="B1752" s="125">
        <v>413</v>
      </c>
      <c r="C1752" s="125" t="s">
        <v>2180</v>
      </c>
      <c r="D1752" s="133">
        <v>35771</v>
      </c>
      <c r="E1752" s="133" t="s">
        <v>85</v>
      </c>
      <c r="F1752" s="133"/>
      <c r="G1752" s="133"/>
      <c r="H1752" s="133"/>
      <c r="I1752" s="133"/>
      <c r="J1752" s="133"/>
      <c r="K1752" s="133"/>
    </row>
    <row r="1753" spans="1:11" s="122" customFormat="1">
      <c r="A1753" s="127">
        <v>44613</v>
      </c>
      <c r="B1753" s="125">
        <v>414</v>
      </c>
      <c r="C1753" s="125" t="s">
        <v>2181</v>
      </c>
      <c r="D1753" s="133">
        <v>28189</v>
      </c>
      <c r="E1753" s="133" t="s">
        <v>85</v>
      </c>
      <c r="F1753" s="133" t="s">
        <v>85</v>
      </c>
      <c r="G1753" s="133"/>
      <c r="H1753" s="133"/>
      <c r="I1753" s="133"/>
      <c r="J1753" s="133"/>
      <c r="K1753" s="133"/>
    </row>
    <row r="1754" spans="1:11" s="122" customFormat="1">
      <c r="A1754" s="127">
        <v>44613</v>
      </c>
      <c r="B1754" s="125">
        <v>421</v>
      </c>
      <c r="C1754" s="125" t="s">
        <v>2182</v>
      </c>
      <c r="D1754" s="133">
        <v>32060</v>
      </c>
      <c r="E1754" s="133" t="s">
        <v>85</v>
      </c>
      <c r="F1754" s="133" t="s">
        <v>85</v>
      </c>
      <c r="G1754" s="133"/>
      <c r="H1754" s="133"/>
      <c r="I1754" s="133"/>
      <c r="J1754" s="133"/>
      <c r="K1754" s="133"/>
    </row>
    <row r="1755" spans="1:11" s="122" customFormat="1">
      <c r="A1755" s="127">
        <v>44613</v>
      </c>
      <c r="B1755" s="125">
        <v>616</v>
      </c>
      <c r="C1755" s="125" t="s">
        <v>2183</v>
      </c>
      <c r="D1755" s="133">
        <v>23690</v>
      </c>
      <c r="E1755" s="133" t="s">
        <v>85</v>
      </c>
      <c r="F1755" s="133"/>
      <c r="G1755" s="133"/>
      <c r="H1755" s="133"/>
      <c r="I1755" s="133"/>
      <c r="J1755" s="133"/>
      <c r="K1755" s="133"/>
    </row>
    <row r="1756" spans="1:11" s="122" customFormat="1">
      <c r="A1756" s="127">
        <v>44613</v>
      </c>
      <c r="B1756" s="125">
        <v>505</v>
      </c>
      <c r="C1756" s="125" t="s">
        <v>2184</v>
      </c>
      <c r="D1756" s="133">
        <v>3417</v>
      </c>
      <c r="E1756" s="133" t="s">
        <v>85</v>
      </c>
      <c r="F1756" s="133" t="s">
        <v>85</v>
      </c>
      <c r="G1756" s="133" t="s">
        <v>85</v>
      </c>
      <c r="H1756" s="133"/>
      <c r="I1756" s="133"/>
      <c r="J1756" s="133"/>
      <c r="K1756" s="133"/>
    </row>
    <row r="1757" spans="1:11" s="122" customFormat="1">
      <c r="A1757" s="127">
        <v>44613</v>
      </c>
      <c r="B1757" s="125">
        <v>510</v>
      </c>
      <c r="C1757" s="125" t="s">
        <v>2185</v>
      </c>
      <c r="D1757" s="133">
        <v>2910</v>
      </c>
      <c r="E1757" s="133" t="s">
        <v>85</v>
      </c>
      <c r="F1757" s="133" t="s">
        <v>85</v>
      </c>
      <c r="G1757" s="133" t="s">
        <v>85</v>
      </c>
      <c r="H1757" s="133"/>
      <c r="I1757" s="133"/>
      <c r="J1757" s="133"/>
      <c r="K1757" s="133"/>
    </row>
    <row r="1758" spans="1:11" s="122" customFormat="1">
      <c r="A1758" s="127">
        <v>44615</v>
      </c>
      <c r="B1758" s="125">
        <v>409</v>
      </c>
      <c r="C1758" s="125" t="s">
        <v>2186</v>
      </c>
      <c r="D1758" s="133">
        <v>31724</v>
      </c>
      <c r="E1758" s="133" t="s">
        <v>85</v>
      </c>
      <c r="F1758" s="133"/>
      <c r="G1758" s="133"/>
      <c r="H1758" s="133"/>
      <c r="I1758" s="133"/>
      <c r="J1758" s="133"/>
      <c r="K1758" s="133"/>
    </row>
    <row r="1759" spans="1:11" s="122" customFormat="1">
      <c r="A1759" s="127">
        <v>44615</v>
      </c>
      <c r="B1759" s="125">
        <v>419</v>
      </c>
      <c r="C1759" s="125" t="s">
        <v>2187</v>
      </c>
      <c r="D1759" s="133">
        <v>32928</v>
      </c>
      <c r="E1759" s="133" t="s">
        <v>85</v>
      </c>
      <c r="F1759" s="133"/>
      <c r="G1759" s="133"/>
      <c r="H1759" s="133"/>
      <c r="I1759" s="133"/>
      <c r="J1759" s="133"/>
      <c r="K1759" s="133"/>
    </row>
    <row r="1760" spans="1:11" s="122" customFormat="1">
      <c r="A1760" s="127">
        <v>44615</v>
      </c>
      <c r="B1760" s="125">
        <v>607</v>
      </c>
      <c r="C1760" s="125" t="s">
        <v>2188</v>
      </c>
      <c r="D1760" s="133">
        <v>21012</v>
      </c>
      <c r="E1760" s="133" t="s">
        <v>85</v>
      </c>
      <c r="F1760" s="133"/>
      <c r="G1760" s="133"/>
      <c r="H1760" s="133"/>
      <c r="I1760" s="133"/>
      <c r="J1760" s="133"/>
      <c r="K1760" s="133"/>
    </row>
    <row r="1761" spans="1:11" s="122" customFormat="1">
      <c r="A1761" s="127">
        <v>44615</v>
      </c>
      <c r="B1761" s="125">
        <v>619</v>
      </c>
      <c r="C1761" s="125" t="s">
        <v>2189</v>
      </c>
      <c r="D1761" s="133">
        <v>22227</v>
      </c>
      <c r="E1761" s="133" t="s">
        <v>85</v>
      </c>
      <c r="F1761" s="133"/>
      <c r="G1761" s="133"/>
      <c r="H1761" s="133"/>
      <c r="I1761" s="133"/>
      <c r="J1761" s="133"/>
      <c r="K1761" s="133"/>
    </row>
    <row r="1762" spans="1:11" s="122" customFormat="1">
      <c r="A1762" s="127">
        <v>44615</v>
      </c>
      <c r="B1762" s="125">
        <v>623</v>
      </c>
      <c r="C1762" s="125" t="s">
        <v>2190</v>
      </c>
      <c r="D1762" s="133">
        <v>24057</v>
      </c>
      <c r="E1762" s="133" t="s">
        <v>85</v>
      </c>
      <c r="F1762" s="133" t="s">
        <v>85</v>
      </c>
      <c r="G1762" s="133"/>
      <c r="H1762" s="133"/>
      <c r="I1762" s="133"/>
      <c r="J1762" s="133"/>
      <c r="K1762" s="133"/>
    </row>
    <row r="1763" spans="1:11" s="122" customFormat="1">
      <c r="A1763" s="127">
        <v>44615</v>
      </c>
      <c r="B1763" s="125">
        <v>625</v>
      </c>
      <c r="C1763" s="125" t="s">
        <v>2191</v>
      </c>
      <c r="D1763" s="133">
        <v>21487</v>
      </c>
      <c r="E1763" s="133" t="s">
        <v>85</v>
      </c>
      <c r="F1763" s="133"/>
      <c r="G1763" s="133"/>
      <c r="H1763" s="133"/>
      <c r="I1763" s="133"/>
      <c r="J1763" s="133"/>
      <c r="K1763" s="133"/>
    </row>
    <row r="1764" spans="1:11" s="122" customFormat="1">
      <c r="A1764" s="127">
        <v>44615</v>
      </c>
      <c r="B1764" s="125">
        <v>501</v>
      </c>
      <c r="C1764" s="125" t="s">
        <v>2192</v>
      </c>
      <c r="D1764" s="133">
        <v>1769</v>
      </c>
      <c r="E1764" s="133" t="s">
        <v>85</v>
      </c>
      <c r="F1764" s="133" t="s">
        <v>85</v>
      </c>
      <c r="G1764" s="133" t="s">
        <v>85</v>
      </c>
      <c r="H1764" s="133"/>
      <c r="I1764" s="133"/>
      <c r="J1764" s="133"/>
      <c r="K1764" s="133"/>
    </row>
    <row r="1765" spans="1:11" s="122" customFormat="1">
      <c r="A1765" s="127">
        <v>44615</v>
      </c>
      <c r="B1765" s="125">
        <v>506</v>
      </c>
      <c r="C1765" s="125" t="s">
        <v>2193</v>
      </c>
      <c r="D1765" s="133">
        <v>922</v>
      </c>
      <c r="E1765" s="133" t="s">
        <v>85</v>
      </c>
      <c r="F1765" s="133"/>
      <c r="G1765" s="133"/>
      <c r="H1765" s="133"/>
      <c r="I1765" s="133"/>
      <c r="J1765" s="133"/>
      <c r="K1765" s="133"/>
    </row>
    <row r="1766" spans="1:11" s="122" customFormat="1">
      <c r="A1766" s="127">
        <v>44615</v>
      </c>
      <c r="B1766" s="125">
        <v>509</v>
      </c>
      <c r="C1766" s="125" t="s">
        <v>2194</v>
      </c>
      <c r="D1766" s="133">
        <v>910</v>
      </c>
      <c r="E1766" s="133" t="s">
        <v>85</v>
      </c>
      <c r="F1766" s="133" t="s">
        <v>85</v>
      </c>
      <c r="G1766" s="133" t="s">
        <v>85</v>
      </c>
      <c r="H1766" s="133"/>
      <c r="I1766" s="133"/>
      <c r="J1766" s="133"/>
      <c r="K1766" s="133"/>
    </row>
    <row r="1767" spans="1:11" s="122" customFormat="1">
      <c r="A1767" s="127">
        <v>44615</v>
      </c>
      <c r="B1767" s="125">
        <v>519</v>
      </c>
      <c r="C1767" s="125" t="s">
        <v>2195</v>
      </c>
      <c r="D1767" s="133">
        <v>1195</v>
      </c>
      <c r="E1767" s="133" t="s">
        <v>85</v>
      </c>
      <c r="F1767" s="133" t="s">
        <v>85</v>
      </c>
      <c r="G1767" s="133" t="s">
        <v>85</v>
      </c>
      <c r="H1767" s="133"/>
      <c r="I1767" s="133"/>
      <c r="J1767" s="133"/>
      <c r="K1767" s="133"/>
    </row>
    <row r="1768" spans="1:11" s="122" customFormat="1">
      <c r="A1768" s="127">
        <v>44616</v>
      </c>
      <c r="B1768" s="125">
        <v>403</v>
      </c>
      <c r="C1768" s="125" t="s">
        <v>2196</v>
      </c>
      <c r="D1768" s="133">
        <v>29941</v>
      </c>
      <c r="E1768" s="133" t="s">
        <v>85</v>
      </c>
      <c r="F1768" s="133" t="s">
        <v>85</v>
      </c>
      <c r="G1768" s="133" t="s">
        <v>85</v>
      </c>
      <c r="H1768" s="133"/>
      <c r="I1768" s="133"/>
      <c r="J1768" s="133"/>
      <c r="K1768" s="133"/>
    </row>
    <row r="1769" spans="1:11" s="122" customFormat="1">
      <c r="A1769" s="127">
        <v>44616</v>
      </c>
      <c r="B1769" s="125">
        <v>418</v>
      </c>
      <c r="C1769" s="125" t="s">
        <v>2197</v>
      </c>
      <c r="D1769" s="133">
        <v>34865</v>
      </c>
      <c r="E1769" s="133" t="s">
        <v>85</v>
      </c>
      <c r="F1769" s="133"/>
      <c r="G1769" s="133"/>
      <c r="H1769" s="133"/>
      <c r="I1769" s="133"/>
      <c r="J1769" s="133"/>
      <c r="K1769" s="133"/>
    </row>
    <row r="1770" spans="1:11" s="122" customFormat="1">
      <c r="A1770" s="127">
        <v>44616</v>
      </c>
      <c r="B1770" s="125">
        <v>422</v>
      </c>
      <c r="C1770" s="125" t="s">
        <v>2198</v>
      </c>
      <c r="D1770" s="133">
        <v>32519</v>
      </c>
      <c r="E1770" s="133" t="s">
        <v>85</v>
      </c>
      <c r="F1770" s="133"/>
      <c r="G1770" s="133"/>
      <c r="H1770" s="133"/>
      <c r="I1770" s="133"/>
      <c r="J1770" s="133"/>
      <c r="K1770" s="133"/>
    </row>
    <row r="1771" spans="1:11" s="122" customFormat="1">
      <c r="A1771" s="127">
        <v>44616</v>
      </c>
      <c r="B1771" s="125">
        <v>423</v>
      </c>
      <c r="C1771" s="125" t="s">
        <v>2199</v>
      </c>
      <c r="D1771" s="133">
        <v>32675</v>
      </c>
      <c r="E1771" s="133" t="s">
        <v>85</v>
      </c>
      <c r="F1771" s="133"/>
      <c r="G1771" s="133"/>
      <c r="H1771" s="133"/>
      <c r="I1771" s="133"/>
      <c r="J1771" s="133"/>
      <c r="K1771" s="133"/>
    </row>
    <row r="1772" spans="1:11" s="122" customFormat="1">
      <c r="A1772" s="127">
        <v>44616</v>
      </c>
      <c r="B1772" s="125">
        <v>620</v>
      </c>
      <c r="C1772" s="125" t="s">
        <v>2200</v>
      </c>
      <c r="D1772" s="133">
        <v>23826</v>
      </c>
      <c r="E1772" s="133" t="s">
        <v>85</v>
      </c>
      <c r="F1772" s="133" t="s">
        <v>85</v>
      </c>
      <c r="G1772" s="133"/>
      <c r="H1772" s="133" t="s">
        <v>85</v>
      </c>
      <c r="I1772" s="133"/>
      <c r="J1772" s="133"/>
      <c r="K1772" s="133"/>
    </row>
    <row r="1773" spans="1:11" s="122" customFormat="1">
      <c r="A1773" s="127">
        <v>44616</v>
      </c>
      <c r="B1773" s="125">
        <v>511</v>
      </c>
      <c r="C1773" s="125" t="s">
        <v>2201</v>
      </c>
      <c r="D1773" s="133">
        <v>1099</v>
      </c>
      <c r="E1773" s="133" t="s">
        <v>85</v>
      </c>
      <c r="F1773" s="133"/>
      <c r="G1773" s="133"/>
      <c r="H1773" s="133"/>
      <c r="I1773" s="133"/>
      <c r="J1773" s="133"/>
      <c r="K1773" s="133"/>
    </row>
    <row r="1774" spans="1:11" s="122" customFormat="1">
      <c r="A1774" s="127">
        <v>44619</v>
      </c>
      <c r="B1774" s="125">
        <v>401</v>
      </c>
      <c r="C1774" s="125" t="s">
        <v>2282</v>
      </c>
      <c r="D1774" s="133">
        <v>17842</v>
      </c>
      <c r="E1774" s="133" t="s">
        <v>85</v>
      </c>
      <c r="F1774" s="133" t="s">
        <v>85</v>
      </c>
      <c r="G1774" s="133"/>
      <c r="H1774" s="133" t="s">
        <v>85</v>
      </c>
      <c r="I1774" s="133"/>
      <c r="J1774" s="133"/>
      <c r="K1774" s="133"/>
    </row>
    <row r="1775" spans="1:11" s="122" customFormat="1">
      <c r="A1775" s="127">
        <v>44619</v>
      </c>
      <c r="B1775" s="125">
        <v>411</v>
      </c>
      <c r="C1775" s="125" t="s">
        <v>2283</v>
      </c>
      <c r="D1775" s="133">
        <v>17266</v>
      </c>
      <c r="E1775" s="133" t="s">
        <v>85</v>
      </c>
      <c r="F1775" s="133" t="s">
        <v>85</v>
      </c>
      <c r="G1775" s="133" t="s">
        <v>85</v>
      </c>
      <c r="H1775" s="133"/>
      <c r="I1775" s="133"/>
      <c r="J1775" s="133"/>
      <c r="K1775" s="133"/>
    </row>
    <row r="1776" spans="1:11" s="122" customFormat="1">
      <c r="A1776" s="127">
        <v>44620</v>
      </c>
      <c r="B1776" s="125">
        <v>412</v>
      </c>
      <c r="C1776" s="125" t="s">
        <v>2286</v>
      </c>
      <c r="D1776" s="133">
        <v>18721</v>
      </c>
      <c r="E1776" s="133" t="s">
        <v>85</v>
      </c>
      <c r="F1776" s="133" t="s">
        <v>85</v>
      </c>
      <c r="G1776" s="133" t="s">
        <v>85</v>
      </c>
      <c r="H1776" s="133"/>
      <c r="I1776" s="133"/>
      <c r="J1776" s="133"/>
      <c r="K1776" s="133"/>
    </row>
    <row r="1777" spans="1:11" s="122" customFormat="1">
      <c r="A1777" s="127">
        <v>44620</v>
      </c>
      <c r="B1777" s="125">
        <v>415</v>
      </c>
      <c r="C1777" s="125" t="s">
        <v>2287</v>
      </c>
      <c r="D1777" s="133">
        <v>31943</v>
      </c>
      <c r="E1777" s="133" t="s">
        <v>85</v>
      </c>
      <c r="F1777" s="133"/>
      <c r="G1777" s="133"/>
      <c r="H1777" s="133"/>
      <c r="I1777" s="133"/>
      <c r="J1777" s="133"/>
      <c r="K1777" s="133"/>
    </row>
    <row r="1778" spans="1:11" s="122" customFormat="1">
      <c r="A1778" s="127">
        <v>44620</v>
      </c>
      <c r="B1778" s="125">
        <v>603</v>
      </c>
      <c r="C1778" s="125" t="s">
        <v>2288</v>
      </c>
      <c r="D1778" s="133">
        <v>27012</v>
      </c>
      <c r="E1778" s="133" t="s">
        <v>85</v>
      </c>
      <c r="F1778" s="133"/>
      <c r="G1778" s="133"/>
      <c r="H1778" s="133"/>
      <c r="I1778" s="133"/>
      <c r="J1778" s="133"/>
      <c r="K1778" s="133"/>
    </row>
    <row r="1779" spans="1:11" s="122" customFormat="1">
      <c r="A1779" s="127">
        <v>44620</v>
      </c>
      <c r="B1779" s="125">
        <v>604</v>
      </c>
      <c r="C1779" s="125" t="s">
        <v>2289</v>
      </c>
      <c r="D1779" s="133">
        <v>5644</v>
      </c>
      <c r="E1779" s="133" t="s">
        <v>85</v>
      </c>
      <c r="F1779" s="133" t="s">
        <v>85</v>
      </c>
      <c r="G1779" s="133"/>
      <c r="H1779" s="133"/>
      <c r="I1779" s="133"/>
      <c r="J1779" s="133"/>
      <c r="K1779" s="133"/>
    </row>
    <row r="1780" spans="1:11" s="122" customFormat="1">
      <c r="A1780" s="127">
        <v>44620</v>
      </c>
      <c r="B1780" s="125">
        <v>605</v>
      </c>
      <c r="C1780" s="125" t="s">
        <v>2290</v>
      </c>
      <c r="D1780" s="133">
        <v>22840</v>
      </c>
      <c r="E1780" s="133" t="s">
        <v>85</v>
      </c>
      <c r="F1780" s="133" t="s">
        <v>85</v>
      </c>
      <c r="G1780" s="133" t="s">
        <v>85</v>
      </c>
      <c r="H1780" s="133"/>
      <c r="I1780" s="133"/>
      <c r="J1780" s="133"/>
      <c r="K1780" s="133"/>
    </row>
    <row r="1781" spans="1:11" s="122" customFormat="1">
      <c r="A1781" s="127">
        <v>44620</v>
      </c>
      <c r="B1781" s="125">
        <v>606</v>
      </c>
      <c r="C1781" s="125" t="s">
        <v>2291</v>
      </c>
      <c r="D1781" s="133">
        <v>7528</v>
      </c>
      <c r="E1781" s="133" t="s">
        <v>85</v>
      </c>
      <c r="F1781" s="133" t="s">
        <v>85</v>
      </c>
      <c r="G1781" s="133"/>
      <c r="H1781" s="133"/>
      <c r="I1781" s="133"/>
      <c r="J1781" s="133"/>
      <c r="K1781" s="133"/>
    </row>
    <row r="1782" spans="1:11" s="122" customFormat="1">
      <c r="A1782" s="127">
        <v>44620</v>
      </c>
      <c r="B1782" s="125">
        <v>608</v>
      </c>
      <c r="C1782" s="125" t="s">
        <v>2292</v>
      </c>
      <c r="D1782" s="133">
        <v>22840</v>
      </c>
      <c r="E1782" s="133" t="s">
        <v>85</v>
      </c>
      <c r="F1782" s="133" t="s">
        <v>85</v>
      </c>
      <c r="G1782" s="133" t="s">
        <v>85</v>
      </c>
      <c r="H1782" s="133"/>
      <c r="I1782" s="133"/>
      <c r="J1782" s="133"/>
      <c r="K1782" s="133"/>
    </row>
    <row r="1783" spans="1:11" s="122" customFormat="1">
      <c r="A1783" s="127">
        <v>44620</v>
      </c>
      <c r="B1783" s="125">
        <v>621</v>
      </c>
      <c r="C1783" s="125" t="s">
        <v>2293</v>
      </c>
      <c r="D1783" s="133">
        <v>25494</v>
      </c>
      <c r="E1783" s="133" t="s">
        <v>85</v>
      </c>
      <c r="F1783" s="133" t="s">
        <v>85</v>
      </c>
      <c r="G1783" s="133" t="s">
        <v>85</v>
      </c>
      <c r="H1783" s="133"/>
      <c r="I1783" s="133"/>
      <c r="J1783" s="133"/>
      <c r="K1783" s="133"/>
    </row>
    <row r="1784" spans="1:11" s="122" customFormat="1">
      <c r="A1784" s="127">
        <v>44621</v>
      </c>
      <c r="B1784" s="125">
        <v>602</v>
      </c>
      <c r="C1784" s="125" t="s">
        <v>2294</v>
      </c>
      <c r="D1784" s="133">
        <v>6635</v>
      </c>
      <c r="E1784" s="133" t="s">
        <v>85</v>
      </c>
      <c r="F1784" s="133" t="s">
        <v>85</v>
      </c>
      <c r="G1784" s="133" t="s">
        <v>85</v>
      </c>
      <c r="H1784" s="133"/>
      <c r="I1784" s="133"/>
      <c r="J1784" s="133"/>
      <c r="K1784" s="133"/>
    </row>
    <row r="1785" spans="1:11" s="122" customFormat="1">
      <c r="A1785" s="127">
        <v>44622</v>
      </c>
      <c r="B1785" s="125">
        <v>402</v>
      </c>
      <c r="C1785" s="125" t="s">
        <v>2295</v>
      </c>
      <c r="D1785" s="133">
        <v>25688</v>
      </c>
      <c r="E1785" s="133" t="s">
        <v>85</v>
      </c>
      <c r="F1785" s="133"/>
      <c r="G1785" s="133"/>
      <c r="H1785" s="133"/>
      <c r="I1785" s="133"/>
      <c r="J1785" s="133"/>
      <c r="K1785" s="133"/>
    </row>
    <row r="1786" spans="1:11" s="122" customFormat="1">
      <c r="A1786" s="127">
        <v>44622</v>
      </c>
      <c r="B1786" s="125">
        <v>609</v>
      </c>
      <c r="C1786" s="125" t="s">
        <v>2296</v>
      </c>
      <c r="D1786" s="133">
        <v>17060</v>
      </c>
      <c r="E1786" s="133" t="s">
        <v>85</v>
      </c>
      <c r="F1786" s="133"/>
      <c r="G1786" s="133"/>
      <c r="H1786" s="133"/>
      <c r="I1786" s="133"/>
      <c r="J1786" s="133"/>
      <c r="K1786" s="133"/>
    </row>
    <row r="1787" spans="1:11" s="122" customFormat="1">
      <c r="A1787" s="127">
        <v>44622</v>
      </c>
      <c r="B1787" s="125">
        <v>610</v>
      </c>
      <c r="C1787" s="125" t="s">
        <v>2297</v>
      </c>
      <c r="D1787" s="133">
        <v>22348</v>
      </c>
      <c r="E1787" s="133" t="s">
        <v>85</v>
      </c>
      <c r="F1787" s="133"/>
      <c r="G1787" s="133"/>
      <c r="H1787" s="133"/>
      <c r="I1787" s="133"/>
      <c r="J1787" s="133"/>
      <c r="K1787" s="133"/>
    </row>
    <row r="1788" spans="1:11" s="122" customFormat="1">
      <c r="A1788" s="127">
        <v>44622</v>
      </c>
      <c r="B1788" s="125">
        <v>614</v>
      </c>
      <c r="C1788" s="125" t="s">
        <v>2298</v>
      </c>
      <c r="D1788" s="133">
        <v>24141</v>
      </c>
      <c r="E1788" s="133" t="s">
        <v>85</v>
      </c>
      <c r="F1788" s="133"/>
      <c r="G1788" s="133"/>
      <c r="H1788" s="133"/>
      <c r="I1788" s="133"/>
      <c r="J1788" s="133"/>
      <c r="K1788" s="133"/>
    </row>
    <row r="1789" spans="1:11" s="122" customFormat="1">
      <c r="A1789" s="127">
        <v>44622</v>
      </c>
      <c r="B1789" s="125">
        <v>617</v>
      </c>
      <c r="C1789" s="125" t="s">
        <v>2299</v>
      </c>
      <c r="D1789" s="133">
        <v>14987</v>
      </c>
      <c r="E1789" s="133" t="s">
        <v>85</v>
      </c>
      <c r="F1789" s="133"/>
      <c r="G1789" s="133"/>
      <c r="H1789" s="133"/>
      <c r="I1789" s="133"/>
      <c r="J1789" s="133"/>
      <c r="K1789" s="133"/>
    </row>
    <row r="1790" spans="1:11" s="122" customFormat="1">
      <c r="A1790" s="127">
        <v>44622</v>
      </c>
      <c r="B1790" s="125">
        <v>618</v>
      </c>
      <c r="C1790" s="125" t="s">
        <v>2300</v>
      </c>
      <c r="D1790" s="133">
        <v>26067</v>
      </c>
      <c r="E1790" s="133" t="s">
        <v>85</v>
      </c>
      <c r="F1790" s="133" t="s">
        <v>85</v>
      </c>
      <c r="G1790" s="133" t="s">
        <v>85</v>
      </c>
      <c r="H1790" s="133"/>
      <c r="I1790" s="133"/>
      <c r="J1790" s="133"/>
      <c r="K1790" s="133"/>
    </row>
    <row r="1791" spans="1:11" s="122" customFormat="1">
      <c r="A1791" s="127">
        <v>44622</v>
      </c>
      <c r="B1791" s="125">
        <v>622</v>
      </c>
      <c r="C1791" s="125" t="s">
        <v>2301</v>
      </c>
      <c r="D1791" s="133">
        <v>25688</v>
      </c>
      <c r="E1791" s="133" t="s">
        <v>85</v>
      </c>
      <c r="F1791" s="133" t="s">
        <v>85</v>
      </c>
      <c r="G1791" s="133"/>
      <c r="H1791" s="133" t="s">
        <v>85</v>
      </c>
      <c r="I1791" s="133"/>
      <c r="J1791" s="133"/>
      <c r="K1791" s="133"/>
    </row>
    <row r="1792" spans="1:11" s="122" customFormat="1">
      <c r="A1792" s="127">
        <v>44623</v>
      </c>
      <c r="B1792" s="125">
        <v>404</v>
      </c>
      <c r="C1792" s="125" t="s">
        <v>2343</v>
      </c>
      <c r="D1792" s="133">
        <v>29513</v>
      </c>
      <c r="E1792" s="133" t="s">
        <v>85</v>
      </c>
      <c r="F1792" s="133" t="s">
        <v>85</v>
      </c>
      <c r="G1792" s="133" t="s">
        <v>85</v>
      </c>
      <c r="H1792" s="133"/>
      <c r="I1792" s="133"/>
      <c r="J1792" s="133"/>
      <c r="K1792" s="133"/>
    </row>
    <row r="1793" spans="1:11" s="122" customFormat="1">
      <c r="A1793" s="127">
        <v>44623</v>
      </c>
      <c r="B1793" s="125">
        <v>405</v>
      </c>
      <c r="C1793" s="125" t="s">
        <v>2344</v>
      </c>
      <c r="D1793" s="133">
        <v>33091</v>
      </c>
      <c r="E1793" s="133" t="s">
        <v>85</v>
      </c>
      <c r="F1793" s="133"/>
      <c r="G1793" s="133"/>
      <c r="H1793" s="133"/>
      <c r="I1793" s="133"/>
      <c r="J1793" s="133"/>
      <c r="K1793" s="133"/>
    </row>
    <row r="1794" spans="1:11" s="122" customFormat="1">
      <c r="A1794" s="127">
        <v>44623</v>
      </c>
      <c r="B1794" s="125">
        <v>408</v>
      </c>
      <c r="C1794" s="125" t="s">
        <v>2345</v>
      </c>
      <c r="D1794" s="133">
        <v>26176</v>
      </c>
      <c r="E1794" s="133" t="s">
        <v>85</v>
      </c>
      <c r="F1794" s="133" t="s">
        <v>85</v>
      </c>
      <c r="G1794" s="133"/>
      <c r="H1794" s="133" t="s">
        <v>85</v>
      </c>
      <c r="I1794" s="133"/>
      <c r="J1794" s="133"/>
      <c r="K1794" s="133"/>
    </row>
    <row r="1795" spans="1:11" s="122" customFormat="1">
      <c r="A1795" s="127">
        <v>44623</v>
      </c>
      <c r="B1795" s="125">
        <v>612</v>
      </c>
      <c r="C1795" s="125" t="s">
        <v>2346</v>
      </c>
      <c r="D1795" s="133">
        <v>26353</v>
      </c>
      <c r="E1795" s="133" t="s">
        <v>85</v>
      </c>
      <c r="F1795" s="133" t="s">
        <v>85</v>
      </c>
      <c r="G1795" s="133" t="s">
        <v>85</v>
      </c>
      <c r="H1795" s="133"/>
      <c r="I1795" s="133"/>
      <c r="J1795" s="133"/>
      <c r="K1795" s="133"/>
    </row>
    <row r="1796" spans="1:11" s="122" customFormat="1">
      <c r="A1796" s="127">
        <v>44623</v>
      </c>
      <c r="B1796" s="125">
        <v>624</v>
      </c>
      <c r="C1796" s="125" t="s">
        <v>2347</v>
      </c>
      <c r="D1796" s="133">
        <v>19096</v>
      </c>
      <c r="E1796" s="133" t="s">
        <v>85</v>
      </c>
      <c r="F1796" s="133" t="s">
        <v>85</v>
      </c>
      <c r="G1796" s="133" t="s">
        <v>85</v>
      </c>
      <c r="H1796" s="133"/>
      <c r="I1796" s="133"/>
      <c r="J1796" s="133"/>
      <c r="K1796" s="133"/>
    </row>
    <row r="1797" spans="1:11" s="122" customFormat="1">
      <c r="A1797" s="127">
        <v>44626</v>
      </c>
      <c r="B1797" s="125">
        <v>420</v>
      </c>
      <c r="C1797" s="125" t="s">
        <v>2348</v>
      </c>
      <c r="D1797" s="133">
        <v>33343</v>
      </c>
      <c r="E1797" s="133" t="s">
        <v>85</v>
      </c>
      <c r="F1797" s="133" t="s">
        <v>85</v>
      </c>
      <c r="G1797" s="133"/>
      <c r="H1797" s="133" t="s">
        <v>85</v>
      </c>
      <c r="I1797" s="133"/>
      <c r="J1797" s="133"/>
      <c r="K1797" s="133"/>
    </row>
    <row r="1798" spans="1:11" s="122" customFormat="1">
      <c r="A1798" s="127">
        <v>44626</v>
      </c>
      <c r="B1798" s="125">
        <v>424</v>
      </c>
      <c r="C1798" s="125" t="s">
        <v>2349</v>
      </c>
      <c r="D1798" s="133">
        <v>20422</v>
      </c>
      <c r="E1798" s="133" t="s">
        <v>85</v>
      </c>
      <c r="F1798" s="133" t="s">
        <v>85</v>
      </c>
      <c r="G1798" s="133" t="s">
        <v>85</v>
      </c>
      <c r="H1798" s="133"/>
      <c r="I1798" s="133"/>
      <c r="J1798" s="133"/>
      <c r="K1798" s="133"/>
    </row>
    <row r="1799" spans="1:11" s="122" customFormat="1">
      <c r="A1799" s="127">
        <v>44626</v>
      </c>
      <c r="B1799" s="125">
        <v>601</v>
      </c>
      <c r="C1799" s="125" t="s">
        <v>2350</v>
      </c>
      <c r="D1799" s="133">
        <v>16561</v>
      </c>
      <c r="E1799" s="133" t="s">
        <v>85</v>
      </c>
      <c r="F1799" s="133"/>
      <c r="G1799" s="133"/>
      <c r="H1799" s="133"/>
      <c r="I1799" s="133"/>
      <c r="J1799" s="133"/>
      <c r="K1799" s="133"/>
    </row>
    <row r="1800" spans="1:11" s="122" customFormat="1">
      <c r="A1800" s="127">
        <v>44626</v>
      </c>
      <c r="B1800" s="125">
        <v>611</v>
      </c>
      <c r="C1800" s="125" t="s">
        <v>2351</v>
      </c>
      <c r="D1800" s="133">
        <v>13123</v>
      </c>
      <c r="E1800" s="133" t="s">
        <v>85</v>
      </c>
      <c r="F1800" s="133"/>
      <c r="G1800" s="133"/>
      <c r="H1800" s="133"/>
      <c r="I1800" s="133"/>
      <c r="J1800" s="133"/>
      <c r="K1800" s="133"/>
    </row>
    <row r="1801" spans="1:11" s="122" customFormat="1">
      <c r="A1801" s="127">
        <v>44626</v>
      </c>
      <c r="B1801" s="125">
        <v>613</v>
      </c>
      <c r="C1801" s="125" t="s">
        <v>2352</v>
      </c>
      <c r="D1801" s="133">
        <v>21855</v>
      </c>
      <c r="E1801" s="133" t="s">
        <v>85</v>
      </c>
      <c r="F1801" s="133"/>
      <c r="G1801" s="133"/>
      <c r="H1801" s="133"/>
      <c r="I1801" s="133"/>
      <c r="J1801" s="133"/>
      <c r="K1801" s="133"/>
    </row>
    <row r="1802" spans="1:11" s="122" customFormat="1">
      <c r="A1802" s="127">
        <v>44626</v>
      </c>
      <c r="B1802" s="125">
        <v>615</v>
      </c>
      <c r="C1802" s="125" t="s">
        <v>2353</v>
      </c>
      <c r="D1802" s="133">
        <v>14942</v>
      </c>
      <c r="E1802" s="133" t="s">
        <v>85</v>
      </c>
      <c r="F1802" s="133" t="s">
        <v>85</v>
      </c>
      <c r="G1802" s="133" t="s">
        <v>85</v>
      </c>
      <c r="H1802" s="133"/>
      <c r="I1802" s="133"/>
      <c r="J1802" s="133"/>
      <c r="K1802" s="133"/>
    </row>
    <row r="1803" spans="1:11" s="122" customFormat="1">
      <c r="A1803" s="127">
        <v>44626</v>
      </c>
      <c r="B1803" s="125">
        <v>501</v>
      </c>
      <c r="C1803" s="125" t="s">
        <v>2354</v>
      </c>
      <c r="D1803" s="133">
        <v>1769</v>
      </c>
      <c r="E1803" s="133" t="s">
        <v>85</v>
      </c>
      <c r="F1803" s="133"/>
      <c r="G1803" s="133"/>
      <c r="H1803" s="133" t="s">
        <v>85</v>
      </c>
      <c r="I1803" s="133"/>
      <c r="J1803" s="133"/>
      <c r="K1803" s="133"/>
    </row>
    <row r="1804" spans="1:11" s="122" customFormat="1">
      <c r="A1804" s="127">
        <v>44626</v>
      </c>
      <c r="B1804" s="125">
        <v>506</v>
      </c>
      <c r="C1804" s="125" t="s">
        <v>2355</v>
      </c>
      <c r="D1804" s="133">
        <v>922</v>
      </c>
      <c r="E1804" s="133" t="s">
        <v>85</v>
      </c>
      <c r="F1804" s="133" t="s">
        <v>85</v>
      </c>
      <c r="G1804" s="133"/>
      <c r="H1804" s="133"/>
      <c r="I1804" s="133"/>
      <c r="J1804" s="133"/>
      <c r="K1804" s="133"/>
    </row>
    <row r="1805" spans="1:11" s="122" customFormat="1">
      <c r="A1805" s="127">
        <v>44627</v>
      </c>
      <c r="B1805" s="125">
        <v>406</v>
      </c>
      <c r="C1805" s="125" t="s">
        <v>2356</v>
      </c>
      <c r="D1805" s="133">
        <v>32358</v>
      </c>
      <c r="E1805" s="133" t="s">
        <v>85</v>
      </c>
      <c r="F1805" s="133" t="s">
        <v>85</v>
      </c>
      <c r="G1805" s="133" t="s">
        <v>85</v>
      </c>
      <c r="H1805" s="133"/>
      <c r="I1805" s="133"/>
      <c r="J1805" s="133"/>
      <c r="K1805" s="133"/>
    </row>
    <row r="1806" spans="1:11" s="122" customFormat="1">
      <c r="A1806" s="127">
        <v>44627</v>
      </c>
      <c r="B1806" s="125">
        <v>410</v>
      </c>
      <c r="C1806" s="125" t="s">
        <v>2357</v>
      </c>
      <c r="D1806" s="133">
        <v>31793</v>
      </c>
      <c r="E1806" s="133" t="s">
        <v>85</v>
      </c>
      <c r="F1806" s="133" t="s">
        <v>85</v>
      </c>
      <c r="G1806" s="133" t="s">
        <v>85</v>
      </c>
      <c r="H1806" s="133"/>
      <c r="I1806" s="133"/>
      <c r="J1806" s="133"/>
      <c r="K1806" s="133"/>
    </row>
    <row r="1807" spans="1:11" s="122" customFormat="1">
      <c r="A1807" s="127">
        <v>44627</v>
      </c>
      <c r="B1807" s="125">
        <v>413</v>
      </c>
      <c r="C1807" s="125" t="s">
        <v>2358</v>
      </c>
      <c r="D1807" s="133">
        <v>35856</v>
      </c>
      <c r="E1807" s="133" t="s">
        <v>85</v>
      </c>
      <c r="F1807" s="133"/>
      <c r="G1807" s="133"/>
      <c r="H1807" s="133"/>
      <c r="I1807" s="133"/>
      <c r="J1807" s="133"/>
      <c r="K1807" s="133"/>
    </row>
    <row r="1808" spans="1:11" s="122" customFormat="1">
      <c r="A1808" s="127">
        <v>44627</v>
      </c>
      <c r="B1808" s="125">
        <v>421</v>
      </c>
      <c r="C1808" s="125" t="s">
        <v>2359</v>
      </c>
      <c r="D1808" s="133">
        <v>32532</v>
      </c>
      <c r="E1808" s="133" t="s">
        <v>85</v>
      </c>
      <c r="F1808" s="133"/>
      <c r="G1808" s="133"/>
      <c r="H1808" s="133"/>
      <c r="I1808" s="133"/>
      <c r="J1808" s="133"/>
      <c r="K1808" s="133"/>
    </row>
    <row r="1809" spans="1:11" s="122" customFormat="1">
      <c r="A1809" s="127">
        <v>44627</v>
      </c>
      <c r="B1809" s="125">
        <v>616</v>
      </c>
      <c r="C1809" s="125" t="s">
        <v>2360</v>
      </c>
      <c r="D1809" s="133">
        <v>23092</v>
      </c>
      <c r="E1809" s="133" t="s">
        <v>85</v>
      </c>
      <c r="F1809" s="133" t="s">
        <v>85</v>
      </c>
      <c r="G1809" s="133"/>
      <c r="H1809" s="133" t="s">
        <v>85</v>
      </c>
      <c r="I1809" s="133"/>
      <c r="J1809" s="133"/>
      <c r="K1809" s="133"/>
    </row>
    <row r="1810" spans="1:11" s="122" customFormat="1">
      <c r="A1810" s="127">
        <v>44627</v>
      </c>
      <c r="B1810" s="125">
        <v>509</v>
      </c>
      <c r="C1810" s="125" t="s">
        <v>2361</v>
      </c>
      <c r="D1810" s="133">
        <v>910</v>
      </c>
      <c r="E1810" s="133" t="s">
        <v>85</v>
      </c>
      <c r="F1810" s="133"/>
      <c r="G1810" s="133"/>
      <c r="H1810" s="133" t="s">
        <v>85</v>
      </c>
      <c r="I1810" s="133"/>
      <c r="J1810" s="133"/>
      <c r="K1810" s="133"/>
    </row>
    <row r="1811" spans="1:11" s="122" customFormat="1">
      <c r="A1811" s="127">
        <v>44627</v>
      </c>
      <c r="B1811" s="125">
        <v>519</v>
      </c>
      <c r="C1811" s="125" t="s">
        <v>2362</v>
      </c>
      <c r="D1811" s="133">
        <v>1195</v>
      </c>
      <c r="E1811" s="133" t="s">
        <v>85</v>
      </c>
      <c r="F1811" s="133"/>
      <c r="G1811" s="133"/>
      <c r="H1811" s="133" t="s">
        <v>85</v>
      </c>
      <c r="I1811" s="133"/>
      <c r="J1811" s="133"/>
      <c r="K1811" s="133"/>
    </row>
    <row r="1812" spans="1:11" s="122" customFormat="1">
      <c r="A1812" s="127">
        <v>44628</v>
      </c>
      <c r="B1812" s="125">
        <v>414</v>
      </c>
      <c r="C1812" s="125" t="s">
        <v>2363</v>
      </c>
      <c r="D1812" s="133">
        <v>28349</v>
      </c>
      <c r="E1812" s="133" t="s">
        <v>85</v>
      </c>
      <c r="F1812" s="133"/>
      <c r="G1812" s="133"/>
      <c r="H1812" s="133"/>
      <c r="I1812" s="133"/>
      <c r="J1812" s="133"/>
      <c r="K1812" s="133"/>
    </row>
    <row r="1813" spans="1:11" s="122" customFormat="1">
      <c r="A1813" s="127">
        <v>44628</v>
      </c>
      <c r="B1813" s="125">
        <v>416</v>
      </c>
      <c r="C1813" s="125" t="s">
        <v>2364</v>
      </c>
      <c r="D1813" s="133">
        <v>31957</v>
      </c>
      <c r="E1813" s="133" t="s">
        <v>85</v>
      </c>
      <c r="F1813" s="133" t="s">
        <v>85</v>
      </c>
      <c r="G1813" s="133" t="s">
        <v>85</v>
      </c>
      <c r="H1813" s="133"/>
      <c r="I1813" s="133"/>
      <c r="J1813" s="133"/>
      <c r="K1813" s="133"/>
    </row>
    <row r="1814" spans="1:11" s="122" customFormat="1">
      <c r="A1814" s="127">
        <v>44628</v>
      </c>
      <c r="B1814" s="125">
        <v>417</v>
      </c>
      <c r="C1814" s="125" t="s">
        <v>2365</v>
      </c>
      <c r="D1814" s="133">
        <v>33911</v>
      </c>
      <c r="E1814" s="133" t="s">
        <v>85</v>
      </c>
      <c r="F1814" s="133"/>
      <c r="G1814" s="133"/>
      <c r="H1814" s="133"/>
      <c r="I1814" s="133"/>
      <c r="J1814" s="133"/>
      <c r="K1814" s="133"/>
    </row>
    <row r="1815" spans="1:11" s="122" customFormat="1">
      <c r="A1815" s="127">
        <v>44628</v>
      </c>
      <c r="B1815" s="125">
        <v>619</v>
      </c>
      <c r="C1815" s="125" t="s">
        <v>2366</v>
      </c>
      <c r="D1815" s="133">
        <v>22392</v>
      </c>
      <c r="E1815" s="133" t="s">
        <v>85</v>
      </c>
      <c r="F1815" s="133"/>
      <c r="G1815" s="133"/>
      <c r="H1815" s="133"/>
      <c r="I1815" s="133"/>
      <c r="J1815" s="133"/>
      <c r="K1815" s="133"/>
    </row>
    <row r="1816" spans="1:11" s="122" customFormat="1">
      <c r="A1816" s="127">
        <v>44628</v>
      </c>
      <c r="B1816" s="125">
        <v>626</v>
      </c>
      <c r="C1816" s="125" t="s">
        <v>2367</v>
      </c>
      <c r="D1816" s="133">
        <v>19422</v>
      </c>
      <c r="E1816" s="133" t="s">
        <v>85</v>
      </c>
      <c r="F1816" s="133" t="s">
        <v>85</v>
      </c>
      <c r="G1816" s="133"/>
      <c r="H1816" s="133" t="s">
        <v>85</v>
      </c>
      <c r="I1816" s="133"/>
      <c r="J1816" s="133"/>
      <c r="K1816" s="133"/>
    </row>
    <row r="1817" spans="1:11" s="122" customFormat="1">
      <c r="A1817" s="127">
        <v>44628</v>
      </c>
      <c r="B1817" s="125">
        <v>511</v>
      </c>
      <c r="C1817" s="125" t="s">
        <v>2368</v>
      </c>
      <c r="D1817" s="133">
        <v>1099</v>
      </c>
      <c r="E1817" s="133" t="s">
        <v>85</v>
      </c>
      <c r="F1817" s="133" t="s">
        <v>85</v>
      </c>
      <c r="G1817" s="133"/>
      <c r="H1817" s="133" t="s">
        <v>85</v>
      </c>
      <c r="I1817" s="133"/>
      <c r="J1817" s="133"/>
      <c r="K1817" s="133"/>
    </row>
    <row r="1818" spans="1:11" s="122" customFormat="1">
      <c r="A1818" s="127">
        <v>44629</v>
      </c>
      <c r="B1818" s="125">
        <v>409</v>
      </c>
      <c r="C1818" s="125" t="s">
        <v>2369</v>
      </c>
      <c r="D1818" s="133">
        <v>32863</v>
      </c>
      <c r="E1818" s="133" t="s">
        <v>85</v>
      </c>
      <c r="F1818" s="133"/>
      <c r="G1818" s="133"/>
      <c r="H1818" s="133"/>
      <c r="I1818" s="133"/>
      <c r="J1818" s="133"/>
      <c r="K1818" s="133"/>
    </row>
    <row r="1819" spans="1:11" s="122" customFormat="1">
      <c r="A1819" s="127">
        <v>44629</v>
      </c>
      <c r="B1819" s="125">
        <v>419</v>
      </c>
      <c r="C1819" s="125" t="s">
        <v>2370</v>
      </c>
      <c r="D1819" s="133">
        <v>33226</v>
      </c>
      <c r="E1819" s="133" t="s">
        <v>85</v>
      </c>
      <c r="F1819" s="133" t="s">
        <v>85</v>
      </c>
      <c r="G1819" s="133" t="s">
        <v>85</v>
      </c>
      <c r="H1819" s="133"/>
      <c r="I1819" s="133"/>
      <c r="J1819" s="133"/>
      <c r="K1819" s="133"/>
    </row>
    <row r="1820" spans="1:11" s="122" customFormat="1">
      <c r="A1820" s="127">
        <v>44629</v>
      </c>
      <c r="B1820" s="125">
        <v>607</v>
      </c>
      <c r="C1820" s="125" t="s">
        <v>2371</v>
      </c>
      <c r="D1820" s="133">
        <v>21499</v>
      </c>
      <c r="E1820" s="133" t="s">
        <v>85</v>
      </c>
      <c r="F1820" s="133" t="s">
        <v>85</v>
      </c>
      <c r="G1820" s="133" t="s">
        <v>85</v>
      </c>
      <c r="H1820" s="133"/>
      <c r="I1820" s="133"/>
      <c r="J1820" s="133"/>
      <c r="K1820" s="133"/>
    </row>
    <row r="1821" spans="1:11" s="122" customFormat="1">
      <c r="A1821" s="127">
        <v>44629</v>
      </c>
      <c r="B1821" s="125">
        <v>623</v>
      </c>
      <c r="C1821" s="125" t="s">
        <v>2372</v>
      </c>
      <c r="D1821" s="133">
        <v>24444</v>
      </c>
      <c r="E1821" s="133" t="s">
        <v>85</v>
      </c>
      <c r="F1821" s="133" t="s">
        <v>85</v>
      </c>
      <c r="G1821" s="133" t="s">
        <v>85</v>
      </c>
      <c r="H1821" s="133"/>
      <c r="I1821" s="133"/>
      <c r="J1821" s="133"/>
      <c r="K1821" s="133"/>
    </row>
    <row r="1822" spans="1:11" s="122" customFormat="1">
      <c r="A1822" s="127">
        <v>44629</v>
      </c>
      <c r="B1822" s="125">
        <v>626</v>
      </c>
      <c r="C1822" s="125" t="s">
        <v>2373</v>
      </c>
      <c r="D1822" s="133">
        <v>21670</v>
      </c>
      <c r="E1822" s="133" t="s">
        <v>85</v>
      </c>
      <c r="F1822" s="133" t="s">
        <v>85</v>
      </c>
      <c r="G1822" s="133"/>
      <c r="H1822" s="133" t="s">
        <v>85</v>
      </c>
      <c r="I1822" s="133"/>
      <c r="J1822" s="133"/>
      <c r="K1822" s="133"/>
    </row>
    <row r="1823" spans="1:11" s="122" customFormat="1">
      <c r="A1823" s="127">
        <v>44629</v>
      </c>
      <c r="B1823" s="125">
        <v>508</v>
      </c>
      <c r="C1823" s="125" t="s">
        <v>2374</v>
      </c>
      <c r="D1823" s="133">
        <v>1520</v>
      </c>
      <c r="E1823" s="133" t="s">
        <v>85</v>
      </c>
      <c r="F1823" s="133"/>
      <c r="G1823" s="133"/>
      <c r="H1823" s="133"/>
      <c r="I1823" s="133"/>
      <c r="J1823" s="133"/>
      <c r="K1823" s="133"/>
    </row>
    <row r="1824" spans="1:11" s="122" customFormat="1">
      <c r="A1824" s="127">
        <v>44629</v>
      </c>
      <c r="B1824" s="125">
        <v>515</v>
      </c>
      <c r="C1824" s="125" t="s">
        <v>2375</v>
      </c>
      <c r="D1824" s="133">
        <v>2802</v>
      </c>
      <c r="E1824" s="133" t="s">
        <v>85</v>
      </c>
      <c r="F1824" s="133"/>
      <c r="G1824" s="133"/>
      <c r="H1824" s="133"/>
      <c r="I1824" s="133"/>
      <c r="J1824" s="133"/>
      <c r="K1824" s="133"/>
    </row>
    <row r="1825" spans="1:11" s="122" customFormat="1">
      <c r="A1825" s="127">
        <v>44630</v>
      </c>
      <c r="B1825" s="125">
        <v>403</v>
      </c>
      <c r="C1825" s="125" t="s">
        <v>2376</v>
      </c>
      <c r="D1825" s="133">
        <v>30838</v>
      </c>
      <c r="E1825" s="133" t="s">
        <v>85</v>
      </c>
      <c r="F1825" s="133"/>
      <c r="G1825" s="133"/>
      <c r="H1825" s="133"/>
      <c r="I1825" s="133"/>
      <c r="J1825" s="133"/>
      <c r="K1825" s="133"/>
    </row>
    <row r="1826" spans="1:11" s="122" customFormat="1">
      <c r="A1826" s="127">
        <v>44630</v>
      </c>
      <c r="B1826" s="125">
        <v>418</v>
      </c>
      <c r="C1826" s="125" t="s">
        <v>2377</v>
      </c>
      <c r="D1826" s="133">
        <v>35131</v>
      </c>
      <c r="E1826" s="133" t="s">
        <v>85</v>
      </c>
      <c r="F1826" s="133" t="s">
        <v>85</v>
      </c>
      <c r="G1826" s="133" t="s">
        <v>85</v>
      </c>
      <c r="H1826" s="133"/>
      <c r="I1826" s="133"/>
      <c r="J1826" s="133"/>
      <c r="K1826" s="133"/>
    </row>
    <row r="1827" spans="1:11" s="122" customFormat="1">
      <c r="A1827" s="127">
        <v>44630</v>
      </c>
      <c r="B1827" s="125">
        <v>422</v>
      </c>
      <c r="C1827" s="125" t="s">
        <v>2378</v>
      </c>
      <c r="D1827" s="133">
        <v>33146</v>
      </c>
      <c r="E1827" s="133" t="s">
        <v>85</v>
      </c>
      <c r="F1827" s="133" t="s">
        <v>85</v>
      </c>
      <c r="G1827" s="133"/>
      <c r="H1827" s="133" t="s">
        <v>85</v>
      </c>
      <c r="I1827" s="133"/>
      <c r="J1827" s="133"/>
      <c r="K1827" s="133"/>
    </row>
    <row r="1828" spans="1:11" s="122" customFormat="1">
      <c r="A1828" s="127">
        <v>44630</v>
      </c>
      <c r="B1828" s="125">
        <v>423</v>
      </c>
      <c r="C1828" s="125" t="s">
        <v>2379</v>
      </c>
      <c r="D1828" s="133">
        <v>33107</v>
      </c>
      <c r="E1828" s="133" t="s">
        <v>85</v>
      </c>
      <c r="F1828" s="133"/>
      <c r="G1828" s="133"/>
      <c r="H1828" s="133"/>
      <c r="I1828" s="133"/>
      <c r="J1828" s="133"/>
      <c r="K1828" s="133"/>
    </row>
    <row r="1829" spans="1:11" s="122" customFormat="1">
      <c r="A1829" s="127">
        <v>44630</v>
      </c>
      <c r="B1829" s="125">
        <v>620</v>
      </c>
      <c r="C1829" s="125" t="s">
        <v>2380</v>
      </c>
      <c r="D1829" s="133">
        <v>24186</v>
      </c>
      <c r="E1829" s="133" t="s">
        <v>85</v>
      </c>
      <c r="F1829" s="133"/>
      <c r="G1829" s="133"/>
      <c r="H1829" s="133"/>
      <c r="I1829" s="133"/>
      <c r="J1829" s="133"/>
      <c r="K1829" s="133"/>
    </row>
    <row r="1830" spans="1:11" s="122" customFormat="1">
      <c r="A1830" s="127">
        <v>44630</v>
      </c>
      <c r="B1830" s="125">
        <v>505</v>
      </c>
      <c r="C1830" s="125" t="s">
        <v>2381</v>
      </c>
      <c r="D1830" s="133">
        <v>3418</v>
      </c>
      <c r="E1830" s="133" t="s">
        <v>85</v>
      </c>
      <c r="F1830" s="133"/>
      <c r="G1830" s="133"/>
      <c r="H1830" s="133"/>
      <c r="I1830" s="133"/>
      <c r="J1830" s="133"/>
      <c r="K1830" s="133"/>
    </row>
    <row r="1831" spans="1:11" s="122" customFormat="1">
      <c r="A1831" s="127">
        <v>44630</v>
      </c>
      <c r="B1831" s="125">
        <v>516</v>
      </c>
      <c r="C1831" s="125" t="s">
        <v>2382</v>
      </c>
      <c r="D1831" s="133">
        <v>1899</v>
      </c>
      <c r="E1831" s="133" t="s">
        <v>85</v>
      </c>
      <c r="F1831" s="133"/>
      <c r="G1831" s="133"/>
      <c r="H1831" s="133"/>
      <c r="I1831" s="133"/>
      <c r="J1831" s="133"/>
      <c r="K1831" s="133"/>
    </row>
    <row r="1832" spans="1:11" s="122" customFormat="1">
      <c r="A1832" s="127">
        <v>44633</v>
      </c>
      <c r="B1832" s="125">
        <v>401</v>
      </c>
      <c r="C1832" s="125" t="s">
        <v>2390</v>
      </c>
      <c r="D1832" s="133">
        <v>18453</v>
      </c>
      <c r="E1832" s="133" t="s">
        <v>85</v>
      </c>
      <c r="F1832" s="133"/>
      <c r="G1832" s="133"/>
      <c r="H1832" s="133"/>
      <c r="I1832" s="133"/>
      <c r="J1832" s="133"/>
      <c r="K1832" s="133"/>
    </row>
    <row r="1833" spans="1:11" s="122" customFormat="1">
      <c r="A1833" s="127">
        <v>44633</v>
      </c>
      <c r="B1833" s="125">
        <v>411</v>
      </c>
      <c r="C1833" s="125" t="s">
        <v>2391</v>
      </c>
      <c r="D1833" s="133">
        <v>17534</v>
      </c>
      <c r="E1833" s="133" t="s">
        <v>85</v>
      </c>
      <c r="F1833" s="133"/>
      <c r="G1833" s="133"/>
      <c r="H1833" s="133"/>
      <c r="I1833" s="133"/>
      <c r="J1833" s="133"/>
      <c r="K1833" s="133"/>
    </row>
    <row r="1834" spans="1:11" s="122" customFormat="1">
      <c r="A1834" s="127">
        <v>44633</v>
      </c>
      <c r="B1834" s="125">
        <v>412</v>
      </c>
      <c r="C1834" s="125" t="s">
        <v>2392</v>
      </c>
      <c r="D1834" s="133">
        <v>19132</v>
      </c>
      <c r="E1834" s="133" t="s">
        <v>85</v>
      </c>
      <c r="F1834" s="133"/>
      <c r="G1834" s="133"/>
      <c r="H1834" s="133"/>
      <c r="I1834" s="133"/>
      <c r="J1834" s="133"/>
      <c r="K1834" s="133"/>
    </row>
    <row r="1835" spans="1:11" s="122" customFormat="1">
      <c r="A1835" s="127">
        <v>44633</v>
      </c>
      <c r="B1835" s="125">
        <v>603</v>
      </c>
      <c r="C1835" s="125" t="s">
        <v>2393</v>
      </c>
      <c r="D1835" s="133">
        <v>27438</v>
      </c>
      <c r="E1835" s="133" t="s">
        <v>85</v>
      </c>
      <c r="F1835" s="133" t="s">
        <v>85</v>
      </c>
      <c r="G1835" s="133"/>
      <c r="H1835" s="133" t="s">
        <v>85</v>
      </c>
      <c r="I1835" s="133"/>
      <c r="J1835" s="133"/>
      <c r="K1835" s="133"/>
    </row>
    <row r="1836" spans="1:11" s="122" customFormat="1">
      <c r="A1836" s="127">
        <v>44633</v>
      </c>
      <c r="B1836" s="125">
        <v>608</v>
      </c>
      <c r="C1836" s="125" t="s">
        <v>2394</v>
      </c>
      <c r="D1836" s="133">
        <v>23442</v>
      </c>
      <c r="E1836" s="133" t="s">
        <v>85</v>
      </c>
      <c r="F1836" s="133"/>
      <c r="G1836" s="133"/>
      <c r="H1836" s="133"/>
      <c r="I1836" s="133"/>
      <c r="J1836" s="133"/>
      <c r="K1836" s="133"/>
    </row>
    <row r="1837" spans="1:11" s="122" customFormat="1">
      <c r="A1837" s="127">
        <v>44633</v>
      </c>
      <c r="B1837" s="125">
        <v>514</v>
      </c>
      <c r="C1837" s="125" t="s">
        <v>2395</v>
      </c>
      <c r="D1837" s="133">
        <v>2214</v>
      </c>
      <c r="E1837" s="133" t="s">
        <v>85</v>
      </c>
      <c r="F1837" s="133"/>
      <c r="G1837" s="133"/>
      <c r="H1837" s="133"/>
      <c r="I1837" s="133"/>
      <c r="J1837" s="133"/>
      <c r="K1837" s="133"/>
    </row>
    <row r="1838" spans="1:11" s="122" customFormat="1">
      <c r="A1838" s="127">
        <v>44634</v>
      </c>
      <c r="B1838" s="125">
        <v>415</v>
      </c>
      <c r="C1838" s="125" t="s">
        <v>2383</v>
      </c>
      <c r="D1838" s="133">
        <v>32593</v>
      </c>
      <c r="E1838" s="133" t="s">
        <v>85</v>
      </c>
      <c r="F1838" s="133" t="s">
        <v>85</v>
      </c>
      <c r="G1838" s="133"/>
      <c r="H1838" s="133" t="s">
        <v>85</v>
      </c>
      <c r="I1838" s="133"/>
      <c r="J1838" s="133"/>
      <c r="K1838" s="133"/>
    </row>
    <row r="1839" spans="1:11" s="122" customFormat="1">
      <c r="A1839" s="127">
        <v>44634</v>
      </c>
      <c r="B1839" s="125">
        <v>604</v>
      </c>
      <c r="C1839" s="125" t="s">
        <v>2384</v>
      </c>
      <c r="D1839" s="133">
        <v>5790</v>
      </c>
      <c r="E1839" s="133" t="s">
        <v>85</v>
      </c>
      <c r="F1839" s="133"/>
      <c r="G1839" s="133"/>
      <c r="H1839" s="133"/>
      <c r="I1839" s="133"/>
      <c r="J1839" s="133"/>
      <c r="K1839" s="133"/>
    </row>
    <row r="1840" spans="1:11" s="122" customFormat="1">
      <c r="A1840" s="127">
        <v>44634</v>
      </c>
      <c r="B1840" s="125">
        <v>605</v>
      </c>
      <c r="C1840" s="125" t="s">
        <v>2385</v>
      </c>
      <c r="D1840" s="133">
        <v>20558</v>
      </c>
      <c r="E1840" s="133" t="s">
        <v>85</v>
      </c>
      <c r="F1840" s="133"/>
      <c r="G1840" s="133"/>
      <c r="H1840" s="133"/>
      <c r="I1840" s="133"/>
      <c r="J1840" s="133"/>
      <c r="K1840" s="133"/>
    </row>
    <row r="1841" spans="1:11" s="122" customFormat="1">
      <c r="A1841" s="127">
        <v>44634</v>
      </c>
      <c r="B1841" s="125">
        <v>606</v>
      </c>
      <c r="C1841" s="125" t="s">
        <v>2386</v>
      </c>
      <c r="D1841" s="133">
        <v>7404</v>
      </c>
      <c r="E1841" s="133" t="s">
        <v>85</v>
      </c>
      <c r="F1841" s="133"/>
      <c r="G1841" s="133"/>
      <c r="H1841" s="133"/>
      <c r="I1841" s="133"/>
      <c r="J1841" s="133"/>
      <c r="K1841" s="133"/>
    </row>
    <row r="1842" spans="1:11" s="122" customFormat="1">
      <c r="A1842" s="127">
        <v>44634</v>
      </c>
      <c r="B1842" s="125">
        <v>621</v>
      </c>
      <c r="C1842" s="125" t="s">
        <v>2387</v>
      </c>
      <c r="D1842" s="133">
        <v>25803</v>
      </c>
      <c r="E1842" s="133" t="s">
        <v>85</v>
      </c>
      <c r="F1842" s="133"/>
      <c r="G1842" s="133"/>
      <c r="H1842" s="133"/>
      <c r="I1842" s="133"/>
      <c r="J1842" s="133"/>
      <c r="K1842" s="133"/>
    </row>
    <row r="1843" spans="1:11" s="122" customFormat="1">
      <c r="A1843" s="127">
        <v>44634</v>
      </c>
      <c r="B1843" s="125">
        <v>502</v>
      </c>
      <c r="C1843" s="125" t="s">
        <v>2388</v>
      </c>
      <c r="D1843" s="133">
        <v>4797</v>
      </c>
      <c r="E1843" s="133" t="s">
        <v>85</v>
      </c>
      <c r="F1843" s="133"/>
      <c r="G1843" s="133"/>
      <c r="H1843" s="133"/>
      <c r="I1843" s="133"/>
      <c r="J1843" s="133"/>
      <c r="K1843" s="133"/>
    </row>
    <row r="1844" spans="1:11" s="122" customFormat="1">
      <c r="A1844" s="127">
        <v>44634</v>
      </c>
      <c r="B1844" s="125">
        <v>512</v>
      </c>
      <c r="C1844" s="125" t="s">
        <v>2389</v>
      </c>
      <c r="D1844" s="133">
        <v>3506</v>
      </c>
      <c r="E1844" s="133" t="s">
        <v>85</v>
      </c>
      <c r="F1844" s="133"/>
      <c r="G1844" s="133"/>
      <c r="H1844" s="133"/>
      <c r="I1844" s="133"/>
      <c r="J1844" s="133"/>
      <c r="K1844" s="133"/>
    </row>
    <row r="1845" spans="1:11" s="122" customFormat="1">
      <c r="A1845" s="127">
        <v>44635</v>
      </c>
      <c r="B1845" s="125">
        <v>407</v>
      </c>
      <c r="C1845" s="125" t="s">
        <v>2396</v>
      </c>
      <c r="D1845" s="133">
        <v>21730</v>
      </c>
      <c r="E1845" s="133" t="s">
        <v>85</v>
      </c>
      <c r="F1845" s="133"/>
      <c r="G1845" s="133"/>
      <c r="H1845" s="133"/>
      <c r="I1845" s="133"/>
      <c r="J1845" s="133"/>
      <c r="K1845" s="133"/>
    </row>
    <row r="1846" spans="1:11" s="122" customFormat="1">
      <c r="A1846" s="127">
        <v>44635</v>
      </c>
      <c r="B1846" s="125">
        <v>602</v>
      </c>
      <c r="C1846" s="125" t="s">
        <v>2397</v>
      </c>
      <c r="D1846" s="133">
        <v>6639</v>
      </c>
      <c r="E1846" s="133" t="s">
        <v>85</v>
      </c>
      <c r="F1846" s="133"/>
      <c r="G1846" s="133"/>
      <c r="H1846" s="133"/>
      <c r="I1846" s="133"/>
      <c r="J1846" s="133"/>
      <c r="K1846" s="133"/>
    </row>
    <row r="1847" spans="1:11" s="122" customFormat="1">
      <c r="A1847" s="127">
        <v>44635</v>
      </c>
      <c r="B1847" s="125">
        <v>609</v>
      </c>
      <c r="C1847" s="125" t="s">
        <v>2398</v>
      </c>
      <c r="D1847" s="133">
        <v>17225</v>
      </c>
      <c r="E1847" s="133" t="s">
        <v>85</v>
      </c>
      <c r="F1847" s="133" t="s">
        <v>85</v>
      </c>
      <c r="G1847" s="133"/>
      <c r="H1847" s="133" t="s">
        <v>85</v>
      </c>
      <c r="I1847" s="133"/>
      <c r="J1847" s="133"/>
      <c r="K1847" s="133"/>
    </row>
    <row r="1848" spans="1:11" s="122" customFormat="1">
      <c r="A1848" s="127">
        <v>44635</v>
      </c>
      <c r="B1848" s="125">
        <v>617</v>
      </c>
      <c r="C1848" s="125" t="s">
        <v>2399</v>
      </c>
      <c r="D1848" s="133">
        <v>14994</v>
      </c>
      <c r="E1848" s="133" t="s">
        <v>85</v>
      </c>
      <c r="F1848" s="133" t="s">
        <v>85</v>
      </c>
      <c r="G1848" s="133" t="s">
        <v>85</v>
      </c>
      <c r="H1848" s="133"/>
      <c r="I1848" s="133"/>
      <c r="J1848" s="133"/>
      <c r="K1848" s="133"/>
    </row>
    <row r="1849" spans="1:11" s="122" customFormat="1">
      <c r="A1849" s="127">
        <v>44635</v>
      </c>
      <c r="B1849" s="125">
        <v>624</v>
      </c>
      <c r="C1849" s="125" t="s">
        <v>2400</v>
      </c>
      <c r="D1849" s="133">
        <v>20014</v>
      </c>
      <c r="E1849" s="133" t="s">
        <v>85</v>
      </c>
      <c r="F1849" s="133"/>
      <c r="G1849" s="133"/>
      <c r="H1849" s="133"/>
      <c r="I1849" s="133"/>
      <c r="J1849" s="133"/>
      <c r="K1849" s="133"/>
    </row>
    <row r="1850" spans="1:11" s="122" customFormat="1">
      <c r="A1850" s="127">
        <v>44635</v>
      </c>
      <c r="B1850" s="125">
        <v>503</v>
      </c>
      <c r="C1850" s="125" t="s">
        <v>2401</v>
      </c>
      <c r="D1850" s="133">
        <v>4505</v>
      </c>
      <c r="E1850" s="133" t="s">
        <v>85</v>
      </c>
      <c r="F1850" s="133"/>
      <c r="G1850" s="133"/>
      <c r="H1850" s="133"/>
      <c r="I1850" s="133"/>
      <c r="J1850" s="133"/>
      <c r="K1850" s="133"/>
    </row>
    <row r="1851" spans="1:11" s="122" customFormat="1">
      <c r="A1851" s="127">
        <v>44635</v>
      </c>
      <c r="B1851" s="125">
        <v>513</v>
      </c>
      <c r="C1851" s="125" t="s">
        <v>2402</v>
      </c>
      <c r="D1851" s="133">
        <v>1350</v>
      </c>
      <c r="E1851" s="133" t="s">
        <v>85</v>
      </c>
      <c r="F1851" s="133"/>
      <c r="G1851" s="133"/>
      <c r="H1851" s="133"/>
      <c r="I1851" s="133"/>
      <c r="J1851" s="133"/>
      <c r="K1851" s="133"/>
    </row>
    <row r="1852" spans="1:11" s="122" customFormat="1">
      <c r="A1852" s="127">
        <v>44636</v>
      </c>
      <c r="B1852" s="125">
        <v>402</v>
      </c>
      <c r="C1852" s="125" t="s">
        <v>2403</v>
      </c>
      <c r="D1852" s="133">
        <v>32270</v>
      </c>
      <c r="E1852" s="133" t="s">
        <v>85</v>
      </c>
      <c r="F1852" s="133" t="s">
        <v>85</v>
      </c>
      <c r="G1852" s="133" t="s">
        <v>85</v>
      </c>
      <c r="H1852" s="133"/>
      <c r="I1852" s="133"/>
      <c r="J1852" s="133"/>
      <c r="K1852" s="133"/>
    </row>
    <row r="1853" spans="1:11" s="122" customFormat="1">
      <c r="A1853" s="127">
        <v>44636</v>
      </c>
      <c r="B1853" s="125">
        <v>610</v>
      </c>
      <c r="C1853" s="125" t="s">
        <v>2404</v>
      </c>
      <c r="D1853" s="133">
        <v>17428</v>
      </c>
      <c r="E1853" s="133" t="s">
        <v>85</v>
      </c>
      <c r="F1853" s="133" t="s">
        <v>85</v>
      </c>
      <c r="G1853" s="133" t="s">
        <v>85</v>
      </c>
      <c r="H1853" s="133"/>
      <c r="I1853" s="133"/>
      <c r="J1853" s="133"/>
      <c r="K1853" s="133"/>
    </row>
    <row r="1854" spans="1:11" s="122" customFormat="1">
      <c r="A1854" s="127">
        <v>44636</v>
      </c>
      <c r="B1854" s="125">
        <v>614</v>
      </c>
      <c r="C1854" s="125" t="s">
        <v>2405</v>
      </c>
      <c r="D1854" s="133">
        <v>24918</v>
      </c>
      <c r="E1854" s="133" t="s">
        <v>85</v>
      </c>
      <c r="F1854" s="133" t="s">
        <v>85</v>
      </c>
      <c r="G1854" s="133" t="s">
        <v>85</v>
      </c>
      <c r="H1854" s="133"/>
      <c r="I1854" s="133"/>
      <c r="J1854" s="133"/>
      <c r="K1854" s="133"/>
    </row>
    <row r="1855" spans="1:11" s="122" customFormat="1">
      <c r="A1855" s="127">
        <v>44636</v>
      </c>
      <c r="B1855" s="125">
        <v>618</v>
      </c>
      <c r="C1855" s="125" t="s">
        <v>2406</v>
      </c>
      <c r="D1855" s="133">
        <v>26756</v>
      </c>
      <c r="E1855" s="133" t="s">
        <v>85</v>
      </c>
      <c r="F1855" s="133"/>
      <c r="G1855" s="133"/>
      <c r="H1855" s="133"/>
      <c r="I1855" s="133"/>
      <c r="J1855" s="133"/>
      <c r="K1855" s="133"/>
    </row>
    <row r="1856" spans="1:11" s="122" customFormat="1">
      <c r="A1856" s="127">
        <v>44636</v>
      </c>
      <c r="B1856" s="125">
        <v>622</v>
      </c>
      <c r="C1856" s="125" t="s">
        <v>2407</v>
      </c>
      <c r="D1856" s="133">
        <v>26269</v>
      </c>
      <c r="E1856" s="133" t="s">
        <v>85</v>
      </c>
      <c r="F1856" s="133"/>
      <c r="G1856" s="133"/>
      <c r="H1856" s="133"/>
      <c r="I1856" s="133"/>
      <c r="J1856" s="133"/>
      <c r="K1856" s="133"/>
    </row>
    <row r="1857" spans="1:11" s="122" customFormat="1">
      <c r="A1857" s="127">
        <v>44636</v>
      </c>
      <c r="B1857" s="125">
        <v>517</v>
      </c>
      <c r="C1857" s="125" t="s">
        <v>2408</v>
      </c>
      <c r="D1857" s="133">
        <v>4017</v>
      </c>
      <c r="E1857" s="133" t="s">
        <v>85</v>
      </c>
      <c r="F1857" s="133"/>
      <c r="G1857" s="133"/>
      <c r="H1857" s="133"/>
      <c r="I1857" s="133"/>
      <c r="J1857" s="133"/>
      <c r="K1857" s="133"/>
    </row>
    <row r="1858" spans="1:11" s="122" customFormat="1">
      <c r="A1858" s="127">
        <v>44636</v>
      </c>
      <c r="B1858" s="125">
        <v>518</v>
      </c>
      <c r="C1858" s="125" t="s">
        <v>2409</v>
      </c>
      <c r="D1858" s="133">
        <v>719</v>
      </c>
      <c r="E1858" s="133" t="s">
        <v>85</v>
      </c>
      <c r="F1858" s="133"/>
      <c r="G1858" s="133"/>
      <c r="H1858" s="133"/>
      <c r="I1858" s="133"/>
      <c r="J1858" s="133"/>
      <c r="K1858" s="133"/>
    </row>
    <row r="1859" spans="1:11" s="122" customFormat="1">
      <c r="A1859" s="127">
        <v>44637</v>
      </c>
      <c r="B1859" s="125">
        <v>404</v>
      </c>
      <c r="C1859" s="125" t="s">
        <v>2410</v>
      </c>
      <c r="D1859" s="133">
        <v>30469</v>
      </c>
      <c r="E1859" s="133" t="s">
        <v>85</v>
      </c>
      <c r="F1859" s="133"/>
      <c r="G1859" s="133"/>
      <c r="H1859" s="133"/>
      <c r="I1859" s="133"/>
      <c r="J1859" s="133"/>
      <c r="K1859" s="133"/>
    </row>
    <row r="1860" spans="1:11" s="122" customFormat="1">
      <c r="A1860" s="127">
        <v>44637</v>
      </c>
      <c r="B1860" s="125">
        <v>405</v>
      </c>
      <c r="C1860" s="125" t="s">
        <v>2411</v>
      </c>
      <c r="D1860" s="133">
        <v>34000</v>
      </c>
      <c r="E1860" s="133" t="s">
        <v>85</v>
      </c>
      <c r="F1860" s="133" t="s">
        <v>85</v>
      </c>
      <c r="G1860" s="133"/>
      <c r="H1860" s="133"/>
      <c r="I1860" s="133"/>
      <c r="J1860" s="133"/>
      <c r="K1860" s="133"/>
    </row>
    <row r="1861" spans="1:11" s="122" customFormat="1">
      <c r="A1861" s="127">
        <v>44637</v>
      </c>
      <c r="B1861" s="125">
        <v>408</v>
      </c>
      <c r="C1861" s="125" t="s">
        <v>2412</v>
      </c>
      <c r="D1861" s="133">
        <v>27075</v>
      </c>
      <c r="E1861" s="133" t="s">
        <v>85</v>
      </c>
      <c r="F1861" s="133"/>
      <c r="G1861" s="133"/>
      <c r="H1861" s="133"/>
      <c r="I1861" s="133"/>
      <c r="J1861" s="133"/>
      <c r="K1861" s="133"/>
    </row>
    <row r="1862" spans="1:11" s="122" customFormat="1">
      <c r="A1862" s="127">
        <v>44637</v>
      </c>
      <c r="B1862" s="125">
        <v>611</v>
      </c>
      <c r="C1862" s="125" t="s">
        <v>2413</v>
      </c>
      <c r="D1862" s="133">
        <v>13946</v>
      </c>
      <c r="E1862" s="133" t="s">
        <v>85</v>
      </c>
      <c r="F1862" s="133" t="s">
        <v>85</v>
      </c>
      <c r="G1862" s="133"/>
      <c r="H1862" s="133" t="s">
        <v>85</v>
      </c>
      <c r="I1862" s="133"/>
      <c r="J1862" s="133"/>
      <c r="K1862" s="133"/>
    </row>
    <row r="1863" spans="1:11" s="122" customFormat="1">
      <c r="A1863" s="127">
        <v>44637</v>
      </c>
      <c r="B1863" s="125">
        <v>612</v>
      </c>
      <c r="C1863" s="125" t="s">
        <v>2414</v>
      </c>
      <c r="D1863" s="133">
        <v>26713</v>
      </c>
      <c r="E1863" s="133" t="s">
        <v>85</v>
      </c>
      <c r="F1863" s="133"/>
      <c r="G1863" s="133"/>
      <c r="H1863" s="133"/>
      <c r="I1863" s="133"/>
      <c r="J1863" s="133"/>
      <c r="K1863" s="133"/>
    </row>
    <row r="1864" spans="1:11" s="122" customFormat="1">
      <c r="A1864" s="127">
        <v>44637</v>
      </c>
      <c r="B1864" s="125">
        <v>504</v>
      </c>
      <c r="C1864" s="125" t="s">
        <v>2415</v>
      </c>
      <c r="D1864" s="133">
        <v>2316</v>
      </c>
      <c r="E1864" s="133" t="s">
        <v>85</v>
      </c>
      <c r="F1864" s="133"/>
      <c r="G1864" s="133"/>
      <c r="H1864" s="133"/>
      <c r="I1864" s="133"/>
      <c r="J1864" s="133"/>
      <c r="K1864" s="133"/>
    </row>
    <row r="1865" spans="1:11" s="122" customFormat="1">
      <c r="A1865" s="127">
        <v>44637</v>
      </c>
      <c r="B1865" s="125">
        <v>507</v>
      </c>
      <c r="C1865" s="125" t="s">
        <v>2416</v>
      </c>
      <c r="D1865" s="133">
        <v>876</v>
      </c>
      <c r="E1865" s="133" t="s">
        <v>85</v>
      </c>
      <c r="F1865" s="133"/>
      <c r="G1865" s="133"/>
      <c r="H1865" s="133"/>
      <c r="I1865" s="133"/>
      <c r="J1865" s="133"/>
      <c r="K1865" s="133"/>
    </row>
    <row r="1866" spans="1:11" s="122" customFormat="1">
      <c r="A1866" s="127">
        <v>44640</v>
      </c>
      <c r="B1866" s="125">
        <v>420</v>
      </c>
      <c r="C1866" s="125" t="s">
        <v>2417</v>
      </c>
      <c r="D1866" s="133">
        <v>35037</v>
      </c>
      <c r="E1866" s="133" t="s">
        <v>85</v>
      </c>
      <c r="F1866" s="133"/>
      <c r="G1866" s="133"/>
      <c r="H1866" s="133"/>
      <c r="I1866" s="133"/>
      <c r="J1866" s="133"/>
      <c r="K1866" s="133"/>
    </row>
    <row r="1867" spans="1:11" s="122" customFormat="1">
      <c r="A1867" s="127">
        <v>44640</v>
      </c>
      <c r="B1867" s="125">
        <v>424</v>
      </c>
      <c r="C1867" s="125" t="s">
        <v>2418</v>
      </c>
      <c r="D1867" s="133">
        <v>21001</v>
      </c>
      <c r="E1867" s="133" t="s">
        <v>85</v>
      </c>
      <c r="F1867" s="133"/>
      <c r="G1867" s="133"/>
      <c r="H1867" s="133"/>
      <c r="I1867" s="133"/>
      <c r="J1867" s="133"/>
      <c r="K1867" s="133"/>
    </row>
    <row r="1868" spans="1:11" s="122" customFormat="1">
      <c r="A1868" s="127">
        <v>44640</v>
      </c>
      <c r="B1868" s="125">
        <v>601</v>
      </c>
      <c r="C1868" s="125" t="s">
        <v>2419</v>
      </c>
      <c r="D1868" s="133">
        <v>17094</v>
      </c>
      <c r="E1868" s="133" t="s">
        <v>85</v>
      </c>
      <c r="F1868" s="133" t="s">
        <v>85</v>
      </c>
      <c r="G1868" s="133"/>
      <c r="H1868" s="133" t="s">
        <v>85</v>
      </c>
      <c r="I1868" s="133"/>
      <c r="J1868" s="133"/>
      <c r="K1868" s="133"/>
    </row>
    <row r="1869" spans="1:11" s="122" customFormat="1">
      <c r="A1869" s="127">
        <v>44640</v>
      </c>
      <c r="B1869" s="125">
        <v>613</v>
      </c>
      <c r="C1869" s="125" t="s">
        <v>2420</v>
      </c>
      <c r="D1869" s="133">
        <v>23382</v>
      </c>
      <c r="E1869" s="133" t="s">
        <v>85</v>
      </c>
      <c r="F1869" s="133" t="s">
        <v>85</v>
      </c>
      <c r="G1869" s="133"/>
      <c r="H1869" s="133" t="s">
        <v>85</v>
      </c>
      <c r="I1869" s="133"/>
      <c r="J1869" s="133"/>
      <c r="K1869" s="133"/>
    </row>
    <row r="1870" spans="1:11" s="122" customFormat="1">
      <c r="A1870" s="127">
        <v>44640</v>
      </c>
      <c r="B1870" s="125">
        <v>615</v>
      </c>
      <c r="C1870" s="125" t="s">
        <v>2421</v>
      </c>
      <c r="D1870" s="133">
        <v>16208</v>
      </c>
      <c r="E1870" s="133" t="s">
        <v>85</v>
      </c>
      <c r="F1870" s="133"/>
      <c r="G1870" s="133"/>
      <c r="H1870" s="133"/>
      <c r="I1870" s="133"/>
      <c r="J1870" s="133"/>
      <c r="K1870" s="133"/>
    </row>
    <row r="1871" spans="1:11" s="122" customFormat="1">
      <c r="A1871" s="127">
        <v>44640</v>
      </c>
      <c r="B1871" s="125">
        <v>508</v>
      </c>
      <c r="C1871" s="125" t="s">
        <v>2422</v>
      </c>
      <c r="D1871" s="133">
        <v>1600</v>
      </c>
      <c r="E1871" s="133" t="s">
        <v>85</v>
      </c>
      <c r="F1871" s="133" t="s">
        <v>85</v>
      </c>
      <c r="G1871" s="133"/>
      <c r="H1871" s="133"/>
      <c r="I1871" s="133"/>
      <c r="J1871" s="133"/>
      <c r="K1871" s="133"/>
    </row>
    <row r="1872" spans="1:11" s="122" customFormat="1">
      <c r="A1872" s="127">
        <v>44640</v>
      </c>
      <c r="B1872" s="125">
        <v>515</v>
      </c>
      <c r="C1872" s="125" t="s">
        <v>2423</v>
      </c>
      <c r="D1872" s="133">
        <v>2823</v>
      </c>
      <c r="E1872" s="133" t="s">
        <v>85</v>
      </c>
      <c r="F1872" s="133" t="s">
        <v>85</v>
      </c>
      <c r="G1872" s="133"/>
      <c r="H1872" s="133" t="s">
        <v>85</v>
      </c>
      <c r="I1872" s="133"/>
      <c r="J1872" s="133"/>
      <c r="K1872" s="133"/>
    </row>
    <row r="1873" spans="1:11" s="122" customFormat="1">
      <c r="A1873" s="127">
        <v>44641</v>
      </c>
      <c r="B1873" s="125">
        <v>406</v>
      </c>
      <c r="C1873" s="125" t="s">
        <v>2431</v>
      </c>
      <c r="D1873" s="133">
        <v>33088</v>
      </c>
      <c r="E1873" s="133" t="s">
        <v>85</v>
      </c>
      <c r="F1873" s="133"/>
      <c r="G1873" s="133"/>
      <c r="H1873" s="133"/>
      <c r="I1873" s="133"/>
      <c r="J1873" s="133"/>
      <c r="K1873" s="133"/>
    </row>
    <row r="1874" spans="1:11" s="122" customFormat="1">
      <c r="A1874" s="127">
        <v>44641</v>
      </c>
      <c r="B1874" s="125">
        <v>410</v>
      </c>
      <c r="C1874" s="125" t="s">
        <v>2432</v>
      </c>
      <c r="D1874" s="133">
        <v>32839</v>
      </c>
      <c r="E1874" s="133" t="s">
        <v>85</v>
      </c>
      <c r="F1874" s="133"/>
      <c r="G1874" s="133"/>
      <c r="H1874" s="133"/>
      <c r="I1874" s="133"/>
      <c r="J1874" s="133"/>
      <c r="K1874" s="133"/>
    </row>
    <row r="1875" spans="1:11" s="122" customFormat="1">
      <c r="A1875" s="127">
        <v>44641</v>
      </c>
      <c r="B1875" s="125">
        <v>413</v>
      </c>
      <c r="C1875" s="125" t="s">
        <v>2433</v>
      </c>
      <c r="D1875" s="133">
        <v>36719</v>
      </c>
      <c r="E1875" s="133" t="s">
        <v>85</v>
      </c>
      <c r="F1875" s="133" t="s">
        <v>85</v>
      </c>
      <c r="G1875" s="133"/>
      <c r="H1875" s="133" t="s">
        <v>85</v>
      </c>
      <c r="I1875" s="133"/>
      <c r="J1875" s="133"/>
      <c r="K1875" s="133"/>
    </row>
    <row r="1876" spans="1:11" s="122" customFormat="1">
      <c r="A1876" s="127">
        <v>44641</v>
      </c>
      <c r="B1876" s="125">
        <v>421</v>
      </c>
      <c r="C1876" s="125" t="s">
        <v>2434</v>
      </c>
      <c r="D1876" s="133">
        <v>33928</v>
      </c>
      <c r="E1876" s="133" t="s">
        <v>85</v>
      </c>
      <c r="F1876" s="133" t="s">
        <v>85</v>
      </c>
      <c r="G1876" s="133" t="s">
        <v>85</v>
      </c>
      <c r="H1876" s="133"/>
      <c r="I1876" s="133"/>
      <c r="J1876" s="133"/>
      <c r="K1876" s="133"/>
    </row>
    <row r="1877" spans="1:11" s="122" customFormat="1">
      <c r="A1877" s="127">
        <v>44641</v>
      </c>
      <c r="B1877" s="125">
        <v>616</v>
      </c>
      <c r="C1877" s="125" t="s">
        <v>2435</v>
      </c>
      <c r="D1877" s="133">
        <v>24477</v>
      </c>
      <c r="E1877" s="133" t="s">
        <v>85</v>
      </c>
      <c r="F1877" s="133"/>
      <c r="G1877" s="133"/>
      <c r="H1877" s="133"/>
      <c r="I1877" s="133"/>
      <c r="J1877" s="133"/>
      <c r="K1877" s="133"/>
    </row>
    <row r="1878" spans="1:11" s="122" customFormat="1">
      <c r="A1878" s="127">
        <v>44641</v>
      </c>
      <c r="B1878" s="125">
        <v>505</v>
      </c>
      <c r="C1878" s="125" t="s">
        <v>2436</v>
      </c>
      <c r="D1878" s="133">
        <v>3623</v>
      </c>
      <c r="E1878" s="133" t="s">
        <v>85</v>
      </c>
      <c r="F1878" s="133" t="s">
        <v>85</v>
      </c>
      <c r="G1878" s="133"/>
      <c r="H1878" s="133" t="s">
        <v>85</v>
      </c>
      <c r="I1878" s="133"/>
      <c r="J1878" s="133"/>
      <c r="K1878" s="133"/>
    </row>
    <row r="1879" spans="1:11" s="122" customFormat="1">
      <c r="A1879" s="127">
        <v>44641</v>
      </c>
      <c r="B1879" s="125">
        <v>510</v>
      </c>
      <c r="C1879" s="125" t="s">
        <v>2437</v>
      </c>
      <c r="D1879" s="133">
        <v>3005</v>
      </c>
      <c r="E1879" s="133" t="s">
        <v>85</v>
      </c>
      <c r="F1879" s="133" t="s">
        <v>85</v>
      </c>
      <c r="G1879" s="133"/>
      <c r="H1879" s="133" t="s">
        <v>85</v>
      </c>
      <c r="I1879" s="133"/>
      <c r="J1879" s="133"/>
      <c r="K1879" s="133"/>
    </row>
    <row r="1880" spans="1:11" s="122" customFormat="1">
      <c r="A1880" s="127">
        <v>44642</v>
      </c>
      <c r="B1880" s="125">
        <v>414</v>
      </c>
      <c r="C1880" s="125" t="s">
        <v>2424</v>
      </c>
      <c r="D1880" s="133">
        <v>29308</v>
      </c>
      <c r="E1880" s="133" t="s">
        <v>85</v>
      </c>
      <c r="F1880" s="133" t="s">
        <v>85</v>
      </c>
      <c r="G1880" s="133" t="s">
        <v>85</v>
      </c>
      <c r="H1880" s="133"/>
      <c r="I1880" s="133"/>
      <c r="J1880" s="133"/>
      <c r="K1880" s="133"/>
    </row>
    <row r="1881" spans="1:11" s="122" customFormat="1">
      <c r="A1881" s="127">
        <v>44642</v>
      </c>
      <c r="B1881" s="125">
        <v>416</v>
      </c>
      <c r="C1881" s="125" t="s">
        <v>2425</v>
      </c>
      <c r="D1881" s="133">
        <v>33188</v>
      </c>
      <c r="E1881" s="133" t="s">
        <v>85</v>
      </c>
      <c r="F1881" s="133"/>
      <c r="G1881" s="133"/>
      <c r="H1881" s="133"/>
      <c r="I1881" s="133"/>
      <c r="J1881" s="133"/>
      <c r="K1881" s="133"/>
    </row>
    <row r="1882" spans="1:11" s="122" customFormat="1">
      <c r="A1882" s="127">
        <v>44642</v>
      </c>
      <c r="B1882" s="125">
        <v>417</v>
      </c>
      <c r="C1882" s="125" t="s">
        <v>2426</v>
      </c>
      <c r="D1882" s="133">
        <v>34207</v>
      </c>
      <c r="E1882" s="133" t="s">
        <v>85</v>
      </c>
      <c r="F1882" s="133" t="s">
        <v>85</v>
      </c>
      <c r="G1882" s="133"/>
      <c r="H1882" s="133"/>
      <c r="I1882" s="133"/>
      <c r="J1882" s="133"/>
      <c r="K1882" s="133"/>
    </row>
    <row r="1883" spans="1:11" s="122" customFormat="1">
      <c r="A1883" s="127">
        <v>44642</v>
      </c>
      <c r="B1883" s="125">
        <v>619</v>
      </c>
      <c r="C1883" s="125" t="s">
        <v>2427</v>
      </c>
      <c r="D1883" s="133">
        <v>23636</v>
      </c>
      <c r="E1883" s="133" t="s">
        <v>85</v>
      </c>
      <c r="F1883" s="133" t="s">
        <v>85</v>
      </c>
      <c r="G1883" s="133" t="s">
        <v>85</v>
      </c>
      <c r="H1883" s="133"/>
      <c r="I1883" s="133"/>
      <c r="J1883" s="133"/>
      <c r="K1883" s="133"/>
    </row>
    <row r="1884" spans="1:11" s="122" customFormat="1">
      <c r="A1884" s="127">
        <v>44642</v>
      </c>
      <c r="B1884" s="125">
        <v>626</v>
      </c>
      <c r="C1884" s="125" t="s">
        <v>2428</v>
      </c>
      <c r="D1884" s="133">
        <v>19505</v>
      </c>
      <c r="E1884" s="133" t="s">
        <v>85</v>
      </c>
      <c r="F1884" s="133" t="s">
        <v>85</v>
      </c>
      <c r="G1884" s="133" t="s">
        <v>85</v>
      </c>
      <c r="H1884" s="133"/>
      <c r="I1884" s="133"/>
      <c r="J1884" s="133"/>
      <c r="K1884" s="133"/>
    </row>
    <row r="1885" spans="1:11" s="122" customFormat="1">
      <c r="A1885" s="127">
        <v>44642</v>
      </c>
      <c r="B1885" s="125">
        <v>509</v>
      </c>
      <c r="C1885" s="125" t="s">
        <v>2429</v>
      </c>
      <c r="D1885" s="133">
        <v>935</v>
      </c>
      <c r="E1885" s="133" t="s">
        <v>85</v>
      </c>
      <c r="F1885" s="133" t="s">
        <v>85</v>
      </c>
      <c r="G1885" s="133"/>
      <c r="H1885" s="133"/>
      <c r="I1885" s="133"/>
      <c r="J1885" s="133"/>
      <c r="K1885" s="133"/>
    </row>
    <row r="1886" spans="1:11" s="122" customFormat="1">
      <c r="A1886" s="127">
        <v>44642</v>
      </c>
      <c r="B1886" s="125">
        <v>519</v>
      </c>
      <c r="C1886" s="125" t="s">
        <v>2430</v>
      </c>
      <c r="D1886" s="133">
        <v>1219</v>
      </c>
      <c r="E1886" s="133" t="s">
        <v>85</v>
      </c>
      <c r="F1886" s="133" t="s">
        <v>85</v>
      </c>
      <c r="G1886" s="133"/>
      <c r="H1886" s="133"/>
      <c r="I1886" s="133"/>
      <c r="J1886" s="133"/>
      <c r="K1886" s="133"/>
    </row>
    <row r="1887" spans="1:11" s="122" customFormat="1">
      <c r="A1887" s="127">
        <v>44643</v>
      </c>
      <c r="B1887" s="125">
        <v>409</v>
      </c>
      <c r="C1887" s="125" t="s">
        <v>2438</v>
      </c>
      <c r="D1887" s="133">
        <v>33895</v>
      </c>
      <c r="E1887" s="133" t="s">
        <v>85</v>
      </c>
      <c r="F1887" s="133" t="s">
        <v>85</v>
      </c>
      <c r="G1887" s="133" t="s">
        <v>85</v>
      </c>
      <c r="H1887" s="133"/>
      <c r="I1887" s="133"/>
      <c r="J1887" s="133"/>
      <c r="K1887" s="133"/>
    </row>
    <row r="1888" spans="1:11" s="122" customFormat="1">
      <c r="A1888" s="127">
        <v>44643</v>
      </c>
      <c r="B1888" s="125">
        <v>419</v>
      </c>
      <c r="C1888" s="125" t="s">
        <v>2439</v>
      </c>
      <c r="D1888" s="133">
        <v>34164</v>
      </c>
      <c r="E1888" s="133" t="s">
        <v>85</v>
      </c>
      <c r="F1888" s="133"/>
      <c r="G1888" s="133"/>
      <c r="H1888" s="133"/>
      <c r="I1888" s="133"/>
      <c r="J1888" s="133"/>
      <c r="K1888" s="133"/>
    </row>
    <row r="1889" spans="1:11" s="122" customFormat="1">
      <c r="A1889" s="127">
        <v>44643</v>
      </c>
      <c r="B1889" s="125">
        <v>607</v>
      </c>
      <c r="C1889" s="125" t="s">
        <v>2440</v>
      </c>
      <c r="D1889" s="133">
        <v>22823</v>
      </c>
      <c r="E1889" s="133" t="s">
        <v>85</v>
      </c>
      <c r="F1889" s="133"/>
      <c r="G1889" s="133"/>
      <c r="H1889" s="133"/>
      <c r="I1889" s="133"/>
      <c r="J1889" s="133"/>
      <c r="K1889" s="133"/>
    </row>
    <row r="1890" spans="1:11" s="122" customFormat="1">
      <c r="A1890" s="127">
        <v>44643</v>
      </c>
      <c r="B1890" s="125">
        <v>623</v>
      </c>
      <c r="C1890" s="125" t="s">
        <v>2441</v>
      </c>
      <c r="D1890" s="133">
        <v>25028</v>
      </c>
      <c r="E1890" s="133" t="s">
        <v>85</v>
      </c>
      <c r="F1890" s="133" t="s">
        <v>85</v>
      </c>
      <c r="G1890" s="133"/>
      <c r="H1890" s="133" t="s">
        <v>85</v>
      </c>
      <c r="I1890" s="133"/>
      <c r="J1890" s="133"/>
      <c r="K1890" s="133"/>
    </row>
    <row r="1891" spans="1:11" s="122" customFormat="1">
      <c r="A1891" s="127">
        <v>44643</v>
      </c>
      <c r="B1891" s="125">
        <v>625</v>
      </c>
      <c r="C1891" s="125" t="s">
        <v>2442</v>
      </c>
      <c r="D1891" s="133">
        <v>22660</v>
      </c>
      <c r="E1891" s="133" t="s">
        <v>85</v>
      </c>
      <c r="F1891" s="133"/>
      <c r="G1891" s="133"/>
      <c r="H1891" s="133"/>
      <c r="I1891" s="133"/>
      <c r="J1891" s="133"/>
      <c r="K1891" s="133"/>
    </row>
    <row r="1892" spans="1:11" s="122" customFormat="1">
      <c r="A1892" s="127">
        <v>44643</v>
      </c>
      <c r="B1892" s="125">
        <v>501</v>
      </c>
      <c r="C1892" s="125" t="s">
        <v>2443</v>
      </c>
      <c r="D1892" s="133">
        <v>1989</v>
      </c>
      <c r="E1892" s="133" t="s">
        <v>85</v>
      </c>
      <c r="F1892" s="133" t="s">
        <v>85</v>
      </c>
      <c r="G1892" s="133"/>
      <c r="H1892" s="133"/>
      <c r="I1892" s="133"/>
      <c r="J1892" s="133"/>
      <c r="K1892" s="133"/>
    </row>
    <row r="1893" spans="1:11" s="122" customFormat="1">
      <c r="A1893" s="127">
        <v>44643</v>
      </c>
      <c r="B1893" s="125">
        <v>506</v>
      </c>
      <c r="C1893" s="125" t="s">
        <v>2444</v>
      </c>
      <c r="D1893" s="133">
        <v>1071</v>
      </c>
      <c r="E1893" s="133" t="s">
        <v>85</v>
      </c>
      <c r="F1893" s="133"/>
      <c r="G1893" s="133"/>
      <c r="H1893" s="133" t="s">
        <v>85</v>
      </c>
      <c r="I1893" s="133"/>
      <c r="J1893" s="133"/>
      <c r="K1893" s="133"/>
    </row>
    <row r="1894" spans="1:11" s="122" customFormat="1">
      <c r="A1894" s="127">
        <v>44644</v>
      </c>
      <c r="B1894" s="125">
        <v>403</v>
      </c>
      <c r="C1894" s="125" t="s">
        <v>2461</v>
      </c>
      <c r="D1894" s="133">
        <v>32387</v>
      </c>
      <c r="E1894" s="133" t="s">
        <v>85</v>
      </c>
      <c r="F1894" s="133"/>
      <c r="G1894" s="133"/>
      <c r="H1894" s="133"/>
      <c r="I1894" s="133"/>
      <c r="J1894" s="133"/>
      <c r="K1894" s="133"/>
    </row>
    <row r="1895" spans="1:11" s="122" customFormat="1">
      <c r="A1895" s="127">
        <v>44644</v>
      </c>
      <c r="B1895" s="125">
        <v>418</v>
      </c>
      <c r="C1895" s="125" t="s">
        <v>2462</v>
      </c>
      <c r="D1895" s="133">
        <v>35893</v>
      </c>
      <c r="E1895" s="133" t="s">
        <v>85</v>
      </c>
      <c r="F1895" s="133"/>
      <c r="G1895" s="133"/>
      <c r="H1895" s="133"/>
      <c r="I1895" s="133"/>
      <c r="J1895" s="133"/>
      <c r="K1895" s="133"/>
    </row>
    <row r="1896" spans="1:11" s="122" customFormat="1">
      <c r="A1896" s="127">
        <v>44644</v>
      </c>
      <c r="B1896" s="125">
        <v>422</v>
      </c>
      <c r="C1896" s="125" t="s">
        <v>2463</v>
      </c>
      <c r="D1896" s="133">
        <v>35107</v>
      </c>
      <c r="E1896" s="133" t="s">
        <v>85</v>
      </c>
      <c r="F1896" s="133"/>
      <c r="G1896" s="133"/>
      <c r="H1896" s="133"/>
      <c r="I1896" s="133"/>
      <c r="J1896" s="133"/>
      <c r="K1896" s="133"/>
    </row>
    <row r="1897" spans="1:11" s="122" customFormat="1">
      <c r="A1897" s="127">
        <v>44644</v>
      </c>
      <c r="B1897" s="125">
        <v>423</v>
      </c>
      <c r="C1897" s="125" t="s">
        <v>2464</v>
      </c>
      <c r="D1897" s="133">
        <v>33397</v>
      </c>
      <c r="E1897" s="133" t="s">
        <v>85</v>
      </c>
      <c r="F1897" s="133" t="s">
        <v>85</v>
      </c>
      <c r="G1897" s="133"/>
      <c r="H1897" s="133" t="s">
        <v>85</v>
      </c>
      <c r="I1897" s="133"/>
      <c r="J1897" s="133"/>
      <c r="K1897" s="133"/>
    </row>
    <row r="1898" spans="1:11" s="122" customFormat="1">
      <c r="A1898" s="127">
        <v>44644</v>
      </c>
      <c r="B1898" s="125">
        <v>620</v>
      </c>
      <c r="C1898" s="125" t="s">
        <v>2465</v>
      </c>
      <c r="D1898" s="133">
        <v>25479</v>
      </c>
      <c r="E1898" s="133" t="s">
        <v>85</v>
      </c>
      <c r="F1898" s="133" t="s">
        <v>85</v>
      </c>
      <c r="G1898" s="133"/>
      <c r="H1898" s="133" t="s">
        <v>85</v>
      </c>
      <c r="I1898" s="133"/>
      <c r="J1898" s="133"/>
      <c r="K1898" s="133"/>
    </row>
    <row r="1899" spans="1:11" s="122" customFormat="1">
      <c r="A1899" s="127">
        <v>44644</v>
      </c>
      <c r="B1899" s="125">
        <v>511</v>
      </c>
      <c r="C1899" s="125" t="s">
        <v>2466</v>
      </c>
      <c r="D1899" s="133">
        <v>1102</v>
      </c>
      <c r="E1899" s="133" t="s">
        <v>85</v>
      </c>
      <c r="F1899" s="133"/>
      <c r="G1899" s="133"/>
      <c r="H1899" s="133"/>
      <c r="I1899" s="133"/>
      <c r="J1899" s="133"/>
      <c r="K1899" s="133"/>
    </row>
    <row r="1900" spans="1:11" s="122" customFormat="1">
      <c r="A1900" s="127">
        <v>44647</v>
      </c>
      <c r="B1900" s="125">
        <v>401</v>
      </c>
      <c r="C1900" s="125" t="s">
        <v>2467</v>
      </c>
      <c r="D1900" s="133">
        <v>19595</v>
      </c>
      <c r="E1900" s="133" t="s">
        <v>85</v>
      </c>
      <c r="F1900" s="133" t="s">
        <v>85</v>
      </c>
      <c r="G1900" s="133" t="s">
        <v>85</v>
      </c>
      <c r="H1900" s="133"/>
      <c r="I1900" s="133"/>
      <c r="J1900" s="133"/>
      <c r="K1900" s="133"/>
    </row>
    <row r="1901" spans="1:11" s="122" customFormat="1">
      <c r="A1901" s="127">
        <v>44647</v>
      </c>
      <c r="B1901" s="125">
        <v>411</v>
      </c>
      <c r="C1901" s="125" t="s">
        <v>2468</v>
      </c>
      <c r="D1901" s="133">
        <v>19125</v>
      </c>
      <c r="E1901" s="133" t="s">
        <v>85</v>
      </c>
      <c r="F1901" s="133"/>
      <c r="G1901" s="133"/>
      <c r="H1901" s="133"/>
      <c r="I1901" s="133"/>
      <c r="J1901" s="133"/>
      <c r="K1901" s="133"/>
    </row>
    <row r="1902" spans="1:11" s="122" customFormat="1">
      <c r="A1902" s="127">
        <v>44647</v>
      </c>
      <c r="B1902" s="125">
        <v>412</v>
      </c>
      <c r="C1902" s="125" t="s">
        <v>2469</v>
      </c>
      <c r="D1902" s="133">
        <v>20502</v>
      </c>
      <c r="E1902" s="133" t="s">
        <v>85</v>
      </c>
      <c r="F1902" s="133"/>
      <c r="G1902" s="133"/>
      <c r="H1902" s="133"/>
      <c r="I1902" s="133"/>
      <c r="J1902" s="133"/>
      <c r="K1902" s="133"/>
    </row>
    <row r="1903" spans="1:11" s="122" customFormat="1">
      <c r="A1903" s="127">
        <v>44647</v>
      </c>
      <c r="B1903" s="125">
        <v>604</v>
      </c>
      <c r="C1903" s="125" t="s">
        <v>2470</v>
      </c>
      <c r="D1903" s="133">
        <v>6007</v>
      </c>
      <c r="E1903" s="133" t="s">
        <v>85</v>
      </c>
      <c r="F1903" s="133" t="s">
        <v>85</v>
      </c>
      <c r="G1903" s="133" t="s">
        <v>85</v>
      </c>
      <c r="H1903" s="133"/>
      <c r="I1903" s="133"/>
      <c r="J1903" s="133"/>
      <c r="K1903" s="133"/>
    </row>
    <row r="1904" spans="1:11" s="122" customFormat="1">
      <c r="A1904" s="127">
        <v>44647</v>
      </c>
      <c r="B1904" s="125">
        <v>608</v>
      </c>
      <c r="C1904" s="125" t="s">
        <v>2471</v>
      </c>
      <c r="D1904" s="133">
        <v>24568</v>
      </c>
      <c r="E1904" s="133" t="s">
        <v>85</v>
      </c>
      <c r="F1904" s="133" t="s">
        <v>85</v>
      </c>
      <c r="G1904" s="133"/>
      <c r="H1904" s="133" t="s">
        <v>85</v>
      </c>
      <c r="I1904" s="133"/>
      <c r="J1904" s="133"/>
      <c r="K1904" s="133"/>
    </row>
    <row r="1905" spans="1:11" s="122" customFormat="1">
      <c r="A1905" s="127">
        <v>44647</v>
      </c>
      <c r="B1905" s="125">
        <v>514</v>
      </c>
      <c r="C1905" s="125" t="s">
        <v>2472</v>
      </c>
      <c r="D1905" s="133">
        <v>2476</v>
      </c>
      <c r="E1905" s="133" t="s">
        <v>85</v>
      </c>
      <c r="F1905" s="133" t="s">
        <v>85</v>
      </c>
      <c r="G1905" s="133"/>
      <c r="H1905" s="133" t="s">
        <v>85</v>
      </c>
      <c r="I1905" s="133"/>
      <c r="J1905" s="133"/>
      <c r="K1905" s="133"/>
    </row>
    <row r="1906" spans="1:11" s="122" customFormat="1">
      <c r="A1906" s="127">
        <v>44647</v>
      </c>
      <c r="B1906" s="125">
        <v>516</v>
      </c>
      <c r="C1906" s="125" t="s">
        <v>2473</v>
      </c>
      <c r="D1906" s="133">
        <v>2071</v>
      </c>
      <c r="E1906" s="133" t="s">
        <v>85</v>
      </c>
      <c r="F1906" s="133" t="s">
        <v>85</v>
      </c>
      <c r="G1906" s="133"/>
      <c r="H1906" s="133" t="s">
        <v>85</v>
      </c>
      <c r="I1906" s="133"/>
      <c r="J1906" s="133"/>
      <c r="K1906" s="133"/>
    </row>
    <row r="1907" spans="1:11" s="122" customFormat="1">
      <c r="A1907" s="127">
        <v>44648</v>
      </c>
      <c r="B1907" s="125">
        <v>407</v>
      </c>
      <c r="C1907" s="125" t="s">
        <v>2474</v>
      </c>
      <c r="D1907" s="133">
        <v>23035</v>
      </c>
      <c r="E1907" s="133" t="s">
        <v>85</v>
      </c>
      <c r="F1907" s="133" t="s">
        <v>85</v>
      </c>
      <c r="G1907" s="133" t="s">
        <v>85</v>
      </c>
      <c r="H1907" s="133"/>
      <c r="I1907" s="133"/>
      <c r="J1907" s="133"/>
      <c r="K1907" s="133"/>
    </row>
    <row r="1908" spans="1:11" s="122" customFormat="1">
      <c r="A1908" s="127">
        <v>44648</v>
      </c>
      <c r="B1908" s="125">
        <v>415</v>
      </c>
      <c r="C1908" s="125" t="s">
        <v>2475</v>
      </c>
      <c r="D1908" s="133">
        <v>33903</v>
      </c>
      <c r="E1908" s="133" t="s">
        <v>85</v>
      </c>
      <c r="F1908" s="133"/>
      <c r="G1908" s="133"/>
      <c r="H1908" s="133"/>
      <c r="I1908" s="133"/>
      <c r="J1908" s="133"/>
      <c r="K1908" s="133"/>
    </row>
    <row r="1909" spans="1:11" s="122" customFormat="1">
      <c r="A1909" s="127">
        <v>44648</v>
      </c>
      <c r="B1909" s="125">
        <v>605</v>
      </c>
      <c r="C1909" s="125" t="s">
        <v>2476</v>
      </c>
      <c r="D1909" s="133">
        <v>20942</v>
      </c>
      <c r="E1909" s="133" t="s">
        <v>85</v>
      </c>
      <c r="F1909" s="133" t="s">
        <v>85</v>
      </c>
      <c r="G1909" s="133"/>
      <c r="H1909" s="133" t="s">
        <v>85</v>
      </c>
      <c r="I1909" s="133"/>
      <c r="J1909" s="133"/>
      <c r="K1909" s="133"/>
    </row>
    <row r="1910" spans="1:11" s="122" customFormat="1">
      <c r="A1910" s="127">
        <v>44648</v>
      </c>
      <c r="B1910" s="125">
        <v>606</v>
      </c>
      <c r="C1910" s="125" t="s">
        <v>2477</v>
      </c>
      <c r="D1910" s="133">
        <v>7622</v>
      </c>
      <c r="E1910" s="133" t="s">
        <v>85</v>
      </c>
      <c r="F1910" s="133" t="s">
        <v>85</v>
      </c>
      <c r="G1910" s="133" t="s">
        <v>85</v>
      </c>
      <c r="H1910" s="133"/>
      <c r="I1910" s="133"/>
      <c r="J1910" s="133"/>
      <c r="K1910" s="133"/>
    </row>
    <row r="1911" spans="1:11" s="122" customFormat="1">
      <c r="A1911" s="127">
        <v>44648</v>
      </c>
      <c r="B1911" s="125">
        <v>621</v>
      </c>
      <c r="C1911" s="125" t="s">
        <v>2478</v>
      </c>
      <c r="D1911" s="133">
        <v>26943</v>
      </c>
      <c r="E1911" s="133" t="s">
        <v>85</v>
      </c>
      <c r="F1911" s="133"/>
      <c r="G1911" s="133"/>
      <c r="H1911" s="133"/>
      <c r="I1911" s="133"/>
      <c r="J1911" s="133"/>
      <c r="K1911" s="133"/>
    </row>
    <row r="1912" spans="1:11" s="122" customFormat="1">
      <c r="A1912" s="127">
        <v>44648</v>
      </c>
      <c r="B1912" s="125">
        <v>502</v>
      </c>
      <c r="C1912" s="125" t="s">
        <v>2479</v>
      </c>
      <c r="D1912" s="133">
        <v>5224</v>
      </c>
      <c r="E1912" s="133" t="s">
        <v>85</v>
      </c>
      <c r="F1912" s="133" t="s">
        <v>85</v>
      </c>
      <c r="G1912" s="133"/>
      <c r="H1912" s="133"/>
      <c r="I1912" s="133"/>
      <c r="J1912" s="133"/>
      <c r="K1912" s="133"/>
    </row>
    <row r="1913" spans="1:11" s="122" customFormat="1">
      <c r="A1913" s="127">
        <v>44648</v>
      </c>
      <c r="B1913" s="125">
        <v>512</v>
      </c>
      <c r="C1913" s="125" t="s">
        <v>2480</v>
      </c>
      <c r="D1913" s="133">
        <v>3815</v>
      </c>
      <c r="E1913" s="133" t="s">
        <v>85</v>
      </c>
      <c r="F1913" s="133" t="s">
        <v>85</v>
      </c>
      <c r="G1913" s="133"/>
      <c r="H1913" s="133"/>
      <c r="I1913" s="133"/>
      <c r="J1913" s="133"/>
      <c r="K1913" s="133"/>
    </row>
    <row r="1914" spans="1:11" s="122" customFormat="1">
      <c r="A1914" s="127">
        <v>44649</v>
      </c>
      <c r="B1914" s="125">
        <v>602</v>
      </c>
      <c r="C1914" s="125" t="s">
        <v>2481</v>
      </c>
      <c r="D1914" s="133">
        <v>7768</v>
      </c>
      <c r="E1914" s="133" t="s">
        <v>85</v>
      </c>
      <c r="F1914" s="133" t="s">
        <v>85</v>
      </c>
      <c r="G1914" s="133"/>
      <c r="H1914" s="133" t="s">
        <v>85</v>
      </c>
      <c r="I1914" s="133"/>
      <c r="J1914" s="133"/>
      <c r="K1914" s="133"/>
    </row>
    <row r="1915" spans="1:11" s="122" customFormat="1">
      <c r="A1915" s="127">
        <v>44649</v>
      </c>
      <c r="B1915" s="125">
        <v>603</v>
      </c>
      <c r="C1915" s="125" t="s">
        <v>2482</v>
      </c>
      <c r="D1915" s="133">
        <v>28206</v>
      </c>
      <c r="E1915" s="133" t="s">
        <v>85</v>
      </c>
      <c r="F1915" s="133"/>
      <c r="G1915" s="133"/>
      <c r="H1915" s="133"/>
      <c r="I1915" s="133"/>
      <c r="J1915" s="133"/>
      <c r="K1915" s="133"/>
    </row>
    <row r="1916" spans="1:11" s="122" customFormat="1">
      <c r="A1916" s="127">
        <v>44649</v>
      </c>
      <c r="B1916" s="125">
        <v>609</v>
      </c>
      <c r="C1916" s="125" t="s">
        <v>2483</v>
      </c>
      <c r="D1916" s="133">
        <v>17699</v>
      </c>
      <c r="E1916" s="133" t="s">
        <v>85</v>
      </c>
      <c r="F1916" s="133"/>
      <c r="G1916" s="133"/>
      <c r="H1916" s="133"/>
      <c r="I1916" s="133"/>
      <c r="J1916" s="133"/>
      <c r="K1916" s="133"/>
    </row>
    <row r="1917" spans="1:11" s="122" customFormat="1">
      <c r="A1917" s="127">
        <v>44649</v>
      </c>
      <c r="B1917" s="125">
        <v>617</v>
      </c>
      <c r="C1917" s="125" t="s">
        <v>2484</v>
      </c>
      <c r="D1917" s="133">
        <v>14996</v>
      </c>
      <c r="E1917" s="133" t="s">
        <v>85</v>
      </c>
      <c r="F1917" s="133"/>
      <c r="G1917" s="133"/>
      <c r="H1917" s="133"/>
      <c r="I1917" s="133"/>
      <c r="J1917" s="133"/>
      <c r="K1917" s="133"/>
    </row>
    <row r="1918" spans="1:11" s="122" customFormat="1">
      <c r="A1918" s="127">
        <v>44649</v>
      </c>
      <c r="B1918" s="125">
        <v>624</v>
      </c>
      <c r="C1918" s="125" t="s">
        <v>2485</v>
      </c>
      <c r="D1918" s="133">
        <v>20754</v>
      </c>
      <c r="E1918" s="133" t="s">
        <v>85</v>
      </c>
      <c r="F1918" s="133"/>
      <c r="G1918" s="133"/>
      <c r="H1918" s="133"/>
      <c r="I1918" s="133"/>
      <c r="J1918" s="133"/>
      <c r="K1918" s="133"/>
    </row>
    <row r="1919" spans="1:11" s="122" customFormat="1">
      <c r="A1919" s="127">
        <v>44649</v>
      </c>
      <c r="B1919" s="125">
        <v>503</v>
      </c>
      <c r="C1919" s="125" t="s">
        <v>2486</v>
      </c>
      <c r="D1919" s="133">
        <v>4889</v>
      </c>
      <c r="E1919" s="133" t="s">
        <v>85</v>
      </c>
      <c r="F1919" s="133" t="s">
        <v>85</v>
      </c>
      <c r="G1919" s="133"/>
      <c r="H1919" s="133" t="s">
        <v>85</v>
      </c>
      <c r="I1919" s="133"/>
      <c r="J1919" s="133"/>
      <c r="K1919" s="133"/>
    </row>
    <row r="1920" spans="1:11" s="122" customFormat="1">
      <c r="A1920" s="127">
        <v>44649</v>
      </c>
      <c r="B1920" s="125">
        <v>513</v>
      </c>
      <c r="C1920" s="125" t="s">
        <v>2487</v>
      </c>
      <c r="D1920" s="133">
        <v>1640</v>
      </c>
      <c r="E1920" s="133" t="s">
        <v>85</v>
      </c>
      <c r="F1920" s="133" t="s">
        <v>85</v>
      </c>
      <c r="G1920" s="133"/>
      <c r="H1920" s="133" t="s">
        <v>85</v>
      </c>
      <c r="I1920" s="133"/>
      <c r="J1920" s="133"/>
      <c r="K1920" s="133"/>
    </row>
  </sheetData>
  <autoFilter ref="A16:K1920" xr:uid="{00000000-0009-0000-0000-000005000000}"/>
  <mergeCells count="1">
    <mergeCell ref="M16:N16"/>
  </mergeCells>
  <phoneticPr fontId="11" type="noConversion"/>
  <hyperlinks>
    <hyperlink ref="E37" r:id="rId1" display="done" xr:uid="{00000000-0004-0000-0500-000000000000}"/>
    <hyperlink ref="E30" r:id="rId2" display="done" xr:uid="{00000000-0004-0000-0500-000001000000}"/>
    <hyperlink ref="E43" r:id="rId3" display="done" xr:uid="{00000000-0004-0000-0500-000002000000}"/>
    <hyperlink ref="E24" r:id="rId4" display="done" xr:uid="{00000000-0004-0000-0500-000003000000}"/>
    <hyperlink ref="H91" r:id="rId5" display="done" xr:uid="{00000000-0004-0000-0500-000004000000}"/>
  </hyperlinks>
  <pageMargins left="0.7" right="0.7" top="0.75" bottom="0.75" header="0.3" footer="0.3"/>
  <pageSetup orientation="portrait"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2BD18-8666-4AFE-B2B1-287020C50244}">
  <dimension ref="B5"/>
  <sheetViews>
    <sheetView workbookViewId="0">
      <selection activeCell="C18" sqref="C18"/>
    </sheetView>
  </sheetViews>
  <sheetFormatPr defaultRowHeight="14.4"/>
  <sheetData>
    <row r="5" spans="2:2">
      <c r="B5">
        <f>+COUNTIFS(C5:C28,"MU",F5:F28, "0")/2</f>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user-access</vt:lpstr>
      <vt:lpstr>availability</vt:lpstr>
      <vt:lpstr>Sheet1</vt:lpstr>
      <vt:lpstr>avakpi</vt:lpstr>
      <vt:lpstr>reliability</vt:lpstr>
      <vt:lpstr>eq-reliability</vt:lpstr>
      <vt:lpstr>configl4</vt:lpstr>
      <vt:lpstr>configl5</vt:lpstr>
      <vt:lpstr>configl6</vt:lpstr>
      <vt:lpstr>sw_history</vt:lpstr>
      <vt:lpstr>repair</vt:lpstr>
      <vt:lpstr>reliabilityOld</vt:lpstr>
      <vt:lpstr>retrofit_summary</vt:lpstr>
      <vt:lpstr>pm</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2021-08-03T07:22:08Z</dcterms:created>
  <dcterms:modified xsi:type="dcterms:W3CDTF">2022-09-04T12:32:58Z</dcterms:modified>
</cp:coreProperties>
</file>