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Sheet1!$H$1:$H$65</definedName>
  </definedNames>
  <calcPr calcId="144525"/>
</workbook>
</file>

<file path=xl/calcChain.xml><?xml version="1.0" encoding="utf-8"?>
<calcChain xmlns="http://schemas.openxmlformats.org/spreadsheetml/2006/main">
  <c r="B21" i="1" l="1"/>
  <c r="Q21" i="1" s="1"/>
  <c r="F21" i="1"/>
  <c r="D21" i="1"/>
  <c r="B2" i="1"/>
  <c r="F2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B3" i="1"/>
  <c r="F3" i="1"/>
  <c r="P3" i="1" s="1"/>
  <c r="D3" i="1"/>
  <c r="K3" i="1"/>
  <c r="B4" i="1"/>
  <c r="F4" i="1"/>
  <c r="D4" i="1"/>
  <c r="P4" i="1" s="1"/>
  <c r="K4" i="1"/>
  <c r="B5" i="1"/>
  <c r="F5" i="1"/>
  <c r="P5" i="1" s="1"/>
  <c r="D5" i="1"/>
  <c r="K5" i="1"/>
  <c r="B6" i="1"/>
  <c r="Q6" i="1" s="1"/>
  <c r="F6" i="1"/>
  <c r="D6" i="1"/>
  <c r="K6" i="1"/>
  <c r="P6" i="1"/>
  <c r="B7" i="1"/>
  <c r="F7" i="1"/>
  <c r="P7" i="1" s="1"/>
  <c r="D7" i="1"/>
  <c r="K7" i="1"/>
  <c r="B8" i="1"/>
  <c r="F8" i="1"/>
  <c r="D8" i="1"/>
  <c r="P8" i="1" s="1"/>
  <c r="K8" i="1"/>
  <c r="B9" i="1"/>
  <c r="F9" i="1"/>
  <c r="P9" i="1" s="1"/>
  <c r="D9" i="1"/>
  <c r="K9" i="1"/>
  <c r="B10" i="1"/>
  <c r="Q10" i="1" s="1"/>
  <c r="F10" i="1"/>
  <c r="D10" i="1"/>
  <c r="K10" i="1"/>
  <c r="P10" i="1"/>
  <c r="B11" i="1"/>
  <c r="F11" i="1"/>
  <c r="P11" i="1" s="1"/>
  <c r="D11" i="1"/>
  <c r="K11" i="1"/>
  <c r="B12" i="1"/>
  <c r="F12" i="1"/>
  <c r="D12" i="1"/>
  <c r="P12" i="1" s="1"/>
  <c r="K12" i="1"/>
  <c r="B13" i="1"/>
  <c r="F13" i="1"/>
  <c r="P13" i="1" s="1"/>
  <c r="D13" i="1"/>
  <c r="K13" i="1"/>
  <c r="B14" i="1"/>
  <c r="Q14" i="1" s="1"/>
  <c r="F14" i="1"/>
  <c r="D14" i="1"/>
  <c r="K14" i="1"/>
  <c r="P14" i="1"/>
  <c r="B15" i="1"/>
  <c r="F15" i="1"/>
  <c r="P15" i="1" s="1"/>
  <c r="D15" i="1"/>
  <c r="K15" i="1"/>
  <c r="B16" i="1"/>
  <c r="F16" i="1"/>
  <c r="D16" i="1"/>
  <c r="P16" i="1" s="1"/>
  <c r="K16" i="1"/>
  <c r="B17" i="1"/>
  <c r="F17" i="1"/>
  <c r="P17" i="1" s="1"/>
  <c r="D17" i="1"/>
  <c r="K17" i="1"/>
  <c r="B18" i="1"/>
  <c r="Q18" i="1" s="1"/>
  <c r="F18" i="1"/>
  <c r="D18" i="1"/>
  <c r="K18" i="1"/>
  <c r="P18" i="1"/>
  <c r="B19" i="1"/>
  <c r="F19" i="1"/>
  <c r="P19" i="1" s="1"/>
  <c r="D19" i="1"/>
  <c r="K19" i="1"/>
  <c r="B20" i="1"/>
  <c r="F20" i="1"/>
  <c r="D20" i="1"/>
  <c r="P20" i="1" s="1"/>
  <c r="K20" i="1"/>
  <c r="K21" i="1"/>
  <c r="P21" i="1"/>
  <c r="B22" i="1"/>
  <c r="F22" i="1"/>
  <c r="P22" i="1" s="1"/>
  <c r="D22" i="1"/>
  <c r="K22" i="1"/>
  <c r="B23" i="1"/>
  <c r="F23" i="1"/>
  <c r="D23" i="1"/>
  <c r="P23" i="1" s="1"/>
  <c r="K23" i="1"/>
  <c r="B24" i="1"/>
  <c r="F24" i="1"/>
  <c r="P24" i="1" s="1"/>
  <c r="D24" i="1"/>
  <c r="K24" i="1"/>
  <c r="B25" i="1"/>
  <c r="Q25" i="1" s="1"/>
  <c r="F25" i="1"/>
  <c r="D25" i="1"/>
  <c r="K25" i="1"/>
  <c r="P25" i="1"/>
  <c r="B26" i="1"/>
  <c r="F26" i="1"/>
  <c r="P26" i="1" s="1"/>
  <c r="D26" i="1"/>
  <c r="K26" i="1"/>
  <c r="B27" i="1"/>
  <c r="F27" i="1"/>
  <c r="D27" i="1"/>
  <c r="P27" i="1" s="1"/>
  <c r="K27" i="1"/>
  <c r="B28" i="1"/>
  <c r="F28" i="1"/>
  <c r="P28" i="1" s="1"/>
  <c r="D28" i="1"/>
  <c r="K28" i="1"/>
  <c r="B29" i="1"/>
  <c r="Q29" i="1" s="1"/>
  <c r="F29" i="1"/>
  <c r="D29" i="1"/>
  <c r="K29" i="1"/>
  <c r="P29" i="1"/>
  <c r="B30" i="1"/>
  <c r="F30" i="1"/>
  <c r="P30" i="1" s="1"/>
  <c r="D30" i="1"/>
  <c r="K30" i="1"/>
  <c r="B31" i="1"/>
  <c r="F31" i="1"/>
  <c r="D31" i="1"/>
  <c r="P31" i="1" s="1"/>
  <c r="K31" i="1"/>
  <c r="B32" i="1"/>
  <c r="F32" i="1"/>
  <c r="P32" i="1" s="1"/>
  <c r="D32" i="1"/>
  <c r="K32" i="1"/>
  <c r="B33" i="1"/>
  <c r="Q33" i="1" s="1"/>
  <c r="F33" i="1"/>
  <c r="D33" i="1"/>
  <c r="K33" i="1"/>
  <c r="P33" i="1"/>
  <c r="B34" i="1"/>
  <c r="F34" i="1"/>
  <c r="P34" i="1" s="1"/>
  <c r="D34" i="1"/>
  <c r="K34" i="1"/>
  <c r="B35" i="1"/>
  <c r="F35" i="1"/>
  <c r="D35" i="1"/>
  <c r="P35" i="1" s="1"/>
  <c r="K35" i="1"/>
  <c r="B36" i="1"/>
  <c r="F36" i="1"/>
  <c r="P36" i="1" s="1"/>
  <c r="D36" i="1"/>
  <c r="K36" i="1"/>
  <c r="B37" i="1"/>
  <c r="Q37" i="1" s="1"/>
  <c r="F37" i="1"/>
  <c r="D37" i="1"/>
  <c r="K37" i="1"/>
  <c r="P37" i="1"/>
  <c r="B38" i="1"/>
  <c r="F38" i="1"/>
  <c r="P38" i="1" s="1"/>
  <c r="D38" i="1"/>
  <c r="K38" i="1"/>
  <c r="B39" i="1"/>
  <c r="F39" i="1"/>
  <c r="D39" i="1"/>
  <c r="P39" i="1" s="1"/>
  <c r="K39" i="1"/>
  <c r="B40" i="1"/>
  <c r="F40" i="1"/>
  <c r="P40" i="1" s="1"/>
  <c r="D40" i="1"/>
  <c r="K40" i="1"/>
  <c r="B41" i="1"/>
  <c r="Q41" i="1" s="1"/>
  <c r="F41" i="1"/>
  <c r="D41" i="1"/>
  <c r="K41" i="1"/>
  <c r="P41" i="1"/>
  <c r="B42" i="1"/>
  <c r="F42" i="1"/>
  <c r="P42" i="1" s="1"/>
  <c r="D42" i="1"/>
  <c r="K42" i="1"/>
  <c r="B43" i="1"/>
  <c r="F43" i="1"/>
  <c r="D43" i="1"/>
  <c r="P43" i="1" s="1"/>
  <c r="K43" i="1"/>
  <c r="B44" i="1"/>
  <c r="F44" i="1"/>
  <c r="P44" i="1" s="1"/>
  <c r="D44" i="1"/>
  <c r="K44" i="1"/>
  <c r="B45" i="1"/>
  <c r="Q45" i="1" s="1"/>
  <c r="F45" i="1"/>
  <c r="D45" i="1"/>
  <c r="K45" i="1"/>
  <c r="P45" i="1"/>
  <c r="B46" i="1"/>
  <c r="F46" i="1"/>
  <c r="P46" i="1" s="1"/>
  <c r="D46" i="1"/>
  <c r="K46" i="1"/>
  <c r="B47" i="1"/>
  <c r="F47" i="1"/>
  <c r="D47" i="1"/>
  <c r="P47" i="1" s="1"/>
  <c r="K47" i="1"/>
  <c r="B48" i="1"/>
  <c r="F48" i="1"/>
  <c r="P48" i="1" s="1"/>
  <c r="D48" i="1"/>
  <c r="K48" i="1"/>
  <c r="B49" i="1"/>
  <c r="Q49" i="1" s="1"/>
  <c r="F49" i="1"/>
  <c r="D49" i="1"/>
  <c r="K49" i="1"/>
  <c r="P49" i="1"/>
  <c r="B50" i="1"/>
  <c r="F50" i="1"/>
  <c r="P50" i="1" s="1"/>
  <c r="D50" i="1"/>
  <c r="K50" i="1"/>
  <c r="B51" i="1"/>
  <c r="F51" i="1"/>
  <c r="D51" i="1"/>
  <c r="P51" i="1" s="1"/>
  <c r="K51" i="1"/>
  <c r="B52" i="1"/>
  <c r="F52" i="1"/>
  <c r="P52" i="1" s="1"/>
  <c r="D52" i="1"/>
  <c r="K52" i="1"/>
  <c r="B53" i="1"/>
  <c r="Q53" i="1" s="1"/>
  <c r="F53" i="1"/>
  <c r="D53" i="1"/>
  <c r="K53" i="1"/>
  <c r="P53" i="1"/>
  <c r="K2" i="1"/>
  <c r="P2" i="1" s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2" i="1"/>
  <c r="I2" i="1" s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Q52" i="1" l="1"/>
  <c r="Q48" i="1"/>
  <c r="Q44" i="1"/>
  <c r="Q40" i="1"/>
  <c r="Q36" i="1"/>
  <c r="Q32" i="1"/>
  <c r="Q28" i="1"/>
  <c r="Q24" i="1"/>
  <c r="Q17" i="1"/>
  <c r="Q13" i="1"/>
  <c r="Q9" i="1"/>
  <c r="Q5" i="1"/>
  <c r="Q2" i="1"/>
  <c r="Q51" i="1"/>
  <c r="Q47" i="1"/>
  <c r="Q43" i="1"/>
  <c r="Q39" i="1"/>
  <c r="Q35" i="1"/>
  <c r="Q31" i="1"/>
  <c r="Q27" i="1"/>
  <c r="Q23" i="1"/>
  <c r="Q20" i="1"/>
  <c r="Q16" i="1"/>
  <c r="Q12" i="1"/>
  <c r="Q8" i="1"/>
  <c r="Q4" i="1"/>
  <c r="Q50" i="1"/>
  <c r="Q46" i="1"/>
  <c r="Q42" i="1"/>
  <c r="Q38" i="1"/>
  <c r="Q34" i="1"/>
  <c r="Q30" i="1"/>
  <c r="Q26" i="1"/>
  <c r="Q22" i="1"/>
  <c r="Q19" i="1"/>
  <c r="Q15" i="1"/>
  <c r="Q11" i="1"/>
  <c r="Q7" i="1"/>
  <c r="Q3" i="1"/>
</calcChain>
</file>

<file path=xl/sharedStrings.xml><?xml version="1.0" encoding="utf-8"?>
<sst xmlns="http://schemas.openxmlformats.org/spreadsheetml/2006/main" count="206" uniqueCount="124">
  <si>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</si>
  <si>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</si>
  <si>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</si>
  <si>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</si>
  <si>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</si>
  <si>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</si>
  <si>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</si>
  <si>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</si>
  <si>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</si>
  <si>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</si>
  <si>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</si>
  <si>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</si>
  <si>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</si>
  <si>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</si>
  <si>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</si>
  <si>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</si>
  <si>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</si>
  <si>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</si>
  <si>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</si>
  <si>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</si>
  <si>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</si>
  <si>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</si>
  <si>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</si>
  <si>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</si>
  <si>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</si>
  <si>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</si>
  <si>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</si>
  <si>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</si>
  <si>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</si>
  <si>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</si>
  <si>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</si>
  <si>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</si>
  <si>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</si>
  <si>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</si>
  <si>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</si>
  <si>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</si>
  <si>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</si>
  <si>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</si>
  <si>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</si>
  <si>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</si>
  <si>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</si>
  <si>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</si>
  <si>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</si>
  <si>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</si>
  <si>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</si>
  <si>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</si>
  <si>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</si>
  <si>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</si>
  <si>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</si>
  <si>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</si>
  <si>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</si>
  <si>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</si>
  <si>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</si>
  <si>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</si>
  <si>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</si>
  <si>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</si>
  <si>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</si>
  <si>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</si>
  <si>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</si>
  <si>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</si>
  <si>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</si>
  <si>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</si>
  <si>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</si>
  <si>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</si>
  <si>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</si>
  <si>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</si>
  <si>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</si>
  <si>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</si>
  <si>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</si>
  <si>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</si>
  <si>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</si>
  <si>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</si>
  <si>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</si>
  <si>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</si>
  <si>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</si>
  <si>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</si>
  <si>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</si>
  <si>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</si>
  <si>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</si>
  <si>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</si>
  <si>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</si>
  <si>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</si>
  <si>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</si>
  <si>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</si>
  <si>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</si>
  <si>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</si>
  <si>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Ford</t>
  </si>
  <si>
    <t>FD</t>
  </si>
  <si>
    <t>GM</t>
  </si>
  <si>
    <t>General motors</t>
  </si>
  <si>
    <t>Honda</t>
  </si>
  <si>
    <t>Hundai</t>
  </si>
  <si>
    <t>Toyota</t>
  </si>
  <si>
    <t>TY</t>
  </si>
  <si>
    <t>HY</t>
  </si>
  <si>
    <t>HO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</si>
  <si>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</si>
  <si>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</si>
  <si>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</si>
  <si>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</si>
  <si>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</si>
  <si>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</si>
  <si>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</si>
  <si>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</si>
  <si>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</si>
  <si>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</si>
  <si>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</si>
  <si>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</si>
  <si>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</si>
  <si>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</si>
  <si>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</si>
  <si>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</si>
  <si>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</si>
  <si>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</si>
  <si>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</si>
  <si>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</si>
  <si>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SLV</t>
  </si>
  <si>
    <t>Silverado</t>
  </si>
  <si>
    <t>FD06FCS006</t>
  </si>
  <si>
    <t>GM09CMR014</t>
  </si>
  <si>
    <t>HO05ODY037</t>
  </si>
  <si>
    <t>HO01OODY040</t>
  </si>
  <si>
    <t>New Car ID 2n formula</t>
  </si>
  <si>
    <t>Have To Create C,D,E,F,I,L,O,P,Q Column From Car ID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</si>
</sst>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Miles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xVal>
            <c:numRef>
              <c:f>Sheet1!$G$2:$G$65</c:f>
              <c:numCache>
                <c:formatCode>General</c:formatCode>
                <c:ptCount val="64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24</c:v>
                </c:pt>
                <c:pt idx="18">
                  <c:v>22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13</c:v>
                </c:pt>
                <c:pt idx="24">
                  <c:v>20</c:v>
                </c:pt>
                <c:pt idx="25">
                  <c:v>19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21</c:v>
                </c:pt>
                <c:pt idx="40">
                  <c:v>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18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</c:numCache>
            </c:numRef>
          </c:xVal>
          <c:yVal>
            <c:numRef>
              <c:f>Sheet1!$H$2:$H$65</c:f>
              <c:numCache>
                <c:formatCode>General</c:formatCode>
                <c:ptCount val="64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8368"/>
        <c:axId val="130831488"/>
      </c:scatterChart>
      <c:valAx>
        <c:axId val="1282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of Cars</a:t>
                </a:r>
                <a:r>
                  <a:rPr lang="en-US" baseline="0"/>
                  <a:t>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831488"/>
        <c:crosses val="autoZero"/>
        <c:crossBetween val="midCat"/>
      </c:valAx>
      <c:valAx>
        <c:axId val="13083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Miles Driven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29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9525</xdr:rowOff>
    </xdr:from>
    <xdr:to>
      <xdr:col>26</xdr:col>
      <xdr:colOff>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40" workbookViewId="0">
      <selection activeCell="H60" sqref="H60"/>
    </sheetView>
  </sheetViews>
  <sheetFormatPr defaultRowHeight="15" x14ac:dyDescent="0.25"/>
  <cols>
    <col min="1" max="1" width="13.5703125" bestFit="1" customWidth="1"/>
    <col min="3" max="3" width="16.85546875" bestFit="1" customWidth="1"/>
    <col min="4" max="4" width="14.85546875" bestFit="1" customWidth="1"/>
    <col min="5" max="5" width="17.85546875" bestFit="1" customWidth="1"/>
    <col min="6" max="6" width="16.7109375" bestFit="1" customWidth="1"/>
    <col min="8" max="8" width="14.7109375" customWidth="1"/>
    <col min="9" max="9" width="12" bestFit="1" customWidth="1"/>
    <col min="14" max="14" width="15.140625" bestFit="1" customWidth="1"/>
    <col min="15" max="15" width="12.140625" bestFit="1" customWidth="1"/>
    <col min="16" max="16" width="16.85546875" bestFit="1" customWidth="1"/>
    <col min="17" max="17" width="15.7109375" customWidth="1"/>
  </cols>
  <sheetData>
    <row r="1" spans="1:17" ht="41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122</v>
      </c>
    </row>
    <row r="2" spans="1:17" x14ac:dyDescent="0.25">
      <c r="A2" t="s">
        <v>14</v>
      </c>
      <c r="B2" t="str">
        <f t="shared" ref="B2:B33" si="0">LEFT(A2,2)</f>
        <v>FD</v>
      </c>
      <c r="C2" t="str">
        <f t="shared" ref="C2:C33" si="1">VLOOKUP(B2,C$55:D$60,2)</f>
        <v>Ford</v>
      </c>
      <c r="D2" t="str">
        <f t="shared" ref="D2:D33" si="2">MID(A2,5,3)</f>
        <v>MTG</v>
      </c>
      <c r="E2" t="str">
        <f t="shared" ref="E2:E33" si="3">VLOOKUP(D2,E$55:F$65,2)</f>
        <v>Mustang</v>
      </c>
      <c r="F2" t="str">
        <f t="shared" ref="F2:F33" si="4">MID(A2,3,2)</f>
        <v>06</v>
      </c>
      <c r="G2">
        <f t="shared" ref="G2:G33" si="5">IF(22-F2&lt;0,100-F2+22,22-F2)</f>
        <v>16</v>
      </c>
      <c r="H2">
        <v>40326.800000000003</v>
      </c>
      <c r="I2">
        <f t="shared" ref="I2:I33" si="6">H2/G2</f>
        <v>2520.4250000000002</v>
      </c>
      <c r="J2" t="s">
        <v>15</v>
      </c>
      <c r="K2" t="str">
        <f t="shared" ref="K2:K33" si="7">UPPER(LEFT(J2,3))</f>
        <v>BLA</v>
      </c>
      <c r="L2" t="str">
        <f t="shared" ref="L2:L33" si="8">RIGHT(A2,3)</f>
        <v>001</v>
      </c>
      <c r="M2" t="s">
        <v>16</v>
      </c>
      <c r="N2">
        <v>50000</v>
      </c>
      <c r="O2" t="str">
        <f t="shared" ref="O2:O33" si="9">IF(H2&lt;=N2,"Yes","Not Covered")</f>
        <v>Yes</v>
      </c>
      <c r="P2" t="str">
        <f t="shared" ref="P2:P33" si="10">CONCATENATE(B2,F2,D2,K2,L2)</f>
        <v>FD06MTGBLA001</v>
      </c>
      <c r="Q2" t="str">
        <f>CONCATENATE(B2,F2,D2,UPPER(LEFT(J2,3)),RIGHT(A2,3))</f>
        <v>FD06MTGBLA001</v>
      </c>
    </row>
    <row r="3" spans="1:17" x14ac:dyDescent="0.25">
      <c r="A3" t="s">
        <v>17</v>
      </c>
      <c r="B3" t="str">
        <f t="shared" si="0"/>
        <v>FD</v>
      </c>
      <c r="C3" t="str">
        <f t="shared" si="1"/>
        <v>Ford</v>
      </c>
      <c r="D3" t="str">
        <f t="shared" si="2"/>
        <v>MTG</v>
      </c>
      <c r="E3" t="str">
        <f t="shared" si="3"/>
        <v>Mustang</v>
      </c>
      <c r="F3" t="str">
        <f t="shared" si="4"/>
        <v>06</v>
      </c>
      <c r="G3">
        <f t="shared" si="5"/>
        <v>16</v>
      </c>
      <c r="H3">
        <v>44974.8</v>
      </c>
      <c r="I3">
        <f t="shared" si="6"/>
        <v>2810.9250000000002</v>
      </c>
      <c r="J3" t="s">
        <v>18</v>
      </c>
      <c r="K3" t="str">
        <f t="shared" si="7"/>
        <v>WHI</v>
      </c>
      <c r="L3" t="str">
        <f t="shared" si="8"/>
        <v>002</v>
      </c>
      <c r="M3" t="s">
        <v>19</v>
      </c>
      <c r="N3">
        <v>50000</v>
      </c>
      <c r="O3" t="str">
        <f t="shared" si="9"/>
        <v>Yes</v>
      </c>
      <c r="P3" t="str">
        <f t="shared" si="10"/>
        <v>FD06MTGWHI002</v>
      </c>
      <c r="Q3" t="str">
        <f>CONCATENATE(B3,F3,D3,UPPER(LEFT(J3,3)),RIGHT(A3,3))</f>
        <v>FD06MTGWHI002</v>
      </c>
    </row>
    <row r="4" spans="1:17" x14ac:dyDescent="0.2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14</v>
      </c>
      <c r="H4">
        <v>44946.5</v>
      </c>
      <c r="I4">
        <f t="shared" si="6"/>
        <v>3210.4642857142858</v>
      </c>
      <c r="J4" t="s">
        <v>21</v>
      </c>
      <c r="K4" t="str">
        <f t="shared" si="7"/>
        <v>GRE</v>
      </c>
      <c r="L4" t="str">
        <f t="shared" si="8"/>
        <v>003</v>
      </c>
      <c r="M4" t="s">
        <v>22</v>
      </c>
      <c r="N4">
        <v>50000</v>
      </c>
      <c r="O4" t="str">
        <f t="shared" si="9"/>
        <v>Yes</v>
      </c>
      <c r="P4" t="str">
        <f t="shared" si="10"/>
        <v>FD08MTGGRE003</v>
      </c>
      <c r="Q4" t="str">
        <f>CONCATENATE(B4,F4,D4,UPPER(LEFT(J4,3)),RIGHT(A4,3))</f>
        <v>FD08MTGGRE003</v>
      </c>
    </row>
    <row r="5" spans="1:17" x14ac:dyDescent="0.2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14</v>
      </c>
      <c r="H5">
        <v>37558.800000000003</v>
      </c>
      <c r="I5">
        <f t="shared" si="6"/>
        <v>2682.7714285714287</v>
      </c>
      <c r="J5" t="s">
        <v>15</v>
      </c>
      <c r="K5" t="str">
        <f t="shared" si="7"/>
        <v>BLA</v>
      </c>
      <c r="L5" t="str">
        <f t="shared" si="8"/>
        <v>004</v>
      </c>
      <c r="M5" t="s">
        <v>24</v>
      </c>
      <c r="N5">
        <v>50000</v>
      </c>
      <c r="O5" t="str">
        <f t="shared" si="9"/>
        <v>Yes</v>
      </c>
      <c r="P5" t="str">
        <f t="shared" si="10"/>
        <v>FD08MTGBLA004</v>
      </c>
      <c r="Q5" t="str">
        <f>CONCATENATE(B5,F5,D5,UPPER(LEFT(J5,3)),RIGHT(A5,3))</f>
        <v>FD08MTGBLA004</v>
      </c>
    </row>
    <row r="6" spans="1:17" x14ac:dyDescent="0.2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14</v>
      </c>
      <c r="H6">
        <v>36438.5</v>
      </c>
      <c r="I6">
        <f t="shared" si="6"/>
        <v>2602.75</v>
      </c>
      <c r="J6" t="s">
        <v>18</v>
      </c>
      <c r="K6" t="str">
        <f t="shared" si="7"/>
        <v>WHI</v>
      </c>
      <c r="L6" t="str">
        <f t="shared" si="8"/>
        <v>005</v>
      </c>
      <c r="M6" t="s">
        <v>16</v>
      </c>
      <c r="N6">
        <v>50000</v>
      </c>
      <c r="O6" t="str">
        <f t="shared" si="9"/>
        <v>Yes</v>
      </c>
      <c r="P6" t="str">
        <f t="shared" si="10"/>
        <v>FD08MTGWHI005</v>
      </c>
      <c r="Q6" t="str">
        <f>CONCATENATE(B6,F6,D6,UPPER(LEFT(J6,3)),RIGHT(A6,3))</f>
        <v>FD08MTGWHI005</v>
      </c>
    </row>
    <row r="7" spans="1:17" x14ac:dyDescent="0.25">
      <c r="A7" t="s">
        <v>118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16</v>
      </c>
      <c r="H7">
        <v>46311.4</v>
      </c>
      <c r="I7">
        <f t="shared" si="6"/>
        <v>2894.4625000000001</v>
      </c>
      <c r="J7" t="s">
        <v>21</v>
      </c>
      <c r="K7" t="str">
        <f t="shared" si="7"/>
        <v>GRE</v>
      </c>
      <c r="L7" t="str">
        <f t="shared" si="8"/>
        <v>006</v>
      </c>
      <c r="M7" t="s">
        <v>26</v>
      </c>
      <c r="N7">
        <v>75000</v>
      </c>
      <c r="O7" t="str">
        <f t="shared" si="9"/>
        <v>Yes</v>
      </c>
      <c r="P7" t="str">
        <f t="shared" si="10"/>
        <v>FD06FCSGRE006</v>
      </c>
      <c r="Q7" t="str">
        <f>CONCATENATE(B7,F7,D7,UPPER(LEFT(J7,3)),RIGHT(A7,3))</f>
        <v>FD06FCSGRE006</v>
      </c>
    </row>
    <row r="8" spans="1:17" x14ac:dyDescent="0.2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16</v>
      </c>
      <c r="H8">
        <v>52229.5</v>
      </c>
      <c r="I8">
        <f t="shared" si="6"/>
        <v>3264.34375</v>
      </c>
      <c r="J8" t="s">
        <v>21</v>
      </c>
      <c r="K8" t="str">
        <f t="shared" si="7"/>
        <v>GRE</v>
      </c>
      <c r="L8" t="str">
        <f t="shared" si="8"/>
        <v>007</v>
      </c>
      <c r="M8" t="s">
        <v>22</v>
      </c>
      <c r="N8">
        <v>75000</v>
      </c>
      <c r="O8" t="str">
        <f t="shared" si="9"/>
        <v>Yes</v>
      </c>
      <c r="P8" t="str">
        <f t="shared" si="10"/>
        <v>FD06FCSGRE007</v>
      </c>
      <c r="Q8" t="str">
        <f>CONCATENATE(B8,F8,D8,UPPER(LEFT(J8,3)),RIGHT(A8,3))</f>
        <v>FD06FCSGRE007</v>
      </c>
    </row>
    <row r="9" spans="1:17" x14ac:dyDescent="0.2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13</v>
      </c>
      <c r="H9">
        <v>35137</v>
      </c>
      <c r="I9">
        <f t="shared" si="6"/>
        <v>2702.8461538461538</v>
      </c>
      <c r="J9" t="s">
        <v>15</v>
      </c>
      <c r="K9" t="str">
        <f t="shared" si="7"/>
        <v>BLA</v>
      </c>
      <c r="L9" t="str">
        <f t="shared" si="8"/>
        <v>008</v>
      </c>
      <c r="M9" t="s">
        <v>29</v>
      </c>
      <c r="N9">
        <v>75000</v>
      </c>
      <c r="O9" t="str">
        <f t="shared" si="9"/>
        <v>Yes</v>
      </c>
      <c r="P9" t="str">
        <f t="shared" si="10"/>
        <v>FD09FCSBLA008</v>
      </c>
      <c r="Q9" t="str">
        <f>CONCATENATE(B9,F9,D9,UPPER(LEFT(J9,3)),RIGHT(A9,3))</f>
        <v>FD09FCSBLA008</v>
      </c>
    </row>
    <row r="10" spans="1:17" x14ac:dyDescent="0.2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9</v>
      </c>
      <c r="H10">
        <v>27637.1</v>
      </c>
      <c r="I10">
        <f t="shared" si="6"/>
        <v>3070.7888888888888</v>
      </c>
      <c r="J10" t="s">
        <v>15</v>
      </c>
      <c r="K10" t="str">
        <f t="shared" si="7"/>
        <v>BLA</v>
      </c>
      <c r="L10" t="str">
        <f t="shared" si="8"/>
        <v>009</v>
      </c>
      <c r="M10" t="s">
        <v>16</v>
      </c>
      <c r="N10">
        <v>75000</v>
      </c>
      <c r="O10" t="str">
        <f t="shared" si="9"/>
        <v>Yes</v>
      </c>
      <c r="P10" t="str">
        <f t="shared" si="10"/>
        <v>FD13FCSBLA009</v>
      </c>
      <c r="Q10" t="str">
        <f>CONCATENATE(B10,F10,D10,UPPER(LEFT(J10,3)),RIGHT(A10,3))</f>
        <v>FD13FCSBLA009</v>
      </c>
    </row>
    <row r="11" spans="1:17" x14ac:dyDescent="0.2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9</v>
      </c>
      <c r="H11">
        <v>27534.799999999999</v>
      </c>
      <c r="I11">
        <f t="shared" si="6"/>
        <v>3059.422222222222</v>
      </c>
      <c r="J11" t="s">
        <v>18</v>
      </c>
      <c r="K11" t="str">
        <f t="shared" si="7"/>
        <v>WHI</v>
      </c>
      <c r="L11" t="str">
        <f t="shared" si="8"/>
        <v>010</v>
      </c>
      <c r="M11" t="s">
        <v>32</v>
      </c>
      <c r="N11">
        <v>75000</v>
      </c>
      <c r="O11" t="str">
        <f t="shared" si="9"/>
        <v>Yes</v>
      </c>
      <c r="P11" t="str">
        <f t="shared" si="10"/>
        <v>FD13FCSWHI010</v>
      </c>
      <c r="Q11" t="str">
        <f>CONCATENATE(B11,F11,D11,UPPER(LEFT(J11,3)),RIGHT(A11,3))</f>
        <v>FD13FCSWHI010</v>
      </c>
    </row>
    <row r="12" spans="1:17" x14ac:dyDescent="0.2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10</v>
      </c>
      <c r="H12">
        <v>19341.7</v>
      </c>
      <c r="I12">
        <f t="shared" si="6"/>
        <v>1934.17</v>
      </c>
      <c r="J12" t="s">
        <v>18</v>
      </c>
      <c r="K12" t="str">
        <f t="shared" si="7"/>
        <v>WHI</v>
      </c>
      <c r="L12" t="str">
        <f t="shared" si="8"/>
        <v>011</v>
      </c>
      <c r="M12" t="s">
        <v>34</v>
      </c>
      <c r="N12">
        <v>75000</v>
      </c>
      <c r="O12" t="str">
        <f t="shared" si="9"/>
        <v>Yes</v>
      </c>
      <c r="P12" t="str">
        <f t="shared" si="10"/>
        <v>FD12FCSWHI011</v>
      </c>
      <c r="Q12" t="str">
        <f>CONCATENATE(B12,F12,D12,UPPER(LEFT(J12,3)),RIGHT(A12,3))</f>
        <v>FD12FCSWHI011</v>
      </c>
    </row>
    <row r="13" spans="1:17" x14ac:dyDescent="0.2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9</v>
      </c>
      <c r="H13">
        <v>22521.599999999999</v>
      </c>
      <c r="I13">
        <f t="shared" si="6"/>
        <v>2502.3999999999996</v>
      </c>
      <c r="J13" t="s">
        <v>15</v>
      </c>
      <c r="K13" t="str">
        <f t="shared" si="7"/>
        <v>BLA</v>
      </c>
      <c r="L13" t="str">
        <f t="shared" si="8"/>
        <v>012</v>
      </c>
      <c r="M13" t="s">
        <v>36</v>
      </c>
      <c r="N13">
        <v>75000</v>
      </c>
      <c r="O13" t="str">
        <f t="shared" si="9"/>
        <v>Yes</v>
      </c>
      <c r="P13" t="str">
        <f t="shared" si="10"/>
        <v>FD13FCSBLA012</v>
      </c>
      <c r="Q13" t="str">
        <f>CONCATENATE(B13,F13,D13,UPPER(LEFT(J13,3)),RIGHT(A13,3))</f>
        <v>FD13FCSBLA012</v>
      </c>
    </row>
    <row r="14" spans="1:17" x14ac:dyDescent="0.25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9</v>
      </c>
      <c r="H14">
        <v>13682.9</v>
      </c>
      <c r="I14">
        <f t="shared" si="6"/>
        <v>1520.3222222222221</v>
      </c>
      <c r="J14" t="s">
        <v>15</v>
      </c>
      <c r="K14" t="str">
        <f t="shared" si="7"/>
        <v>BLA</v>
      </c>
      <c r="L14" t="str">
        <f t="shared" si="8"/>
        <v>013</v>
      </c>
      <c r="M14" t="s">
        <v>38</v>
      </c>
      <c r="N14">
        <v>75000</v>
      </c>
      <c r="O14" t="str">
        <f t="shared" si="9"/>
        <v>Yes</v>
      </c>
      <c r="P14" t="str">
        <f t="shared" si="10"/>
        <v>FD13FCSBLA013</v>
      </c>
      <c r="Q14" t="str">
        <f>CONCATENATE(B14,F14,D14,UPPER(LEFT(J14,3)),RIGHT(A14,3))</f>
        <v>FD13FCSBLA013</v>
      </c>
    </row>
    <row r="15" spans="1:17" x14ac:dyDescent="0.25">
      <c r="A15" t="s">
        <v>119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13</v>
      </c>
      <c r="H15">
        <v>28464.799999999999</v>
      </c>
      <c r="I15">
        <f t="shared" si="6"/>
        <v>2189.6</v>
      </c>
      <c r="J15" t="s">
        <v>18</v>
      </c>
      <c r="K15" t="str">
        <f t="shared" si="7"/>
        <v>WHI</v>
      </c>
      <c r="L15" t="str">
        <f t="shared" si="8"/>
        <v>014</v>
      </c>
      <c r="M15" t="s">
        <v>39</v>
      </c>
      <c r="N15">
        <v>100000</v>
      </c>
      <c r="O15" t="str">
        <f t="shared" si="9"/>
        <v>Yes</v>
      </c>
      <c r="P15" t="str">
        <f t="shared" si="10"/>
        <v>GM09CMRWHI014</v>
      </c>
      <c r="Q15" t="str">
        <f>CONCATENATE(B15,F15,D15,UPPER(LEFT(J15,3)),RIGHT(A15,3))</f>
        <v>GM09CMRWHI014</v>
      </c>
    </row>
    <row r="16" spans="1:17" x14ac:dyDescent="0.2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10</v>
      </c>
      <c r="H16">
        <v>19421.099999999999</v>
      </c>
      <c r="I16">
        <f t="shared" si="6"/>
        <v>1942.11</v>
      </c>
      <c r="J16" t="s">
        <v>15</v>
      </c>
      <c r="K16" t="str">
        <f t="shared" si="7"/>
        <v>BLA</v>
      </c>
      <c r="L16" t="str">
        <f t="shared" si="8"/>
        <v>015</v>
      </c>
      <c r="M16" t="s">
        <v>41</v>
      </c>
      <c r="N16">
        <v>100000</v>
      </c>
      <c r="O16" t="str">
        <f t="shared" si="9"/>
        <v>Yes</v>
      </c>
      <c r="P16" t="str">
        <f t="shared" si="10"/>
        <v>GM12CMRBLA015</v>
      </c>
      <c r="Q16" t="str">
        <f>CONCATENATE(B16,F16,D16,UPPER(LEFT(J16,3)),RIGHT(A16,3))</f>
        <v>GM12CMRBLA015</v>
      </c>
    </row>
    <row r="17" spans="1:17" x14ac:dyDescent="0.2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8</v>
      </c>
      <c r="H17">
        <v>14289.6</v>
      </c>
      <c r="I17">
        <f t="shared" si="6"/>
        <v>1786.2</v>
      </c>
      <c r="J17" t="s">
        <v>18</v>
      </c>
      <c r="K17" t="str">
        <f t="shared" si="7"/>
        <v>WHI</v>
      </c>
      <c r="L17" t="str">
        <f t="shared" si="8"/>
        <v>016</v>
      </c>
      <c r="M17" t="s">
        <v>43</v>
      </c>
      <c r="N17">
        <v>100000</v>
      </c>
      <c r="O17" t="str">
        <f t="shared" si="9"/>
        <v>Yes</v>
      </c>
      <c r="P17" t="str">
        <f t="shared" si="10"/>
        <v>GM14CMRWHI016</v>
      </c>
      <c r="Q17" t="str">
        <f>CONCATENATE(B17,F17,D17,UPPER(LEFT(J17,3)),RIGHT(A17,3))</f>
        <v>GM14CMRWHI016</v>
      </c>
    </row>
    <row r="18" spans="1:17" x14ac:dyDescent="0.2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12</v>
      </c>
      <c r="H18">
        <v>31144.400000000001</v>
      </c>
      <c r="I18">
        <f t="shared" si="6"/>
        <v>2595.3666666666668</v>
      </c>
      <c r="J18" t="s">
        <v>15</v>
      </c>
      <c r="K18" t="str">
        <f t="shared" si="7"/>
        <v>BLA</v>
      </c>
      <c r="L18" t="str">
        <f t="shared" si="8"/>
        <v>017</v>
      </c>
      <c r="M18" t="s">
        <v>45</v>
      </c>
      <c r="N18">
        <v>100000</v>
      </c>
      <c r="O18" t="str">
        <f t="shared" si="9"/>
        <v>Yes</v>
      </c>
      <c r="P18" t="str">
        <f t="shared" si="10"/>
        <v>GM10SLVBLA017</v>
      </c>
      <c r="Q18" t="str">
        <f>CONCATENATE(B18,F18,D18,UPPER(LEFT(J18,3)),RIGHT(A18,3))</f>
        <v>GM10SLVBLA017</v>
      </c>
    </row>
    <row r="19" spans="1:17" x14ac:dyDescent="0.2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24</v>
      </c>
      <c r="H19">
        <v>83162.7</v>
      </c>
      <c r="I19">
        <f t="shared" si="6"/>
        <v>3465.1124999999997</v>
      </c>
      <c r="J19" t="s">
        <v>15</v>
      </c>
      <c r="K19" t="str">
        <f t="shared" si="7"/>
        <v>BLA</v>
      </c>
      <c r="L19" t="str">
        <f t="shared" si="8"/>
        <v>018</v>
      </c>
      <c r="M19" t="s">
        <v>39</v>
      </c>
      <c r="N19">
        <v>100000</v>
      </c>
      <c r="O19" t="str">
        <f t="shared" si="9"/>
        <v>Yes</v>
      </c>
      <c r="P19" t="str">
        <f t="shared" si="10"/>
        <v>GM98SLVBLA018</v>
      </c>
      <c r="Q19" t="str">
        <f>CONCATENATE(B19,F19,D19,UPPER(LEFT(J19,3)),RIGHT(A19,3))</f>
        <v>GM98SLVBLA018</v>
      </c>
    </row>
    <row r="20" spans="1:17" x14ac:dyDescent="0.2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22</v>
      </c>
      <c r="H20">
        <v>80685.8</v>
      </c>
      <c r="I20">
        <f t="shared" si="6"/>
        <v>3667.5363636363636</v>
      </c>
      <c r="J20" t="s">
        <v>48</v>
      </c>
      <c r="K20" t="str">
        <f t="shared" si="7"/>
        <v>BLU</v>
      </c>
      <c r="L20" t="str">
        <f t="shared" si="8"/>
        <v>019</v>
      </c>
      <c r="M20" t="s">
        <v>36</v>
      </c>
      <c r="N20">
        <v>100000</v>
      </c>
      <c r="O20" t="str">
        <f t="shared" si="9"/>
        <v>Yes</v>
      </c>
      <c r="P20" t="str">
        <f t="shared" si="10"/>
        <v>GM00SLVBLU019</v>
      </c>
      <c r="Q20" t="str">
        <f>CONCATENATE(B20,F20,D20,UPPER(LEFT(J20,3)),RIGHT(A20,3))</f>
        <v>GM00SLVBLU019</v>
      </c>
    </row>
    <row r="21" spans="1:17" x14ac:dyDescent="0.2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26</v>
      </c>
      <c r="H21">
        <v>114660.6</v>
      </c>
      <c r="I21">
        <f t="shared" si="6"/>
        <v>4410.0230769230775</v>
      </c>
      <c r="J21" t="s">
        <v>21</v>
      </c>
      <c r="K21" t="str">
        <f t="shared" si="7"/>
        <v>GRE</v>
      </c>
      <c r="L21" t="str">
        <f t="shared" si="8"/>
        <v>020</v>
      </c>
      <c r="M21" t="s">
        <v>50</v>
      </c>
      <c r="N21">
        <v>100000</v>
      </c>
      <c r="O21" t="str">
        <f t="shared" si="9"/>
        <v>Not Covered</v>
      </c>
      <c r="P21" t="str">
        <f t="shared" si="10"/>
        <v>TY96CAMGRE020</v>
      </c>
      <c r="Q21" t="str">
        <f>CONCATENATE(B21,F21,D21,UPPER(LEFT(J21,3)),RIGHT(A21,3))</f>
        <v>TY96CAMGRE020</v>
      </c>
    </row>
    <row r="22" spans="1:17" x14ac:dyDescent="0.2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24</v>
      </c>
      <c r="H22">
        <v>93382.6</v>
      </c>
      <c r="I22">
        <f t="shared" si="6"/>
        <v>3890.9416666666671</v>
      </c>
      <c r="J22" t="s">
        <v>15</v>
      </c>
      <c r="K22" t="str">
        <f t="shared" si="7"/>
        <v>BLA</v>
      </c>
      <c r="L22" t="str">
        <f t="shared" si="8"/>
        <v>021</v>
      </c>
      <c r="M22" t="s">
        <v>52</v>
      </c>
      <c r="N22">
        <v>100000</v>
      </c>
      <c r="O22" t="str">
        <f t="shared" si="9"/>
        <v>Yes</v>
      </c>
      <c r="P22" t="str">
        <f t="shared" si="10"/>
        <v>TY98CAMBLA021</v>
      </c>
      <c r="Q22" t="str">
        <f>CONCATENATE(B22,F22,D22,UPPER(LEFT(J22,3)),RIGHT(A22,3))</f>
        <v>TY98CAMBLA021</v>
      </c>
    </row>
    <row r="23" spans="1:17" x14ac:dyDescent="0.2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22</v>
      </c>
      <c r="H23">
        <v>85928</v>
      </c>
      <c r="I23">
        <f t="shared" si="6"/>
        <v>3905.818181818182</v>
      </c>
      <c r="J23" t="s">
        <v>21</v>
      </c>
      <c r="K23" t="str">
        <f t="shared" si="7"/>
        <v>GRE</v>
      </c>
      <c r="L23" t="str">
        <f t="shared" si="8"/>
        <v>022</v>
      </c>
      <c r="M23" t="s">
        <v>26</v>
      </c>
      <c r="N23">
        <v>100000</v>
      </c>
      <c r="O23" t="str">
        <f t="shared" si="9"/>
        <v>Yes</v>
      </c>
      <c r="P23" t="str">
        <f t="shared" si="10"/>
        <v>TY00CAMGRE022</v>
      </c>
      <c r="Q23" t="str">
        <f>CONCATENATE(B23,F23,D23,UPPER(LEFT(J23,3)),RIGHT(A23,3))</f>
        <v>TY00CAMGRE022</v>
      </c>
    </row>
    <row r="24" spans="1:17" x14ac:dyDescent="0.2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20</v>
      </c>
      <c r="H24">
        <v>67829.100000000006</v>
      </c>
      <c r="I24">
        <f t="shared" si="6"/>
        <v>3391.4550000000004</v>
      </c>
      <c r="J24" t="s">
        <v>15</v>
      </c>
      <c r="K24" t="str">
        <f t="shared" si="7"/>
        <v>BLA</v>
      </c>
      <c r="L24" t="str">
        <f t="shared" si="8"/>
        <v>023</v>
      </c>
      <c r="M24" t="s">
        <v>16</v>
      </c>
      <c r="N24">
        <v>100000</v>
      </c>
      <c r="O24" t="str">
        <f t="shared" si="9"/>
        <v>Yes</v>
      </c>
      <c r="P24" t="str">
        <f t="shared" si="10"/>
        <v>TY02CAMBLA023</v>
      </c>
      <c r="Q24" t="str">
        <f>CONCATENATE(B24,F24,D24,UPPER(LEFT(J24,3)),RIGHT(A24,3))</f>
        <v>TY02CAMBLA023</v>
      </c>
    </row>
    <row r="25" spans="1:17" x14ac:dyDescent="0.2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13</v>
      </c>
      <c r="H25">
        <v>48114.2</v>
      </c>
      <c r="I25">
        <f t="shared" si="6"/>
        <v>3701.0923076923073</v>
      </c>
      <c r="J25" t="s">
        <v>18</v>
      </c>
      <c r="K25" t="str">
        <f t="shared" si="7"/>
        <v>WHI</v>
      </c>
      <c r="L25" t="str">
        <f t="shared" si="8"/>
        <v>024</v>
      </c>
      <c r="M25" t="s">
        <v>29</v>
      </c>
      <c r="N25">
        <v>100000</v>
      </c>
      <c r="O25" t="str">
        <f t="shared" si="9"/>
        <v>Yes</v>
      </c>
      <c r="P25" t="str">
        <f t="shared" si="10"/>
        <v>TY09CAMWHI024</v>
      </c>
      <c r="Q25" t="str">
        <f>CONCATENATE(B25,F25,D25,UPPER(LEFT(J25,3)),RIGHT(A25,3))</f>
        <v>TY09CAMWHI024</v>
      </c>
    </row>
    <row r="26" spans="1:17" x14ac:dyDescent="0.2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20</v>
      </c>
      <c r="H26">
        <v>64467.4</v>
      </c>
      <c r="I26">
        <f t="shared" si="6"/>
        <v>3223.37</v>
      </c>
      <c r="J26" t="s">
        <v>57</v>
      </c>
      <c r="K26" t="str">
        <f t="shared" si="7"/>
        <v>RED</v>
      </c>
      <c r="L26" t="str">
        <f t="shared" si="8"/>
        <v>025</v>
      </c>
      <c r="M26" t="s">
        <v>58</v>
      </c>
      <c r="N26">
        <v>100000</v>
      </c>
      <c r="O26" t="str">
        <f t="shared" si="9"/>
        <v>Yes</v>
      </c>
      <c r="P26" t="str">
        <f t="shared" si="10"/>
        <v>TY02CORRED025</v>
      </c>
      <c r="Q26" t="str">
        <f>CONCATENATE(B26,F26,D26,UPPER(LEFT(J26,3)),RIGHT(A26,3))</f>
        <v>TY02CORRED025</v>
      </c>
    </row>
    <row r="27" spans="1:17" x14ac:dyDescent="0.2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19</v>
      </c>
      <c r="H27">
        <v>73444.399999999994</v>
      </c>
      <c r="I27">
        <f t="shared" si="6"/>
        <v>3865.4947368421049</v>
      </c>
      <c r="J27" t="s">
        <v>15</v>
      </c>
      <c r="K27" t="str">
        <f t="shared" si="7"/>
        <v>BLA</v>
      </c>
      <c r="L27" t="str">
        <f t="shared" si="8"/>
        <v>026</v>
      </c>
      <c r="M27" t="s">
        <v>58</v>
      </c>
      <c r="N27">
        <v>100000</v>
      </c>
      <c r="O27" t="str">
        <f t="shared" si="9"/>
        <v>Yes</v>
      </c>
      <c r="P27" t="str">
        <f t="shared" si="10"/>
        <v>TY03CORBLA026</v>
      </c>
      <c r="Q27" t="str">
        <f>CONCATENATE(B27,F27,D27,UPPER(LEFT(J27,3)),RIGHT(A27,3))</f>
        <v>TY03CORBLA026</v>
      </c>
    </row>
    <row r="28" spans="1:17" x14ac:dyDescent="0.2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8</v>
      </c>
      <c r="H28">
        <v>17556.3</v>
      </c>
      <c r="I28">
        <f t="shared" si="6"/>
        <v>2194.5374999999999</v>
      </c>
      <c r="J28" t="s">
        <v>48</v>
      </c>
      <c r="K28" t="str">
        <f t="shared" si="7"/>
        <v>BLU</v>
      </c>
      <c r="L28" t="str">
        <f t="shared" si="8"/>
        <v>027</v>
      </c>
      <c r="M28" t="s">
        <v>32</v>
      </c>
      <c r="N28">
        <v>100000</v>
      </c>
      <c r="O28" t="str">
        <f t="shared" si="9"/>
        <v>Yes</v>
      </c>
      <c r="P28" t="str">
        <f t="shared" si="10"/>
        <v>TY14CORBLU027</v>
      </c>
      <c r="Q28" t="str">
        <f>CONCATENATE(B28,F28,D28,UPPER(LEFT(J28,3)),RIGHT(A28,3))</f>
        <v>TY14CORBLU027</v>
      </c>
    </row>
    <row r="29" spans="1:17" x14ac:dyDescent="0.2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10</v>
      </c>
      <c r="H29">
        <v>29601.9</v>
      </c>
      <c r="I29">
        <f t="shared" si="6"/>
        <v>2960.19</v>
      </c>
      <c r="J29" t="s">
        <v>15</v>
      </c>
      <c r="K29" t="str">
        <f t="shared" si="7"/>
        <v>BLA</v>
      </c>
      <c r="L29" t="str">
        <f t="shared" si="8"/>
        <v>028</v>
      </c>
      <c r="M29" t="s">
        <v>39</v>
      </c>
      <c r="N29">
        <v>100000</v>
      </c>
      <c r="O29" t="str">
        <f t="shared" si="9"/>
        <v>Yes</v>
      </c>
      <c r="P29" t="str">
        <f t="shared" si="10"/>
        <v>TY12CORBLA028</v>
      </c>
      <c r="Q29" t="str">
        <f>CONCATENATE(B29,F29,D29,UPPER(LEFT(J29,3)),RIGHT(A29,3))</f>
        <v>TY12CORBLA028</v>
      </c>
    </row>
    <row r="30" spans="1:17" x14ac:dyDescent="0.2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10</v>
      </c>
      <c r="H30">
        <v>22128.2</v>
      </c>
      <c r="I30">
        <f t="shared" si="6"/>
        <v>2212.8200000000002</v>
      </c>
      <c r="J30" t="s">
        <v>48</v>
      </c>
      <c r="K30" t="str">
        <f t="shared" si="7"/>
        <v>BLU</v>
      </c>
      <c r="L30" t="str">
        <f t="shared" si="8"/>
        <v>029</v>
      </c>
      <c r="M30" t="s">
        <v>50</v>
      </c>
      <c r="N30">
        <v>100000</v>
      </c>
      <c r="O30" t="str">
        <f t="shared" si="9"/>
        <v>Yes</v>
      </c>
      <c r="P30" t="str">
        <f t="shared" si="10"/>
        <v>TY12CAMBLU029</v>
      </c>
      <c r="Q30" t="str">
        <f>CONCATENATE(B30,F30,D30,UPPER(LEFT(J30,3)),RIGHT(A30,3))</f>
        <v>TY12CAMBLU029</v>
      </c>
    </row>
    <row r="31" spans="1:17" x14ac:dyDescent="0.25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23</v>
      </c>
      <c r="H31">
        <v>82374</v>
      </c>
      <c r="I31">
        <f t="shared" si="6"/>
        <v>3581.478260869565</v>
      </c>
      <c r="J31" t="s">
        <v>18</v>
      </c>
      <c r="K31" t="str">
        <f t="shared" si="7"/>
        <v>WHI</v>
      </c>
      <c r="L31" t="str">
        <f t="shared" si="8"/>
        <v>030</v>
      </c>
      <c r="M31" t="s">
        <v>38</v>
      </c>
      <c r="N31">
        <v>75000</v>
      </c>
      <c r="O31" t="str">
        <f t="shared" si="9"/>
        <v>Not Covered</v>
      </c>
      <c r="P31" t="str">
        <f t="shared" si="10"/>
        <v>HO99CIVWHI030</v>
      </c>
      <c r="Q31" t="str">
        <f>CONCATENATE(B31,F31,D31,UPPER(LEFT(J31,3)),RIGHT(A31,3))</f>
        <v>HO99CIVWHI030</v>
      </c>
    </row>
    <row r="32" spans="1:17" x14ac:dyDescent="0.25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21</v>
      </c>
      <c r="H32">
        <v>69891.899999999994</v>
      </c>
      <c r="I32">
        <f t="shared" si="6"/>
        <v>3328.1857142857139</v>
      </c>
      <c r="J32" t="s">
        <v>48</v>
      </c>
      <c r="K32" t="str">
        <f t="shared" si="7"/>
        <v>BLU</v>
      </c>
      <c r="L32" t="str">
        <f t="shared" si="8"/>
        <v>031</v>
      </c>
      <c r="M32" t="s">
        <v>24</v>
      </c>
      <c r="N32">
        <v>75000</v>
      </c>
      <c r="O32" t="str">
        <f t="shared" si="9"/>
        <v>Yes</v>
      </c>
      <c r="P32" t="str">
        <f t="shared" si="10"/>
        <v>HO01CIVBLU031</v>
      </c>
      <c r="Q32" t="str">
        <f>CONCATENATE(B32,F32,D32,UPPER(LEFT(J32,3)),RIGHT(A32,3))</f>
        <v>HO01CIVBLU031</v>
      </c>
    </row>
    <row r="33" spans="1:17" x14ac:dyDescent="0.25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12</v>
      </c>
      <c r="H33">
        <v>22573</v>
      </c>
      <c r="I33">
        <f t="shared" si="6"/>
        <v>1881.0833333333333</v>
      </c>
      <c r="J33" t="s">
        <v>48</v>
      </c>
      <c r="K33" t="str">
        <f t="shared" si="7"/>
        <v>BLU</v>
      </c>
      <c r="L33" t="str">
        <f t="shared" si="8"/>
        <v>032</v>
      </c>
      <c r="M33" t="s">
        <v>43</v>
      </c>
      <c r="N33">
        <v>75000</v>
      </c>
      <c r="O33" t="str">
        <f t="shared" si="9"/>
        <v>Yes</v>
      </c>
      <c r="P33" t="str">
        <f t="shared" si="10"/>
        <v>HO10CIVBLU032</v>
      </c>
      <c r="Q33" t="str">
        <f>CONCATENATE(B33,F33,D33,UPPER(LEFT(J33,3)),RIGHT(A33,3))</f>
        <v>HO10CIVBLU032</v>
      </c>
    </row>
    <row r="34" spans="1:17" x14ac:dyDescent="0.25">
      <c r="A34" t="s">
        <v>66</v>
      </c>
      <c r="B34" t="str">
        <f t="shared" ref="B34:B65" si="11">LEFT(A34,2)</f>
        <v>HO</v>
      </c>
      <c r="C34" t="str">
        <f t="shared" ref="C34:C65" si="12">VLOOKUP(B34,C$55:D$60,2)</f>
        <v>Honda</v>
      </c>
      <c r="D34" t="str">
        <f t="shared" ref="D34:D54" si="13">MID(A34,5,3)</f>
        <v>CIV</v>
      </c>
      <c r="E34" t="str">
        <f t="shared" ref="E34:E65" si="14">VLOOKUP(D34,E$55:F$65,2)</f>
        <v>Civic</v>
      </c>
      <c r="F34" t="str">
        <f t="shared" ref="F34:F54" si="15">MID(A34,3,2)</f>
        <v>10</v>
      </c>
      <c r="G34">
        <f t="shared" ref="G34:G65" si="16">IF(22-F34&lt;0,100-F34+22,22-F34)</f>
        <v>12</v>
      </c>
      <c r="H34">
        <v>33477.199999999997</v>
      </c>
      <c r="I34">
        <f t="shared" ref="I34:I65" si="17">H34/G34</f>
        <v>2789.7666666666664</v>
      </c>
      <c r="J34" t="s">
        <v>15</v>
      </c>
      <c r="K34" t="str">
        <f t="shared" ref="K34:K65" si="18">UPPER(LEFT(J34,3))</f>
        <v>BLA</v>
      </c>
      <c r="L34" t="str">
        <f t="shared" ref="L34:L54" si="19">RIGHT(A34,3)</f>
        <v>033</v>
      </c>
      <c r="M34" t="s">
        <v>52</v>
      </c>
      <c r="N34">
        <v>75000</v>
      </c>
      <c r="O34" t="str">
        <f t="shared" ref="O34:O65" si="20">IF(H34&lt;=N34,"Yes","Not Covered")</f>
        <v>Yes</v>
      </c>
      <c r="P34" t="str">
        <f t="shared" ref="P34:P53" si="21">CONCATENATE(B34,F34,D34,K34,L34)</f>
        <v>HO10CIVBLA033</v>
      </c>
      <c r="Q34" t="str">
        <f>CONCATENATE(B34,F34,D34,UPPER(LEFT(J34,3)),RIGHT(A34,3))</f>
        <v>HO10CIVBLA033</v>
      </c>
    </row>
    <row r="35" spans="1:17" x14ac:dyDescent="0.25">
      <c r="A35" t="s">
        <v>67</v>
      </c>
      <c r="B35" t="str">
        <f t="shared" si="11"/>
        <v>HO</v>
      </c>
      <c r="C35" t="str">
        <f t="shared" si="12"/>
        <v>Honda</v>
      </c>
      <c r="D35" t="str">
        <f t="shared" si="13"/>
        <v>CIV</v>
      </c>
      <c r="E35" t="str">
        <f t="shared" si="14"/>
        <v>Civic</v>
      </c>
      <c r="F35" t="str">
        <f t="shared" si="15"/>
        <v>11</v>
      </c>
      <c r="G35">
        <f t="shared" si="16"/>
        <v>11</v>
      </c>
      <c r="H35">
        <v>30555.3</v>
      </c>
      <c r="I35">
        <f t="shared" si="17"/>
        <v>2777.7545454545452</v>
      </c>
      <c r="J35" t="s">
        <v>15</v>
      </c>
      <c r="K35" t="str">
        <f t="shared" si="18"/>
        <v>BLA</v>
      </c>
      <c r="L35" t="str">
        <f t="shared" si="19"/>
        <v>034</v>
      </c>
      <c r="M35" t="s">
        <v>22</v>
      </c>
      <c r="N35">
        <v>75000</v>
      </c>
      <c r="O35" t="str">
        <f t="shared" si="20"/>
        <v>Yes</v>
      </c>
      <c r="P35" t="str">
        <f t="shared" si="21"/>
        <v>HO11CIVBLA034</v>
      </c>
      <c r="Q35" t="str">
        <f>CONCATENATE(B35,F35,D35,UPPER(LEFT(J35,3)),RIGHT(A35,3))</f>
        <v>HO11CIVBLA034</v>
      </c>
    </row>
    <row r="36" spans="1:17" x14ac:dyDescent="0.25">
      <c r="A36" t="s">
        <v>68</v>
      </c>
      <c r="B36" t="str">
        <f t="shared" si="11"/>
        <v>HO</v>
      </c>
      <c r="C36" t="str">
        <f t="shared" si="12"/>
        <v>Honda</v>
      </c>
      <c r="D36" t="str">
        <f t="shared" si="13"/>
        <v>CIV</v>
      </c>
      <c r="E36" t="str">
        <f t="shared" si="14"/>
        <v>Civic</v>
      </c>
      <c r="F36" t="str">
        <f t="shared" si="15"/>
        <v>12</v>
      </c>
      <c r="G36">
        <f t="shared" si="16"/>
        <v>10</v>
      </c>
      <c r="H36">
        <v>24513.200000000001</v>
      </c>
      <c r="I36">
        <f t="shared" si="17"/>
        <v>2451.3200000000002</v>
      </c>
      <c r="J36" t="s">
        <v>15</v>
      </c>
      <c r="K36" t="str">
        <f t="shared" si="18"/>
        <v>BLA</v>
      </c>
      <c r="L36" t="str">
        <f t="shared" si="19"/>
        <v>035</v>
      </c>
      <c r="M36" t="s">
        <v>45</v>
      </c>
      <c r="N36">
        <v>75000</v>
      </c>
      <c r="O36" t="str">
        <f t="shared" si="20"/>
        <v>Yes</v>
      </c>
      <c r="P36" t="str">
        <f t="shared" si="21"/>
        <v>HO12CIVBLA035</v>
      </c>
      <c r="Q36" t="str">
        <f>CONCATENATE(B36,F36,D36,UPPER(LEFT(J36,3)),RIGHT(A36,3))</f>
        <v>HO12CIVBLA035</v>
      </c>
    </row>
    <row r="37" spans="1:17" x14ac:dyDescent="0.25">
      <c r="A37" t="s">
        <v>69</v>
      </c>
      <c r="B37" t="str">
        <f t="shared" si="11"/>
        <v>HO</v>
      </c>
      <c r="C37" t="str">
        <f t="shared" si="12"/>
        <v>Honda</v>
      </c>
      <c r="D37" t="str">
        <f t="shared" si="13"/>
        <v>CIV</v>
      </c>
      <c r="E37" t="str">
        <f t="shared" si="14"/>
        <v>Civic</v>
      </c>
      <c r="F37" t="str">
        <f t="shared" si="15"/>
        <v>13</v>
      </c>
      <c r="G37">
        <f t="shared" si="16"/>
        <v>9</v>
      </c>
      <c r="H37">
        <v>13867.6</v>
      </c>
      <c r="I37">
        <f t="shared" si="17"/>
        <v>1540.8444444444444</v>
      </c>
      <c r="J37" t="s">
        <v>15</v>
      </c>
      <c r="K37" t="str">
        <f t="shared" si="18"/>
        <v>BLA</v>
      </c>
      <c r="L37" t="str">
        <f t="shared" si="19"/>
        <v>036</v>
      </c>
      <c r="M37" t="s">
        <v>50</v>
      </c>
      <c r="N37">
        <v>75000</v>
      </c>
      <c r="O37" t="str">
        <f t="shared" si="20"/>
        <v>Yes</v>
      </c>
      <c r="P37" t="str">
        <f t="shared" si="21"/>
        <v>HO13CIVBLA036</v>
      </c>
      <c r="Q37" t="str">
        <f>CONCATENATE(B37,F37,D37,UPPER(LEFT(J37,3)),RIGHT(A37,3))</f>
        <v>HO13CIVBLA036</v>
      </c>
    </row>
    <row r="38" spans="1:17" x14ac:dyDescent="0.25">
      <c r="A38" t="s">
        <v>120</v>
      </c>
      <c r="B38" t="str">
        <f t="shared" si="11"/>
        <v>HO</v>
      </c>
      <c r="C38" t="str">
        <f t="shared" si="12"/>
        <v>Honda</v>
      </c>
      <c r="D38" t="str">
        <f t="shared" si="13"/>
        <v>ODY</v>
      </c>
      <c r="E38" t="str">
        <f t="shared" si="14"/>
        <v>Odyssey</v>
      </c>
      <c r="F38" t="str">
        <f t="shared" si="15"/>
        <v>05</v>
      </c>
      <c r="G38">
        <f t="shared" si="16"/>
        <v>17</v>
      </c>
      <c r="H38">
        <v>60389.5</v>
      </c>
      <c r="I38">
        <f t="shared" si="17"/>
        <v>3552.3235294117649</v>
      </c>
      <c r="J38" t="s">
        <v>18</v>
      </c>
      <c r="K38" t="str">
        <f t="shared" si="18"/>
        <v>WHI</v>
      </c>
      <c r="L38" t="str">
        <f t="shared" si="19"/>
        <v>037</v>
      </c>
      <c r="M38" t="s">
        <v>29</v>
      </c>
      <c r="N38">
        <v>100000</v>
      </c>
      <c r="O38" t="str">
        <f t="shared" si="20"/>
        <v>Yes</v>
      </c>
      <c r="P38" t="str">
        <f t="shared" si="21"/>
        <v>HO05ODYWHI037</v>
      </c>
      <c r="Q38" t="str">
        <f>CONCATENATE(B38,F38,D38,UPPER(LEFT(J38,3)),RIGHT(A38,3))</f>
        <v>HO05ODYWHI037</v>
      </c>
    </row>
    <row r="39" spans="1:17" x14ac:dyDescent="0.25">
      <c r="A39" t="s">
        <v>70</v>
      </c>
      <c r="B39" t="str">
        <f t="shared" si="11"/>
        <v>HO</v>
      </c>
      <c r="C39" t="str">
        <f t="shared" si="12"/>
        <v>Honda</v>
      </c>
      <c r="D39" t="str">
        <f t="shared" si="13"/>
        <v>ODY</v>
      </c>
      <c r="E39" t="str">
        <f t="shared" si="14"/>
        <v>Odyssey</v>
      </c>
      <c r="F39" t="str">
        <f t="shared" si="15"/>
        <v>07</v>
      </c>
      <c r="G39">
        <f t="shared" si="16"/>
        <v>15</v>
      </c>
      <c r="H39">
        <v>50854.1</v>
      </c>
      <c r="I39">
        <f t="shared" si="17"/>
        <v>3390.2733333333331</v>
      </c>
      <c r="J39" t="s">
        <v>15</v>
      </c>
      <c r="K39" t="str">
        <f t="shared" si="18"/>
        <v>BLA</v>
      </c>
      <c r="L39" t="str">
        <f t="shared" si="19"/>
        <v>038</v>
      </c>
      <c r="M39" t="s">
        <v>52</v>
      </c>
      <c r="N39">
        <v>100000</v>
      </c>
      <c r="O39" t="str">
        <f t="shared" si="20"/>
        <v>Yes</v>
      </c>
      <c r="P39" t="str">
        <f t="shared" si="21"/>
        <v>HO07ODYBLA038</v>
      </c>
      <c r="Q39" t="str">
        <f>CONCATENATE(B39,F39,D39,UPPER(LEFT(J39,3)),RIGHT(A39,3))</f>
        <v>HO07ODYBLA038</v>
      </c>
    </row>
    <row r="40" spans="1:17" x14ac:dyDescent="0.25">
      <c r="A40" t="s">
        <v>71</v>
      </c>
      <c r="B40" t="str">
        <f t="shared" si="11"/>
        <v>HO</v>
      </c>
      <c r="C40" t="str">
        <f t="shared" si="12"/>
        <v>Honda</v>
      </c>
      <c r="D40" t="str">
        <f t="shared" si="13"/>
        <v>ODY</v>
      </c>
      <c r="E40" t="str">
        <f t="shared" si="14"/>
        <v>Odyssey</v>
      </c>
      <c r="F40" t="str">
        <f t="shared" si="15"/>
        <v>08</v>
      </c>
      <c r="G40">
        <f t="shared" si="16"/>
        <v>14</v>
      </c>
      <c r="H40">
        <v>42504.6</v>
      </c>
      <c r="I40">
        <f t="shared" si="17"/>
        <v>3036.042857142857</v>
      </c>
      <c r="J40" t="s">
        <v>18</v>
      </c>
      <c r="K40" t="str">
        <f t="shared" si="18"/>
        <v>WHI</v>
      </c>
      <c r="L40" t="str">
        <f t="shared" si="19"/>
        <v>039</v>
      </c>
      <c r="M40" t="s">
        <v>38</v>
      </c>
      <c r="N40">
        <v>100000</v>
      </c>
      <c r="O40" t="str">
        <f t="shared" si="20"/>
        <v>Yes</v>
      </c>
      <c r="P40" t="str">
        <f t="shared" si="21"/>
        <v>HO08ODYWHI039</v>
      </c>
      <c r="Q40" t="str">
        <f>CONCATENATE(B40,F40,D40,UPPER(LEFT(J40,3)),RIGHT(A40,3))</f>
        <v>HO08ODYWHI039</v>
      </c>
    </row>
    <row r="41" spans="1:17" x14ac:dyDescent="0.25">
      <c r="A41" t="s">
        <v>121</v>
      </c>
      <c r="B41" t="str">
        <f t="shared" si="11"/>
        <v>HO</v>
      </c>
      <c r="C41" t="str">
        <f t="shared" si="12"/>
        <v>Honda</v>
      </c>
      <c r="D41" t="str">
        <f t="shared" si="13"/>
        <v>OOD</v>
      </c>
      <c r="E41" t="str">
        <f t="shared" si="14"/>
        <v>Odyssey</v>
      </c>
      <c r="F41" t="str">
        <f t="shared" si="15"/>
        <v>01</v>
      </c>
      <c r="G41">
        <f t="shared" si="16"/>
        <v>21</v>
      </c>
      <c r="H41">
        <v>68658.899999999994</v>
      </c>
      <c r="I41">
        <f t="shared" si="17"/>
        <v>3269.4714285714281</v>
      </c>
      <c r="J41" t="s">
        <v>15</v>
      </c>
      <c r="K41" t="str">
        <f t="shared" si="18"/>
        <v>BLA</v>
      </c>
      <c r="L41" t="str">
        <f t="shared" si="19"/>
        <v>040</v>
      </c>
      <c r="M41" t="s">
        <v>16</v>
      </c>
      <c r="N41">
        <v>100000</v>
      </c>
      <c r="O41" t="str">
        <f t="shared" si="20"/>
        <v>Yes</v>
      </c>
      <c r="P41" t="str">
        <f t="shared" si="21"/>
        <v>HO01OODBLA040</v>
      </c>
      <c r="Q41" t="str">
        <f>CONCATENATE(B41,F41,D41,UPPER(LEFT(J41,3)),RIGHT(A41,3))</f>
        <v>HO01OODBLA040</v>
      </c>
    </row>
    <row r="42" spans="1:17" x14ac:dyDescent="0.25">
      <c r="A42" t="s">
        <v>72</v>
      </c>
      <c r="B42" t="str">
        <f t="shared" si="11"/>
        <v>HO</v>
      </c>
      <c r="C42" t="str">
        <f t="shared" si="12"/>
        <v>Honda</v>
      </c>
      <c r="D42" t="str">
        <f t="shared" si="13"/>
        <v>ODY</v>
      </c>
      <c r="E42" t="str">
        <f t="shared" si="14"/>
        <v>Odyssey</v>
      </c>
      <c r="F42" t="str">
        <f t="shared" si="15"/>
        <v>14</v>
      </c>
      <c r="G42">
        <f t="shared" si="16"/>
        <v>8</v>
      </c>
      <c r="H42">
        <v>3708.1</v>
      </c>
      <c r="I42">
        <f t="shared" si="17"/>
        <v>463.51249999999999</v>
      </c>
      <c r="J42" t="s">
        <v>15</v>
      </c>
      <c r="K42" t="str">
        <f t="shared" si="18"/>
        <v>BLA</v>
      </c>
      <c r="L42" t="str">
        <f t="shared" si="19"/>
        <v>041</v>
      </c>
      <c r="M42" t="s">
        <v>19</v>
      </c>
      <c r="N42">
        <v>100000</v>
      </c>
      <c r="O42" t="str">
        <f t="shared" si="20"/>
        <v>Yes</v>
      </c>
      <c r="P42" t="str">
        <f t="shared" si="21"/>
        <v>HO14ODYBLA041</v>
      </c>
      <c r="Q42" t="str">
        <f>CONCATENATE(B42,F42,D42,UPPER(LEFT(J42,3)),RIGHT(A42,3))</f>
        <v>HO14ODYBLA041</v>
      </c>
    </row>
    <row r="43" spans="1:17" x14ac:dyDescent="0.25">
      <c r="A43" t="s">
        <v>73</v>
      </c>
      <c r="B43" t="str">
        <f t="shared" si="11"/>
        <v>CR</v>
      </c>
      <c r="C43" t="str">
        <f t="shared" si="12"/>
        <v>Chrysler</v>
      </c>
      <c r="D43" t="str">
        <f t="shared" si="13"/>
        <v>PTC</v>
      </c>
      <c r="E43" t="str">
        <f t="shared" si="14"/>
        <v>PT Cruiser</v>
      </c>
      <c r="F43" t="str">
        <f t="shared" si="15"/>
        <v>04</v>
      </c>
      <c r="G43">
        <f t="shared" si="16"/>
        <v>18</v>
      </c>
      <c r="H43">
        <v>64542</v>
      </c>
      <c r="I43">
        <f t="shared" si="17"/>
        <v>3585.6666666666665</v>
      </c>
      <c r="J43" t="s">
        <v>48</v>
      </c>
      <c r="K43" t="str">
        <f t="shared" si="18"/>
        <v>BLU</v>
      </c>
      <c r="L43" t="str">
        <f t="shared" si="19"/>
        <v>042</v>
      </c>
      <c r="M43" t="s">
        <v>16</v>
      </c>
      <c r="N43">
        <v>75000</v>
      </c>
      <c r="O43" t="str">
        <f t="shared" si="20"/>
        <v>Yes</v>
      </c>
      <c r="P43" t="str">
        <f t="shared" si="21"/>
        <v>CR04PTCBLU042</v>
      </c>
      <c r="Q43" t="str">
        <f>CONCATENATE(B43,F43,D43,UPPER(LEFT(J43,3)),RIGHT(A43,3))</f>
        <v>CR04PTCBLU042</v>
      </c>
    </row>
    <row r="44" spans="1:17" x14ac:dyDescent="0.25">
      <c r="A44" t="s">
        <v>74</v>
      </c>
      <c r="B44" t="str">
        <f t="shared" si="11"/>
        <v>CR</v>
      </c>
      <c r="C44" t="str">
        <f t="shared" si="12"/>
        <v>Chrysler</v>
      </c>
      <c r="D44" t="str">
        <f t="shared" si="13"/>
        <v>PTC</v>
      </c>
      <c r="E44" t="str">
        <f t="shared" si="14"/>
        <v>PT Cruiser</v>
      </c>
      <c r="F44" t="str">
        <f t="shared" si="15"/>
        <v>07</v>
      </c>
      <c r="G44">
        <f t="shared" si="16"/>
        <v>15</v>
      </c>
      <c r="H44">
        <v>42074.2</v>
      </c>
      <c r="I44">
        <f t="shared" si="17"/>
        <v>2804.9466666666663</v>
      </c>
      <c r="J44" t="s">
        <v>21</v>
      </c>
      <c r="K44" t="str">
        <f t="shared" si="18"/>
        <v>GRE</v>
      </c>
      <c r="L44" t="str">
        <f t="shared" si="19"/>
        <v>043</v>
      </c>
      <c r="M44" t="s">
        <v>58</v>
      </c>
      <c r="N44">
        <v>75000</v>
      </c>
      <c r="O44" t="str">
        <f t="shared" si="20"/>
        <v>Yes</v>
      </c>
      <c r="P44" t="str">
        <f t="shared" si="21"/>
        <v>CR07PTCGRE043</v>
      </c>
      <c r="Q44" t="str">
        <f>CONCATENATE(B44,F44,D44,UPPER(LEFT(J44,3)),RIGHT(A44,3))</f>
        <v>CR07PTCGRE043</v>
      </c>
    </row>
    <row r="45" spans="1:17" x14ac:dyDescent="0.25">
      <c r="A45" t="s">
        <v>75</v>
      </c>
      <c r="B45" t="str">
        <f t="shared" si="11"/>
        <v>CR</v>
      </c>
      <c r="C45" t="str">
        <f t="shared" si="12"/>
        <v>Chrysler</v>
      </c>
      <c r="D45" t="str">
        <f t="shared" si="13"/>
        <v>PTC</v>
      </c>
      <c r="E45" t="str">
        <f t="shared" si="14"/>
        <v>PT Cruiser</v>
      </c>
      <c r="F45" t="str">
        <f t="shared" si="15"/>
        <v>11</v>
      </c>
      <c r="G45">
        <f t="shared" si="16"/>
        <v>11</v>
      </c>
      <c r="H45">
        <v>27394.2</v>
      </c>
      <c r="I45">
        <f t="shared" si="17"/>
        <v>2490.3818181818183</v>
      </c>
      <c r="J45" t="s">
        <v>15</v>
      </c>
      <c r="K45" t="str">
        <f t="shared" si="18"/>
        <v>BLA</v>
      </c>
      <c r="L45" t="str">
        <f t="shared" si="19"/>
        <v>044</v>
      </c>
      <c r="M45" t="s">
        <v>36</v>
      </c>
      <c r="N45">
        <v>75000</v>
      </c>
      <c r="O45" t="str">
        <f t="shared" si="20"/>
        <v>Yes</v>
      </c>
      <c r="P45" t="str">
        <f t="shared" si="21"/>
        <v>CR11PTCBLA044</v>
      </c>
      <c r="Q45" t="str">
        <f>CONCATENATE(B45,F45,D45,UPPER(LEFT(J45,3)),RIGHT(A45,3))</f>
        <v>CR11PTCBLA044</v>
      </c>
    </row>
    <row r="46" spans="1:17" x14ac:dyDescent="0.25">
      <c r="A46" t="s">
        <v>76</v>
      </c>
      <c r="B46" t="str">
        <f t="shared" si="11"/>
        <v>CR</v>
      </c>
      <c r="C46" t="str">
        <f t="shared" si="12"/>
        <v>Chrysler</v>
      </c>
      <c r="D46" t="str">
        <f t="shared" si="13"/>
        <v>CAR</v>
      </c>
      <c r="E46" t="str">
        <f t="shared" si="14"/>
        <v>Caravan</v>
      </c>
      <c r="F46" t="str">
        <f t="shared" si="15"/>
        <v>99</v>
      </c>
      <c r="G46">
        <f t="shared" si="16"/>
        <v>23</v>
      </c>
      <c r="H46">
        <v>79420.600000000006</v>
      </c>
      <c r="I46">
        <f t="shared" si="17"/>
        <v>3453.0695652173918</v>
      </c>
      <c r="J46" t="s">
        <v>21</v>
      </c>
      <c r="K46" t="str">
        <f t="shared" si="18"/>
        <v>GRE</v>
      </c>
      <c r="L46" t="str">
        <f t="shared" si="19"/>
        <v>045</v>
      </c>
      <c r="M46" t="s">
        <v>45</v>
      </c>
      <c r="N46">
        <v>75000</v>
      </c>
      <c r="O46" t="str">
        <f t="shared" si="20"/>
        <v>Not Covered</v>
      </c>
      <c r="P46" t="str">
        <f t="shared" si="21"/>
        <v>CR99CARGRE045</v>
      </c>
      <c r="Q46" t="str">
        <f>CONCATENATE(B46,F46,D46,UPPER(LEFT(J46,3)),RIGHT(A46,3))</f>
        <v>CR99CARGRE045</v>
      </c>
    </row>
    <row r="47" spans="1:17" x14ac:dyDescent="0.25">
      <c r="A47" t="s">
        <v>77</v>
      </c>
      <c r="B47" t="str">
        <f t="shared" si="11"/>
        <v>CR</v>
      </c>
      <c r="C47" t="str">
        <f t="shared" si="12"/>
        <v>Chrysler</v>
      </c>
      <c r="D47" t="str">
        <f t="shared" si="13"/>
        <v>CAR</v>
      </c>
      <c r="E47" t="str">
        <f t="shared" si="14"/>
        <v>Caravan</v>
      </c>
      <c r="F47" t="str">
        <f t="shared" si="15"/>
        <v>00</v>
      </c>
      <c r="G47">
        <f t="shared" si="16"/>
        <v>22</v>
      </c>
      <c r="H47">
        <v>77243.100000000006</v>
      </c>
      <c r="I47">
        <f t="shared" si="17"/>
        <v>3511.05</v>
      </c>
      <c r="J47" t="s">
        <v>15</v>
      </c>
      <c r="K47" t="str">
        <f t="shared" si="18"/>
        <v>BLA</v>
      </c>
      <c r="L47" t="str">
        <f t="shared" si="19"/>
        <v>046</v>
      </c>
      <c r="M47" t="s">
        <v>24</v>
      </c>
      <c r="N47">
        <v>75000</v>
      </c>
      <c r="O47" t="str">
        <f t="shared" si="20"/>
        <v>Not Covered</v>
      </c>
      <c r="P47" t="str">
        <f t="shared" si="21"/>
        <v>CR00CARBLA046</v>
      </c>
      <c r="Q47" t="str">
        <f>CONCATENATE(B47,F47,D47,UPPER(LEFT(J47,3)),RIGHT(A47,3))</f>
        <v>CR00CARBLA046</v>
      </c>
    </row>
    <row r="48" spans="1:17" x14ac:dyDescent="0.25">
      <c r="A48" t="s">
        <v>78</v>
      </c>
      <c r="B48" t="str">
        <f t="shared" si="11"/>
        <v>CR</v>
      </c>
      <c r="C48" t="str">
        <f t="shared" si="12"/>
        <v>Chrysler</v>
      </c>
      <c r="D48" t="str">
        <f t="shared" si="13"/>
        <v>CAR</v>
      </c>
      <c r="E48" t="str">
        <f t="shared" si="14"/>
        <v>Caravan</v>
      </c>
      <c r="F48" t="str">
        <f t="shared" si="15"/>
        <v>04</v>
      </c>
      <c r="G48">
        <f t="shared" si="16"/>
        <v>18</v>
      </c>
      <c r="H48">
        <v>72527.199999999997</v>
      </c>
      <c r="I48">
        <f t="shared" si="17"/>
        <v>4029.2888888888888</v>
      </c>
      <c r="J48" t="s">
        <v>18</v>
      </c>
      <c r="K48" t="str">
        <f t="shared" si="18"/>
        <v>WHI</v>
      </c>
      <c r="L48" t="str">
        <f t="shared" si="19"/>
        <v>047</v>
      </c>
      <c r="M48" t="s">
        <v>41</v>
      </c>
      <c r="N48">
        <v>75000</v>
      </c>
      <c r="O48" t="str">
        <f t="shared" si="20"/>
        <v>Yes</v>
      </c>
      <c r="P48" t="str">
        <f t="shared" si="21"/>
        <v>CR04CARWHI047</v>
      </c>
      <c r="Q48" t="str">
        <f>CONCATENATE(B48,F48,D48,UPPER(LEFT(J48,3)),RIGHT(A48,3))</f>
        <v>CR04CARWHI047</v>
      </c>
    </row>
    <row r="49" spans="1:17" x14ac:dyDescent="0.25">
      <c r="A49" t="s">
        <v>79</v>
      </c>
      <c r="B49" t="str">
        <f t="shared" si="11"/>
        <v>CR</v>
      </c>
      <c r="C49" t="str">
        <f t="shared" si="12"/>
        <v>Chrysler</v>
      </c>
      <c r="D49" t="str">
        <f t="shared" si="13"/>
        <v>CAR</v>
      </c>
      <c r="E49" t="str">
        <f t="shared" si="14"/>
        <v>Caravan</v>
      </c>
      <c r="F49" t="str">
        <f t="shared" si="15"/>
        <v>04</v>
      </c>
      <c r="G49">
        <f t="shared" si="16"/>
        <v>18</v>
      </c>
      <c r="H49">
        <v>52699.4</v>
      </c>
      <c r="I49">
        <f t="shared" si="17"/>
        <v>2927.7444444444445</v>
      </c>
      <c r="J49" t="s">
        <v>57</v>
      </c>
      <c r="K49" t="str">
        <f t="shared" si="18"/>
        <v>RED</v>
      </c>
      <c r="L49" t="str">
        <f t="shared" si="19"/>
        <v>048</v>
      </c>
      <c r="M49" t="s">
        <v>41</v>
      </c>
      <c r="N49">
        <v>75000</v>
      </c>
      <c r="O49" t="str">
        <f t="shared" si="20"/>
        <v>Yes</v>
      </c>
      <c r="P49" t="str">
        <f t="shared" si="21"/>
        <v>CR04CARRED048</v>
      </c>
      <c r="Q49" t="str">
        <f>CONCATENATE(B49,F49,D49,UPPER(LEFT(J49,3)),RIGHT(A49,3))</f>
        <v>CR04CARRED048</v>
      </c>
    </row>
    <row r="50" spans="1:17" x14ac:dyDescent="0.25">
      <c r="A50" t="s">
        <v>80</v>
      </c>
      <c r="B50" t="str">
        <f t="shared" si="11"/>
        <v>HY</v>
      </c>
      <c r="C50" t="str">
        <f t="shared" si="12"/>
        <v>Hundai</v>
      </c>
      <c r="D50" t="str">
        <f t="shared" si="13"/>
        <v>ELA</v>
      </c>
      <c r="E50" t="str">
        <f t="shared" si="14"/>
        <v>Elantra</v>
      </c>
      <c r="F50" t="str">
        <f t="shared" si="15"/>
        <v>11</v>
      </c>
      <c r="G50">
        <f t="shared" si="16"/>
        <v>11</v>
      </c>
      <c r="H50">
        <v>29102.3</v>
      </c>
      <c r="I50">
        <f t="shared" si="17"/>
        <v>2645.6636363636362</v>
      </c>
      <c r="J50" t="s">
        <v>15</v>
      </c>
      <c r="K50" t="str">
        <f t="shared" si="18"/>
        <v>BLA</v>
      </c>
      <c r="L50" t="str">
        <f t="shared" si="19"/>
        <v>049</v>
      </c>
      <c r="M50" t="s">
        <v>43</v>
      </c>
      <c r="N50">
        <v>100000</v>
      </c>
      <c r="O50" t="str">
        <f t="shared" si="20"/>
        <v>Yes</v>
      </c>
      <c r="P50" t="str">
        <f t="shared" si="21"/>
        <v>HY11ELABLA049</v>
      </c>
      <c r="Q50" t="str">
        <f>CONCATENATE(B50,F50,D50,UPPER(LEFT(J50,3)),RIGHT(A50,3))</f>
        <v>HY11ELABLA049</v>
      </c>
    </row>
    <row r="51" spans="1:17" x14ac:dyDescent="0.25">
      <c r="A51" t="s">
        <v>81</v>
      </c>
      <c r="B51" t="str">
        <f t="shared" si="11"/>
        <v>HY</v>
      </c>
      <c r="C51" t="str">
        <f t="shared" si="12"/>
        <v>Hundai</v>
      </c>
      <c r="D51" t="str">
        <f t="shared" si="13"/>
        <v>ELA</v>
      </c>
      <c r="E51" t="str">
        <f t="shared" si="14"/>
        <v>Elantra</v>
      </c>
      <c r="F51" t="str">
        <f t="shared" si="15"/>
        <v>12</v>
      </c>
      <c r="G51">
        <f t="shared" si="16"/>
        <v>10</v>
      </c>
      <c r="H51">
        <v>22282</v>
      </c>
      <c r="I51">
        <f t="shared" si="17"/>
        <v>2228.1999999999998</v>
      </c>
      <c r="J51" t="s">
        <v>48</v>
      </c>
      <c r="K51" t="str">
        <f t="shared" si="18"/>
        <v>BLU</v>
      </c>
      <c r="L51" t="str">
        <f t="shared" si="19"/>
        <v>050</v>
      </c>
      <c r="M51" t="s">
        <v>19</v>
      </c>
      <c r="N51">
        <v>100000</v>
      </c>
      <c r="O51" t="str">
        <f t="shared" si="20"/>
        <v>Yes</v>
      </c>
      <c r="P51" t="str">
        <f t="shared" si="21"/>
        <v>HY12ELABLU050</v>
      </c>
      <c r="Q51" t="str">
        <f>CONCATENATE(B51,F51,D51,UPPER(LEFT(J51,3)),RIGHT(A51,3))</f>
        <v>HY12ELABLU050</v>
      </c>
    </row>
    <row r="52" spans="1:17" x14ac:dyDescent="0.25">
      <c r="A52" t="s">
        <v>82</v>
      </c>
      <c r="B52" t="str">
        <f t="shared" si="11"/>
        <v>HY</v>
      </c>
      <c r="C52" t="str">
        <f t="shared" si="12"/>
        <v>Hundai</v>
      </c>
      <c r="D52" t="str">
        <f t="shared" si="13"/>
        <v>ELA</v>
      </c>
      <c r="E52" t="str">
        <f t="shared" si="14"/>
        <v>Elantra</v>
      </c>
      <c r="F52" t="str">
        <f t="shared" si="15"/>
        <v>13</v>
      </c>
      <c r="G52">
        <f t="shared" si="16"/>
        <v>9</v>
      </c>
      <c r="H52">
        <v>20223.900000000001</v>
      </c>
      <c r="I52">
        <f t="shared" si="17"/>
        <v>2247.1000000000004</v>
      </c>
      <c r="J52" t="s">
        <v>15</v>
      </c>
      <c r="K52" t="str">
        <f t="shared" si="18"/>
        <v>BLA</v>
      </c>
      <c r="L52" t="str">
        <f t="shared" si="19"/>
        <v>051</v>
      </c>
      <c r="M52" t="s">
        <v>32</v>
      </c>
      <c r="N52">
        <v>100000</v>
      </c>
      <c r="O52" t="str">
        <f t="shared" si="20"/>
        <v>Yes</v>
      </c>
      <c r="P52" t="str">
        <f t="shared" si="21"/>
        <v>HY13ELABLA051</v>
      </c>
      <c r="Q52" t="str">
        <f>CONCATENATE(B52,F52,D52,UPPER(LEFT(J52,3)),RIGHT(A52,3))</f>
        <v>HY13ELABLA051</v>
      </c>
    </row>
    <row r="53" spans="1:17" x14ac:dyDescent="0.25">
      <c r="A53" t="s">
        <v>83</v>
      </c>
      <c r="B53" t="str">
        <f t="shared" si="11"/>
        <v>HY</v>
      </c>
      <c r="C53" t="str">
        <f t="shared" si="12"/>
        <v>Hundai</v>
      </c>
      <c r="D53" t="str">
        <f t="shared" si="13"/>
        <v>ELA</v>
      </c>
      <c r="E53" t="str">
        <f t="shared" si="14"/>
        <v>Elantra</v>
      </c>
      <c r="F53" t="str">
        <f t="shared" si="15"/>
        <v>13</v>
      </c>
      <c r="G53">
        <f t="shared" si="16"/>
        <v>9</v>
      </c>
      <c r="H53">
        <v>22188.5</v>
      </c>
      <c r="I53">
        <f t="shared" si="17"/>
        <v>2465.3888888888887</v>
      </c>
      <c r="J53" t="s">
        <v>48</v>
      </c>
      <c r="K53" t="str">
        <f t="shared" si="18"/>
        <v>BLU</v>
      </c>
      <c r="L53" t="str">
        <f t="shared" si="19"/>
        <v>052</v>
      </c>
      <c r="M53" t="s">
        <v>26</v>
      </c>
      <c r="N53">
        <v>100000</v>
      </c>
      <c r="O53" t="str">
        <f t="shared" si="20"/>
        <v>Yes</v>
      </c>
      <c r="P53" t="str">
        <f t="shared" si="21"/>
        <v>HY13ELABLU052</v>
      </c>
      <c r="Q53" t="str">
        <f>CONCATENATE(B53,F53,D53,UPPER(LEFT(J53,3)),RIGHT(A53,3))</f>
        <v>HY13ELABLU052</v>
      </c>
    </row>
    <row r="54" spans="1:17" x14ac:dyDescent="0.25">
      <c r="A54" s="1" t="s">
        <v>123</v>
      </c>
      <c r="B54" s="1"/>
      <c r="C54" s="1"/>
      <c r="D54" s="1"/>
      <c r="E54" s="1"/>
      <c r="F54" s="1"/>
      <c r="G54" s="1"/>
      <c r="H54" s="1"/>
    </row>
    <row r="55" spans="1:17" x14ac:dyDescent="0.25">
      <c r="C55" t="s">
        <v>84</v>
      </c>
      <c r="D55" t="s">
        <v>85</v>
      </c>
      <c r="E55" t="s">
        <v>96</v>
      </c>
      <c r="F55" t="s">
        <v>106</v>
      </c>
    </row>
    <row r="56" spans="1:17" x14ac:dyDescent="0.25">
      <c r="C56" t="s">
        <v>87</v>
      </c>
      <c r="D56" t="s">
        <v>86</v>
      </c>
      <c r="E56" t="s">
        <v>101</v>
      </c>
      <c r="F56" t="s">
        <v>111</v>
      </c>
    </row>
    <row r="57" spans="1:17" x14ac:dyDescent="0.25">
      <c r="C57" t="s">
        <v>88</v>
      </c>
      <c r="D57" t="s">
        <v>89</v>
      </c>
      <c r="E57" t="s">
        <v>102</v>
      </c>
      <c r="F57" t="s">
        <v>112</v>
      </c>
    </row>
    <row r="58" spans="1:17" x14ac:dyDescent="0.25">
      <c r="C58" t="s">
        <v>95</v>
      </c>
      <c r="D58" t="s">
        <v>90</v>
      </c>
      <c r="E58" t="s">
        <v>99</v>
      </c>
      <c r="F58" t="s">
        <v>109</v>
      </c>
    </row>
    <row r="59" spans="1:17" x14ac:dyDescent="0.25">
      <c r="C59" t="s">
        <v>94</v>
      </c>
      <c r="D59" t="s">
        <v>91</v>
      </c>
      <c r="E59" t="s">
        <v>100</v>
      </c>
      <c r="F59" t="s">
        <v>110</v>
      </c>
    </row>
    <row r="60" spans="1:17" x14ac:dyDescent="0.25">
      <c r="C60" t="s">
        <v>93</v>
      </c>
      <c r="D60" t="s">
        <v>92</v>
      </c>
      <c r="E60" t="s">
        <v>97</v>
      </c>
      <c r="F60" t="s">
        <v>107</v>
      </c>
    </row>
    <row r="61" spans="1:17" x14ac:dyDescent="0.25">
      <c r="E61" t="s">
        <v>98</v>
      </c>
      <c r="F61" t="s">
        <v>108</v>
      </c>
    </row>
    <row r="62" spans="1:17" x14ac:dyDescent="0.25">
      <c r="E62" t="s">
        <v>103</v>
      </c>
      <c r="F62" t="s">
        <v>113</v>
      </c>
    </row>
    <row r="63" spans="1:17" x14ac:dyDescent="0.25">
      <c r="E63" t="s">
        <v>104</v>
      </c>
      <c r="F63" t="s">
        <v>114</v>
      </c>
    </row>
    <row r="64" spans="1:17" x14ac:dyDescent="0.25">
      <c r="E64" t="s">
        <v>105</v>
      </c>
      <c r="F64" t="s">
        <v>115</v>
      </c>
    </row>
    <row r="65" spans="5:6" x14ac:dyDescent="0.25">
      <c r="E65" t="s">
        <v>116</v>
      </c>
      <c r="F65" t="s">
        <v>117</v>
      </c>
    </row>
  </sheetData>
  <autoFilter ref="H1:H65"/>
  <sortState ref="E55:F65">
    <sortCondition ref="E55:E65"/>
  </sortState>
  <mergeCells count="1">
    <mergeCell ref="A54:H54"/>
  </mergeCells>
  <conditionalFormatting sqref="H1:H53 H55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{0AFBC0BE-8523-4A57-B685-8A9225ACC0E9}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FBC0BE-8523-4A57-B685-8A9225ACC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H1:H53 H55:H1048576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2022-08-09T09:38:27Z</dcterms:created>
  <dcterms:modified xsi:type="dcterms:W3CDTF">2022-08-10T16:01:25Z</dcterms:modified>
</cp:coreProperties>
</file>