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shobha 4;00 to 5pm\"/>
    </mc:Choice>
  </mc:AlternateContent>
  <xr:revisionPtr revIDLastSave="0" documentId="13_ncr:1_{C3B34338-D035-417E-B8B6-36D9AC14721D}" xr6:coauthVersionLast="47" xr6:coauthVersionMax="47" xr10:uidLastSave="{00000000-0000-0000-0000-000000000000}"/>
  <bookViews>
    <workbookView xWindow="-110" yWindow="-110" windowWidth="19420" windowHeight="10300" activeTab="1" xr2:uid="{9D7E6D56-CD97-4423-BDF9-9EE41162CB0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0" i="2" l="1"/>
  <c r="J48" i="2"/>
  <c r="J44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J30" i="2"/>
  <c r="J29" i="2"/>
  <c r="I29" i="2"/>
  <c r="H28" i="2"/>
  <c r="H25" i="2"/>
  <c r="H24" i="2"/>
  <c r="H23" i="2"/>
  <c r="J6" i="2"/>
  <c r="J7" i="2"/>
  <c r="K7" i="2" s="1"/>
  <c r="J8" i="2"/>
  <c r="J9" i="2"/>
  <c r="J10" i="2"/>
  <c r="K10" i="2" s="1"/>
  <c r="J11" i="2"/>
  <c r="K11" i="2" s="1"/>
  <c r="J12" i="2"/>
  <c r="J13" i="2"/>
  <c r="K13" i="2" s="1"/>
  <c r="J14" i="2"/>
  <c r="J15" i="2"/>
  <c r="K15" i="2" s="1"/>
  <c r="J16" i="2"/>
  <c r="J17" i="2"/>
  <c r="J18" i="2"/>
  <c r="K18" i="2" s="1"/>
  <c r="J19" i="2"/>
  <c r="K19" i="2" s="1"/>
  <c r="J5" i="2"/>
  <c r="K6" i="2"/>
  <c r="K8" i="2"/>
  <c r="K9" i="2"/>
  <c r="K12" i="2"/>
  <c r="K14" i="2"/>
  <c r="K16" i="2"/>
  <c r="K17" i="2"/>
  <c r="K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5" i="2"/>
  <c r="L17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5" i="2"/>
  <c r="F6" i="2"/>
  <c r="F7" i="2"/>
  <c r="F8" i="2"/>
  <c r="F9" i="2"/>
  <c r="L9" i="2" s="1"/>
  <c r="F10" i="2"/>
  <c r="F11" i="2"/>
  <c r="F12" i="2"/>
  <c r="F13" i="2"/>
  <c r="F14" i="2"/>
  <c r="F15" i="2"/>
  <c r="F16" i="2"/>
  <c r="F17" i="2"/>
  <c r="F18" i="2"/>
  <c r="F19" i="2"/>
  <c r="F5" i="2"/>
  <c r="L6" i="1"/>
  <c r="M6" i="1" s="1"/>
  <c r="L7" i="1"/>
  <c r="L8" i="1"/>
  <c r="L9" i="1"/>
  <c r="L10" i="1"/>
  <c r="L11" i="1"/>
  <c r="M11" i="1" s="1"/>
  <c r="L12" i="1"/>
  <c r="L13" i="1"/>
  <c r="L14" i="1"/>
  <c r="M7" i="1"/>
  <c r="M8" i="1"/>
  <c r="M9" i="1"/>
  <c r="M10" i="1"/>
  <c r="M12" i="1"/>
  <c r="M13" i="1"/>
  <c r="M14" i="1"/>
  <c r="M5" i="1"/>
  <c r="L5" i="1"/>
  <c r="F15" i="1"/>
  <c r="E15" i="1"/>
  <c r="D15" i="1"/>
  <c r="A15" i="1"/>
  <c r="K6" i="1"/>
  <c r="K7" i="1"/>
  <c r="K8" i="1"/>
  <c r="K9" i="1"/>
  <c r="K10" i="1"/>
  <c r="K11" i="1"/>
  <c r="K12" i="1"/>
  <c r="K13" i="1"/>
  <c r="K14" i="1"/>
  <c r="K5" i="1"/>
  <c r="J6" i="1"/>
  <c r="J7" i="1"/>
  <c r="J8" i="1"/>
  <c r="J9" i="1"/>
  <c r="J10" i="1"/>
  <c r="J11" i="1"/>
  <c r="J12" i="1"/>
  <c r="J13" i="1"/>
  <c r="J14" i="1"/>
  <c r="J5" i="1"/>
  <c r="I6" i="1"/>
  <c r="I7" i="1"/>
  <c r="I8" i="1"/>
  <c r="I9" i="1"/>
  <c r="I10" i="1"/>
  <c r="I11" i="1"/>
  <c r="I12" i="1"/>
  <c r="I13" i="1"/>
  <c r="I14" i="1"/>
  <c r="I5" i="1"/>
  <c r="L18" i="2" l="1"/>
  <c r="L10" i="2"/>
  <c r="L8" i="2"/>
  <c r="L15" i="2"/>
  <c r="L7" i="2"/>
  <c r="L14" i="2"/>
  <c r="L6" i="2"/>
  <c r="L13" i="2"/>
  <c r="L5" i="2"/>
  <c r="L12" i="2"/>
  <c r="L19" i="2"/>
  <c r="L11" i="2"/>
  <c r="L16" i="2"/>
  <c r="J46" i="2" l="1"/>
  <c r="I30" i="2"/>
  <c r="H42" i="2"/>
  <c r="E22" i="2"/>
  <c r="N5" i="2"/>
  <c r="H40" i="2" l="1"/>
  <c r="I40" i="2"/>
  <c r="G38" i="2"/>
  <c r="H26" i="2"/>
</calcChain>
</file>

<file path=xl/sharedStrings.xml><?xml version="1.0" encoding="utf-8"?>
<sst xmlns="http://schemas.openxmlformats.org/spreadsheetml/2006/main" count="95" uniqueCount="76">
  <si>
    <t>MARKSHEET</t>
  </si>
  <si>
    <t>S.NO</t>
  </si>
  <si>
    <t>CLASS</t>
  </si>
  <si>
    <t>HINDI</t>
  </si>
  <si>
    <t>ENGLISH</t>
  </si>
  <si>
    <t>MATHS</t>
  </si>
  <si>
    <t xml:space="preserve"> SOCIAL SCIENCE</t>
  </si>
  <si>
    <t>SIENCE</t>
  </si>
  <si>
    <t>NAME</t>
  </si>
  <si>
    <t>DIVYA</t>
  </si>
  <si>
    <t>NEHA</t>
  </si>
  <si>
    <t>PRIYA</t>
  </si>
  <si>
    <t>VIDHI</t>
  </si>
  <si>
    <t>SAKSHI</t>
  </si>
  <si>
    <t>ADITI</t>
  </si>
  <si>
    <t>PEETI</t>
  </si>
  <si>
    <t>RITU</t>
  </si>
  <si>
    <t>RIYA</t>
  </si>
  <si>
    <t>USHA</t>
  </si>
  <si>
    <t>10th</t>
  </si>
  <si>
    <t>TOTAL</t>
  </si>
  <si>
    <t>MAXIMUM</t>
  </si>
  <si>
    <t>MINIMUM</t>
  </si>
  <si>
    <t>PERCENTAGE</t>
  </si>
  <si>
    <t>GRADE</t>
  </si>
  <si>
    <t>salay   sheet</t>
  </si>
  <si>
    <t>s.no</t>
  </si>
  <si>
    <t>emoloyee name</t>
  </si>
  <si>
    <t>Employee ID</t>
  </si>
  <si>
    <t>designation</t>
  </si>
  <si>
    <t>Basic salary</t>
  </si>
  <si>
    <t>H.R.A</t>
  </si>
  <si>
    <t>T.A</t>
  </si>
  <si>
    <t>Other Allowances</t>
  </si>
  <si>
    <t>Gross salary</t>
  </si>
  <si>
    <t>P.F</t>
  </si>
  <si>
    <t>Net/in-hand salary</t>
  </si>
  <si>
    <t>JIYA</t>
  </si>
  <si>
    <t>Meenu</t>
  </si>
  <si>
    <t>Neha</t>
  </si>
  <si>
    <t>Aditi</t>
  </si>
  <si>
    <t>Kimi</t>
  </si>
  <si>
    <t>Divya</t>
  </si>
  <si>
    <t>Deepa</t>
  </si>
  <si>
    <t>Bini</t>
  </si>
  <si>
    <t>Kavya</t>
  </si>
  <si>
    <t>Mishty</t>
  </si>
  <si>
    <t>Priya</t>
  </si>
  <si>
    <t>Sakshi</t>
  </si>
  <si>
    <t>Arnika</t>
  </si>
  <si>
    <t>Anshu</t>
  </si>
  <si>
    <t>Nimi</t>
  </si>
  <si>
    <t>Manager</t>
  </si>
  <si>
    <t>Asisstan manager</t>
  </si>
  <si>
    <t>Offece manager</t>
  </si>
  <si>
    <t>supervisor</t>
  </si>
  <si>
    <t>acountan</t>
  </si>
  <si>
    <t>workar</t>
  </si>
  <si>
    <t>OVER Time Hours</t>
  </si>
  <si>
    <t>Total Allowance</t>
  </si>
  <si>
    <t xml:space="preserve">what is the highest gross salary </t>
  </si>
  <si>
    <t xml:space="preserve">maximam amount genrated by overtime is </t>
  </si>
  <si>
    <t xml:space="preserve">average salary of all the employee </t>
  </si>
  <si>
    <t xml:space="preserve">diference of gross salary and basic salary of fifth employeein your excel sheet </t>
  </si>
  <si>
    <t xml:space="preserve">find sum of in hand salary of all the empolyee </t>
  </si>
  <si>
    <t xml:space="preserve">aver age overtime hours of the employee </t>
  </si>
  <si>
    <t xml:space="preserve">find what percentage of in hand salary of 6th and 8th employee generated by overtime work </t>
  </si>
  <si>
    <t>fin the sum of gross salary of highest and lowest earning employee</t>
  </si>
  <si>
    <t>Overtime amount</t>
  </si>
  <si>
    <t>find no of employee whose in -hand salart is grater than 80000</t>
  </si>
  <si>
    <t>find sum of ni-hand salary of employeewhose in hannd salary is grater than 100000</t>
  </si>
  <si>
    <t>find the average gross salary of employee whose salary is less than 80000</t>
  </si>
  <si>
    <t>find the number of empolyee whose basic salary is gerater than 40000 and have done more than 8 hours of overtime</t>
  </si>
  <si>
    <t xml:space="preserve">find the sum of geoss salary of empolyee whose gross salary  is grearter than 100000 and have done more than 8hours </t>
  </si>
  <si>
    <t>find the sum of basic salary of employeewhose in hand salary is more than 40000and have done more than 10hours of</t>
  </si>
  <si>
    <t>find no of employee whose in handsalary is greater than 80000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</si>
</sst>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Algerian"/>
      <family val="5"/>
    </font>
    <font>
      <sz val="36"/>
      <color rgb="FF00B050"/>
      <name val="Bernard MT Condensed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" fontId="0" fillId="0" borderId="0" xfId="0" applyNumberFormat="1" applyAlignment="1">
      <alignment horizontal="center"/>
    </xf>
    <xf numFmtId="1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7D8EB-E7BE-4436-B1D8-7BB1BBFFBA7B}">
  <dimension ref="A1:O17"/>
  <sheetViews>
    <sheetView topLeftCell="A16" workbookViewId="0">
      <selection activeCell="B20" sqref="B20"/>
    </sheetView>
  </sheetViews>
  <sheetFormatPr defaultRowHeight="14.5" x14ac:dyDescent="0.35"/>
  <cols>
    <col min="6" max="6" width="14.6328125" bestFit="1" customWidth="1"/>
    <col min="7" max="7" width="8.7265625" customWidth="1"/>
    <col min="10" max="10" width="10" bestFit="1" customWidth="1"/>
    <col min="11" max="11" width="9.6328125" bestFit="1" customWidth="1"/>
    <col min="12" max="13" width="11.7265625" bestFit="1" customWidth="1"/>
  </cols>
  <sheetData>
    <row r="1" spans="1:15" x14ac:dyDescent="0.35">
      <c r="A1" s="17" t="s">
        <v>0</v>
      </c>
      <c r="B1" s="18"/>
      <c r="C1" s="18"/>
      <c r="D1" s="18"/>
      <c r="E1" s="18"/>
      <c r="F1" s="18"/>
      <c r="G1" s="18"/>
    </row>
    <row r="2" spans="1:15" x14ac:dyDescent="0.35">
      <c r="A2" s="18"/>
      <c r="B2" s="18"/>
      <c r="C2" s="18"/>
      <c r="D2" s="18"/>
      <c r="E2" s="18"/>
      <c r="F2" s="18"/>
      <c r="G2" s="18"/>
    </row>
    <row r="3" spans="1:15" ht="15" thickBot="1" x14ac:dyDescent="0.4">
      <c r="A3" s="18"/>
      <c r="B3" s="18"/>
      <c r="C3" s="18"/>
      <c r="D3" s="18"/>
      <c r="E3" s="18"/>
      <c r="F3" s="18"/>
      <c r="G3" s="18"/>
    </row>
    <row r="4" spans="1:15" x14ac:dyDescent="0.35">
      <c r="A4" s="7" t="s">
        <v>1</v>
      </c>
      <c r="B4" s="8" t="s">
        <v>8</v>
      </c>
      <c r="C4" s="8" t="s">
        <v>2</v>
      </c>
      <c r="D4" s="8" t="s">
        <v>4</v>
      </c>
      <c r="E4" s="8" t="s">
        <v>5</v>
      </c>
      <c r="F4" s="8" t="s">
        <v>6</v>
      </c>
      <c r="G4" s="8" t="s">
        <v>3</v>
      </c>
      <c r="H4" s="8" t="s">
        <v>7</v>
      </c>
      <c r="I4" s="8" t="s">
        <v>20</v>
      </c>
      <c r="J4" s="8" t="s">
        <v>21</v>
      </c>
      <c r="K4" s="8" t="s">
        <v>22</v>
      </c>
      <c r="L4" s="8" t="s">
        <v>23</v>
      </c>
      <c r="M4" s="9" t="s">
        <v>24</v>
      </c>
    </row>
    <row r="5" spans="1:15" x14ac:dyDescent="0.35">
      <c r="A5" s="10">
        <v>1</v>
      </c>
      <c r="B5" s="1" t="s">
        <v>9</v>
      </c>
      <c r="C5" t="s">
        <v>19</v>
      </c>
      <c r="D5">
        <v>61</v>
      </c>
      <c r="E5">
        <v>55</v>
      </c>
      <c r="F5" s="1">
        <v>78</v>
      </c>
      <c r="G5" s="1">
        <v>77</v>
      </c>
      <c r="H5" s="1">
        <v>94</v>
      </c>
      <c r="I5" s="1">
        <f>SUM(D5:H5)</f>
        <v>365</v>
      </c>
      <c r="J5" s="1">
        <f>MAX(D5:H5)</f>
        <v>94</v>
      </c>
      <c r="K5" s="1">
        <f>MIN(D5:H5)</f>
        <v>55</v>
      </c>
      <c r="L5" s="1">
        <f t="shared" ref="L5:L14" si="0">I5/5</f>
        <v>73</v>
      </c>
      <c r="M5" s="1" t="str">
        <f>IF(L5&gt;90,"A+",IF(L5&gt;70,"B",IF(L5&gt;=50,"C",IF(L5&gt;=40,"D","F"))))</f>
        <v>B</v>
      </c>
    </row>
    <row r="6" spans="1:15" x14ac:dyDescent="0.35">
      <c r="A6" s="10">
        <v>2</v>
      </c>
      <c r="B6" s="1" t="s">
        <v>10</v>
      </c>
      <c r="C6" t="s">
        <v>19</v>
      </c>
      <c r="D6">
        <v>99</v>
      </c>
      <c r="E6">
        <v>99</v>
      </c>
      <c r="F6" s="1">
        <v>99</v>
      </c>
      <c r="G6" s="1">
        <v>99</v>
      </c>
      <c r="H6" s="1">
        <v>65</v>
      </c>
      <c r="I6" s="1">
        <f t="shared" ref="I6:I14" si="1">SUM(D6:H6)</f>
        <v>461</v>
      </c>
      <c r="J6" s="1">
        <f t="shared" ref="J6:J14" si="2">MAX(D6:H6)</f>
        <v>99</v>
      </c>
      <c r="K6" s="1">
        <f t="shared" ref="K6:K14" si="3">MIN(D6:H6)</f>
        <v>65</v>
      </c>
      <c r="L6" s="1">
        <f t="shared" si="0"/>
        <v>92.2</v>
      </c>
      <c r="M6" s="1" t="str">
        <f t="shared" ref="M6:M14" si="4">IF(L6&gt;90,"A+",IF(L6&gt;70,"B",IF(L6&gt;=50,"C",IF(L6&gt;=40,"D","F"))))</f>
        <v>A+</v>
      </c>
    </row>
    <row r="7" spans="1:15" x14ac:dyDescent="0.35">
      <c r="A7" s="10">
        <v>3</v>
      </c>
      <c r="B7" s="1" t="s">
        <v>11</v>
      </c>
      <c r="C7" t="s">
        <v>19</v>
      </c>
      <c r="D7">
        <v>88</v>
      </c>
      <c r="E7">
        <v>70</v>
      </c>
      <c r="F7" s="1">
        <v>70</v>
      </c>
      <c r="G7" s="1">
        <v>83</v>
      </c>
      <c r="H7" s="1">
        <v>93</v>
      </c>
      <c r="I7" s="1">
        <f t="shared" si="1"/>
        <v>404</v>
      </c>
      <c r="J7" s="1">
        <f t="shared" si="2"/>
        <v>93</v>
      </c>
      <c r="K7" s="1">
        <f t="shared" si="3"/>
        <v>70</v>
      </c>
      <c r="L7" s="1">
        <f t="shared" si="0"/>
        <v>80.8</v>
      </c>
      <c r="M7" s="1" t="str">
        <f t="shared" si="4"/>
        <v>B</v>
      </c>
    </row>
    <row r="8" spans="1:15" x14ac:dyDescent="0.35">
      <c r="A8" s="10">
        <v>4</v>
      </c>
      <c r="B8" s="1" t="s">
        <v>12</v>
      </c>
      <c r="C8" t="s">
        <v>19</v>
      </c>
      <c r="D8">
        <v>59</v>
      </c>
      <c r="E8">
        <v>86</v>
      </c>
      <c r="F8" s="1">
        <v>70</v>
      </c>
      <c r="G8" s="1">
        <v>77</v>
      </c>
      <c r="H8" s="1">
        <v>97</v>
      </c>
      <c r="I8" s="1">
        <f t="shared" si="1"/>
        <v>389</v>
      </c>
      <c r="J8" s="1">
        <f t="shared" si="2"/>
        <v>97</v>
      </c>
      <c r="K8" s="1">
        <f t="shared" si="3"/>
        <v>59</v>
      </c>
      <c r="L8" s="1">
        <f t="shared" si="0"/>
        <v>77.8</v>
      </c>
      <c r="M8" s="1" t="str">
        <f t="shared" si="4"/>
        <v>B</v>
      </c>
    </row>
    <row r="9" spans="1:15" x14ac:dyDescent="0.35">
      <c r="A9" s="10">
        <v>5</v>
      </c>
      <c r="B9" s="1" t="s">
        <v>13</v>
      </c>
      <c r="C9" t="s">
        <v>19</v>
      </c>
      <c r="D9">
        <v>56</v>
      </c>
      <c r="E9">
        <v>96</v>
      </c>
      <c r="F9" s="1">
        <v>85</v>
      </c>
      <c r="G9" s="1">
        <v>75</v>
      </c>
      <c r="H9" s="1">
        <v>76</v>
      </c>
      <c r="I9" s="1">
        <f t="shared" si="1"/>
        <v>388</v>
      </c>
      <c r="J9" s="1">
        <f t="shared" si="2"/>
        <v>96</v>
      </c>
      <c r="K9" s="1">
        <f t="shared" si="3"/>
        <v>56</v>
      </c>
      <c r="L9" s="1">
        <f t="shared" si="0"/>
        <v>77.599999999999994</v>
      </c>
      <c r="M9" s="1" t="str">
        <f t="shared" si="4"/>
        <v>B</v>
      </c>
    </row>
    <row r="10" spans="1:15" x14ac:dyDescent="0.35">
      <c r="A10" s="10">
        <v>6</v>
      </c>
      <c r="B10" s="1" t="s">
        <v>14</v>
      </c>
      <c r="C10" t="s">
        <v>19</v>
      </c>
      <c r="D10">
        <v>90</v>
      </c>
      <c r="E10">
        <v>81</v>
      </c>
      <c r="F10" s="1">
        <v>79</v>
      </c>
      <c r="G10" s="1">
        <v>83</v>
      </c>
      <c r="H10" s="1">
        <v>70</v>
      </c>
      <c r="I10" s="1">
        <f t="shared" si="1"/>
        <v>403</v>
      </c>
      <c r="J10" s="1">
        <f t="shared" si="2"/>
        <v>90</v>
      </c>
      <c r="K10" s="1">
        <f t="shared" si="3"/>
        <v>70</v>
      </c>
      <c r="L10" s="1">
        <f t="shared" si="0"/>
        <v>80.599999999999994</v>
      </c>
      <c r="M10" s="1" t="str">
        <f t="shared" si="4"/>
        <v>B</v>
      </c>
    </row>
    <row r="11" spans="1:15" x14ac:dyDescent="0.35">
      <c r="A11" s="10">
        <v>7</v>
      </c>
      <c r="B11" s="1" t="s">
        <v>15</v>
      </c>
      <c r="C11" t="s">
        <v>19</v>
      </c>
      <c r="D11">
        <v>74</v>
      </c>
      <c r="E11">
        <v>61</v>
      </c>
      <c r="F11" s="1">
        <v>71</v>
      </c>
      <c r="G11" s="1">
        <v>75</v>
      </c>
      <c r="H11" s="1">
        <v>95</v>
      </c>
      <c r="I11" s="1">
        <f t="shared" si="1"/>
        <v>376</v>
      </c>
      <c r="J11" s="1">
        <f t="shared" si="2"/>
        <v>95</v>
      </c>
      <c r="K11" s="1">
        <f t="shared" si="3"/>
        <v>61</v>
      </c>
      <c r="L11" s="1">
        <f t="shared" si="0"/>
        <v>75.2</v>
      </c>
      <c r="M11" s="1" t="str">
        <f t="shared" si="4"/>
        <v>B</v>
      </c>
    </row>
    <row r="12" spans="1:15" x14ac:dyDescent="0.35">
      <c r="A12" s="10">
        <v>8</v>
      </c>
      <c r="B12" s="1" t="s">
        <v>16</v>
      </c>
      <c r="C12" t="s">
        <v>19</v>
      </c>
      <c r="D12">
        <v>65</v>
      </c>
      <c r="E12">
        <v>97</v>
      </c>
      <c r="F12" s="1">
        <v>88</v>
      </c>
      <c r="G12" s="1">
        <v>85</v>
      </c>
      <c r="H12" s="1">
        <v>81</v>
      </c>
      <c r="I12" s="1">
        <f t="shared" si="1"/>
        <v>416</v>
      </c>
      <c r="J12" s="1">
        <f t="shared" si="2"/>
        <v>97</v>
      </c>
      <c r="K12" s="1">
        <f t="shared" si="3"/>
        <v>65</v>
      </c>
      <c r="L12" s="1">
        <f t="shared" si="0"/>
        <v>83.2</v>
      </c>
      <c r="M12" s="1" t="str">
        <f t="shared" si="4"/>
        <v>B</v>
      </c>
    </row>
    <row r="13" spans="1:15" x14ac:dyDescent="0.35">
      <c r="A13" s="10">
        <v>9</v>
      </c>
      <c r="B13" s="1" t="s">
        <v>17</v>
      </c>
      <c r="C13" t="s">
        <v>19</v>
      </c>
      <c r="D13">
        <v>80</v>
      </c>
      <c r="E13">
        <v>56</v>
      </c>
      <c r="F13" s="1">
        <v>70</v>
      </c>
      <c r="G13" s="1">
        <v>83</v>
      </c>
      <c r="H13" s="1">
        <v>96</v>
      </c>
      <c r="I13" s="1">
        <f t="shared" si="1"/>
        <v>385</v>
      </c>
      <c r="J13" s="1">
        <f t="shared" si="2"/>
        <v>96</v>
      </c>
      <c r="K13" s="1">
        <f t="shared" si="3"/>
        <v>56</v>
      </c>
      <c r="L13" s="1">
        <f t="shared" si="0"/>
        <v>77</v>
      </c>
      <c r="M13" s="1" t="str">
        <f t="shared" si="4"/>
        <v>B</v>
      </c>
    </row>
    <row r="14" spans="1:15" x14ac:dyDescent="0.35">
      <c r="A14" s="10">
        <v>10</v>
      </c>
      <c r="B14" s="1" t="s">
        <v>18</v>
      </c>
      <c r="C14" t="s">
        <v>19</v>
      </c>
      <c r="D14">
        <v>55</v>
      </c>
      <c r="E14">
        <v>84</v>
      </c>
      <c r="F14" s="1">
        <v>79</v>
      </c>
      <c r="G14" s="1">
        <v>84</v>
      </c>
      <c r="H14" s="1">
        <v>69</v>
      </c>
      <c r="I14" s="1">
        <f t="shared" si="1"/>
        <v>371</v>
      </c>
      <c r="J14" s="1">
        <f t="shared" si="2"/>
        <v>84</v>
      </c>
      <c r="K14" s="1">
        <f t="shared" si="3"/>
        <v>55</v>
      </c>
      <c r="L14" s="1">
        <f t="shared" si="0"/>
        <v>74.2</v>
      </c>
      <c r="M14" s="1" t="str">
        <f t="shared" si="4"/>
        <v>B</v>
      </c>
    </row>
    <row r="15" spans="1:15" ht="15" thickBot="1" x14ac:dyDescent="0.4">
      <c r="A15" s="11">
        <f>COUNT(A5:A14)</f>
        <v>10</v>
      </c>
      <c r="B15" s="12"/>
      <c r="C15" s="12"/>
      <c r="D15" s="13">
        <f>COUNT(D5:D14)</f>
        <v>10</v>
      </c>
      <c r="E15" s="12">
        <f>COUNT(E5:E14)</f>
        <v>10</v>
      </c>
      <c r="F15" s="12">
        <f>COUNT(F5:F14)</f>
        <v>10</v>
      </c>
      <c r="G15" s="12"/>
      <c r="H15" s="12"/>
      <c r="I15" s="12"/>
      <c r="J15" s="12"/>
      <c r="K15" s="12"/>
      <c r="L15" s="12"/>
      <c r="M15" s="14"/>
      <c r="O15" s="3"/>
    </row>
    <row r="16" spans="1:15" x14ac:dyDescent="0.35"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6"/>
    </row>
    <row r="17" spans="11:11" x14ac:dyDescent="0.35">
      <c r="K17" s="2"/>
    </row>
  </sheetData>
  <mergeCells count="1">
    <mergeCell ref="A1:G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6B0D7-773E-4B45-A1EF-EEB6D4ED2477}">
  <dimension ref="A1:N50"/>
  <sheetViews>
    <sheetView tabSelected="1" workbookViewId="0">
      <selection activeCell="F13" sqref="F13"/>
    </sheetView>
  </sheetViews>
  <sheetFormatPr defaultRowHeight="14.5" x14ac:dyDescent="0.35"/>
  <cols>
    <col min="2" max="2" width="14.26953125" bestFit="1" customWidth="1"/>
    <col min="3" max="3" width="11.26953125" bestFit="1" customWidth="1"/>
    <col min="4" max="4" width="15.54296875" bestFit="1" customWidth="1"/>
    <col min="5" max="5" width="10.36328125" bestFit="1" customWidth="1"/>
    <col min="8" max="8" width="15.54296875" bestFit="1" customWidth="1"/>
    <col min="9" max="9" width="14.90625" bestFit="1" customWidth="1"/>
    <col min="10" max="10" width="17.54296875" bestFit="1" customWidth="1"/>
    <col min="11" max="11" width="15.54296875" bestFit="1" customWidth="1"/>
    <col min="12" max="12" width="10.90625" bestFit="1" customWidth="1"/>
    <col min="14" max="14" width="16.453125" bestFit="1" customWidth="1"/>
  </cols>
  <sheetData>
    <row r="1" spans="1:14" x14ac:dyDescent="0.35">
      <c r="A1" s="19" t="s">
        <v>25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4" x14ac:dyDescent="0.3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4" x14ac:dyDescent="0.3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4" x14ac:dyDescent="0.35">
      <c r="A4" t="s">
        <v>26</v>
      </c>
      <c r="B4" t="s">
        <v>27</v>
      </c>
      <c r="C4" t="s">
        <v>28</v>
      </c>
      <c r="D4" t="s">
        <v>29</v>
      </c>
      <c r="E4" t="s">
        <v>30</v>
      </c>
      <c r="F4" t="s">
        <v>31</v>
      </c>
      <c r="G4" t="s">
        <v>32</v>
      </c>
      <c r="H4" t="s">
        <v>33</v>
      </c>
      <c r="I4" t="s">
        <v>58</v>
      </c>
      <c r="J4" t="s">
        <v>68</v>
      </c>
      <c r="K4" t="s">
        <v>59</v>
      </c>
      <c r="L4" t="s">
        <v>34</v>
      </c>
      <c r="M4" t="s">
        <v>35</v>
      </c>
      <c r="N4" t="s">
        <v>36</v>
      </c>
    </row>
    <row r="5" spans="1:14" x14ac:dyDescent="0.35">
      <c r="A5" s="1">
        <v>1</v>
      </c>
      <c r="B5" t="s">
        <v>37</v>
      </c>
      <c r="C5" s="1">
        <v>23451</v>
      </c>
      <c r="D5" t="s">
        <v>52</v>
      </c>
      <c r="F5">
        <f>E5*50%</f>
        <v>0</v>
      </c>
      <c r="G5">
        <f>E5*20%</f>
        <v>0</v>
      </c>
      <c r="H5" s="1">
        <f>E5*30%</f>
        <v>0</v>
      </c>
      <c r="I5" s="1">
        <v>20</v>
      </c>
      <c r="J5" s="15">
        <f>I5*200</f>
        <v>4000</v>
      </c>
      <c r="K5" s="15">
        <f>F5+G5+H5+J5</f>
        <v>4000</v>
      </c>
      <c r="L5" s="16">
        <f t="shared" ref="L5:L19" si="0">E5+K5</f>
        <v>4000</v>
      </c>
      <c r="M5">
        <f>E5*12%</f>
        <v>0</v>
      </c>
      <c r="N5" s="16">
        <f>L5-M5</f>
        <v>4000</v>
      </c>
    </row>
    <row r="6" spans="1:14" x14ac:dyDescent="0.35">
      <c r="A6" s="1">
        <v>2</v>
      </c>
      <c r="B6" t="s">
        <v>38</v>
      </c>
      <c r="C6" s="1">
        <v>23451</v>
      </c>
      <c r="D6" t="s">
        <v>53</v>
      </c>
      <c r="E6">
        <v>45000</v>
      </c>
      <c r="F6">
        <f t="shared" ref="F6:F19" si="1">E6*50%</f>
        <v>22500</v>
      </c>
      <c r="G6">
        <f t="shared" ref="G6:G19" si="2">E6*20%</f>
        <v>9000</v>
      </c>
      <c r="H6" s="1">
        <f t="shared" ref="H6:H19" si="3">E6*30%</f>
        <v>13500</v>
      </c>
      <c r="I6" s="1">
        <v>18</v>
      </c>
      <c r="J6" s="15">
        <f t="shared" ref="J6:J19" si="4">I6*200</f>
        <v>3600</v>
      </c>
      <c r="K6" s="15">
        <f t="shared" ref="K6:K19" si="5">F6+G6+H6+J6</f>
        <v>48600</v>
      </c>
      <c r="L6" s="16">
        <f t="shared" si="0"/>
        <v>93600</v>
      </c>
      <c r="M6">
        <f t="shared" ref="M6:M19" si="6">E6*12%</f>
        <v>5400</v>
      </c>
      <c r="N6" s="16">
        <f t="shared" ref="N6:N19" si="7">L6-M6</f>
        <v>88200</v>
      </c>
    </row>
    <row r="7" spans="1:14" x14ac:dyDescent="0.35">
      <c r="A7" s="1">
        <v>3</v>
      </c>
      <c r="B7" t="s">
        <v>39</v>
      </c>
      <c r="C7" s="1">
        <v>23451</v>
      </c>
      <c r="D7" t="s">
        <v>54</v>
      </c>
      <c r="E7">
        <v>40000</v>
      </c>
      <c r="F7">
        <f t="shared" si="1"/>
        <v>20000</v>
      </c>
      <c r="G7">
        <f t="shared" si="2"/>
        <v>8000</v>
      </c>
      <c r="H7" s="1">
        <f t="shared" si="3"/>
        <v>12000</v>
      </c>
      <c r="I7" s="1">
        <v>17</v>
      </c>
      <c r="J7" s="15">
        <f t="shared" si="4"/>
        <v>3400</v>
      </c>
      <c r="K7" s="15">
        <f t="shared" si="5"/>
        <v>43400</v>
      </c>
      <c r="L7" s="16">
        <f t="shared" si="0"/>
        <v>83400</v>
      </c>
      <c r="M7">
        <f t="shared" si="6"/>
        <v>4800</v>
      </c>
      <c r="N7" s="16">
        <f t="shared" si="7"/>
        <v>78600</v>
      </c>
    </row>
    <row r="8" spans="1:14" x14ac:dyDescent="0.35">
      <c r="A8" s="1">
        <v>4</v>
      </c>
      <c r="B8" t="s">
        <v>40</v>
      </c>
      <c r="C8" s="1">
        <v>23451</v>
      </c>
      <c r="D8" t="s">
        <v>55</v>
      </c>
      <c r="E8">
        <v>30000</v>
      </c>
      <c r="F8">
        <f t="shared" si="1"/>
        <v>15000</v>
      </c>
      <c r="G8">
        <f t="shared" si="2"/>
        <v>6000</v>
      </c>
      <c r="H8" s="1">
        <f t="shared" si="3"/>
        <v>9000</v>
      </c>
      <c r="I8" s="1">
        <v>16</v>
      </c>
      <c r="J8" s="15">
        <f t="shared" si="4"/>
        <v>3200</v>
      </c>
      <c r="K8" s="15">
        <f t="shared" si="5"/>
        <v>33200</v>
      </c>
      <c r="L8" s="16">
        <f t="shared" si="0"/>
        <v>63200</v>
      </c>
      <c r="M8">
        <f t="shared" si="6"/>
        <v>3600</v>
      </c>
      <c r="N8" s="16">
        <f t="shared" si="7"/>
        <v>59600</v>
      </c>
    </row>
    <row r="9" spans="1:14" x14ac:dyDescent="0.35">
      <c r="A9" s="1">
        <v>5</v>
      </c>
      <c r="B9" t="s">
        <v>41</v>
      </c>
      <c r="C9" s="1">
        <v>23451</v>
      </c>
      <c r="D9" t="s">
        <v>56</v>
      </c>
      <c r="E9">
        <v>35000</v>
      </c>
      <c r="F9">
        <f t="shared" si="1"/>
        <v>17500</v>
      </c>
      <c r="G9">
        <f t="shared" si="2"/>
        <v>7000</v>
      </c>
      <c r="H9" s="1">
        <f t="shared" si="3"/>
        <v>10500</v>
      </c>
      <c r="I9" s="1">
        <v>20</v>
      </c>
      <c r="J9" s="15">
        <f t="shared" si="4"/>
        <v>4000</v>
      </c>
      <c r="K9" s="15">
        <f t="shared" si="5"/>
        <v>39000</v>
      </c>
      <c r="L9" s="16">
        <f t="shared" si="0"/>
        <v>74000</v>
      </c>
      <c r="M9">
        <f t="shared" si="6"/>
        <v>4200</v>
      </c>
      <c r="N9" s="16">
        <f t="shared" si="7"/>
        <v>69800</v>
      </c>
    </row>
    <row r="10" spans="1:14" x14ac:dyDescent="0.35">
      <c r="A10" s="1">
        <v>6</v>
      </c>
      <c r="B10" t="s">
        <v>42</v>
      </c>
      <c r="C10" s="1">
        <v>23451</v>
      </c>
      <c r="D10" t="s">
        <v>57</v>
      </c>
      <c r="E10">
        <v>25000</v>
      </c>
      <c r="F10">
        <f t="shared" si="1"/>
        <v>12500</v>
      </c>
      <c r="G10">
        <f t="shared" si="2"/>
        <v>5000</v>
      </c>
      <c r="H10" s="1">
        <f t="shared" si="3"/>
        <v>7500</v>
      </c>
      <c r="I10" s="1">
        <v>19</v>
      </c>
      <c r="J10" s="15">
        <f t="shared" si="4"/>
        <v>3800</v>
      </c>
      <c r="K10" s="15">
        <f t="shared" si="5"/>
        <v>28800</v>
      </c>
      <c r="L10" s="16">
        <f t="shared" si="0"/>
        <v>53800</v>
      </c>
      <c r="M10">
        <f t="shared" si="6"/>
        <v>3000</v>
      </c>
      <c r="N10" s="16">
        <f t="shared" si="7"/>
        <v>50800</v>
      </c>
    </row>
    <row r="11" spans="1:14" x14ac:dyDescent="0.35">
      <c r="A11" s="1">
        <v>7</v>
      </c>
      <c r="B11" t="s">
        <v>43</v>
      </c>
      <c r="C11" s="1">
        <v>23451</v>
      </c>
      <c r="D11" t="s">
        <v>57</v>
      </c>
      <c r="E11">
        <v>23000</v>
      </c>
      <c r="F11">
        <f t="shared" si="1"/>
        <v>11500</v>
      </c>
      <c r="G11">
        <f t="shared" si="2"/>
        <v>4600</v>
      </c>
      <c r="H11" s="1">
        <f t="shared" si="3"/>
        <v>6900</v>
      </c>
      <c r="I11" s="1">
        <v>23</v>
      </c>
      <c r="J11" s="15">
        <f t="shared" si="4"/>
        <v>4600</v>
      </c>
      <c r="K11" s="15">
        <f t="shared" si="5"/>
        <v>27600</v>
      </c>
      <c r="L11" s="16">
        <f t="shared" si="0"/>
        <v>50600</v>
      </c>
      <c r="M11">
        <f t="shared" si="6"/>
        <v>2760</v>
      </c>
      <c r="N11" s="16">
        <f t="shared" si="7"/>
        <v>47840</v>
      </c>
    </row>
    <row r="12" spans="1:14" x14ac:dyDescent="0.35">
      <c r="A12" s="1">
        <v>8</v>
      </c>
      <c r="B12" t="s">
        <v>44</v>
      </c>
      <c r="C12" s="1">
        <v>23451</v>
      </c>
      <c r="D12" t="s">
        <v>57</v>
      </c>
      <c r="E12">
        <v>22500</v>
      </c>
      <c r="F12">
        <f t="shared" si="1"/>
        <v>11250</v>
      </c>
      <c r="G12">
        <f t="shared" si="2"/>
        <v>4500</v>
      </c>
      <c r="H12" s="1">
        <f t="shared" si="3"/>
        <v>6750</v>
      </c>
      <c r="I12" s="1">
        <v>20</v>
      </c>
      <c r="J12" s="15">
        <f t="shared" si="4"/>
        <v>4000</v>
      </c>
      <c r="K12" s="15">
        <f t="shared" si="5"/>
        <v>26500</v>
      </c>
      <c r="L12" s="16">
        <f t="shared" si="0"/>
        <v>49000</v>
      </c>
      <c r="M12">
        <f t="shared" si="6"/>
        <v>2700</v>
      </c>
      <c r="N12" s="16">
        <f t="shared" si="7"/>
        <v>46300</v>
      </c>
    </row>
    <row r="13" spans="1:14" x14ac:dyDescent="0.35">
      <c r="A13" s="1">
        <v>9</v>
      </c>
      <c r="B13" t="s">
        <v>45</v>
      </c>
      <c r="C13" s="1">
        <v>23451</v>
      </c>
      <c r="D13" t="s">
        <v>57</v>
      </c>
      <c r="E13">
        <v>22000</v>
      </c>
      <c r="F13">
        <f t="shared" si="1"/>
        <v>11000</v>
      </c>
      <c r="G13">
        <f t="shared" si="2"/>
        <v>4400</v>
      </c>
      <c r="H13" s="1">
        <f t="shared" si="3"/>
        <v>6600</v>
      </c>
      <c r="I13" s="1">
        <v>22</v>
      </c>
      <c r="J13" s="15">
        <f t="shared" si="4"/>
        <v>4400</v>
      </c>
      <c r="K13" s="15">
        <f t="shared" si="5"/>
        <v>26400</v>
      </c>
      <c r="L13" s="16">
        <f t="shared" si="0"/>
        <v>48400</v>
      </c>
      <c r="M13">
        <f t="shared" si="6"/>
        <v>2640</v>
      </c>
      <c r="N13" s="16">
        <f t="shared" si="7"/>
        <v>45760</v>
      </c>
    </row>
    <row r="14" spans="1:14" x14ac:dyDescent="0.35">
      <c r="A14" s="1">
        <v>10</v>
      </c>
      <c r="B14" t="s">
        <v>46</v>
      </c>
      <c r="C14" s="1">
        <v>23451</v>
      </c>
      <c r="D14" t="s">
        <v>57</v>
      </c>
      <c r="E14">
        <v>21500</v>
      </c>
      <c r="F14">
        <f t="shared" si="1"/>
        <v>10750</v>
      </c>
      <c r="G14">
        <f t="shared" si="2"/>
        <v>4300</v>
      </c>
      <c r="H14" s="1">
        <f t="shared" si="3"/>
        <v>6450</v>
      </c>
      <c r="I14" s="1">
        <v>20</v>
      </c>
      <c r="J14" s="15">
        <f t="shared" si="4"/>
        <v>4000</v>
      </c>
      <c r="K14" s="15">
        <f t="shared" si="5"/>
        <v>25500</v>
      </c>
      <c r="L14" s="16">
        <f t="shared" si="0"/>
        <v>47000</v>
      </c>
      <c r="M14">
        <f t="shared" si="6"/>
        <v>2580</v>
      </c>
      <c r="N14" s="16">
        <f t="shared" si="7"/>
        <v>44420</v>
      </c>
    </row>
    <row r="15" spans="1:14" x14ac:dyDescent="0.35">
      <c r="A15" s="1">
        <v>11</v>
      </c>
      <c r="B15" t="s">
        <v>47</v>
      </c>
      <c r="C15" s="1">
        <v>23451</v>
      </c>
      <c r="D15" t="s">
        <v>57</v>
      </c>
      <c r="E15">
        <v>20000</v>
      </c>
      <c r="F15">
        <f t="shared" si="1"/>
        <v>10000</v>
      </c>
      <c r="G15">
        <f t="shared" si="2"/>
        <v>4000</v>
      </c>
      <c r="H15" s="1">
        <f t="shared" si="3"/>
        <v>6000</v>
      </c>
      <c r="I15" s="1">
        <v>24</v>
      </c>
      <c r="J15" s="15">
        <f t="shared" si="4"/>
        <v>4800</v>
      </c>
      <c r="K15" s="15">
        <f t="shared" si="5"/>
        <v>24800</v>
      </c>
      <c r="L15" s="16">
        <f t="shared" si="0"/>
        <v>44800</v>
      </c>
      <c r="M15">
        <f t="shared" si="6"/>
        <v>2400</v>
      </c>
      <c r="N15" s="16">
        <f t="shared" si="7"/>
        <v>42400</v>
      </c>
    </row>
    <row r="16" spans="1:14" x14ac:dyDescent="0.35">
      <c r="A16" s="1">
        <v>12</v>
      </c>
      <c r="B16" t="s">
        <v>48</v>
      </c>
      <c r="C16" s="1">
        <v>23451</v>
      </c>
      <c r="D16" t="s">
        <v>57</v>
      </c>
      <c r="E16">
        <v>19700</v>
      </c>
      <c r="F16">
        <f t="shared" si="1"/>
        <v>9850</v>
      </c>
      <c r="G16">
        <f t="shared" si="2"/>
        <v>3940</v>
      </c>
      <c r="H16" s="1">
        <f t="shared" si="3"/>
        <v>5910</v>
      </c>
      <c r="I16" s="1">
        <v>20</v>
      </c>
      <c r="J16" s="15">
        <f t="shared" si="4"/>
        <v>4000</v>
      </c>
      <c r="K16" s="15">
        <f t="shared" si="5"/>
        <v>23700</v>
      </c>
      <c r="L16" s="16">
        <f t="shared" si="0"/>
        <v>43400</v>
      </c>
      <c r="M16">
        <f t="shared" si="6"/>
        <v>2364</v>
      </c>
      <c r="N16" s="16">
        <f t="shared" si="7"/>
        <v>41036</v>
      </c>
    </row>
    <row r="17" spans="1:14" x14ac:dyDescent="0.35">
      <c r="A17" s="1">
        <v>13</v>
      </c>
      <c r="B17" t="s">
        <v>49</v>
      </c>
      <c r="C17" s="1">
        <v>23451</v>
      </c>
      <c r="D17" t="s">
        <v>57</v>
      </c>
      <c r="E17">
        <v>19000</v>
      </c>
      <c r="F17">
        <f t="shared" si="1"/>
        <v>9500</v>
      </c>
      <c r="G17">
        <f t="shared" si="2"/>
        <v>3800</v>
      </c>
      <c r="H17" s="1">
        <f t="shared" si="3"/>
        <v>5700</v>
      </c>
      <c r="I17" s="1">
        <v>21</v>
      </c>
      <c r="J17" s="15">
        <f t="shared" si="4"/>
        <v>4200</v>
      </c>
      <c r="K17" s="15">
        <f t="shared" si="5"/>
        <v>23200</v>
      </c>
      <c r="L17" s="16">
        <f t="shared" si="0"/>
        <v>42200</v>
      </c>
      <c r="M17">
        <f t="shared" si="6"/>
        <v>2280</v>
      </c>
      <c r="N17" s="16">
        <f t="shared" si="7"/>
        <v>39920</v>
      </c>
    </row>
    <row r="18" spans="1:14" x14ac:dyDescent="0.35">
      <c r="A18" s="1">
        <v>14</v>
      </c>
      <c r="B18" t="s">
        <v>50</v>
      </c>
      <c r="C18" s="1">
        <v>23451</v>
      </c>
      <c r="D18" t="s">
        <v>57</v>
      </c>
      <c r="E18">
        <v>18500</v>
      </c>
      <c r="F18">
        <f t="shared" si="1"/>
        <v>9250</v>
      </c>
      <c r="G18">
        <f t="shared" si="2"/>
        <v>3700</v>
      </c>
      <c r="H18" s="1">
        <f t="shared" si="3"/>
        <v>5550</v>
      </c>
      <c r="I18" s="1">
        <v>20</v>
      </c>
      <c r="J18" s="15">
        <f t="shared" si="4"/>
        <v>4000</v>
      </c>
      <c r="K18" s="15">
        <f t="shared" si="5"/>
        <v>22500</v>
      </c>
      <c r="L18" s="16">
        <f t="shared" si="0"/>
        <v>41000</v>
      </c>
      <c r="M18">
        <f t="shared" si="6"/>
        <v>2220</v>
      </c>
      <c r="N18" s="16">
        <f t="shared" si="7"/>
        <v>38780</v>
      </c>
    </row>
    <row r="19" spans="1:14" x14ac:dyDescent="0.35">
      <c r="A19" s="1">
        <v>15</v>
      </c>
      <c r="B19" t="s">
        <v>51</v>
      </c>
      <c r="C19" s="1">
        <v>23451</v>
      </c>
      <c r="D19" t="s">
        <v>57</v>
      </c>
      <c r="E19">
        <v>18000</v>
      </c>
      <c r="F19">
        <f t="shared" si="1"/>
        <v>9000</v>
      </c>
      <c r="G19">
        <f t="shared" si="2"/>
        <v>3600</v>
      </c>
      <c r="H19" s="1">
        <f t="shared" si="3"/>
        <v>5400</v>
      </c>
      <c r="I19" s="1">
        <v>19</v>
      </c>
      <c r="J19" s="15">
        <f t="shared" si="4"/>
        <v>3800</v>
      </c>
      <c r="K19" s="15">
        <f t="shared" si="5"/>
        <v>21800</v>
      </c>
      <c r="L19" s="16">
        <f t="shared" si="0"/>
        <v>39800</v>
      </c>
      <c r="M19">
        <f t="shared" si="6"/>
        <v>2160</v>
      </c>
      <c r="N19" s="16">
        <f t="shared" si="7"/>
        <v>37640</v>
      </c>
    </row>
    <row r="22" spans="1:14" x14ac:dyDescent="0.35">
      <c r="B22" t="s">
        <v>60</v>
      </c>
      <c r="E22" s="16">
        <f>MAX(L5:L19)</f>
        <v>93600</v>
      </c>
    </row>
    <row r="23" spans="1:14" x14ac:dyDescent="0.35">
      <c r="B23" s="20" t="s">
        <v>61</v>
      </c>
      <c r="C23" s="20"/>
      <c r="D23" s="20"/>
      <c r="E23" s="20"/>
      <c r="F23" s="20"/>
      <c r="G23" s="20"/>
      <c r="H23" s="16">
        <f>MAX(J5:J19)</f>
        <v>4800</v>
      </c>
    </row>
    <row r="24" spans="1:14" x14ac:dyDescent="0.35">
      <c r="B24" s="18" t="s">
        <v>62</v>
      </c>
      <c r="C24" s="18"/>
      <c r="D24" s="18"/>
      <c r="H24">
        <f>AVERAGE(E5:E19)</f>
        <v>25657.142857142859</v>
      </c>
    </row>
    <row r="25" spans="1:14" x14ac:dyDescent="0.35">
      <c r="B25" t="s">
        <v>63</v>
      </c>
      <c r="H25" s="16">
        <f>L9-E9</f>
        <v>39000</v>
      </c>
    </row>
    <row r="26" spans="1:14" x14ac:dyDescent="0.35">
      <c r="B26" t="s">
        <v>64</v>
      </c>
      <c r="H26" s="16">
        <f>SUM(N5:N19)</f>
        <v>735096</v>
      </c>
    </row>
    <row r="27" spans="1:14" x14ac:dyDescent="0.35">
      <c r="B27" t="s">
        <v>62</v>
      </c>
    </row>
    <row r="28" spans="1:14" x14ac:dyDescent="0.35">
      <c r="B28" t="s">
        <v>65</v>
      </c>
      <c r="H28">
        <f>AVERAGE(I5:I19)</f>
        <v>19.933333333333334</v>
      </c>
    </row>
    <row r="29" spans="1:14" x14ac:dyDescent="0.35">
      <c r="B29" t="s">
        <v>66</v>
      </c>
      <c r="I29">
        <f>J10*N10</f>
        <v>193040000</v>
      </c>
      <c r="J29">
        <f>J12*N12</f>
        <v>185200000</v>
      </c>
    </row>
    <row r="30" spans="1:14" x14ac:dyDescent="0.35">
      <c r="B30" t="s">
        <v>67</v>
      </c>
      <c r="I30" s="16">
        <f>SUM(L5)</f>
        <v>4000</v>
      </c>
      <c r="J30" s="16">
        <f>SUM(L19)</f>
        <v>39800</v>
      </c>
    </row>
    <row r="38" spans="2:10" x14ac:dyDescent="0.35">
      <c r="B38" t="s">
        <v>69</v>
      </c>
      <c r="G38">
        <f>COUNTIF(N5:N19,"&gt;80000")</f>
        <v>1</v>
      </c>
    </row>
    <row r="40" spans="2:10" x14ac:dyDescent="0.35">
      <c r="B40" t="s">
        <v>70</v>
      </c>
      <c r="G40">
        <v>90000</v>
      </c>
      <c r="H40">
        <f>SUMIF(N5:N19,"&gt;90000")</f>
        <v>0</v>
      </c>
      <c r="I40">
        <f>SUMIF(N5:N19,"&gt;100000")</f>
        <v>0</v>
      </c>
    </row>
    <row r="42" spans="2:10" x14ac:dyDescent="0.35">
      <c r="B42" t="s">
        <v>71</v>
      </c>
      <c r="H42" s="16">
        <f>AVERAGEIF(L5:L19,"&lt;80000")</f>
        <v>46246.153846153844</v>
      </c>
    </row>
    <row r="44" spans="2:10" x14ac:dyDescent="0.35">
      <c r="B44" s="20" t="s">
        <v>72</v>
      </c>
      <c r="C44" s="20"/>
      <c r="D44" s="20"/>
      <c r="E44" s="20"/>
      <c r="F44" s="20"/>
      <c r="G44" s="20"/>
      <c r="H44" s="20"/>
      <c r="I44" s="20"/>
      <c r="J44">
        <f>COUNTIFS(E5:E19,"&gt;40000",J5:J19,"&gt;8")</f>
        <v>1</v>
      </c>
    </row>
    <row r="46" spans="2:10" x14ac:dyDescent="0.35">
      <c r="B46" s="20" t="s">
        <v>73</v>
      </c>
      <c r="C46" s="20"/>
      <c r="D46" s="20"/>
      <c r="E46" s="20"/>
      <c r="F46" s="20"/>
      <c r="G46" s="20"/>
      <c r="H46" s="20"/>
      <c r="I46" s="20"/>
      <c r="J46">
        <f>SUMIFS(L5:L19,L5:L19,"&gt;100000",I5:I19,"&gt;8")</f>
        <v>0</v>
      </c>
    </row>
    <row r="48" spans="2:10" x14ac:dyDescent="0.35">
      <c r="B48" t="s">
        <v>74</v>
      </c>
      <c r="J48">
        <f>SUMIFS(E5:E19,N5:N19,"&gt;40000",I5:I19,"&gt;10")</f>
        <v>303700</v>
      </c>
    </row>
    <row r="50" spans="2:10" x14ac:dyDescent="0.35">
      <c r="B50" t="s">
        <v>75</v>
      </c>
      <c r="J50">
        <f>COUNTIF(N5:N19,"&gt;80000")</f>
        <v>1</v>
      </c>
    </row>
  </sheetData>
  <mergeCells count="5">
    <mergeCell ref="A1:M3"/>
    <mergeCell ref="B23:G23"/>
    <mergeCell ref="B24:D24"/>
    <mergeCell ref="B44:I44"/>
    <mergeCell ref="B46:I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2024-12-02T11:13:34Z</dcterms:created>
  <dcterms:modified xsi:type="dcterms:W3CDTF">2024-12-20T11:08:31Z</dcterms:modified>
</cp:coreProperties>
</file>