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\NGA_particles_flux_publication\Data\"/>
    </mc:Choice>
  </mc:AlternateContent>
  <xr:revisionPtr revIDLastSave="0" documentId="13_ncr:1_{5D776191-FD0B-4CD9-8FEB-651207DCE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ated Data" sheetId="1" r:id="rId1"/>
    <sheet name="Data that needs to be vali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A2" i="2"/>
  <c r="Q58" i="1"/>
  <c r="P58" i="1"/>
  <c r="P57" i="1"/>
  <c r="P56" i="1"/>
  <c r="P55" i="1"/>
  <c r="Q54" i="1"/>
  <c r="P54" i="1"/>
  <c r="P53" i="1"/>
  <c r="P52" i="1"/>
  <c r="P51" i="1"/>
  <c r="K50" i="1"/>
  <c r="P50" i="1" s="1"/>
  <c r="Q49" i="1"/>
  <c r="P49" i="1"/>
  <c r="P48" i="1"/>
  <c r="P47" i="1"/>
  <c r="P46" i="1"/>
  <c r="P45" i="1"/>
  <c r="P44" i="1"/>
  <c r="P43" i="1"/>
  <c r="P42" i="1"/>
  <c r="K41" i="1"/>
  <c r="P41" i="1" s="1"/>
  <c r="Q40" i="1"/>
  <c r="P40" i="1"/>
  <c r="P39" i="1"/>
  <c r="P38" i="1"/>
  <c r="P37" i="1"/>
  <c r="P36" i="1"/>
  <c r="P35" i="1"/>
  <c r="P34" i="1"/>
  <c r="P33" i="1"/>
  <c r="K32" i="1"/>
  <c r="P32" i="1" s="1"/>
  <c r="K31" i="1"/>
  <c r="P31" i="1" s="1"/>
  <c r="Q30" i="1"/>
  <c r="P30" i="1"/>
  <c r="Q29" i="1"/>
  <c r="P29" i="1"/>
  <c r="P28" i="1"/>
  <c r="P27" i="1"/>
  <c r="Q26" i="1"/>
  <c r="P26" i="1"/>
  <c r="Q25" i="1"/>
  <c r="P25" i="1"/>
  <c r="Q24" i="1"/>
  <c r="P24" i="1"/>
  <c r="P23" i="1"/>
  <c r="P22" i="1"/>
  <c r="P21" i="1"/>
  <c r="Q20" i="1"/>
  <c r="P20" i="1"/>
  <c r="Q19" i="1"/>
  <c r="P19" i="1"/>
  <c r="Q18" i="1"/>
  <c r="P18" i="1"/>
  <c r="Q17" i="1"/>
  <c r="P17" i="1"/>
  <c r="P16" i="1"/>
  <c r="P15" i="1"/>
  <c r="P14" i="1"/>
  <c r="P13" i="1"/>
  <c r="P12" i="1"/>
  <c r="P11" i="1"/>
  <c r="P10" i="1"/>
  <c r="P9" i="1"/>
  <c r="P8" i="1"/>
</calcChain>
</file>

<file path=xl/sharedStrings.xml><?xml version="1.0" encoding="utf-8"?>
<sst xmlns="http://schemas.openxmlformats.org/spreadsheetml/2006/main" count="373" uniqueCount="94">
  <si>
    <t>A Low</t>
  </si>
  <si>
    <t>A Low Uncertainity</t>
  </si>
  <si>
    <t>A High</t>
  </si>
  <si>
    <t>A High Uncertainity</t>
  </si>
  <si>
    <t>A Units</t>
  </si>
  <si>
    <t>B</t>
  </si>
  <si>
    <t>B Uncertainity</t>
  </si>
  <si>
    <t>Particle Type</t>
  </si>
  <si>
    <t>Other Information</t>
  </si>
  <si>
    <t>Source</t>
  </si>
  <si>
    <t>Original A Low</t>
  </si>
  <si>
    <t>Original A Low Uncertainity</t>
  </si>
  <si>
    <t>Original A High</t>
  </si>
  <si>
    <t>Origingal A High Uncertainity</t>
  </si>
  <si>
    <t>Original A Units</t>
  </si>
  <si>
    <t>A low in mg C μm−3</t>
  </si>
  <si>
    <t>A high in mg C μm−3</t>
  </si>
  <si>
    <t>Original B</t>
  </si>
  <si>
    <t>Original B Uncertainity</t>
  </si>
  <si>
    <t>Original B Units</t>
  </si>
  <si>
    <t>Notes</t>
  </si>
  <si>
    <t>mg C μm−3</t>
  </si>
  <si>
    <t>Euphausiid FP</t>
  </si>
  <si>
    <t>Minimization (gel to trap)</t>
  </si>
  <si>
    <t>Durkin et al., 2021</t>
  </si>
  <si>
    <t>Copepod FP</t>
  </si>
  <si>
    <t>Round mini FP</t>
  </si>
  <si>
    <t>Aggregate</t>
  </si>
  <si>
    <t>Dense detritus</t>
  </si>
  <si>
    <t>Large loose FP</t>
  </si>
  <si>
    <t>Larvacean FP</t>
  </si>
  <si>
    <t>Emperical from trap, nets, and incubation</t>
  </si>
  <si>
    <t>González et al., 1994</t>
  </si>
  <si>
    <t>mg C mm−3</t>
  </si>
  <si>
    <t>Emperical from trap (fixed)</t>
  </si>
  <si>
    <t>Lundsgaard &amp; Olesen, 1997</t>
  </si>
  <si>
    <t>pg C μm−3</t>
  </si>
  <si>
    <t>Emperical from trap (not fixed)</t>
  </si>
  <si>
    <t>Emperical from incubation (not fixed)</t>
  </si>
  <si>
    <t>Emperical from incubation (fixed)</t>
  </si>
  <si>
    <t>Emperical natural seston</t>
  </si>
  <si>
    <t>Honjo and Roman, 1978</t>
  </si>
  <si>
    <t>Zooplankton fecal pellet carbon concentrations as reported in the literature and scaled by an average volume</t>
  </si>
  <si>
    <t>Salp FP</t>
  </si>
  <si>
    <t>Madin, 1982</t>
  </si>
  <si>
    <t>Imperical from incubation (fed)</t>
  </si>
  <si>
    <t>Abou Debs, 1984</t>
  </si>
  <si>
    <t>Caron et al., 1989</t>
  </si>
  <si>
    <t>Youngbluth et al., 1989</t>
  </si>
  <si>
    <t>Lane et al., 1994</t>
  </si>
  <si>
    <t>Emperical from incubation (fed)</t>
  </si>
  <si>
    <t>Butler and Dam, 1994</t>
  </si>
  <si>
    <t>Hansen et al., 1996</t>
  </si>
  <si>
    <t>Urban-Rich et al., 1997</t>
  </si>
  <si>
    <t>Urban-Rich et al., 1998</t>
  </si>
  <si>
    <t>Emperical from incubation</t>
  </si>
  <si>
    <t>Silver and Bruland, 1981</t>
  </si>
  <si>
    <t>μg C μm−3</t>
  </si>
  <si>
    <t>Pteropod FP</t>
  </si>
  <si>
    <t>Rhizaria</t>
  </si>
  <si>
    <t>Volume calculated, carbon from Menden-Deuer and Lessard, 2000</t>
  </si>
  <si>
    <t>Stukel et al., 2018</t>
  </si>
  <si>
    <t>μg C mm−3</t>
  </si>
  <si>
    <t>Larvacean House</t>
  </si>
  <si>
    <t>Alldredge 1998 DSRI</t>
  </si>
  <si>
    <t>Diatom</t>
  </si>
  <si>
    <t>Fecal Pellet</t>
  </si>
  <si>
    <t>All Types</t>
  </si>
  <si>
    <t>Emperical grown in culture</t>
  </si>
  <si>
    <t>Menden-Deuer and Lessard, 2000</t>
  </si>
  <si>
    <t>log(pg C μm−3)</t>
  </si>
  <si>
    <t>Turner, 2015 and Olesen et al., 2005</t>
  </si>
  <si>
    <t>Emperical from trap</t>
  </si>
  <si>
    <t>Belcher et al., 2017 and Manno et al., 2015</t>
  </si>
  <si>
    <t>mg C mm-3</t>
  </si>
  <si>
    <t>Iversen et al., 2017</t>
  </si>
  <si>
    <t>Gleiber et al., 2012</t>
  </si>
  <si>
    <t>Review Range</t>
  </si>
  <si>
    <t>Gleiber et al., 2012 and Urrere and Kanuer 1981, Gonzalez 1992, Wassmann et al., 2000, Wexels Riser et al., 2008, Wilson et al., 2008, Smith et al., 2011</t>
  </si>
  <si>
    <t>Wilson et al., 2008</t>
  </si>
  <si>
    <t>Chaetognath FP</t>
  </si>
  <si>
    <t>Wilson et al., 2008; Silver and Gowing, 1991; Lundsgaard and Olesen, 1997; Carroll et al., 1998; Taguchi and Saino, 1998; Urban-Rich et al., 1998; Roy et al., 2000; Wassmann et al., 2000; Gowing et al., 2001; Wexels Riser et al., 2001; Suzuki et al., 2003; Huskin et al., 2004; Olesen et al., 2005; Reigstad et al., 2005</t>
  </si>
  <si>
    <t>Pauli et al., 2022</t>
  </si>
  <si>
    <t>Pauli et al., 2022, Gleiber et al., 2012, Belcher et al., 2016</t>
  </si>
  <si>
    <t>Durkin et al., 2015</t>
  </si>
  <si>
    <t>McDonnell et al., 2012</t>
  </si>
  <si>
    <t>Iversen et al., 2010</t>
  </si>
  <si>
    <t>Guidi et al., 2008</t>
  </si>
  <si>
    <t>Alldredge, 1998</t>
  </si>
  <si>
    <t>mmol C 300um particle-1</t>
  </si>
  <si>
    <t>300 um reference</t>
  </si>
  <si>
    <t>?</t>
  </si>
  <si>
    <r>
      <t xml:space="preserve">This study </t>
    </r>
    <r>
      <rPr>
        <i/>
        <sz val="10"/>
        <color theme="1"/>
        <rFont val="Arial"/>
        <family val="2"/>
      </rPr>
      <t>optimize.minimize</t>
    </r>
  </si>
  <si>
    <t>This study MCMC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</si>
</sst>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Var(--jp-code-font-family)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4" fillId="2" borderId="0" xfId="0" applyNumberFormat="1" applyFont="1" applyFill="1" applyAlignment="1">
      <alignment horizontal="left"/>
    </xf>
    <xf numFmtId="11" fontId="4" fillId="0" borderId="0" xfId="0" applyNumberFormat="1" applyFont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11" fontId="3" fillId="0" borderId="0" xfId="0" applyNumberFormat="1" applyFont="1"/>
    <xf numFmtId="11" fontId="5" fillId="0" borderId="0" xfId="0" applyNumberFormat="1" applyFont="1"/>
    <xf numFmtId="0" fontId="5" fillId="0" borderId="0" xfId="0" applyFont="1"/>
    <xf numFmtId="11" fontId="3" fillId="3" borderId="0" xfId="0" applyNumberFormat="1" applyFont="1" applyFill="1"/>
    <xf numFmtId="11" fontId="4" fillId="4" borderId="0" xfId="0" applyNumberFormat="1" applyFont="1" applyFill="1" applyAlignment="1">
      <alignment horizontal="left"/>
    </xf>
    <xf numFmtId="11" fontId="6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3" fillId="4" borderId="0" xfId="0" applyFont="1" applyFill="1"/>
    <xf numFmtId="11" fontId="3" fillId="4" borderId="0" xfId="0" applyNumberFormat="1" applyFont="1" applyFill="1"/>
    <xf numFmtId="0" fontId="5" fillId="4" borderId="0" xfId="0" applyFont="1" applyFill="1"/>
    <xf numFmtId="0" fontId="6" fillId="4" borderId="0" xfId="0" applyFont="1" applyFill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1" fontId="0" fillId="0" borderId="0" xfId="0" applyNumberFormat="1"/>
    <xf numFmtId="0" fontId="6" fillId="0" borderId="0" xfId="0" applyFont="1"/>
    <xf numFmtId="11" fontId="3" fillId="5" borderId="0" xfId="0" applyNumberFormat="1" applyFont="1" applyFill="1"/>
    <xf numFmtId="0" fontId="0" fillId="5" borderId="0" xfId="0" applyFill="1"/>
    <xf numFmtId="0" fontId="8" fillId="0" borderId="0" xfId="0" applyFont="1" applyAlignment="1">
      <alignment horizontal="left" vertical="center"/>
    </xf>
    <xf numFmtId="11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9"/>
  <sheetViews>
    <sheetView tabSelected="1" topLeftCell="A39" workbookViewId="0">
      <selection activeCell="F64" sqref="F64"/>
    </sheetView>
  </sheetViews>
  <sheetFormatPr defaultColWidth="14.44140625" defaultRowHeight="15.75" customHeight="1"/>
  <cols>
    <col min="1" max="1" width="8.88671875" customWidth="1"/>
    <col min="2" max="2" width="12.6640625" customWidth="1"/>
    <col min="3" max="3" width="10.5546875" customWidth="1"/>
    <col min="4" max="4" width="12.109375" customWidth="1"/>
    <col min="5" max="5" width="12" customWidth="1"/>
    <col min="6" max="6" width="5.88671875" customWidth="1"/>
    <col min="7" max="7" width="8.44140625" customWidth="1"/>
    <col min="8" max="8" width="30.109375" customWidth="1"/>
    <col min="9" max="9" width="35.88671875" customWidth="1"/>
    <col min="10" max="10" width="37.5546875" customWidth="1"/>
    <col min="11" max="11" width="10.6640625" customWidth="1"/>
    <col min="12" max="12" width="12.5546875" customWidth="1"/>
    <col min="13" max="13" width="9.5546875" customWidth="1"/>
    <col min="14" max="14" width="12.5546875" customWidth="1"/>
    <col min="15" max="15" width="15.5546875" customWidth="1"/>
  </cols>
  <sheetData>
    <row r="1" spans="1:37" s="24" customFormat="1" ht="39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>
      <c r="A2" s="4">
        <v>1E-10</v>
      </c>
      <c r="B2" s="5">
        <v>3.9999999999999998E-11</v>
      </c>
      <c r="C2" s="5"/>
      <c r="D2" s="6"/>
      <c r="E2" s="6" t="s">
        <v>21</v>
      </c>
      <c r="F2" s="7">
        <v>1</v>
      </c>
      <c r="G2" s="11"/>
      <c r="H2" s="11" t="s">
        <v>22</v>
      </c>
      <c r="I2" s="7" t="s">
        <v>23</v>
      </c>
      <c r="J2" s="7" t="s">
        <v>24</v>
      </c>
      <c r="K2" s="9">
        <v>1E-10</v>
      </c>
      <c r="L2" s="5"/>
      <c r="M2" s="5"/>
      <c r="N2" s="5"/>
      <c r="O2" s="6" t="s">
        <v>21</v>
      </c>
      <c r="P2" s="10">
        <v>1E-10</v>
      </c>
      <c r="R2" s="7">
        <v>1</v>
      </c>
      <c r="T2" s="9"/>
    </row>
    <row r="3" spans="1:37" ht="15.75" customHeight="1">
      <c r="A3" s="4">
        <v>1E-10</v>
      </c>
      <c r="B3" s="5">
        <v>3.9999999999999998E-11</v>
      </c>
      <c r="C3" s="5"/>
      <c r="D3" s="6"/>
      <c r="E3" s="6" t="s">
        <v>21</v>
      </c>
      <c r="F3" s="11">
        <v>1</v>
      </c>
      <c r="G3" s="11"/>
      <c r="H3" s="11" t="s">
        <v>25</v>
      </c>
      <c r="I3" s="11" t="s">
        <v>23</v>
      </c>
      <c r="J3" s="11" t="s">
        <v>24</v>
      </c>
      <c r="K3" s="10">
        <v>1E-10</v>
      </c>
      <c r="L3" s="5"/>
      <c r="M3" s="5"/>
      <c r="N3" s="5"/>
      <c r="O3" s="6" t="s">
        <v>21</v>
      </c>
      <c r="P3" s="10">
        <v>1E-10</v>
      </c>
      <c r="R3" s="11">
        <v>1</v>
      </c>
      <c r="T3" s="9"/>
    </row>
    <row r="4" spans="1:37" ht="15.75" customHeight="1">
      <c r="A4" s="4">
        <v>1E-10</v>
      </c>
      <c r="B4" s="5">
        <v>3.9999999999999998E-11</v>
      </c>
      <c r="C4" s="5"/>
      <c r="D4" s="6"/>
      <c r="E4" s="6" t="s">
        <v>21</v>
      </c>
      <c r="F4" s="11">
        <v>1</v>
      </c>
      <c r="G4" s="11"/>
      <c r="H4" s="11" t="s">
        <v>26</v>
      </c>
      <c r="I4" s="11" t="s">
        <v>23</v>
      </c>
      <c r="J4" s="11" t="s">
        <v>24</v>
      </c>
      <c r="K4" s="10">
        <v>1E-10</v>
      </c>
      <c r="L4" s="5"/>
      <c r="M4" s="5"/>
      <c r="N4" s="5"/>
      <c r="O4" s="6" t="s">
        <v>21</v>
      </c>
      <c r="P4" s="10">
        <v>1E-10</v>
      </c>
      <c r="R4" s="11">
        <v>1</v>
      </c>
      <c r="T4" s="9"/>
    </row>
    <row r="5" spans="1:37" ht="15.75" customHeight="1">
      <c r="A5" s="4">
        <v>1E-10</v>
      </c>
      <c r="B5" s="5">
        <v>3.9999999999999998E-11</v>
      </c>
      <c r="C5" s="5"/>
      <c r="D5" s="6"/>
      <c r="E5" s="6" t="s">
        <v>21</v>
      </c>
      <c r="F5" s="7">
        <v>0.8</v>
      </c>
      <c r="G5" s="11"/>
      <c r="H5" s="11" t="s">
        <v>27</v>
      </c>
      <c r="I5" s="7" t="s">
        <v>23</v>
      </c>
      <c r="J5" s="7" t="s">
        <v>24</v>
      </c>
      <c r="K5" s="9">
        <v>1E-10</v>
      </c>
      <c r="L5" s="5"/>
      <c r="M5" s="5"/>
      <c r="N5" s="5"/>
      <c r="O5" s="6" t="s">
        <v>21</v>
      </c>
      <c r="P5" s="10">
        <v>1E-10</v>
      </c>
      <c r="R5" s="7">
        <v>0.8</v>
      </c>
      <c r="T5" s="9"/>
    </row>
    <row r="6" spans="1:37" ht="15.75" customHeight="1">
      <c r="A6" s="4">
        <v>1E-10</v>
      </c>
      <c r="B6" s="5">
        <v>3.9999999999999998E-11</v>
      </c>
      <c r="C6" s="5"/>
      <c r="D6" s="6"/>
      <c r="E6" s="6" t="s">
        <v>21</v>
      </c>
      <c r="F6" s="7">
        <v>0.83</v>
      </c>
      <c r="G6" s="11"/>
      <c r="H6" s="11" t="s">
        <v>28</v>
      </c>
      <c r="I6" s="7" t="s">
        <v>23</v>
      </c>
      <c r="J6" s="7" t="s">
        <v>24</v>
      </c>
      <c r="K6" s="9">
        <v>1E-10</v>
      </c>
      <c r="L6" s="5"/>
      <c r="M6" s="5"/>
      <c r="N6" s="5"/>
      <c r="O6" s="6" t="s">
        <v>21</v>
      </c>
      <c r="P6" s="10">
        <v>1E-10</v>
      </c>
      <c r="R6" s="7">
        <v>0.83</v>
      </c>
      <c r="T6" s="9"/>
    </row>
    <row r="7" spans="1:37" ht="15.75" customHeight="1">
      <c r="A7" s="4">
        <v>1E-10</v>
      </c>
      <c r="B7" s="5">
        <v>3.9999999999999998E-11</v>
      </c>
      <c r="C7" s="6"/>
      <c r="D7" s="6"/>
      <c r="E7" s="6" t="s">
        <v>21</v>
      </c>
      <c r="F7" s="11">
        <v>0.83</v>
      </c>
      <c r="G7" s="11"/>
      <c r="H7" s="11" t="s">
        <v>29</v>
      </c>
      <c r="I7" s="11" t="s">
        <v>23</v>
      </c>
      <c r="J7" s="11" t="s">
        <v>24</v>
      </c>
      <c r="K7" s="10">
        <v>1E-10</v>
      </c>
      <c r="L7" s="5"/>
      <c r="M7" s="5"/>
      <c r="N7" s="5"/>
      <c r="O7" s="6" t="s">
        <v>21</v>
      </c>
      <c r="P7" s="10">
        <v>1E-10</v>
      </c>
      <c r="R7" s="11">
        <v>0.83</v>
      </c>
      <c r="T7" s="9"/>
    </row>
    <row r="8" spans="1:37" ht="15.75" customHeight="1">
      <c r="A8" s="5">
        <v>4.1999999999999997E-11</v>
      </c>
      <c r="B8" s="5"/>
      <c r="C8" s="5"/>
      <c r="D8" s="6"/>
      <c r="E8" s="6" t="s">
        <v>21</v>
      </c>
      <c r="F8" s="7">
        <v>1</v>
      </c>
      <c r="G8" s="11"/>
      <c r="H8" s="11" t="s">
        <v>30</v>
      </c>
      <c r="I8" s="8" t="s">
        <v>31</v>
      </c>
      <c r="J8" s="6" t="s">
        <v>32</v>
      </c>
      <c r="K8" s="9">
        <v>4.2000000000000003E-2</v>
      </c>
      <c r="L8" s="9"/>
      <c r="M8" s="9"/>
      <c r="N8" s="9"/>
      <c r="O8" s="8" t="s">
        <v>33</v>
      </c>
      <c r="P8" s="9">
        <f t="shared" ref="P8:P30" si="0">K8*10^-9</f>
        <v>4.2000000000000004E-11</v>
      </c>
    </row>
    <row r="9" spans="1:37" ht="15.75" customHeight="1">
      <c r="A9" s="5">
        <v>5.6999999999999997E-11</v>
      </c>
      <c r="B9" s="5"/>
      <c r="C9" s="5"/>
      <c r="D9" s="6"/>
      <c r="E9" s="6" t="s">
        <v>21</v>
      </c>
      <c r="F9" s="7">
        <v>1</v>
      </c>
      <c r="G9" s="11"/>
      <c r="H9" s="11" t="s">
        <v>25</v>
      </c>
      <c r="I9" s="8" t="s">
        <v>31</v>
      </c>
      <c r="J9" s="6" t="s">
        <v>32</v>
      </c>
      <c r="K9" s="9">
        <v>5.7000000000000002E-2</v>
      </c>
      <c r="L9" s="9"/>
      <c r="M9" s="9"/>
      <c r="N9" s="9"/>
      <c r="O9" s="8" t="s">
        <v>33</v>
      </c>
      <c r="P9" s="9">
        <f t="shared" si="0"/>
        <v>5.7000000000000003E-11</v>
      </c>
    </row>
    <row r="10" spans="1:37" ht="15.75" customHeight="1">
      <c r="A10" s="5">
        <v>1.6E-11</v>
      </c>
      <c r="B10" s="5"/>
      <c r="C10" s="5"/>
      <c r="D10" s="6"/>
      <c r="E10" s="6" t="s">
        <v>21</v>
      </c>
      <c r="F10" s="7">
        <v>1</v>
      </c>
      <c r="G10" s="11"/>
      <c r="H10" s="11" t="s">
        <v>22</v>
      </c>
      <c r="I10" s="8" t="s">
        <v>31</v>
      </c>
      <c r="J10" s="6" t="s">
        <v>32</v>
      </c>
      <c r="K10" s="9">
        <v>1.6E-2</v>
      </c>
      <c r="L10" s="9"/>
      <c r="M10" s="9"/>
      <c r="N10" s="9"/>
      <c r="O10" s="8" t="s">
        <v>33</v>
      </c>
      <c r="P10" s="9">
        <f t="shared" si="0"/>
        <v>1.6000000000000003E-11</v>
      </c>
    </row>
    <row r="11" spans="1:37" ht="15.75" customHeight="1">
      <c r="A11" s="21">
        <v>1.8E-10</v>
      </c>
      <c r="B11" s="21">
        <v>7.0000000000000004E-11</v>
      </c>
      <c r="C11" s="21"/>
      <c r="D11" s="22"/>
      <c r="E11" s="6" t="s">
        <v>21</v>
      </c>
      <c r="F11" s="7">
        <v>1</v>
      </c>
      <c r="G11" s="11"/>
      <c r="H11" s="11" t="s">
        <v>25</v>
      </c>
      <c r="I11" s="7" t="s">
        <v>34</v>
      </c>
      <c r="J11" s="7" t="s">
        <v>35</v>
      </c>
      <c r="K11" s="9">
        <v>0.18</v>
      </c>
      <c r="L11" s="9">
        <v>7.0000000000000007E-2</v>
      </c>
      <c r="M11" s="9"/>
      <c r="N11" s="9"/>
      <c r="O11" s="8" t="s">
        <v>36</v>
      </c>
      <c r="P11" s="9">
        <f t="shared" si="0"/>
        <v>1.8E-10</v>
      </c>
    </row>
    <row r="12" spans="1:37" ht="15.75" customHeight="1">
      <c r="A12" s="21">
        <v>1.2E-10</v>
      </c>
      <c r="B12" s="21">
        <v>6E-11</v>
      </c>
      <c r="C12" s="21"/>
      <c r="D12" s="22"/>
      <c r="E12" s="6" t="s">
        <v>21</v>
      </c>
      <c r="F12" s="7">
        <v>1</v>
      </c>
      <c r="G12" s="7"/>
      <c r="H12" s="7" t="s">
        <v>25</v>
      </c>
      <c r="I12" s="7" t="s">
        <v>37</v>
      </c>
      <c r="J12" s="7" t="s">
        <v>35</v>
      </c>
      <c r="K12" s="9">
        <v>0.12</v>
      </c>
      <c r="L12" s="9">
        <v>0.06</v>
      </c>
      <c r="M12" s="9"/>
      <c r="N12" s="9"/>
      <c r="O12" s="8" t="s">
        <v>36</v>
      </c>
      <c r="P12" s="9">
        <f t="shared" si="0"/>
        <v>1.2E-10</v>
      </c>
    </row>
    <row r="13" spans="1:37" ht="15.75" customHeight="1">
      <c r="A13" s="21">
        <v>1.8E-10</v>
      </c>
      <c r="B13" s="21">
        <v>7.0000000000000004E-11</v>
      </c>
      <c r="C13" s="21"/>
      <c r="D13" s="22"/>
      <c r="E13" s="6" t="s">
        <v>21</v>
      </c>
      <c r="F13" s="7">
        <v>1</v>
      </c>
      <c r="G13" s="7"/>
      <c r="H13" s="7" t="s">
        <v>25</v>
      </c>
      <c r="I13" s="7" t="s">
        <v>38</v>
      </c>
      <c r="J13" s="7" t="s">
        <v>35</v>
      </c>
      <c r="K13" s="9">
        <v>0.18</v>
      </c>
      <c r="L13" s="9">
        <v>7.0000000000000007E-2</v>
      </c>
      <c r="M13" s="9"/>
      <c r="N13" s="9"/>
      <c r="O13" s="8" t="s">
        <v>36</v>
      </c>
      <c r="P13" s="9">
        <f t="shared" si="0"/>
        <v>1.8E-10</v>
      </c>
    </row>
    <row r="14" spans="1:37" ht="15.75" customHeight="1">
      <c r="A14" s="21">
        <v>3E-10</v>
      </c>
      <c r="B14" s="21">
        <v>7.0000000000000004E-11</v>
      </c>
      <c r="C14" s="21"/>
      <c r="D14" s="22"/>
      <c r="E14" s="6" t="s">
        <v>21</v>
      </c>
      <c r="F14" s="7">
        <v>1</v>
      </c>
      <c r="G14" s="7"/>
      <c r="H14" s="7" t="s">
        <v>25</v>
      </c>
      <c r="I14" s="7" t="s">
        <v>39</v>
      </c>
      <c r="J14" s="7" t="s">
        <v>35</v>
      </c>
      <c r="K14" s="9">
        <v>0.3</v>
      </c>
      <c r="L14" s="9">
        <v>7.0000000000000007E-2</v>
      </c>
      <c r="M14" s="9"/>
      <c r="N14" s="9"/>
      <c r="O14" s="8" t="s">
        <v>36</v>
      </c>
      <c r="P14" s="9">
        <f t="shared" si="0"/>
        <v>3E-10</v>
      </c>
    </row>
    <row r="15" spans="1:37" ht="15.75" customHeight="1">
      <c r="A15" s="21">
        <v>7.8000000000000002E-11</v>
      </c>
      <c r="B15" s="21">
        <v>3.1999999999999999E-11</v>
      </c>
      <c r="C15" s="21"/>
      <c r="D15" s="22"/>
      <c r="E15" s="6" t="s">
        <v>21</v>
      </c>
      <c r="F15" s="7">
        <v>1</v>
      </c>
      <c r="G15" s="7"/>
      <c r="H15" s="7" t="s">
        <v>25</v>
      </c>
      <c r="I15" s="7" t="s">
        <v>38</v>
      </c>
      <c r="J15" s="7" t="s">
        <v>35</v>
      </c>
      <c r="K15" s="9">
        <v>7.8E-2</v>
      </c>
      <c r="L15" s="9">
        <v>3.2000000000000001E-2</v>
      </c>
      <c r="M15" s="9"/>
      <c r="N15" s="9"/>
      <c r="O15" s="8" t="s">
        <v>36</v>
      </c>
      <c r="P15" s="9">
        <f t="shared" si="0"/>
        <v>7.8000000000000002E-11</v>
      </c>
    </row>
    <row r="16" spans="1:37" ht="15.75" customHeight="1">
      <c r="A16" s="21">
        <v>6.0999999999999996E-11</v>
      </c>
      <c r="B16" s="21">
        <v>9.9999999999999994E-12</v>
      </c>
      <c r="C16" s="21"/>
      <c r="D16" s="22"/>
      <c r="E16" s="6" t="s">
        <v>21</v>
      </c>
      <c r="F16" s="7">
        <v>1</v>
      </c>
      <c r="G16" s="7"/>
      <c r="H16" s="7" t="s">
        <v>25</v>
      </c>
      <c r="I16" s="7" t="s">
        <v>39</v>
      </c>
      <c r="J16" s="7" t="s">
        <v>35</v>
      </c>
      <c r="K16" s="9">
        <v>6.0999999999999999E-2</v>
      </c>
      <c r="L16" s="9">
        <v>0.01</v>
      </c>
      <c r="M16" s="9"/>
      <c r="N16" s="9"/>
      <c r="O16" s="8" t="s">
        <v>36</v>
      </c>
      <c r="P16" s="9">
        <f t="shared" si="0"/>
        <v>6.0999999999999996E-11</v>
      </c>
    </row>
    <row r="17" spans="1:37" ht="15.75" customHeight="1">
      <c r="A17" s="21">
        <v>3.7999999999999998E-10</v>
      </c>
      <c r="B17" s="23"/>
      <c r="C17" s="21">
        <v>7.5E-10</v>
      </c>
      <c r="D17" s="22"/>
      <c r="E17" s="6" t="s">
        <v>21</v>
      </c>
      <c r="F17" s="7">
        <v>1</v>
      </c>
      <c r="G17" s="7"/>
      <c r="H17" s="7" t="s">
        <v>25</v>
      </c>
      <c r="I17" s="8" t="s">
        <v>40</v>
      </c>
      <c r="J17" s="7" t="s">
        <v>41</v>
      </c>
      <c r="K17" s="9">
        <v>0.38</v>
      </c>
      <c r="L17" s="9"/>
      <c r="M17" s="9">
        <v>0.75</v>
      </c>
      <c r="N17" s="9"/>
      <c r="O17" s="8" t="s">
        <v>36</v>
      </c>
      <c r="P17" s="9">
        <f t="shared" si="0"/>
        <v>3.8000000000000003E-10</v>
      </c>
      <c r="Q17" s="9">
        <f>M17*10^-9</f>
        <v>7.500000000000001E-10</v>
      </c>
      <c r="U17" s="7" t="s">
        <v>42</v>
      </c>
    </row>
    <row r="18" spans="1:37" ht="15.75" customHeight="1">
      <c r="A18" s="13">
        <v>2E-12</v>
      </c>
      <c r="B18" s="14"/>
      <c r="C18" s="13">
        <v>1.6E-11</v>
      </c>
      <c r="D18" s="15"/>
      <c r="E18" s="16" t="s">
        <v>21</v>
      </c>
      <c r="F18" s="17">
        <v>1</v>
      </c>
      <c r="G18" s="17"/>
      <c r="H18" s="17" t="s">
        <v>43</v>
      </c>
      <c r="I18" s="17" t="s">
        <v>40</v>
      </c>
      <c r="J18" s="17" t="s">
        <v>44</v>
      </c>
      <c r="K18" s="18">
        <v>2E-3</v>
      </c>
      <c r="L18" s="18"/>
      <c r="M18" s="18">
        <v>1.6E-2</v>
      </c>
      <c r="N18" s="18"/>
      <c r="O18" s="17" t="s">
        <v>36</v>
      </c>
      <c r="P18" s="18">
        <f t="shared" si="0"/>
        <v>2.0000000000000004E-12</v>
      </c>
      <c r="Q18" s="18">
        <f>M18*10^-9</f>
        <v>1.6000000000000003E-11</v>
      </c>
      <c r="R18" s="17"/>
      <c r="S18" s="17"/>
      <c r="T18" s="17"/>
      <c r="U18" s="17" t="s">
        <v>42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 ht="15.75" customHeight="1">
      <c r="A19" s="13">
        <v>4.9999999999999997E-12</v>
      </c>
      <c r="B19" s="14"/>
      <c r="C19" s="13">
        <v>6.0000000000000003E-12</v>
      </c>
      <c r="D19" s="15"/>
      <c r="E19" s="16" t="s">
        <v>21</v>
      </c>
      <c r="F19" s="17">
        <v>1</v>
      </c>
      <c r="G19" s="17"/>
      <c r="H19" s="17" t="s">
        <v>43</v>
      </c>
      <c r="I19" s="17" t="s">
        <v>40</v>
      </c>
      <c r="J19" s="17" t="s">
        <v>44</v>
      </c>
      <c r="K19" s="18">
        <v>5.0000000000000001E-3</v>
      </c>
      <c r="L19" s="18"/>
      <c r="M19" s="18">
        <v>6.0000000000000001E-3</v>
      </c>
      <c r="N19" s="18"/>
      <c r="O19" s="17" t="s">
        <v>36</v>
      </c>
      <c r="P19" s="18">
        <f t="shared" si="0"/>
        <v>5.0000000000000005E-12</v>
      </c>
      <c r="Q19" s="18">
        <f>M19*10^-9</f>
        <v>6.0000000000000003E-12</v>
      </c>
      <c r="R19" s="17"/>
      <c r="S19" s="17"/>
      <c r="T19" s="17"/>
      <c r="U19" s="17" t="s">
        <v>42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 ht="15.75" customHeight="1">
      <c r="A20" s="13">
        <v>2E-12</v>
      </c>
      <c r="B20" s="14"/>
      <c r="C20" s="13">
        <v>7.0000000000000001E-12</v>
      </c>
      <c r="D20" s="15"/>
      <c r="E20" s="16" t="s">
        <v>21</v>
      </c>
      <c r="F20" s="17">
        <v>1</v>
      </c>
      <c r="G20" s="17"/>
      <c r="H20" s="17" t="s">
        <v>43</v>
      </c>
      <c r="I20" s="17" t="s">
        <v>40</v>
      </c>
      <c r="J20" s="17" t="s">
        <v>44</v>
      </c>
      <c r="K20" s="18">
        <v>2E-3</v>
      </c>
      <c r="L20" s="18"/>
      <c r="M20" s="18">
        <v>7.0000000000000001E-3</v>
      </c>
      <c r="N20" s="18"/>
      <c r="O20" s="17" t="s">
        <v>36</v>
      </c>
      <c r="P20" s="18">
        <f t="shared" si="0"/>
        <v>2.0000000000000004E-12</v>
      </c>
      <c r="Q20" s="18">
        <f>M20*10^-9</f>
        <v>7.0000000000000009E-12</v>
      </c>
      <c r="R20" s="17"/>
      <c r="S20" s="17"/>
      <c r="T20" s="17"/>
      <c r="U20" s="17" t="s">
        <v>42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 ht="15.75" customHeight="1">
      <c r="A21" s="21">
        <v>2.1E-10</v>
      </c>
      <c r="B21" s="21"/>
      <c r="C21" s="21"/>
      <c r="D21" s="22"/>
      <c r="E21" s="6" t="s">
        <v>21</v>
      </c>
      <c r="F21" s="7">
        <v>1</v>
      </c>
      <c r="G21" s="7"/>
      <c r="H21" s="7" t="s">
        <v>25</v>
      </c>
      <c r="I21" s="8" t="s">
        <v>45</v>
      </c>
      <c r="J21" s="7" t="s">
        <v>46</v>
      </c>
      <c r="K21" s="9">
        <v>0.21</v>
      </c>
      <c r="L21" s="9"/>
      <c r="M21" s="12"/>
      <c r="N21" s="12"/>
      <c r="O21" s="8" t="s">
        <v>36</v>
      </c>
      <c r="P21" s="9">
        <f t="shared" si="0"/>
        <v>2.1E-10</v>
      </c>
      <c r="Q21" s="7"/>
      <c r="U21" s="7" t="s">
        <v>42</v>
      </c>
    </row>
    <row r="22" spans="1:37" ht="15.75" customHeight="1">
      <c r="A22" s="21">
        <v>9.9999999999999994E-12</v>
      </c>
      <c r="B22" s="21"/>
      <c r="C22" s="21"/>
      <c r="D22" s="22"/>
      <c r="E22" s="6" t="s">
        <v>21</v>
      </c>
      <c r="F22" s="7">
        <v>1</v>
      </c>
      <c r="G22" s="7"/>
      <c r="H22" s="7" t="s">
        <v>43</v>
      </c>
      <c r="I22" s="8" t="s">
        <v>40</v>
      </c>
      <c r="J22" s="7" t="s">
        <v>47</v>
      </c>
      <c r="K22" s="9">
        <v>0.01</v>
      </c>
      <c r="L22" s="9"/>
      <c r="M22" s="12"/>
      <c r="N22" s="12"/>
      <c r="O22" s="8" t="s">
        <v>36</v>
      </c>
      <c r="P22" s="9">
        <f t="shared" si="0"/>
        <v>1.0000000000000001E-11</v>
      </c>
      <c r="Q22" s="7"/>
      <c r="U22" s="7" t="s">
        <v>42</v>
      </c>
    </row>
    <row r="23" spans="1:37" ht="15.75" customHeight="1">
      <c r="A23" s="13">
        <v>1.9399999999999999E-9</v>
      </c>
      <c r="B23" s="13"/>
      <c r="C23" s="13"/>
      <c r="D23" s="15"/>
      <c r="E23" s="16" t="s">
        <v>21</v>
      </c>
      <c r="F23" s="17">
        <v>1</v>
      </c>
      <c r="G23" s="17"/>
      <c r="H23" s="17" t="s">
        <v>43</v>
      </c>
      <c r="I23" s="17" t="s">
        <v>40</v>
      </c>
      <c r="J23" s="17" t="s">
        <v>47</v>
      </c>
      <c r="K23" s="18">
        <v>1.94</v>
      </c>
      <c r="L23" s="18"/>
      <c r="M23" s="18"/>
      <c r="N23" s="18"/>
      <c r="O23" s="17" t="s">
        <v>36</v>
      </c>
      <c r="P23" s="18">
        <f t="shared" si="0"/>
        <v>1.9399999999999999E-9</v>
      </c>
      <c r="Q23" s="19"/>
      <c r="R23" s="17"/>
      <c r="S23" s="17"/>
      <c r="T23" s="17"/>
      <c r="U23" s="17" t="s">
        <v>42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 ht="15.75" customHeight="1">
      <c r="A24" s="21">
        <v>9.9999999999999994E-12</v>
      </c>
      <c r="B24" s="23"/>
      <c r="C24" s="21">
        <v>1.9999999999999999E-11</v>
      </c>
      <c r="D24" s="22"/>
      <c r="E24" s="6" t="s">
        <v>21</v>
      </c>
      <c r="F24" s="7">
        <v>1</v>
      </c>
      <c r="G24" s="7"/>
      <c r="H24" s="7" t="s">
        <v>22</v>
      </c>
      <c r="I24" s="8" t="s">
        <v>40</v>
      </c>
      <c r="J24" s="7" t="s">
        <v>48</v>
      </c>
      <c r="K24" s="9">
        <v>0.01</v>
      </c>
      <c r="L24" s="9"/>
      <c r="M24" s="12">
        <v>0.02</v>
      </c>
      <c r="N24" s="12"/>
      <c r="O24" s="8" t="s">
        <v>36</v>
      </c>
      <c r="P24" s="9">
        <f t="shared" si="0"/>
        <v>1.0000000000000001E-11</v>
      </c>
      <c r="Q24" s="9">
        <f>M24*10^-9</f>
        <v>2.0000000000000002E-11</v>
      </c>
      <c r="U24" s="7" t="s">
        <v>42</v>
      </c>
    </row>
    <row r="25" spans="1:37" ht="15.75" customHeight="1">
      <c r="A25" s="13">
        <v>6.8599999999999999E-9</v>
      </c>
      <c r="B25" s="14"/>
      <c r="C25" s="13">
        <v>5.0699999999999997E-7</v>
      </c>
      <c r="D25" s="15"/>
      <c r="E25" s="16" t="s">
        <v>21</v>
      </c>
      <c r="F25" s="17">
        <v>1</v>
      </c>
      <c r="G25" s="17"/>
      <c r="H25" s="17" t="s">
        <v>25</v>
      </c>
      <c r="I25" s="17" t="s">
        <v>40</v>
      </c>
      <c r="J25" s="17" t="s">
        <v>49</v>
      </c>
      <c r="K25" s="18">
        <v>6.86</v>
      </c>
      <c r="L25" s="18"/>
      <c r="M25" s="18">
        <v>506.93</v>
      </c>
      <c r="N25" s="18"/>
      <c r="O25" s="17" t="s">
        <v>36</v>
      </c>
      <c r="P25" s="18">
        <f t="shared" si="0"/>
        <v>6.8600000000000007E-9</v>
      </c>
      <c r="Q25" s="18">
        <f>M25*10^-9</f>
        <v>5.0693000000000005E-7</v>
      </c>
      <c r="R25" s="17"/>
      <c r="S25" s="17"/>
      <c r="T25" s="17"/>
      <c r="U25" s="17" t="s">
        <v>42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 ht="15.75" customHeight="1">
      <c r="A26" s="13">
        <v>1.7000000000000001E-10</v>
      </c>
      <c r="B26" s="14"/>
      <c r="C26" s="13">
        <v>2.5000000000000001E-9</v>
      </c>
      <c r="D26" s="15"/>
      <c r="E26" s="16" t="s">
        <v>21</v>
      </c>
      <c r="F26" s="17">
        <v>1</v>
      </c>
      <c r="G26" s="17"/>
      <c r="H26" s="17" t="s">
        <v>25</v>
      </c>
      <c r="I26" s="17" t="s">
        <v>50</v>
      </c>
      <c r="J26" s="17" t="s">
        <v>51</v>
      </c>
      <c r="K26" s="18">
        <v>0.17</v>
      </c>
      <c r="L26" s="18"/>
      <c r="M26" s="18">
        <v>2.5</v>
      </c>
      <c r="N26" s="18"/>
      <c r="O26" s="17" t="s">
        <v>36</v>
      </c>
      <c r="P26" s="18">
        <f t="shared" si="0"/>
        <v>1.7000000000000003E-10</v>
      </c>
      <c r="Q26" s="18">
        <f>M26*10^-9</f>
        <v>2.5000000000000001E-9</v>
      </c>
      <c r="R26" s="17"/>
      <c r="S26" s="17"/>
      <c r="T26" s="17"/>
      <c r="U26" s="17" t="s">
        <v>42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 ht="15.75" customHeight="1">
      <c r="A27" s="21">
        <v>2.8000000000000002E-10</v>
      </c>
      <c r="B27" s="21"/>
      <c r="C27" s="21"/>
      <c r="D27" s="22"/>
      <c r="E27" s="6" t="s">
        <v>21</v>
      </c>
      <c r="F27" s="7">
        <v>1</v>
      </c>
      <c r="G27" s="7"/>
      <c r="H27" s="7" t="s">
        <v>25</v>
      </c>
      <c r="I27" s="8" t="s">
        <v>50</v>
      </c>
      <c r="J27" s="7" t="s">
        <v>52</v>
      </c>
      <c r="K27" s="9">
        <v>0.28000000000000003</v>
      </c>
      <c r="L27" s="9"/>
      <c r="M27" s="12"/>
      <c r="N27" s="12"/>
      <c r="O27" s="8" t="s">
        <v>36</v>
      </c>
      <c r="P27" s="9">
        <f t="shared" si="0"/>
        <v>2.8000000000000007E-10</v>
      </c>
      <c r="Q27" s="7"/>
      <c r="U27" s="7" t="s">
        <v>42</v>
      </c>
    </row>
    <row r="28" spans="1:37" ht="15.75" customHeight="1">
      <c r="A28" s="21">
        <v>3.9E-10</v>
      </c>
      <c r="B28" s="21"/>
      <c r="C28" s="21"/>
      <c r="D28" s="22"/>
      <c r="E28" s="6" t="s">
        <v>21</v>
      </c>
      <c r="F28" s="7">
        <v>1</v>
      </c>
      <c r="G28" s="7"/>
      <c r="H28" s="7" t="s">
        <v>25</v>
      </c>
      <c r="I28" s="8" t="s">
        <v>50</v>
      </c>
      <c r="J28" s="7" t="s">
        <v>52</v>
      </c>
      <c r="K28" s="9">
        <v>0.39</v>
      </c>
      <c r="L28" s="9"/>
      <c r="M28" s="12"/>
      <c r="N28" s="12"/>
      <c r="O28" s="8" t="s">
        <v>36</v>
      </c>
      <c r="P28" s="9">
        <f t="shared" si="0"/>
        <v>3.9000000000000005E-10</v>
      </c>
      <c r="Q28" s="7"/>
      <c r="U28" s="7" t="s">
        <v>42</v>
      </c>
    </row>
    <row r="29" spans="1:37" ht="15.75" customHeight="1">
      <c r="A29" s="21">
        <v>9.9999999999999994E-12</v>
      </c>
      <c r="B29" s="23"/>
      <c r="C29" s="21">
        <v>6E-11</v>
      </c>
      <c r="D29" s="22"/>
      <c r="E29" s="6" t="s">
        <v>21</v>
      </c>
      <c r="F29" s="7">
        <v>1</v>
      </c>
      <c r="G29" s="7"/>
      <c r="H29" s="7" t="s">
        <v>25</v>
      </c>
      <c r="I29" s="8" t="s">
        <v>40</v>
      </c>
      <c r="J29" s="7" t="s">
        <v>53</v>
      </c>
      <c r="K29" s="9">
        <v>0.01</v>
      </c>
      <c r="L29" s="9"/>
      <c r="M29" s="12">
        <v>0.06</v>
      </c>
      <c r="N29" s="12"/>
      <c r="O29" s="8" t="s">
        <v>36</v>
      </c>
      <c r="P29" s="9">
        <f t="shared" si="0"/>
        <v>1.0000000000000001E-11</v>
      </c>
      <c r="Q29" s="9">
        <f>M29*10^-9</f>
        <v>6E-11</v>
      </c>
      <c r="U29" s="7" t="s">
        <v>42</v>
      </c>
    </row>
    <row r="30" spans="1:37" ht="15.75" customHeight="1">
      <c r="A30" s="21">
        <v>9.9999999999999994E-12</v>
      </c>
      <c r="B30" s="23"/>
      <c r="C30" s="21">
        <v>2.5000000000000002E-10</v>
      </c>
      <c r="D30" s="22"/>
      <c r="E30" s="6" t="s">
        <v>21</v>
      </c>
      <c r="F30" s="7">
        <v>1</v>
      </c>
      <c r="G30" s="7"/>
      <c r="H30" s="7" t="s">
        <v>25</v>
      </c>
      <c r="I30" s="8" t="s">
        <v>40</v>
      </c>
      <c r="J30" s="8" t="s">
        <v>54</v>
      </c>
      <c r="K30" s="9">
        <v>0.01</v>
      </c>
      <c r="L30" s="9"/>
      <c r="M30" s="12">
        <v>0.25</v>
      </c>
      <c r="N30" s="12"/>
      <c r="O30" s="8" t="s">
        <v>36</v>
      </c>
      <c r="P30" s="9">
        <f t="shared" si="0"/>
        <v>1.0000000000000001E-11</v>
      </c>
      <c r="Q30" s="9">
        <f>M30*10^-9</f>
        <v>2.5000000000000002E-10</v>
      </c>
      <c r="U30" s="7" t="s">
        <v>42</v>
      </c>
    </row>
    <row r="31" spans="1:37" ht="15.75" customHeight="1">
      <c r="A31" s="21">
        <v>3.5000000000000002E-11</v>
      </c>
      <c r="B31" s="21"/>
      <c r="C31" s="21"/>
      <c r="D31" s="22"/>
      <c r="E31" s="6" t="s">
        <v>21</v>
      </c>
      <c r="F31" s="7">
        <v>1</v>
      </c>
      <c r="G31" s="7"/>
      <c r="H31" s="7" t="s">
        <v>43</v>
      </c>
      <c r="I31" s="8" t="s">
        <v>55</v>
      </c>
      <c r="J31" s="7" t="s">
        <v>56</v>
      </c>
      <c r="K31" s="9">
        <f>(1.24+0.48)/(10^6*(35.3+13.8))</f>
        <v>3.5030549898167012E-8</v>
      </c>
      <c r="L31" s="9"/>
      <c r="M31" s="9"/>
      <c r="N31" s="9"/>
      <c r="O31" s="8" t="s">
        <v>57</v>
      </c>
      <c r="P31" s="9">
        <f>K31*10^-3</f>
        <v>3.5030549898167011E-11</v>
      </c>
    </row>
    <row r="32" spans="1:37" ht="15.75" customHeight="1">
      <c r="A32" s="21">
        <v>2.01E-11</v>
      </c>
      <c r="B32" s="21"/>
      <c r="C32" s="21"/>
      <c r="D32" s="22"/>
      <c r="E32" s="6" t="s">
        <v>21</v>
      </c>
      <c r="F32" s="7">
        <v>1</v>
      </c>
      <c r="G32" s="7"/>
      <c r="H32" s="7" t="s">
        <v>58</v>
      </c>
      <c r="I32" s="8" t="s">
        <v>55</v>
      </c>
      <c r="J32" s="7" t="s">
        <v>56</v>
      </c>
      <c r="K32" s="9">
        <f>(0.43+0.26)/((10^6)*(16.2+18.1))</f>
        <v>2.0116618075801747E-8</v>
      </c>
      <c r="L32" s="9"/>
      <c r="M32" s="9"/>
      <c r="N32" s="9"/>
      <c r="O32" s="8" t="s">
        <v>57</v>
      </c>
      <c r="P32" s="9">
        <f>K32*10^-3</f>
        <v>2.0116618075801749E-11</v>
      </c>
    </row>
    <row r="33" spans="1:37" ht="15.75" customHeight="1">
      <c r="A33" s="13">
        <v>1.1E-12</v>
      </c>
      <c r="B33" s="13"/>
      <c r="C33" s="13"/>
      <c r="D33" s="15"/>
      <c r="E33" s="16" t="s">
        <v>21</v>
      </c>
      <c r="F33" s="17">
        <v>1</v>
      </c>
      <c r="G33" s="17"/>
      <c r="H33" s="17" t="s">
        <v>59</v>
      </c>
      <c r="I33" s="17" t="s">
        <v>60</v>
      </c>
      <c r="J33" s="17" t="s">
        <v>61</v>
      </c>
      <c r="K33" s="18">
        <v>1.1000000000000001</v>
      </c>
      <c r="L33" s="18"/>
      <c r="M33" s="18"/>
      <c r="N33" s="18"/>
      <c r="O33" s="17" t="s">
        <v>62</v>
      </c>
      <c r="P33" s="18">
        <f>K33*10^-9*10^-3</f>
        <v>1.1000000000000002E-12</v>
      </c>
      <c r="Q33" s="1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ht="15.75" customHeight="1">
      <c r="A34" s="14">
        <v>1.09E-12</v>
      </c>
      <c r="B34" s="13">
        <v>2.8999999999999998E-13</v>
      </c>
      <c r="C34" s="13"/>
      <c r="D34" s="15"/>
      <c r="E34" s="16" t="s">
        <v>21</v>
      </c>
      <c r="F34" s="17">
        <v>0.39</v>
      </c>
      <c r="G34" s="20">
        <v>0.08</v>
      </c>
      <c r="H34" s="17" t="s">
        <v>63</v>
      </c>
      <c r="I34" s="17" t="s">
        <v>40</v>
      </c>
      <c r="J34" s="17" t="s">
        <v>64</v>
      </c>
      <c r="K34" s="18">
        <v>1.0900000000000001</v>
      </c>
      <c r="L34" s="18">
        <v>0.28999999999999998</v>
      </c>
      <c r="M34" s="18"/>
      <c r="N34" s="18"/>
      <c r="O34" s="17" t="s">
        <v>62</v>
      </c>
      <c r="P34" s="18">
        <f>K34*10^-9*10^-3</f>
        <v>1.0900000000000002E-12</v>
      </c>
      <c r="Q34" s="19"/>
      <c r="R34" s="17">
        <v>0.39</v>
      </c>
      <c r="S34" s="17">
        <v>0.08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 ht="15.75" customHeight="1">
      <c r="A35" s="14">
        <v>9.6999999999999991E-13</v>
      </c>
      <c r="B35" s="13">
        <v>2.3999999999999999E-13</v>
      </c>
      <c r="C35" s="13"/>
      <c r="D35" s="15"/>
      <c r="E35" s="16" t="s">
        <v>21</v>
      </c>
      <c r="F35" s="17">
        <v>0.5</v>
      </c>
      <c r="G35" s="20">
        <v>0.06</v>
      </c>
      <c r="H35" s="17" t="s">
        <v>65</v>
      </c>
      <c r="I35" s="17" t="s">
        <v>40</v>
      </c>
      <c r="J35" s="17" t="s">
        <v>64</v>
      </c>
      <c r="K35" s="18">
        <v>0.97</v>
      </c>
      <c r="L35" s="18">
        <v>0.24</v>
      </c>
      <c r="M35" s="18"/>
      <c r="N35" s="18"/>
      <c r="O35" s="17" t="s">
        <v>62</v>
      </c>
      <c r="P35" s="18">
        <f>K35*10^-9*10^-3</f>
        <v>9.6999999999999991E-13</v>
      </c>
      <c r="Q35" s="19"/>
      <c r="R35" s="17">
        <v>0.56000000000000005</v>
      </c>
      <c r="S35" s="17">
        <v>0.06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 ht="15.75" customHeight="1">
      <c r="A36" s="14">
        <v>1.05E-12</v>
      </c>
      <c r="B36" s="13">
        <v>1.6E-13</v>
      </c>
      <c r="C36" s="13"/>
      <c r="D36" s="15"/>
      <c r="E36" s="16" t="s">
        <v>21</v>
      </c>
      <c r="F36" s="17">
        <v>0.51</v>
      </c>
      <c r="G36" s="20">
        <v>0.05</v>
      </c>
      <c r="H36" s="17" t="s">
        <v>66</v>
      </c>
      <c r="I36" s="17" t="s">
        <v>40</v>
      </c>
      <c r="J36" s="17" t="s">
        <v>64</v>
      </c>
      <c r="K36" s="18">
        <v>1.05</v>
      </c>
      <c r="L36" s="18">
        <v>0.16</v>
      </c>
      <c r="M36" s="18"/>
      <c r="N36" s="18"/>
      <c r="O36" s="17" t="s">
        <v>62</v>
      </c>
      <c r="P36" s="18">
        <f>K36*10^-9*10^-3</f>
        <v>1.0500000000000002E-12</v>
      </c>
      <c r="Q36" s="19"/>
      <c r="R36" s="17">
        <v>0.51</v>
      </c>
      <c r="S36" s="17">
        <v>0.05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 ht="15.75" customHeight="1">
      <c r="A37" s="14">
        <v>9.9000000000000002E-13</v>
      </c>
      <c r="B37" s="13">
        <v>1.1999999999999999E-13</v>
      </c>
      <c r="C37" s="13"/>
      <c r="D37" s="15"/>
      <c r="E37" s="16" t="s">
        <v>21</v>
      </c>
      <c r="F37" s="17">
        <v>0.52</v>
      </c>
      <c r="G37" s="20">
        <v>0.03</v>
      </c>
      <c r="H37" s="17" t="s">
        <v>67</v>
      </c>
      <c r="I37" s="17" t="s">
        <v>40</v>
      </c>
      <c r="J37" s="17" t="s">
        <v>64</v>
      </c>
      <c r="K37" s="18">
        <v>0.99</v>
      </c>
      <c r="L37" s="18">
        <v>0.12</v>
      </c>
      <c r="M37" s="18"/>
      <c r="N37" s="18"/>
      <c r="O37" s="17" t="s">
        <v>62</v>
      </c>
      <c r="P37" s="18">
        <f>K37*10^-9*10^-3</f>
        <v>9.9000000000000002E-13</v>
      </c>
      <c r="Q37" s="19"/>
      <c r="R37" s="17">
        <v>0.52</v>
      </c>
      <c r="S37" s="17">
        <v>0.03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ht="14.4">
      <c r="A38" s="9">
        <v>2.8799999999999999E-10</v>
      </c>
      <c r="E38" s="6" t="s">
        <v>21</v>
      </c>
      <c r="F38" s="7">
        <v>0.88100000000000001</v>
      </c>
      <c r="G38" s="7">
        <v>2.8000000000000001E-2</v>
      </c>
      <c r="H38" s="11" t="s">
        <v>65</v>
      </c>
      <c r="I38" s="8" t="s">
        <v>68</v>
      </c>
      <c r="J38" s="7" t="s">
        <v>69</v>
      </c>
      <c r="K38" s="9">
        <v>-0.54100000000000004</v>
      </c>
      <c r="L38" s="9">
        <v>9.9000000000000005E-2</v>
      </c>
      <c r="M38" s="9"/>
      <c r="O38" s="8" t="s">
        <v>70</v>
      </c>
      <c r="P38" s="9">
        <f>10^(K38)*10^(-9)</f>
        <v>2.8773984147356688E-10</v>
      </c>
      <c r="T38" s="9"/>
    </row>
    <row r="39" spans="1:37" ht="14.4">
      <c r="A39" s="9">
        <v>2.1500000000000001E-10</v>
      </c>
      <c r="E39" s="6" t="s">
        <v>21</v>
      </c>
      <c r="F39" s="7">
        <v>0.93899999999999995</v>
      </c>
      <c r="G39" s="7">
        <v>4.1000000000000002E-2</v>
      </c>
      <c r="H39" s="7" t="s">
        <v>59</v>
      </c>
      <c r="I39" s="8" t="s">
        <v>68</v>
      </c>
      <c r="J39" s="7" t="s">
        <v>69</v>
      </c>
      <c r="K39" s="9">
        <v>-0.66500000000000004</v>
      </c>
      <c r="L39" s="9">
        <v>0.13200000000000001</v>
      </c>
      <c r="M39" s="9"/>
      <c r="O39" s="8" t="s">
        <v>70</v>
      </c>
      <c r="P39" s="9">
        <f>10^(K39)*10^(-9)</f>
        <v>2.1627185237270194E-10</v>
      </c>
      <c r="T39" s="9"/>
    </row>
    <row r="40" spans="1:37" ht="14.4">
      <c r="A40" s="9">
        <v>1.9999999999999999E-11</v>
      </c>
      <c r="C40" s="9">
        <v>3.9E-10</v>
      </c>
      <c r="E40" s="6" t="s">
        <v>21</v>
      </c>
      <c r="F40" s="7">
        <v>1</v>
      </c>
      <c r="H40" s="7" t="s">
        <v>25</v>
      </c>
      <c r="I40" s="8" t="s">
        <v>50</v>
      </c>
      <c r="J40" s="7" t="s">
        <v>71</v>
      </c>
      <c r="K40" s="9">
        <v>0.02</v>
      </c>
      <c r="M40" s="9">
        <v>0.39</v>
      </c>
      <c r="O40" s="8" t="s">
        <v>36</v>
      </c>
      <c r="P40" s="9">
        <f>K40*10^-9</f>
        <v>2.0000000000000002E-11</v>
      </c>
      <c r="Q40" s="9">
        <f>M40*10^-9</f>
        <v>3.9000000000000005E-10</v>
      </c>
    </row>
    <row r="41" spans="1:37" ht="14.4">
      <c r="A41" s="9">
        <v>3.5000000000000002E-11</v>
      </c>
      <c r="E41" s="6" t="s">
        <v>21</v>
      </c>
      <c r="F41" s="7">
        <v>1</v>
      </c>
      <c r="H41" s="11" t="s">
        <v>26</v>
      </c>
      <c r="I41" s="8" t="s">
        <v>72</v>
      </c>
      <c r="J41" s="7" t="s">
        <v>73</v>
      </c>
      <c r="K41" s="9">
        <f>0.035</f>
        <v>3.5000000000000003E-2</v>
      </c>
      <c r="M41" s="9"/>
      <c r="O41" s="8" t="s">
        <v>74</v>
      </c>
      <c r="P41" s="9">
        <f>K41*10^-9</f>
        <v>3.5000000000000008E-11</v>
      </c>
    </row>
    <row r="42" spans="1:37" ht="14.4">
      <c r="A42" s="9">
        <v>5.2000000000000001E-11</v>
      </c>
      <c r="E42" s="6" t="s">
        <v>21</v>
      </c>
      <c r="F42" s="7">
        <v>1</v>
      </c>
      <c r="H42" s="11" t="s">
        <v>25</v>
      </c>
      <c r="I42" s="8" t="s">
        <v>72</v>
      </c>
      <c r="J42" s="7" t="s">
        <v>73</v>
      </c>
      <c r="K42" s="9">
        <v>5.1999999999999998E-2</v>
      </c>
      <c r="M42" s="9"/>
      <c r="O42" s="8" t="s">
        <v>74</v>
      </c>
      <c r="P42" s="9">
        <f>K42*10^-9</f>
        <v>5.2000000000000001E-11</v>
      </c>
    </row>
    <row r="43" spans="1:37" ht="14.4">
      <c r="A43" s="9">
        <v>3E-11</v>
      </c>
      <c r="E43" s="6" t="s">
        <v>21</v>
      </c>
      <c r="F43" s="7">
        <v>1</v>
      </c>
      <c r="H43" s="11" t="s">
        <v>22</v>
      </c>
      <c r="I43" s="8" t="s">
        <v>72</v>
      </c>
      <c r="J43" s="7" t="s">
        <v>73</v>
      </c>
      <c r="K43" s="9">
        <v>0.03</v>
      </c>
      <c r="M43" s="9"/>
      <c r="O43" s="8" t="s">
        <v>74</v>
      </c>
      <c r="P43" s="9">
        <f>K43*10^-9</f>
        <v>3E-11</v>
      </c>
    </row>
    <row r="44" spans="1:37" ht="14.4">
      <c r="A44" s="9">
        <v>2.7699999999999999E-11</v>
      </c>
      <c r="B44" s="9">
        <v>1.0799999999999999E-11</v>
      </c>
      <c r="E44" s="6" t="s">
        <v>21</v>
      </c>
      <c r="F44" s="7">
        <v>1</v>
      </c>
      <c r="H44" s="7" t="s">
        <v>43</v>
      </c>
      <c r="I44" s="8" t="s">
        <v>55</v>
      </c>
      <c r="J44" s="7" t="s">
        <v>75</v>
      </c>
      <c r="K44" s="9">
        <v>27.7</v>
      </c>
      <c r="L44" s="9">
        <v>10.8</v>
      </c>
      <c r="M44" s="9"/>
      <c r="O44" s="8" t="s">
        <v>62</v>
      </c>
      <c r="P44" s="9">
        <f>K44*10^-9*10^-3</f>
        <v>2.7700000000000002E-11</v>
      </c>
    </row>
    <row r="45" spans="1:37" ht="14.4">
      <c r="A45" s="9">
        <v>1.9999999999999999E-11</v>
      </c>
      <c r="B45" s="9"/>
      <c r="C45" s="9"/>
      <c r="D45" s="9"/>
      <c r="E45" s="6" t="s">
        <v>21</v>
      </c>
      <c r="F45" s="7">
        <v>1</v>
      </c>
      <c r="H45" s="7" t="s">
        <v>67</v>
      </c>
      <c r="I45" s="8" t="s">
        <v>72</v>
      </c>
      <c r="J45" s="7" t="s">
        <v>76</v>
      </c>
      <c r="K45" s="9">
        <v>0.02</v>
      </c>
      <c r="M45" s="9"/>
      <c r="N45" s="9"/>
      <c r="O45" s="7" t="s">
        <v>74</v>
      </c>
      <c r="P45" s="9">
        <f t="shared" ref="P45:P58" si="1">K45*10^-9</f>
        <v>2.0000000000000002E-11</v>
      </c>
    </row>
    <row r="46" spans="1:37" ht="14.4">
      <c r="A46" s="9">
        <v>1.6E-11</v>
      </c>
      <c r="B46" s="9">
        <v>2E-12</v>
      </c>
      <c r="C46" s="9"/>
      <c r="D46" s="9"/>
      <c r="E46" s="6" t="s">
        <v>21</v>
      </c>
      <c r="F46" s="7">
        <v>1</v>
      </c>
      <c r="H46" s="11" t="s">
        <v>22</v>
      </c>
      <c r="I46" s="8" t="s">
        <v>72</v>
      </c>
      <c r="J46" s="7" t="s">
        <v>76</v>
      </c>
      <c r="K46" s="9">
        <v>1.6E-2</v>
      </c>
      <c r="L46" s="9">
        <v>2E-3</v>
      </c>
      <c r="M46" s="9"/>
      <c r="N46" s="9"/>
      <c r="O46" s="7" t="s">
        <v>74</v>
      </c>
      <c r="P46" s="9">
        <f t="shared" si="1"/>
        <v>1.6000000000000003E-11</v>
      </c>
    </row>
    <row r="47" spans="1:37" ht="14.4">
      <c r="A47" s="9">
        <v>4.1000000000000001E-11</v>
      </c>
      <c r="B47" s="9">
        <v>1.8999999999999999E-11</v>
      </c>
      <c r="C47" s="9"/>
      <c r="D47" s="9"/>
      <c r="E47" s="6" t="s">
        <v>21</v>
      </c>
      <c r="F47" s="7">
        <v>1</v>
      </c>
      <c r="H47" s="11" t="s">
        <v>25</v>
      </c>
      <c r="I47" s="8" t="s">
        <v>72</v>
      </c>
      <c r="J47" s="7" t="s">
        <v>76</v>
      </c>
      <c r="K47" s="9">
        <v>4.1000000000000002E-2</v>
      </c>
      <c r="L47" s="9">
        <v>1.9E-2</v>
      </c>
      <c r="M47" s="9"/>
      <c r="N47" s="9"/>
      <c r="O47" s="7" t="s">
        <v>74</v>
      </c>
      <c r="P47" s="9">
        <f t="shared" si="1"/>
        <v>4.1000000000000007E-11</v>
      </c>
    </row>
    <row r="48" spans="1:37" ht="14.4">
      <c r="A48" s="9">
        <v>2.0999999999999999E-11</v>
      </c>
      <c r="B48" s="9"/>
      <c r="C48" s="9"/>
      <c r="D48" s="9"/>
      <c r="E48" s="6" t="s">
        <v>21</v>
      </c>
      <c r="F48" s="7">
        <v>1</v>
      </c>
      <c r="H48" s="11" t="s">
        <v>43</v>
      </c>
      <c r="I48" s="8" t="s">
        <v>72</v>
      </c>
      <c r="J48" s="7" t="s">
        <v>76</v>
      </c>
      <c r="K48" s="9">
        <v>2.1000000000000001E-2</v>
      </c>
      <c r="L48" s="9">
        <v>2.1000000000000001E-2</v>
      </c>
      <c r="M48" s="9"/>
      <c r="N48" s="9"/>
      <c r="O48" s="7" t="s">
        <v>74</v>
      </c>
      <c r="P48" s="9">
        <f t="shared" si="1"/>
        <v>2.1000000000000002E-11</v>
      </c>
    </row>
    <row r="49" spans="1:17" ht="14.4">
      <c r="A49" s="9">
        <v>9.9999999999999994E-12</v>
      </c>
      <c r="B49" s="9"/>
      <c r="C49" s="9">
        <v>1.5E-10</v>
      </c>
      <c r="D49" s="9"/>
      <c r="E49" s="6" t="s">
        <v>21</v>
      </c>
      <c r="F49" s="7">
        <v>1</v>
      </c>
      <c r="H49" s="7" t="s">
        <v>66</v>
      </c>
      <c r="I49" s="7" t="s">
        <v>77</v>
      </c>
      <c r="J49" s="7" t="s">
        <v>78</v>
      </c>
      <c r="K49" s="9">
        <v>0.01</v>
      </c>
      <c r="L49" s="9"/>
      <c r="M49" s="9">
        <v>0.15</v>
      </c>
      <c r="N49" s="9"/>
      <c r="O49" s="7" t="s">
        <v>74</v>
      </c>
      <c r="P49" s="9">
        <f t="shared" si="1"/>
        <v>1.0000000000000001E-11</v>
      </c>
      <c r="Q49" s="9">
        <f>M49*10^-9</f>
        <v>1.5E-10</v>
      </c>
    </row>
    <row r="50" spans="1:17" ht="14.4">
      <c r="A50" s="9">
        <v>1.2999999999999999E-10</v>
      </c>
      <c r="B50" s="9">
        <v>3.9999999999999998E-11</v>
      </c>
      <c r="C50" s="9"/>
      <c r="D50" s="9"/>
      <c r="E50" s="6" t="s">
        <v>21</v>
      </c>
      <c r="F50" s="7">
        <v>1</v>
      </c>
      <c r="H50" s="7" t="s">
        <v>25</v>
      </c>
      <c r="I50" s="7" t="s">
        <v>55</v>
      </c>
      <c r="J50" s="7" t="s">
        <v>79</v>
      </c>
      <c r="K50" s="9">
        <f>0.13</f>
        <v>0.13</v>
      </c>
      <c r="L50" s="9">
        <v>0.04</v>
      </c>
      <c r="M50" s="9"/>
      <c r="N50" s="9"/>
      <c r="O50" s="7" t="s">
        <v>74</v>
      </c>
      <c r="P50" s="9">
        <f t="shared" si="1"/>
        <v>1.3000000000000002E-10</v>
      </c>
    </row>
    <row r="51" spans="1:17" ht="14.4">
      <c r="A51" s="9">
        <v>1.5E-10</v>
      </c>
      <c r="B51" s="9">
        <v>3E-11</v>
      </c>
      <c r="C51" s="9"/>
      <c r="D51" s="9"/>
      <c r="E51" s="6" t="s">
        <v>21</v>
      </c>
      <c r="F51" s="7">
        <v>1</v>
      </c>
      <c r="H51" s="7" t="s">
        <v>25</v>
      </c>
      <c r="I51" s="7" t="s">
        <v>55</v>
      </c>
      <c r="J51" s="7" t="s">
        <v>79</v>
      </c>
      <c r="K51" s="9">
        <v>0.15</v>
      </c>
      <c r="L51" s="9">
        <v>0.03</v>
      </c>
      <c r="M51" s="9"/>
      <c r="N51" s="9"/>
      <c r="O51" s="7" t="s">
        <v>74</v>
      </c>
      <c r="P51" s="9">
        <f t="shared" si="1"/>
        <v>1.5E-10</v>
      </c>
    </row>
    <row r="52" spans="1:17" ht="14.4">
      <c r="A52" s="9">
        <v>7.9999999999999995E-11</v>
      </c>
      <c r="B52" s="9">
        <v>9.9999999999999994E-12</v>
      </c>
      <c r="C52" s="9"/>
      <c r="D52" s="9"/>
      <c r="E52" s="6" t="s">
        <v>21</v>
      </c>
      <c r="F52" s="7">
        <v>1</v>
      </c>
      <c r="H52" s="7" t="s">
        <v>22</v>
      </c>
      <c r="I52" s="7" t="s">
        <v>55</v>
      </c>
      <c r="J52" s="7" t="s">
        <v>79</v>
      </c>
      <c r="K52" s="9">
        <v>0.08</v>
      </c>
      <c r="L52" s="9">
        <v>0.01</v>
      </c>
      <c r="M52" s="9"/>
      <c r="N52" s="9"/>
      <c r="O52" s="7" t="s">
        <v>74</v>
      </c>
      <c r="P52" s="9">
        <f t="shared" si="1"/>
        <v>8.0000000000000008E-11</v>
      </c>
    </row>
    <row r="53" spans="1:17" ht="14.4">
      <c r="A53" s="9">
        <v>3E-11</v>
      </c>
      <c r="B53" s="9">
        <v>9.9999999999999994E-12</v>
      </c>
      <c r="C53" s="9"/>
      <c r="D53" s="9"/>
      <c r="E53" s="6" t="s">
        <v>21</v>
      </c>
      <c r="F53" s="7">
        <v>1</v>
      </c>
      <c r="H53" s="7" t="s">
        <v>80</v>
      </c>
      <c r="I53" s="7" t="s">
        <v>55</v>
      </c>
      <c r="J53" s="7" t="s">
        <v>79</v>
      </c>
      <c r="K53" s="9">
        <v>0.03</v>
      </c>
      <c r="L53" s="9">
        <v>0.01</v>
      </c>
      <c r="M53" s="9"/>
      <c r="N53" s="9"/>
      <c r="O53" s="7" t="s">
        <v>74</v>
      </c>
      <c r="P53" s="9">
        <f t="shared" si="1"/>
        <v>3E-11</v>
      </c>
    </row>
    <row r="54" spans="1:17" ht="14.4">
      <c r="A54" s="9">
        <v>9.9999999999999994E-12</v>
      </c>
      <c r="B54" s="9"/>
      <c r="C54" s="9">
        <v>1.5E-10</v>
      </c>
      <c r="E54" s="6" t="s">
        <v>21</v>
      </c>
      <c r="F54" s="7">
        <v>1</v>
      </c>
      <c r="H54" s="7" t="s">
        <v>66</v>
      </c>
      <c r="I54" s="7" t="s">
        <v>77</v>
      </c>
      <c r="J54" s="7" t="s">
        <v>81</v>
      </c>
      <c r="K54" s="9">
        <v>0.01</v>
      </c>
      <c r="M54" s="9">
        <v>0.15</v>
      </c>
      <c r="N54" s="9"/>
      <c r="O54" s="7" t="s">
        <v>74</v>
      </c>
      <c r="P54" s="9">
        <f t="shared" si="1"/>
        <v>1.0000000000000001E-11</v>
      </c>
      <c r="Q54" s="9">
        <f>M54*10^-9</f>
        <v>1.5E-10</v>
      </c>
    </row>
    <row r="55" spans="1:17" ht="14.4">
      <c r="A55" s="9">
        <v>7.9999999999999995E-11</v>
      </c>
      <c r="B55" s="9">
        <v>4.4000000000000003E-11</v>
      </c>
      <c r="E55" s="6" t="s">
        <v>21</v>
      </c>
      <c r="F55" s="7">
        <v>1</v>
      </c>
      <c r="H55" s="7" t="s">
        <v>22</v>
      </c>
      <c r="I55" s="7" t="s">
        <v>55</v>
      </c>
      <c r="J55" s="7" t="s">
        <v>82</v>
      </c>
      <c r="K55" s="9">
        <v>0.08</v>
      </c>
      <c r="L55" s="9">
        <v>4.3999999999999997E-2</v>
      </c>
      <c r="M55" s="9"/>
      <c r="N55" s="9"/>
      <c r="O55" s="7" t="s">
        <v>74</v>
      </c>
      <c r="P55" s="9">
        <f t="shared" si="1"/>
        <v>8.0000000000000008E-11</v>
      </c>
    </row>
    <row r="56" spans="1:17" ht="14.4">
      <c r="A56" s="9">
        <v>2.6000000000000001E-11</v>
      </c>
      <c r="B56" s="9">
        <v>1.2000000000000001E-11</v>
      </c>
      <c r="E56" s="6" t="s">
        <v>21</v>
      </c>
      <c r="F56" s="7">
        <v>1</v>
      </c>
      <c r="H56" s="7" t="s">
        <v>43</v>
      </c>
      <c r="I56" s="7" t="s">
        <v>55</v>
      </c>
      <c r="J56" s="7" t="s">
        <v>82</v>
      </c>
      <c r="K56" s="9">
        <v>2.5999999999999999E-2</v>
      </c>
      <c r="L56" s="9">
        <v>1.2E-2</v>
      </c>
      <c r="M56" s="9"/>
      <c r="N56" s="9"/>
      <c r="O56" s="7" t="s">
        <v>74</v>
      </c>
      <c r="P56" s="9">
        <f t="shared" si="1"/>
        <v>2.6000000000000001E-11</v>
      </c>
    </row>
    <row r="57" spans="1:17" ht="14.4">
      <c r="A57" s="9">
        <v>1.6999999999999999E-11</v>
      </c>
      <c r="B57" s="9">
        <v>7.9999999999999998E-12</v>
      </c>
      <c r="E57" s="6" t="s">
        <v>21</v>
      </c>
      <c r="F57" s="7">
        <v>1</v>
      </c>
      <c r="H57" s="7" t="s">
        <v>43</v>
      </c>
      <c r="I57" s="7" t="s">
        <v>55</v>
      </c>
      <c r="J57" s="7" t="s">
        <v>82</v>
      </c>
      <c r="K57" s="9">
        <v>1.7000000000000001E-2</v>
      </c>
      <c r="L57" s="9">
        <v>8.0000000000000002E-3</v>
      </c>
      <c r="M57" s="9"/>
      <c r="N57" s="9"/>
      <c r="O57" s="7" t="s">
        <v>74</v>
      </c>
      <c r="P57" s="9">
        <f t="shared" si="1"/>
        <v>1.7000000000000003E-11</v>
      </c>
    </row>
    <row r="58" spans="1:17" ht="14.4">
      <c r="A58" s="9">
        <v>1.9999999999999999E-11</v>
      </c>
      <c r="C58" s="9">
        <v>6E-11</v>
      </c>
      <c r="E58" s="6" t="s">
        <v>21</v>
      </c>
      <c r="F58" s="7">
        <v>1</v>
      </c>
      <c r="H58" s="7" t="s">
        <v>22</v>
      </c>
      <c r="I58" s="7" t="s">
        <v>77</v>
      </c>
      <c r="J58" s="7" t="s">
        <v>83</v>
      </c>
      <c r="K58" s="9">
        <v>0.02</v>
      </c>
      <c r="L58" s="9"/>
      <c r="M58" s="9">
        <v>0.06</v>
      </c>
      <c r="N58" s="9"/>
      <c r="O58" s="7" t="s">
        <v>74</v>
      </c>
      <c r="P58" s="9">
        <f t="shared" si="1"/>
        <v>2.0000000000000002E-11</v>
      </c>
      <c r="Q58" s="9">
        <f>M58*10^-9</f>
        <v>6E-11</v>
      </c>
    </row>
    <row r="59" spans="1:17" ht="14.4">
      <c r="A59" s="25">
        <v>6.5746716899999994E-11</v>
      </c>
      <c r="E59" s="6" t="s">
        <v>21</v>
      </c>
      <c r="F59" s="29">
        <v>0.84684899999999996</v>
      </c>
      <c r="H59" s="7" t="s">
        <v>27</v>
      </c>
      <c r="I59" s="7" t="s">
        <v>23</v>
      </c>
      <c r="J59" s="7" t="s">
        <v>92</v>
      </c>
      <c r="K59" s="9"/>
      <c r="L59" s="9"/>
      <c r="M59" s="9"/>
      <c r="N59" s="9"/>
    </row>
    <row r="60" spans="1:17" ht="14.4">
      <c r="A60" s="25">
        <v>9.0530361199999995E-12</v>
      </c>
      <c r="E60" s="6" t="s">
        <v>21</v>
      </c>
      <c r="F60" s="29">
        <v>0.98243199999999997</v>
      </c>
      <c r="H60" s="7" t="s">
        <v>28</v>
      </c>
      <c r="I60" s="7" t="s">
        <v>23</v>
      </c>
      <c r="J60" s="7" t="s">
        <v>92</v>
      </c>
      <c r="K60" s="9"/>
      <c r="L60" s="9"/>
      <c r="M60" s="9"/>
      <c r="N60" s="9"/>
    </row>
    <row r="61" spans="1:17" ht="15.75" customHeight="1">
      <c r="A61" s="25">
        <v>9.0530361199999995E-12</v>
      </c>
      <c r="E61" s="6" t="s">
        <v>21</v>
      </c>
      <c r="F61" s="29">
        <v>0.98243199999999997</v>
      </c>
      <c r="H61" s="7" t="s">
        <v>66</v>
      </c>
      <c r="I61" s="7" t="s">
        <v>23</v>
      </c>
      <c r="J61" s="7" t="s">
        <v>92</v>
      </c>
    </row>
    <row r="62" spans="1:17" ht="15.75" customHeight="1">
      <c r="A62" s="30">
        <v>1.42180304118247E-7</v>
      </c>
      <c r="E62" s="6" t="s">
        <v>21</v>
      </c>
      <c r="F62" s="29">
        <v>0.365499160021652</v>
      </c>
      <c r="H62" s="7" t="s">
        <v>27</v>
      </c>
      <c r="I62" s="7" t="s">
        <v>23</v>
      </c>
      <c r="J62" s="7" t="s">
        <v>93</v>
      </c>
    </row>
    <row r="63" spans="1:17" ht="15.75" customHeight="1">
      <c r="A63" s="30">
        <v>5.7543538189300497E-7</v>
      </c>
      <c r="E63" s="6" t="s">
        <v>21</v>
      </c>
      <c r="F63" s="29">
        <v>0.38235262861709002</v>
      </c>
      <c r="H63" s="7" t="s">
        <v>28</v>
      </c>
      <c r="I63" s="7" t="s">
        <v>23</v>
      </c>
      <c r="J63" s="7" t="s">
        <v>93</v>
      </c>
    </row>
    <row r="64" spans="1:17" ht="15.75" customHeight="1">
      <c r="A64" s="30">
        <v>5.7543538189300497E-7</v>
      </c>
      <c r="E64" s="6" t="s">
        <v>21</v>
      </c>
      <c r="F64" s="29">
        <v>0.38235262861709002</v>
      </c>
      <c r="H64" s="7" t="s">
        <v>66</v>
      </c>
      <c r="I64" s="7" t="s">
        <v>23</v>
      </c>
      <c r="J64" s="7" t="s">
        <v>93</v>
      </c>
    </row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91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9" ht="13.2"/>
  </sheetData>
  <phoneticPr fontId="7" type="noConversion"/>
  <pageMargins left="0.7" right="0.7" top="0.75" bottom="0.75" header="0.3" footer="0.3"/>
  <pageSetup paperSize="12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"/>
  <sheetViews>
    <sheetView workbookViewId="0">
      <selection activeCell="D10" sqref="D10"/>
    </sheetView>
  </sheetViews>
  <sheetFormatPr defaultRowHeight="13.2"/>
  <cols>
    <col min="10" max="10" width="19.21875" bestFit="1" customWidth="1"/>
  </cols>
  <sheetData>
    <row r="1" spans="1:37" s="24" customFormat="1" ht="52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s="27">
        <f>AVERAGE('Validated Data'!A2:A58)</f>
        <v>2.331929824561403E-10</v>
      </c>
      <c r="B2" s="28"/>
      <c r="C2" s="27">
        <f>AVERAGE('Validated Data'!C2:C58)</f>
        <v>3.9335307692307685E-8</v>
      </c>
      <c r="E2" s="26" t="s">
        <v>91</v>
      </c>
      <c r="J2" s="7" t="s">
        <v>84</v>
      </c>
      <c r="K2" s="25">
        <v>6.2199999999999997E-6</v>
      </c>
      <c r="L2" s="9"/>
      <c r="M2" s="9">
        <v>8.5000000000000006E-5</v>
      </c>
      <c r="N2" s="9"/>
      <c r="O2" s="7" t="s">
        <v>89</v>
      </c>
      <c r="R2">
        <v>2.0299999999999998</v>
      </c>
      <c r="S2">
        <v>2.88</v>
      </c>
      <c r="T2" s="26" t="s">
        <v>90</v>
      </c>
    </row>
    <row r="3" spans="1:37" ht="14.4">
      <c r="A3" s="5"/>
      <c r="J3" s="7" t="s">
        <v>85</v>
      </c>
      <c r="K3" s="9"/>
      <c r="L3" s="9"/>
      <c r="M3" s="9"/>
      <c r="N3" s="9"/>
    </row>
    <row r="4" spans="1:37" ht="14.4">
      <c r="A4" s="5"/>
      <c r="J4" s="7" t="s">
        <v>86</v>
      </c>
    </row>
    <row r="5" spans="1:37">
      <c r="J5" s="7" t="s">
        <v>87</v>
      </c>
    </row>
    <row r="6" spans="1:37">
      <c r="J6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 Data</vt:lpstr>
      <vt:lpstr>Data that needs to be validated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</cp:lastModifiedBy>
  <dcterms:modified xsi:type="dcterms:W3CDTF">2023-01-24T21:58:46Z</dcterms:modified>
</cp:coreProperties>
</file>