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F2AF1E0-2C82-418A-AB67-1B757D2BCAB9}" xr6:coauthVersionLast="47" xr6:coauthVersionMax="47" xr10:uidLastSave="{00000000-0000-0000-0000-000000000000}"/>
  <bookViews>
    <workbookView xWindow="-108" yWindow="-108" windowWidth="23256" windowHeight="12456" tabRatio="631" activeTab="3" xr2:uid="{00000000-000D-0000-FFFF-FFFF00000000}"/>
  </bookViews>
  <sheets>
    <sheet name="Pertanyaan" sheetId="1" r:id="rId1"/>
    <sheet name="Sales Report" sheetId="2" r:id="rId2"/>
    <sheet name="Master Data #1" sheetId="3" r:id="rId3"/>
    <sheet name="Master Data #2" sheetId="6" r:id="rId4"/>
    <sheet name="Proposal Replenish" sheetId="11" r:id="rId5"/>
    <sheet name="Proposal Flush" sheetId="10" r:id="rId6"/>
  </sheets>
  <definedNames>
    <definedName name="_xlnm._FilterDatabase" localSheetId="2" hidden="1">'Master Data #1'!$A$4:$G$328</definedName>
    <definedName name="_xlnm._FilterDatabase" localSheetId="3" hidden="1">'Master Data #2'!$A$4:$L$164</definedName>
    <definedName name="_xlnm._FilterDatabase" localSheetId="5" hidden="1">'Proposal Flush'!$A$1:$M$161</definedName>
    <definedName name="_xlnm._FilterDatabase" localSheetId="4" hidden="1">'Proposal Replenish'!$C$1:$L$161</definedName>
    <definedName name="_xlnm._FilterDatabase" localSheetId="1" hidden="1">'Sales Report'!$A$5:$L$319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9" i="10" l="1"/>
  <c r="M72" i="10"/>
  <c r="M71" i="10"/>
  <c r="M70" i="10"/>
  <c r="M67" i="10"/>
  <c r="M63" i="10"/>
  <c r="M62" i="10"/>
  <c r="M56" i="10"/>
  <c r="M34" i="10"/>
  <c r="M33" i="10"/>
  <c r="N102" i="10"/>
  <c r="N103" i="10"/>
  <c r="N106" i="10"/>
  <c r="N107" i="10"/>
  <c r="N110" i="10"/>
  <c r="N111" i="10"/>
  <c r="N114" i="10"/>
  <c r="N115" i="10"/>
  <c r="N118" i="10"/>
  <c r="N119" i="10"/>
  <c r="N122" i="10"/>
  <c r="N123" i="10"/>
  <c r="N126" i="10"/>
  <c r="N127" i="10"/>
  <c r="N130" i="10"/>
  <c r="N131" i="10"/>
  <c r="N134" i="10"/>
  <c r="N135" i="10"/>
  <c r="N138" i="10"/>
  <c r="N139" i="10"/>
  <c r="N142" i="10"/>
  <c r="N143" i="10"/>
  <c r="N146" i="10"/>
  <c r="N154" i="10"/>
  <c r="N160" i="10"/>
  <c r="N161" i="10"/>
  <c r="N3" i="10"/>
  <c r="N4" i="10"/>
  <c r="N6" i="10"/>
  <c r="N7" i="10"/>
  <c r="N8" i="10"/>
  <c r="N10" i="10"/>
  <c r="N11" i="10"/>
  <c r="N12" i="10"/>
  <c r="N14" i="10"/>
  <c r="N15" i="10"/>
  <c r="N16" i="10"/>
  <c r="N18" i="10"/>
  <c r="N19" i="10"/>
  <c r="N20" i="10"/>
  <c r="N22" i="10"/>
  <c r="N23" i="10"/>
  <c r="N24" i="10"/>
  <c r="N26" i="10"/>
  <c r="N27" i="10"/>
  <c r="N28" i="10"/>
  <c r="N30" i="10"/>
  <c r="N31" i="10"/>
  <c r="N32" i="10"/>
  <c r="N34" i="10"/>
  <c r="N35" i="10"/>
  <c r="N36" i="10"/>
  <c r="N38" i="10"/>
  <c r="N39" i="10"/>
  <c r="N40" i="10"/>
  <c r="N42" i="10"/>
  <c r="N43" i="10"/>
  <c r="N44" i="10"/>
  <c r="N46" i="10"/>
  <c r="N47" i="10"/>
  <c r="N48" i="10"/>
  <c r="N99" i="10"/>
  <c r="N72" i="10"/>
  <c r="N71" i="10"/>
  <c r="N70" i="10"/>
  <c r="N67" i="10"/>
  <c r="N63" i="10"/>
  <c r="N62" i="10"/>
  <c r="N56" i="10"/>
  <c r="M3" i="10"/>
  <c r="M4" i="10"/>
  <c r="M5" i="10"/>
  <c r="N5" i="10" s="1"/>
  <c r="M6" i="10"/>
  <c r="M7" i="10"/>
  <c r="M8" i="10"/>
  <c r="M9" i="10"/>
  <c r="N9" i="10" s="1"/>
  <c r="M10" i="10"/>
  <c r="M11" i="10"/>
  <c r="M12" i="10"/>
  <c r="M13" i="10"/>
  <c r="N13" i="10" s="1"/>
  <c r="M14" i="10"/>
  <c r="M15" i="10"/>
  <c r="M16" i="10"/>
  <c r="M17" i="10"/>
  <c r="N17" i="10" s="1"/>
  <c r="M18" i="10"/>
  <c r="M19" i="10"/>
  <c r="M20" i="10"/>
  <c r="M21" i="10"/>
  <c r="N21" i="10" s="1"/>
  <c r="M22" i="10"/>
  <c r="M23" i="10"/>
  <c r="M24" i="10"/>
  <c r="M25" i="10"/>
  <c r="N25" i="10" s="1"/>
  <c r="M26" i="10"/>
  <c r="M27" i="10"/>
  <c r="M28" i="10"/>
  <c r="M29" i="10"/>
  <c r="N29" i="10" s="1"/>
  <c r="M30" i="10"/>
  <c r="M31" i="10"/>
  <c r="M32" i="10"/>
  <c r="N33" i="10"/>
  <c r="M35" i="10"/>
  <c r="M36" i="10"/>
  <c r="M37" i="10"/>
  <c r="N37" i="10" s="1"/>
  <c r="M38" i="10"/>
  <c r="M39" i="10"/>
  <c r="M40" i="10"/>
  <c r="M41" i="10"/>
  <c r="N41" i="10" s="1"/>
  <c r="M42" i="10"/>
  <c r="M43" i="10"/>
  <c r="M44" i="10"/>
  <c r="M45" i="10"/>
  <c r="N45" i="10" s="1"/>
  <c r="M46" i="10"/>
  <c r="M47" i="10"/>
  <c r="M48" i="10"/>
  <c r="M49" i="10"/>
  <c r="M50" i="10"/>
  <c r="M51" i="10"/>
  <c r="M52" i="10"/>
  <c r="M53" i="10"/>
  <c r="M54" i="10"/>
  <c r="M55" i="10"/>
  <c r="M57" i="10"/>
  <c r="M58" i="10"/>
  <c r="M59" i="10"/>
  <c r="M60" i="10"/>
  <c r="M61" i="10"/>
  <c r="M64" i="10"/>
  <c r="M65" i="10"/>
  <c r="M66" i="10"/>
  <c r="M68" i="10"/>
  <c r="M69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100" i="10"/>
  <c r="N100" i="10" s="1"/>
  <c r="M101" i="10"/>
  <c r="N101" i="10" s="1"/>
  <c r="M102" i="10"/>
  <c r="M103" i="10"/>
  <c r="M104" i="10"/>
  <c r="N104" i="10" s="1"/>
  <c r="M105" i="10"/>
  <c r="N105" i="10" s="1"/>
  <c r="M106" i="10"/>
  <c r="M107" i="10"/>
  <c r="M108" i="10"/>
  <c r="N108" i="10" s="1"/>
  <c r="M109" i="10"/>
  <c r="N109" i="10" s="1"/>
  <c r="M110" i="10"/>
  <c r="M111" i="10"/>
  <c r="M112" i="10"/>
  <c r="N112" i="10" s="1"/>
  <c r="M113" i="10"/>
  <c r="N113" i="10" s="1"/>
  <c r="M114" i="10"/>
  <c r="M115" i="10"/>
  <c r="M116" i="10"/>
  <c r="N116" i="10" s="1"/>
  <c r="M117" i="10"/>
  <c r="N117" i="10" s="1"/>
  <c r="M118" i="10"/>
  <c r="M119" i="10"/>
  <c r="M120" i="10"/>
  <c r="N120" i="10" s="1"/>
  <c r="M121" i="10"/>
  <c r="N121" i="10" s="1"/>
  <c r="M122" i="10"/>
  <c r="M123" i="10"/>
  <c r="M124" i="10"/>
  <c r="N124" i="10" s="1"/>
  <c r="M125" i="10"/>
  <c r="N125" i="10" s="1"/>
  <c r="M126" i="10"/>
  <c r="M127" i="10"/>
  <c r="M128" i="10"/>
  <c r="N128" i="10" s="1"/>
  <c r="M129" i="10"/>
  <c r="N129" i="10" s="1"/>
  <c r="M130" i="10"/>
  <c r="M131" i="10"/>
  <c r="M132" i="10"/>
  <c r="N132" i="10" s="1"/>
  <c r="M133" i="10"/>
  <c r="N133" i="10" s="1"/>
  <c r="M134" i="10"/>
  <c r="M135" i="10"/>
  <c r="M136" i="10"/>
  <c r="N136" i="10" s="1"/>
  <c r="M137" i="10"/>
  <c r="N137" i="10" s="1"/>
  <c r="M138" i="10"/>
  <c r="M139" i="10"/>
  <c r="M140" i="10"/>
  <c r="N140" i="10" s="1"/>
  <c r="M141" i="10"/>
  <c r="N141" i="10" s="1"/>
  <c r="M142" i="10"/>
  <c r="M143" i="10"/>
  <c r="M144" i="10"/>
  <c r="N144" i="10" s="1"/>
  <c r="M145" i="10"/>
  <c r="N145" i="10" s="1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2" i="10"/>
  <c r="N2" i="10" s="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98" i="11"/>
  <c r="M97" i="11"/>
  <c r="M95" i="11"/>
  <c r="M94" i="11"/>
  <c r="M93" i="11"/>
  <c r="M89" i="11"/>
  <c r="M88" i="11"/>
  <c r="M87" i="11"/>
  <c r="M86" i="11"/>
  <c r="M85" i="11"/>
  <c r="M84" i="11"/>
  <c r="M83" i="11"/>
  <c r="M82" i="11"/>
  <c r="M81" i="11"/>
  <c r="M80" i="11"/>
  <c r="M74" i="11"/>
  <c r="M73" i="11"/>
  <c r="M72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5" i="11"/>
  <c r="M54" i="11"/>
  <c r="M53" i="11"/>
  <c r="M52" i="11"/>
  <c r="M50" i="11"/>
  <c r="M49" i="11"/>
  <c r="M47" i="11"/>
  <c r="M46" i="11"/>
  <c r="M45" i="11"/>
  <c r="M44" i="11"/>
  <c r="M43" i="11"/>
  <c r="M42" i="11"/>
  <c r="M41" i="11"/>
  <c r="M40" i="11"/>
  <c r="M39" i="11"/>
  <c r="M35" i="11"/>
  <c r="M34" i="11"/>
  <c r="M33" i="11"/>
  <c r="M32" i="11"/>
  <c r="M31" i="11"/>
  <c r="M30" i="11"/>
  <c r="M29" i="11"/>
  <c r="M26" i="11"/>
  <c r="M25" i="11"/>
  <c r="M24" i="11"/>
  <c r="M23" i="11"/>
  <c r="M22" i="11"/>
  <c r="M21" i="11"/>
  <c r="N21" i="11" s="1"/>
  <c r="M20" i="11"/>
  <c r="N20" i="11" s="1"/>
  <c r="M19" i="11"/>
  <c r="M18" i="11"/>
  <c r="M17" i="11"/>
  <c r="N17" i="11" s="1"/>
  <c r="M15" i="11"/>
  <c r="N15" i="11" s="1"/>
  <c r="M14" i="11"/>
  <c r="M13" i="11"/>
  <c r="M12" i="11"/>
  <c r="N12" i="11" s="1"/>
  <c r="M11" i="11"/>
  <c r="N11" i="11" s="1"/>
  <c r="M10" i="11"/>
  <c r="M9" i="11"/>
  <c r="M8" i="11"/>
  <c r="N8" i="11" s="1"/>
  <c r="M7" i="11"/>
  <c r="N7" i="11" s="1"/>
  <c r="M6" i="11"/>
  <c r="M4" i="11"/>
  <c r="N25" i="11"/>
  <c r="N4" i="11"/>
  <c r="M2" i="11"/>
  <c r="N2" i="11" s="1"/>
  <c r="M3" i="11"/>
  <c r="N3" i="11" s="1"/>
  <c r="N9" i="11"/>
  <c r="N18" i="11"/>
  <c r="N10" i="11"/>
  <c r="N161" i="11"/>
  <c r="N160" i="11"/>
  <c r="N159" i="11"/>
  <c r="N158" i="11"/>
  <c r="N157" i="11"/>
  <c r="N156" i="11"/>
  <c r="N155" i="11"/>
  <c r="N154" i="11"/>
  <c r="N153" i="11"/>
  <c r="N152" i="11"/>
  <c r="N151" i="11"/>
  <c r="N150" i="11"/>
  <c r="N149" i="11"/>
  <c r="N148" i="11"/>
  <c r="N147" i="11"/>
  <c r="N146" i="11"/>
  <c r="N145" i="11"/>
  <c r="N144" i="11"/>
  <c r="N143" i="11"/>
  <c r="N142" i="11"/>
  <c r="N141" i="11"/>
  <c r="N140" i="11"/>
  <c r="N139" i="11"/>
  <c r="N138" i="11"/>
  <c r="N137" i="11"/>
  <c r="N136" i="11"/>
  <c r="N135" i="11"/>
  <c r="N134" i="11"/>
  <c r="N133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6" i="11"/>
  <c r="N115" i="11"/>
  <c r="N114" i="11"/>
  <c r="N113" i="11"/>
  <c r="N112" i="11"/>
  <c r="N111" i="11"/>
  <c r="N110" i="11"/>
  <c r="N109" i="11"/>
  <c r="N108" i="11"/>
  <c r="N107" i="11"/>
  <c r="N106" i="11"/>
  <c r="N105" i="11"/>
  <c r="N104" i="11"/>
  <c r="N103" i="11"/>
  <c r="N102" i="11"/>
  <c r="N98" i="11"/>
  <c r="N97" i="11"/>
  <c r="N95" i="11"/>
  <c r="N94" i="11"/>
  <c r="N93" i="11"/>
  <c r="N89" i="11"/>
  <c r="N88" i="11"/>
  <c r="N87" i="11"/>
  <c r="N86" i="11"/>
  <c r="N85" i="11"/>
  <c r="N84" i="11"/>
  <c r="N83" i="11"/>
  <c r="N82" i="11"/>
  <c r="N81" i="11"/>
  <c r="N80" i="11"/>
  <c r="N74" i="11"/>
  <c r="N73" i="11"/>
  <c r="N72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5" i="11"/>
  <c r="N54" i="11"/>
  <c r="N53" i="11"/>
  <c r="N52" i="11"/>
  <c r="N50" i="11"/>
  <c r="N49" i="11"/>
  <c r="N47" i="11"/>
  <c r="N46" i="11"/>
  <c r="N45" i="11"/>
  <c r="N44" i="11"/>
  <c r="N43" i="11"/>
  <c r="N42" i="11"/>
  <c r="N41" i="11"/>
  <c r="N40" i="11"/>
  <c r="N39" i="11"/>
  <c r="N35" i="11"/>
  <c r="N34" i="11"/>
  <c r="N33" i="11"/>
  <c r="N32" i="11"/>
  <c r="N31" i="11"/>
  <c r="N30" i="11"/>
  <c r="N29" i="11"/>
  <c r="N26" i="11"/>
  <c r="N24" i="11"/>
  <c r="N23" i="11"/>
  <c r="N22" i="11"/>
  <c r="N19" i="11"/>
  <c r="N14" i="11"/>
  <c r="N13" i="11"/>
  <c r="N6" i="11"/>
  <c r="B56" i="1"/>
  <c r="AB9" i="6"/>
  <c r="AB8" i="6"/>
  <c r="AB7" i="6"/>
  <c r="AB5" i="6"/>
  <c r="C66" i="1"/>
  <c r="C65" i="1"/>
  <c r="C64" i="1"/>
  <c r="C52" i="1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5" i="6"/>
  <c r="C51" i="1" s="1"/>
  <c r="U5" i="6"/>
  <c r="C47" i="1" s="1"/>
  <c r="C48" i="1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Q5" i="6"/>
  <c r="C44" i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C43" i="1" s="1"/>
  <c r="Q165" i="6"/>
  <c r="B16" i="1"/>
  <c r="C27" i="1"/>
  <c r="B21" i="1"/>
  <c r="M318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9" i="2"/>
  <c r="E15" i="1"/>
  <c r="E16" i="1"/>
  <c r="D16" i="1"/>
  <c r="C15" i="1"/>
  <c r="D17" i="1"/>
  <c r="C17" i="1"/>
  <c r="C14" i="1"/>
  <c r="E14" i="1"/>
  <c r="E17" i="1"/>
  <c r="D14" i="1"/>
  <c r="D15" i="1"/>
  <c r="B24" i="1"/>
  <c r="B10" i="1"/>
  <c r="B7" i="1"/>
  <c r="B6" i="1"/>
  <c r="E320" i="2"/>
  <c r="H320" i="2"/>
  <c r="C28" i="1"/>
  <c r="C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kurniawan</author>
    <author>tc={CC011981-8E78-8441-AAA0-6BED1F9C404A}</author>
    <author>tc={7D6E8D83-A942-1D42-BBFB-B1BDE39C51C9}</author>
    <author>tc={BADBA6DF-710B-484B-9F23-5B8D5009D6B7}</author>
    <author>tc={FDE6483D-A507-CC45-A09C-EA6B1E3A507B}</author>
  </authors>
  <commentList>
    <comment ref="D4" authorId="0" shapeId="0" xr:uid="{0442207E-7C5E-2345-9A71-C3E354D8E048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 long this product have been available since it's produced</t>
        </r>
      </text>
    </comment>
    <comment ref="E4" authorId="0" shapeId="0" xr:uid="{490874BA-717B-D54A-9878-5F394EBF5863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Margin</t>
        </r>
        <r>
          <rPr>
            <sz val="10"/>
            <color rgb="FF000000"/>
            <rFont val="Tahoma"/>
            <family val="2"/>
          </rPr>
          <t xml:space="preserve"> = Selling Price / Production Cost</t>
        </r>
      </text>
    </comment>
    <comment ref="F4" authorId="0" shapeId="0" xr:uid="{6975261E-0434-D741-84E0-27A5B12A57D1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Current Stock Position (qty) which available at our warehouse</t>
        </r>
      </text>
    </comment>
    <comment ref="G4" authorId="1" shapeId="0" xr:uid="{CC011981-8E78-8441-AAA0-6BED1F9C404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Rata-rata penjualan dalam 6 bulan terakhir</t>
        </r>
      </text>
    </comment>
    <comment ref="H4" authorId="2" shapeId="0" xr:uid="{7D6E8D83-A942-1D42-BBFB-B1BDE39C51C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Maksimum (Qty) yang pernah terjual dalam satu bulan, dalam periode 6 bulan</t>
        </r>
      </text>
    </comment>
    <comment ref="I4" authorId="3" shapeId="0" xr:uid="{BADBA6DF-710B-484B-9F23-5B8D5009D6B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penjualan produk yang terjual selama 6 bulan</t>
        </r>
      </text>
    </comment>
    <comment ref="J4" authorId="4" shapeId="0" xr:uid="{FDE6483D-A507-CC45-A09C-EA6B1E3A507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Persentase diskon yang dikeluarkan untuk setiap produk dalam kurun waktu 6 bulan terakhir</t>
        </r>
      </text>
    </comment>
    <comment ref="K4" authorId="0" shapeId="0" xr:uid="{4602CC7D-859D-A045-9333-462EC98E9809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WIP = Work In Progress </t>
        </r>
        <r>
          <rPr>
            <sz val="10"/>
            <color rgb="FF000000"/>
            <rFont val="Calibri"/>
            <family val="2"/>
            <scheme val="minor"/>
          </rPr>
          <t>are a company's partially finished goods waiting for completion. These items are either just being fabricated or waiting for further processing in a queue or a buffer storage</t>
        </r>
      </text>
    </comment>
    <comment ref="L4" authorId="0" shapeId="0" xr:uid="{04C4C6EF-B0A7-4841-BF47-BFD8E31AC9AF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Sellthrough </t>
        </r>
        <r>
          <rPr>
            <sz val="10"/>
            <color rgb="FF000000"/>
            <rFont val="Calibri"/>
            <family val="2"/>
            <scheme val="minor"/>
          </rPr>
          <t xml:space="preserve">= the percentage of a product that is </t>
        </r>
        <r>
          <rPr>
            <b/>
            <sz val="10"/>
            <color rgb="FF000000"/>
            <rFont val="Calibri"/>
            <family val="2"/>
            <scheme val="minor"/>
          </rPr>
          <t>SOLD</t>
        </r>
        <r>
          <rPr>
            <sz val="10"/>
            <color rgb="FF000000"/>
            <rFont val="Calibri"/>
            <family val="2"/>
            <scheme val="minor"/>
          </rPr>
          <t xml:space="preserve"> by a retailer after being </t>
        </r>
        <r>
          <rPr>
            <b/>
            <sz val="10"/>
            <color rgb="FF000000"/>
            <rFont val="Calibri"/>
            <family val="2"/>
            <scheme val="minor"/>
          </rPr>
          <t>SHIPPED</t>
        </r>
        <r>
          <rPr>
            <sz val="10"/>
            <color rgb="FF000000"/>
            <rFont val="Calibri"/>
            <family val="2"/>
            <scheme val="minor"/>
          </rPr>
          <t xml:space="preserve"> by its supplier,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Sellthrough</t>
        </r>
        <r>
          <rPr>
            <sz val="10"/>
            <color rgb="FF000000"/>
            <rFont val="Calibri"/>
            <family val="2"/>
            <scheme val="minor"/>
          </rPr>
          <t xml:space="preserve"> = Sales / Stock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kurniawan</author>
    <author>tc={CC011981-8E78-8441-AAA0-6BED1F9C404A}</author>
    <author>tc={7D6E8D83-A942-1D42-BBFB-B1BDE39C51C9}</author>
    <author>tc={BADBA6DF-710B-484B-9F23-5B8D5009D6B7}</author>
    <author>tc={FDE6483D-A507-CC45-A09C-EA6B1E3A507B}</author>
  </authors>
  <commentList>
    <comment ref="D1" authorId="0" shapeId="0" xr:uid="{5D3D65C4-1820-4A4B-9734-ACE87D08D944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 long this product have been available since it's produced</t>
        </r>
      </text>
    </comment>
    <comment ref="E1" authorId="0" shapeId="0" xr:uid="{50B95229-F701-49B2-9FA1-72E9C9EED604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Margin</t>
        </r>
        <r>
          <rPr>
            <sz val="10"/>
            <color rgb="FF000000"/>
            <rFont val="Tahoma"/>
            <family val="2"/>
          </rPr>
          <t xml:space="preserve"> = Selling Price / Production Cost</t>
        </r>
      </text>
    </comment>
    <comment ref="F1" authorId="0" shapeId="0" xr:uid="{F98D0538-2960-4F7C-9A49-791E3EC0865C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Current Stock Position (qty) which available at our warehouse</t>
        </r>
      </text>
    </comment>
    <comment ref="G1" authorId="1" shapeId="0" xr:uid="{06999398-B5F5-4AD6-9996-421957FA9BB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Rata-rata penjualan dalam 6 bulan terakhir</t>
        </r>
      </text>
    </comment>
    <comment ref="H1" authorId="2" shapeId="0" xr:uid="{C7C36216-3B1E-4BA3-8B6F-8B74B904DE95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Maksimum (Qty) yang pernah terjual dalam satu bulan, dalam periode 6 bulan</t>
        </r>
      </text>
    </comment>
    <comment ref="I1" authorId="3" shapeId="0" xr:uid="{CE04441B-5580-47D7-92EC-FF189ACE7DE7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penjualan produk yang terjual selama 6 bulan</t>
        </r>
      </text>
    </comment>
    <comment ref="J1" authorId="4" shapeId="0" xr:uid="{EF77F7C1-74C8-4735-80E7-5A1FFAA6157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Persentase diskon yang dikeluarkan untuk setiap produk dalam kurun waktu 6 bulan terakhir</t>
        </r>
      </text>
    </comment>
    <comment ref="K1" authorId="0" shapeId="0" xr:uid="{E7887F8D-E3F2-46DA-9BAF-6081F1C47964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WIP = Work In Progress </t>
        </r>
        <r>
          <rPr>
            <sz val="10"/>
            <color rgb="FF000000"/>
            <rFont val="Calibri"/>
            <family val="2"/>
            <scheme val="minor"/>
          </rPr>
          <t>are a company's partially finished goods waiting for completion. These items are either just being fabricated or waiting for further processing in a queue or a buffer storage</t>
        </r>
      </text>
    </comment>
    <comment ref="L1" authorId="0" shapeId="0" xr:uid="{7C8CD7C4-31ED-4D37-8B80-4A89F52D1657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Sellthrough </t>
        </r>
        <r>
          <rPr>
            <sz val="10"/>
            <color rgb="FF000000"/>
            <rFont val="Calibri"/>
            <family val="2"/>
            <scheme val="minor"/>
          </rPr>
          <t xml:space="preserve">= the percentage of a product that is </t>
        </r>
        <r>
          <rPr>
            <b/>
            <sz val="10"/>
            <color rgb="FF000000"/>
            <rFont val="Calibri"/>
            <family val="2"/>
            <scheme val="minor"/>
          </rPr>
          <t>SOLD</t>
        </r>
        <r>
          <rPr>
            <sz val="10"/>
            <color rgb="FF000000"/>
            <rFont val="Calibri"/>
            <family val="2"/>
            <scheme val="minor"/>
          </rPr>
          <t xml:space="preserve"> by a retailer after being </t>
        </r>
        <r>
          <rPr>
            <b/>
            <sz val="10"/>
            <color rgb="FF000000"/>
            <rFont val="Calibri"/>
            <family val="2"/>
            <scheme val="minor"/>
          </rPr>
          <t>SHIPPED</t>
        </r>
        <r>
          <rPr>
            <sz val="10"/>
            <color rgb="FF000000"/>
            <rFont val="Calibri"/>
            <family val="2"/>
            <scheme val="minor"/>
          </rPr>
          <t xml:space="preserve"> by its supplier,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Sellthrough</t>
        </r>
        <r>
          <rPr>
            <sz val="10"/>
            <color rgb="FF000000"/>
            <rFont val="Calibri"/>
            <family val="2"/>
            <scheme val="minor"/>
          </rPr>
          <t xml:space="preserve"> = Sales / Stock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kurniawan</author>
    <author>tc={CC011981-8E78-8441-AAA0-6BED1F9C404A}</author>
    <author>tc={7D6E8D83-A942-1D42-BBFB-B1BDE39C51C9}</author>
    <author>tc={BADBA6DF-710B-484B-9F23-5B8D5009D6B7}</author>
    <author>tc={FDE6483D-A507-CC45-A09C-EA6B1E3A507B}</author>
  </authors>
  <commentList>
    <comment ref="D1" authorId="0" shapeId="0" xr:uid="{5F75B946-5CBE-4556-9FA9-E4EEDEF573B2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 long this product have been available since it's produced</t>
        </r>
      </text>
    </comment>
    <comment ref="E1" authorId="0" shapeId="0" xr:uid="{89234B78-B7B5-45B8-A2E3-D058126C3BD6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Margin</t>
        </r>
        <r>
          <rPr>
            <sz val="10"/>
            <color rgb="FF000000"/>
            <rFont val="Tahoma"/>
            <family val="2"/>
          </rPr>
          <t xml:space="preserve"> = Selling Price / Production Cost</t>
        </r>
      </text>
    </comment>
    <comment ref="F1" authorId="0" shapeId="0" xr:uid="{457E4693-ADBD-4018-9151-446574C02419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Current Stock Position (qty) which available at our warehouse</t>
        </r>
      </text>
    </comment>
    <comment ref="G1" authorId="1" shapeId="0" xr:uid="{1EAE038D-5A34-4CC3-B4B7-50C2607EC4F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Rata-rata penjualan dalam 6 bulan terakhir</t>
        </r>
      </text>
    </comment>
    <comment ref="H1" authorId="2" shapeId="0" xr:uid="{4636C304-A18B-4645-BD18-D2F6261E268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Maksimum (Qty) yang pernah terjual dalam satu bulan, dalam periode 6 bulan</t>
        </r>
      </text>
    </comment>
    <comment ref="I1" authorId="3" shapeId="0" xr:uid="{8DE012F2-4A07-4602-AA88-7220D2E401E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penjualan produk yang terjual selama 6 bulan</t>
        </r>
      </text>
    </comment>
    <comment ref="J1" authorId="4" shapeId="0" xr:uid="{1638DAAD-2D8F-4444-B273-E14A3FC8ADA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Persentase diskon yang dikeluarkan untuk setiap produk dalam kurun waktu 6 bulan terakhir</t>
        </r>
      </text>
    </comment>
    <comment ref="K1" authorId="0" shapeId="0" xr:uid="{0497E540-20D7-4FA9-B435-A5BD90258C08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WIP = Work In Progress </t>
        </r>
        <r>
          <rPr>
            <sz val="10"/>
            <color rgb="FF000000"/>
            <rFont val="Calibri"/>
            <family val="2"/>
            <scheme val="minor"/>
          </rPr>
          <t>are a company's partially finished goods waiting for completion. These items are either just being fabricated or waiting for further processing in a queue or a buffer storage</t>
        </r>
      </text>
    </comment>
    <comment ref="L1" authorId="0" shapeId="0" xr:uid="{EF343C53-6A13-4FCD-8F0C-F8B59E1CC265}">
      <text>
        <r>
          <rPr>
            <b/>
            <sz val="10"/>
            <color rgb="FF000000"/>
            <rFont val="Tahoma"/>
            <family val="2"/>
          </rPr>
          <t>ivan kurniawan: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Sellthrough </t>
        </r>
        <r>
          <rPr>
            <sz val="10"/>
            <color rgb="FF000000"/>
            <rFont val="Calibri"/>
            <family val="2"/>
            <scheme val="minor"/>
          </rPr>
          <t xml:space="preserve">= the percentage of a product that is </t>
        </r>
        <r>
          <rPr>
            <b/>
            <sz val="10"/>
            <color rgb="FF000000"/>
            <rFont val="Calibri"/>
            <family val="2"/>
            <scheme val="minor"/>
          </rPr>
          <t>SOLD</t>
        </r>
        <r>
          <rPr>
            <sz val="10"/>
            <color rgb="FF000000"/>
            <rFont val="Calibri"/>
            <family val="2"/>
            <scheme val="minor"/>
          </rPr>
          <t xml:space="preserve"> by a retailer after being </t>
        </r>
        <r>
          <rPr>
            <b/>
            <sz val="10"/>
            <color rgb="FF000000"/>
            <rFont val="Calibri"/>
            <family val="2"/>
            <scheme val="minor"/>
          </rPr>
          <t>SHIPPED</t>
        </r>
        <r>
          <rPr>
            <sz val="10"/>
            <color rgb="FF000000"/>
            <rFont val="Calibri"/>
            <family val="2"/>
            <scheme val="minor"/>
          </rPr>
          <t xml:space="preserve"> by its supplier,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Sellthrough</t>
        </r>
        <r>
          <rPr>
            <sz val="10"/>
            <color rgb="FF000000"/>
            <rFont val="Calibri"/>
            <family val="2"/>
            <scheme val="minor"/>
          </rPr>
          <t xml:space="preserve"> = Sales / Stock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<sst xmlns="http://schemas.openxmlformats.org/spreadsheetml/2006/main" count="5009" uniqueCount="1511">
  <si>
    <t>LAPORAN PENJUALAN (DETAIL)</t>
  </si>
  <si>
    <t>PERIODE 2016-02-01 S/D 2016-02-29</t>
  </si>
  <si>
    <t>TANGGAL</t>
  </si>
  <si>
    <t>NO FAKTUR</t>
  </si>
  <si>
    <t>KODE BARANG</t>
  </si>
  <si>
    <t>NAMA BARANG</t>
  </si>
  <si>
    <t>QTY</t>
  </si>
  <si>
    <t>BRUTO</t>
  </si>
  <si>
    <t>DISKON</t>
  </si>
  <si>
    <t>NETTO</t>
  </si>
  <si>
    <t>KETERANGAN</t>
  </si>
  <si>
    <t>NO FAKTUR PAJAK</t>
  </si>
  <si>
    <t>NO MEMBER</t>
  </si>
  <si>
    <t>MFA</t>
  </si>
  <si>
    <t>01022016-001</t>
  </si>
  <si>
    <t>MTI4.CA.5014XA</t>
  </si>
  <si>
    <t>Bandros XL - Grey - Male</t>
  </si>
  <si>
    <t>010.000-16.00000176</t>
  </si>
  <si>
    <t>MSU0.J9.450400</t>
  </si>
  <si>
    <t>Pernah Lewat Gedung Sate - PIN</t>
  </si>
  <si>
    <t>MND4.CA.5011DL</t>
  </si>
  <si>
    <t>Icon Bandung XXL - Light Blue - Male</t>
  </si>
  <si>
    <t>01022016-002</t>
  </si>
  <si>
    <t>MSM4.CA.5006LW</t>
  </si>
  <si>
    <t>Bandung Tempo Doeloe L - White - Male</t>
  </si>
  <si>
    <t>010.000-16.00000177</t>
  </si>
  <si>
    <t>MNI4.CA.5010LN</t>
  </si>
  <si>
    <t>Tes Buta Warna L - Navy - Male</t>
  </si>
  <si>
    <t>MNI4.CA.5008XR</t>
  </si>
  <si>
    <t>BDG diagonal XL - Red - Male</t>
  </si>
  <si>
    <t>MND4.CA.5012LB</t>
  </si>
  <si>
    <t>30 Kuliner Bandung L - Black - Male</t>
  </si>
  <si>
    <t>MND4.CA.5011LL</t>
  </si>
  <si>
    <t>Icon Bandung L - Light Blue - Male</t>
  </si>
  <si>
    <t>MTI4.CA.5014MA</t>
  </si>
  <si>
    <t>Bandros M - Grey - Male</t>
  </si>
  <si>
    <t>MSU0.J5.151100</t>
  </si>
  <si>
    <t>F=V=P - Keychain</t>
  </si>
  <si>
    <t>MSM4.CA.5007LA</t>
  </si>
  <si>
    <t>Bandung Sejuk Sejak L - Grey - Male</t>
  </si>
  <si>
    <t>01022016-003</t>
  </si>
  <si>
    <t>MSM4.CA.5007MA</t>
  </si>
  <si>
    <t>Bandung Sejak Sejuk M - Grey - Male</t>
  </si>
  <si>
    <t>010.000-16.00000178</t>
  </si>
  <si>
    <t>MKA0.CA.4001MB</t>
  </si>
  <si>
    <t>Cepot Gundam M - Black - Male</t>
  </si>
  <si>
    <t>01022016-004</t>
  </si>
  <si>
    <t>MZT4.I8.500300</t>
  </si>
  <si>
    <t>I Love Bandung Love Me - Sticker</t>
  </si>
  <si>
    <t>010.000-16.00000179</t>
  </si>
  <si>
    <t>MTI4.CA.5015DB</t>
  </si>
  <si>
    <t>Keep Bandung Beautiful XXL - Black - Male</t>
  </si>
  <si>
    <t>MND4.CA.5009XN</t>
  </si>
  <si>
    <t>Flower City XL - Navy - Male</t>
  </si>
  <si>
    <t>01022016-005</t>
  </si>
  <si>
    <t>MKA0.CA.4010SC</t>
  </si>
  <si>
    <t>Tangkuban Parahu S - Brown - Male</t>
  </si>
  <si>
    <t>010.000-16.00000180</t>
  </si>
  <si>
    <t>02022016-001</t>
  </si>
  <si>
    <t>MKB1.WZ.5008MR</t>
  </si>
  <si>
    <t>Gedung Sate Garis M - Red - Female</t>
  </si>
  <si>
    <t>010.000-16.00000181</t>
  </si>
  <si>
    <t>MKB1.WZ.5008LR</t>
  </si>
  <si>
    <t>Gedung Sate Garis L - Red - Female</t>
  </si>
  <si>
    <t>02022016-002</t>
  </si>
  <si>
    <t>MNI4.CA.5018DM</t>
  </si>
  <si>
    <t>The Rollies - XXL - Maroon</t>
  </si>
  <si>
    <t>010.000-16.00000182</t>
  </si>
  <si>
    <t>MND4.CA.5011SL</t>
  </si>
  <si>
    <t>Icon Bandung S - Light Blue - Male</t>
  </si>
  <si>
    <t>MZT4.I8.500700</t>
  </si>
  <si>
    <t>Cepot Gundam - Sticker</t>
  </si>
  <si>
    <t>MTI4.CA.5013SW</t>
  </si>
  <si>
    <t>Cepot S - White - Male</t>
  </si>
  <si>
    <t>03022016-001</t>
  </si>
  <si>
    <t>MNI4.CA.5018LM</t>
  </si>
  <si>
    <t>The Rollies - L - Maroon</t>
  </si>
  <si>
    <t>010.000-16.00000183</t>
  </si>
  <si>
    <t>03022016-002</t>
  </si>
  <si>
    <t>MUC1.J5.500200</t>
  </si>
  <si>
    <t>GKM Nyampur Tapi Akur</t>
  </si>
  <si>
    <t>010.000-16.00000184</t>
  </si>
  <si>
    <t>MND4.CA.5012XB</t>
  </si>
  <si>
    <t>30 Kuliner Bandung XL - Black - Male</t>
  </si>
  <si>
    <t>MND4.CA.5009MN</t>
  </si>
  <si>
    <t>Flower City M - Navy - Male</t>
  </si>
  <si>
    <t>03022016-005</t>
  </si>
  <si>
    <t>010.000-16.00000187</t>
  </si>
  <si>
    <t>03022016-006</t>
  </si>
  <si>
    <t>MTI4.CA.5013XW</t>
  </si>
  <si>
    <t>Cepot XL - White - Male</t>
  </si>
  <si>
    <t>010.000-16.00000188</t>
  </si>
  <si>
    <t>03022016-007</t>
  </si>
  <si>
    <t>MZT4.I8.501700</t>
  </si>
  <si>
    <t>Cipaganti - Sticker</t>
  </si>
  <si>
    <t>010.000-16.00000189</t>
  </si>
  <si>
    <t>MTI4.CA.5013MW</t>
  </si>
  <si>
    <t>Cepot M - White - Male</t>
  </si>
  <si>
    <t>03022016-008</t>
  </si>
  <si>
    <t>MZT4.I8.500200</t>
  </si>
  <si>
    <t>The Bandung Old School - Sticker</t>
  </si>
  <si>
    <t>010.000-16.00000190</t>
  </si>
  <si>
    <t>03022016-009</t>
  </si>
  <si>
    <t>MSU1.I5.551200</t>
  </si>
  <si>
    <t>Mainan Anak</t>
  </si>
  <si>
    <t>010.000-16.00000191</t>
  </si>
  <si>
    <t>03022016-010</t>
  </si>
  <si>
    <t>MSM4.CA.5003MW</t>
  </si>
  <si>
    <t>Bandung &amp; The Bigcities M - White - Male</t>
  </si>
  <si>
    <t>010.000-16.00000192</t>
  </si>
  <si>
    <t>MSM4.CA.5002MW</t>
  </si>
  <si>
    <t>BDG Graphic M - White - Male</t>
  </si>
  <si>
    <t>MII4.CA.5017SW</t>
  </si>
  <si>
    <t>Creative City - S - White - Male</t>
  </si>
  <si>
    <t>04022016-001</t>
  </si>
  <si>
    <t>MZT4.I8.502300</t>
  </si>
  <si>
    <t>Cimahi - Sticker</t>
  </si>
  <si>
    <t>010.000-16.00000193</t>
  </si>
  <si>
    <t>MZT4.I8.501600</t>
  </si>
  <si>
    <t>BuahBatu - Sticker</t>
  </si>
  <si>
    <t>MSU1.J9.500200</t>
  </si>
  <si>
    <t>Tes Buta Warna - PIN</t>
  </si>
  <si>
    <t>MSU0.J9.451400</t>
  </si>
  <si>
    <t>Pesawat - PIN</t>
  </si>
  <si>
    <t>MSU0.J9.000300</t>
  </si>
  <si>
    <t>Angkot 7 x 5 - PIN</t>
  </si>
  <si>
    <t>04022016-002</t>
  </si>
  <si>
    <t>010.000-16.00000194</t>
  </si>
  <si>
    <t>MZT4.I8.500500</t>
  </si>
  <si>
    <t>Cepot - Sticker</t>
  </si>
  <si>
    <t>MNV1.WZ.5001LE</t>
  </si>
  <si>
    <t xml:space="preserve">Finger Sign L - Dark Brown - Female </t>
  </si>
  <si>
    <t>MKB1.WZ.5009XR</t>
  </si>
  <si>
    <t>HIgh Quality Jomblo XL - Red - Female</t>
  </si>
  <si>
    <t>MZT4.I8.500800</t>
  </si>
  <si>
    <t>Bandung Heritage - Sticker</t>
  </si>
  <si>
    <t>05022016-001</t>
  </si>
  <si>
    <t>MZT4.I8.501400</t>
  </si>
  <si>
    <t>Gasibu Suci - Sticker</t>
  </si>
  <si>
    <t>010.000-16.00000195</t>
  </si>
  <si>
    <t>05022016-002</t>
  </si>
  <si>
    <t>MZT4.I8.502100</t>
  </si>
  <si>
    <t>Sukajadi - Sticker</t>
  </si>
  <si>
    <t>010.000-16.00000196</t>
  </si>
  <si>
    <t>MZT4.I8.501800</t>
  </si>
  <si>
    <t>Cihampelas - Sticker</t>
  </si>
  <si>
    <t>05022016-003</t>
  </si>
  <si>
    <t>MNI4.CA.5018XM</t>
  </si>
  <si>
    <t>The Rollies - XL - Maroon</t>
  </si>
  <si>
    <t>010.000-16.00000197</t>
  </si>
  <si>
    <t>05022016-004</t>
  </si>
  <si>
    <t>MZT4.I8.502000</t>
  </si>
  <si>
    <t>Lembang - Sticker</t>
  </si>
  <si>
    <t>010.000-16.00000198</t>
  </si>
  <si>
    <t>05022016-005</t>
  </si>
  <si>
    <t>MII4.CA.5017MW</t>
  </si>
  <si>
    <t xml:space="preserve">Creative City - M - White </t>
  </si>
  <si>
    <t>010.000-16.00000199</t>
  </si>
  <si>
    <t>06022016-001</t>
  </si>
  <si>
    <t>MUC0.JE.150400</t>
  </si>
  <si>
    <t>Foto Gedung Merdeka</t>
  </si>
  <si>
    <t>010.000-16.00000200</t>
  </si>
  <si>
    <t>06022016-002</t>
  </si>
  <si>
    <t>010.000-16.00000201</t>
  </si>
  <si>
    <t>06022016-003</t>
  </si>
  <si>
    <t>010.000-16.00000202</t>
  </si>
  <si>
    <t>MZT4.I8.500100</t>
  </si>
  <si>
    <t>Keep Beautiful Bandung - Sticker</t>
  </si>
  <si>
    <t>06022016-004</t>
  </si>
  <si>
    <t>010.000-16.00000203</t>
  </si>
  <si>
    <t>MNI4.CA.5018MM</t>
  </si>
  <si>
    <t>The Rollies - M - Maroon</t>
  </si>
  <si>
    <t>06022016-005</t>
  </si>
  <si>
    <t>MNV1.WZ.5001ME</t>
  </si>
  <si>
    <t>Finger Sign M - Dark Brown - Female</t>
  </si>
  <si>
    <t>010.000-16.00000204</t>
  </si>
  <si>
    <t>MKA0.CA.4001LB</t>
  </si>
  <si>
    <t>Cepot Gundam L - Black - Male</t>
  </si>
  <si>
    <t>06022016-006</t>
  </si>
  <si>
    <t>010.000-16.00000205</t>
  </si>
  <si>
    <t>07022016-001</t>
  </si>
  <si>
    <t>010.000-16.00000206</t>
  </si>
  <si>
    <t>MKA0.CA.4001XB</t>
  </si>
  <si>
    <t>Cepot Gundam XL - Black - Male</t>
  </si>
  <si>
    <t>07022016-002</t>
  </si>
  <si>
    <t>010.000-16.00000207</t>
  </si>
  <si>
    <t>MKB1.WZ.5008SR</t>
  </si>
  <si>
    <t>Gedung Sate Garis S - Red - Female</t>
  </si>
  <si>
    <t>07022016-003</t>
  </si>
  <si>
    <t>MSU0.J5.000300</t>
  </si>
  <si>
    <t>Angkot 7 X 5 - Keychain</t>
  </si>
  <si>
    <t>010.000-16.00000208</t>
  </si>
  <si>
    <t>07022016-004</t>
  </si>
  <si>
    <t>MNV1.CA.5004MR</t>
  </si>
  <si>
    <t>Spiderman Vs Hanoman  M - Red - Male</t>
  </si>
  <si>
    <t>010.000-16.00000209</t>
  </si>
  <si>
    <t>MNI4.CA.5010MN</t>
  </si>
  <si>
    <t>Tes Buta Warna M - Navy - Male</t>
  </si>
  <si>
    <t>07022016-006</t>
  </si>
  <si>
    <t>010.000-16.00000211</t>
  </si>
  <si>
    <t>MKB1.WZ.5009SR</t>
  </si>
  <si>
    <t>High Quality Jomblo S - Red - Female</t>
  </si>
  <si>
    <t>07022016-007</t>
  </si>
  <si>
    <t>010.000-16.00000212</t>
  </si>
  <si>
    <t>07022016-008</t>
  </si>
  <si>
    <t>MZT4.I8.501900</t>
  </si>
  <si>
    <t>Digoda Duda - Sticker</t>
  </si>
  <si>
    <t>010.000-16.00000213</t>
  </si>
  <si>
    <t>07022016-009</t>
  </si>
  <si>
    <t>010.000-16.00000214</t>
  </si>
  <si>
    <t>MUC0.J5.183300</t>
  </si>
  <si>
    <t>GKR Pernah Lewat Gedung Sate</t>
  </si>
  <si>
    <t>07022016-010</t>
  </si>
  <si>
    <t>010.000-16.00000215</t>
  </si>
  <si>
    <t>MKC0.CA.4005SB</t>
  </si>
  <si>
    <t>City of Flower S - White - Unisex</t>
  </si>
  <si>
    <t>08022016-001</t>
  </si>
  <si>
    <t>MNI4.CL.5002LB</t>
  </si>
  <si>
    <t>BDG X L - Black - Male</t>
  </si>
  <si>
    <t>010.000-16.00000216</t>
  </si>
  <si>
    <t>08022016-002</t>
  </si>
  <si>
    <t>MNV4.CA.5602XN</t>
  </si>
  <si>
    <t>Ikat Sunda XL - Navy - Male</t>
  </si>
  <si>
    <t>010.000-16.00000217</t>
  </si>
  <si>
    <t>MUC1.J5.500600</t>
  </si>
  <si>
    <t>GKR Cepot Gundam</t>
  </si>
  <si>
    <t>MTI4.CA.5015LB</t>
  </si>
  <si>
    <t>Keep Bandung Beautiful L - Black - Male</t>
  </si>
  <si>
    <t>MTI4.CA.5014LA</t>
  </si>
  <si>
    <t>Bandros L - Grey - Male</t>
  </si>
  <si>
    <t>08022016-003</t>
  </si>
  <si>
    <t>MKA0.CA.4001DB</t>
  </si>
  <si>
    <t>Cepot Gundam D - Black - Male</t>
  </si>
  <si>
    <t>010.000-16.00000218</t>
  </si>
  <si>
    <t>08022016-004</t>
  </si>
  <si>
    <t>MNV4.CA.5602DN</t>
  </si>
  <si>
    <t>Ikat Sunda D - Navy - Male</t>
  </si>
  <si>
    <t>010.000-16.00000219</t>
  </si>
  <si>
    <t>08022016-005</t>
  </si>
  <si>
    <t>010.000-16.00000220</t>
  </si>
  <si>
    <t>08022016-006</t>
  </si>
  <si>
    <t>MSU0.J9.630200</t>
  </si>
  <si>
    <t>Vila Isola - PIN</t>
  </si>
  <si>
    <t>010.000-16.00000221</t>
  </si>
  <si>
    <t>08022016-007</t>
  </si>
  <si>
    <t>010.000-16.00000222</t>
  </si>
  <si>
    <t>08022016-008</t>
  </si>
  <si>
    <t>010.000-16.00000223</t>
  </si>
  <si>
    <t>08022016-009</t>
  </si>
  <si>
    <t>MUC1.JE.551000</t>
  </si>
  <si>
    <t>MAGNET FOTO SAVOY</t>
  </si>
  <si>
    <t>010.000-16.00000224</t>
  </si>
  <si>
    <t>MSU1.J5.551205</t>
  </si>
  <si>
    <t>Goong - keychain</t>
  </si>
  <si>
    <t>08022016-010</t>
  </si>
  <si>
    <t>MNI4.CA.5010XN</t>
  </si>
  <si>
    <t>Tes Buta Warna XL - Navy - Male</t>
  </si>
  <si>
    <t>010.000-16.00000225</t>
  </si>
  <si>
    <t>08022016-011</t>
  </si>
  <si>
    <t>010.000-16.00000226</t>
  </si>
  <si>
    <t>MZT4.I8.501000</t>
  </si>
  <si>
    <t>Cicadas - Sticker</t>
  </si>
  <si>
    <t>08022016-012</t>
  </si>
  <si>
    <t>010.000-16.00000227</t>
  </si>
  <si>
    <t>MSU0.J9.090400</t>
  </si>
  <si>
    <t>Djin Tjihampelas - PIN</t>
  </si>
  <si>
    <t>09022016-001</t>
  </si>
  <si>
    <t>MNI4.CL.5001XB</t>
  </si>
  <si>
    <t>BDG 1810 XL - Black - Male</t>
  </si>
  <si>
    <t>010.000-16.00000228</t>
  </si>
  <si>
    <t>09022016-002</t>
  </si>
  <si>
    <t>MZT4.I8.502200</t>
  </si>
  <si>
    <t>Antapani - Sticker</t>
  </si>
  <si>
    <t>010.000-16.00000229</t>
  </si>
  <si>
    <t>MTI4.CA.5013LW</t>
  </si>
  <si>
    <t>Cepot L - White - Male</t>
  </si>
  <si>
    <t>09022016-003</t>
  </si>
  <si>
    <t>010.000-16.00000230</t>
  </si>
  <si>
    <t>09022016-004</t>
  </si>
  <si>
    <t>MSU0.J9.210100</t>
  </si>
  <si>
    <t>Halo Bandoeng - PIN</t>
  </si>
  <si>
    <t>010.000-16.00000231</t>
  </si>
  <si>
    <t>MND4.CA.5011XL</t>
  </si>
  <si>
    <t>Icon Bandung XL - Light Blue - Male</t>
  </si>
  <si>
    <t>09022016-005</t>
  </si>
  <si>
    <t>MSM4.CA.5003LW</t>
  </si>
  <si>
    <t>Bandung &amp; The Bigcities L - White - Male</t>
  </si>
  <si>
    <t>010.000-16.00000232</t>
  </si>
  <si>
    <t>10022016-001</t>
  </si>
  <si>
    <t>010.000-16.00000233</t>
  </si>
  <si>
    <t>10022016-002</t>
  </si>
  <si>
    <t>010.000-16.00000234</t>
  </si>
  <si>
    <t>MND4.CA.5011ML</t>
  </si>
  <si>
    <t>Icon Bandung M - Light Blue - Male</t>
  </si>
  <si>
    <t>10022016-003</t>
  </si>
  <si>
    <t>010.000-16.00000235</t>
  </si>
  <si>
    <t>10022016-004</t>
  </si>
  <si>
    <t>MSU1.YL.551206</t>
  </si>
  <si>
    <t>Kalung</t>
  </si>
  <si>
    <t>010.000-16.00000236</t>
  </si>
  <si>
    <t>10022016-005</t>
  </si>
  <si>
    <t>MSM4.CA.5004DA</t>
  </si>
  <si>
    <t>Cepot Homer XXL - Grey - Male</t>
  </si>
  <si>
    <t>010.000-16.00000237</t>
  </si>
  <si>
    <t>10022016-006</t>
  </si>
  <si>
    <t>010.000-16.00000238</t>
  </si>
  <si>
    <t>10022016-007</t>
  </si>
  <si>
    <t>MUC0.JE.150600</t>
  </si>
  <si>
    <t>Foto Isola</t>
  </si>
  <si>
    <t>010.000-16.00000239</t>
  </si>
  <si>
    <t>MSU0.J9.240200</t>
  </si>
  <si>
    <t>I Love Bandung Hijau - Pin</t>
  </si>
  <si>
    <t>MSU0.J9.120100</t>
  </si>
  <si>
    <t>Ex Undis Sol - PIN</t>
  </si>
  <si>
    <t>MSU0.J1.000600</t>
  </si>
  <si>
    <t>Transformers - Magnet</t>
  </si>
  <si>
    <t>MSU0.J1.000200</t>
  </si>
  <si>
    <t>Ambigram - Magnet</t>
  </si>
  <si>
    <t>MSU0.J1.000100</t>
  </si>
  <si>
    <t>Aksara Sunda - Magnet</t>
  </si>
  <si>
    <t>11022016-001</t>
  </si>
  <si>
    <t>010.000-16.00000240</t>
  </si>
  <si>
    <t>11022016-002</t>
  </si>
  <si>
    <t>010.000-16.00000241</t>
  </si>
  <si>
    <t>11022016-003</t>
  </si>
  <si>
    <t>MUC0.J5.182700</t>
  </si>
  <si>
    <t>GKM Mooi Bandung</t>
  </si>
  <si>
    <t>010.000-16.00000242</t>
  </si>
  <si>
    <t>11022016-004</t>
  </si>
  <si>
    <t>MZT4.I8.500600</t>
  </si>
  <si>
    <t>Tes Buta Warna - Sticker</t>
  </si>
  <si>
    <t>010.000-16.00000243</t>
  </si>
  <si>
    <t>MST4.MH.502500</t>
  </si>
  <si>
    <t>Payung Mahanagari Transparan</t>
  </si>
  <si>
    <t>11022016-005</t>
  </si>
  <si>
    <t>010.000-16.00000244</t>
  </si>
  <si>
    <t>12022016-001</t>
  </si>
  <si>
    <t>010.000-16.00000245</t>
  </si>
  <si>
    <t>12022016-002</t>
  </si>
  <si>
    <t>MSM4.CA.5003SB</t>
  </si>
  <si>
    <t>Bandung &amp; Thebigcities S - Black - Male</t>
  </si>
  <si>
    <t>010.000-16.00000246</t>
  </si>
  <si>
    <t>12022016-003</t>
  </si>
  <si>
    <t>010.000-16.00000247</t>
  </si>
  <si>
    <t>MSU0.J5.090400</t>
  </si>
  <si>
    <t>Djins Tjihampelas</t>
  </si>
  <si>
    <t>12022016-004</t>
  </si>
  <si>
    <t>010.000-16.00000248</t>
  </si>
  <si>
    <t>13022016-001</t>
  </si>
  <si>
    <t>MZT4.I8.500400</t>
  </si>
  <si>
    <t>Mahanagari Label - Sticker</t>
  </si>
  <si>
    <t>010.000-16.00000249</t>
  </si>
  <si>
    <t>13022016-002</t>
  </si>
  <si>
    <t>MSM4.CA.5006XW</t>
  </si>
  <si>
    <t>Bandung Tempo Doeloe XL - White - Male</t>
  </si>
  <si>
    <t>010.000-16.00000250</t>
  </si>
  <si>
    <t>MII4.CA.5017XW</t>
  </si>
  <si>
    <t>Creative City - XL - White</t>
  </si>
  <si>
    <t>13022016-003</t>
  </si>
  <si>
    <t>MSM4.CA.5006MW</t>
  </si>
  <si>
    <t>Bandung Tempo Doeloe M - White - Male</t>
  </si>
  <si>
    <t>010.000-16.00000251</t>
  </si>
  <si>
    <t>13022016-004</t>
  </si>
  <si>
    <t>010.000-16.00000252</t>
  </si>
  <si>
    <t>MSU0.J9.450300</t>
  </si>
  <si>
    <t>Jatuh Cinta - PIN</t>
  </si>
  <si>
    <t>MSU0.J9.060400</t>
  </si>
  <si>
    <t>CR 7 - Pin</t>
  </si>
  <si>
    <t>MSU0.J9.030200</t>
  </si>
  <si>
    <t>Bandung City - PIN</t>
  </si>
  <si>
    <t>MSU0.J5.060400</t>
  </si>
  <si>
    <t>CR7 - Keychain</t>
  </si>
  <si>
    <t>MSU0.J1.450300</t>
  </si>
  <si>
    <t>Jatuh Cinta - Magnet</t>
  </si>
  <si>
    <t>MSU1.J9.560400</t>
  </si>
  <si>
    <t>Patrakomala - PIN</t>
  </si>
  <si>
    <t>MSU0.J1.000300</t>
  </si>
  <si>
    <t>7 x 5 - Magnet</t>
  </si>
  <si>
    <t>MKW0.M5.120200</t>
  </si>
  <si>
    <t>Eye Chart - Bag</t>
  </si>
  <si>
    <t>13022016-005</t>
  </si>
  <si>
    <t>010.000-16.00000253</t>
  </si>
  <si>
    <t>13022016-006</t>
  </si>
  <si>
    <t>010.000-16.00000254</t>
  </si>
  <si>
    <t>MZT4.I8.501300</t>
  </si>
  <si>
    <t>Kopo - Sticker</t>
  </si>
  <si>
    <t>13022016-007</t>
  </si>
  <si>
    <t>010.000-16.00000255</t>
  </si>
  <si>
    <t>MII4.CA.5017LW</t>
  </si>
  <si>
    <t xml:space="preserve">Creative City - L - White </t>
  </si>
  <si>
    <t>13022016-008</t>
  </si>
  <si>
    <t>010.000-16.00000256</t>
  </si>
  <si>
    <t>14022016-001</t>
  </si>
  <si>
    <t>010.000-16.00000257</t>
  </si>
  <si>
    <t>14022016-002</t>
  </si>
  <si>
    <t>MSM4.CA.5002XW</t>
  </si>
  <si>
    <t>BDG Graphic XL - White - Male</t>
  </si>
  <si>
    <t>010.000-16.00000258</t>
  </si>
  <si>
    <t>14022016-003</t>
  </si>
  <si>
    <t>010.000-16.00000259</t>
  </si>
  <si>
    <t>15022016-001</t>
  </si>
  <si>
    <t>MTI4.CA.5015SB</t>
  </si>
  <si>
    <t>Keep Bandung Beautiful S - Black - Male</t>
  </si>
  <si>
    <t>010.000-16.00000260</t>
  </si>
  <si>
    <t>15022016-002</t>
  </si>
  <si>
    <t>010.000-16.00000261</t>
  </si>
  <si>
    <t>15022016-003</t>
  </si>
  <si>
    <t>010.000-16.00000262</t>
  </si>
  <si>
    <t>MNI4.CA.5018SM</t>
  </si>
  <si>
    <t>The rollies - S - Maroon</t>
  </si>
  <si>
    <t>15022016-004</t>
  </si>
  <si>
    <t>MSU0.J1.060400</t>
  </si>
  <si>
    <t>CR7 - Magnet</t>
  </si>
  <si>
    <t>010.000-16.00000263</t>
  </si>
  <si>
    <t>MSM4.CA.5005DB</t>
  </si>
  <si>
    <t>Bandung Aksara XXL - Black - Male</t>
  </si>
  <si>
    <t>16022016-001</t>
  </si>
  <si>
    <t>010.000-16.00000264</t>
  </si>
  <si>
    <t>16022016-002</t>
  </si>
  <si>
    <t>010.000-16.00000265</t>
  </si>
  <si>
    <t>16022016-003</t>
  </si>
  <si>
    <t>MRI4.WG.5021LW</t>
  </si>
  <si>
    <t>Shinta - L - White - Female</t>
  </si>
  <si>
    <t>010.000-16.00000266</t>
  </si>
  <si>
    <t>16022016-004</t>
  </si>
  <si>
    <t>010.000-16.00000267</t>
  </si>
  <si>
    <t>17022016-001</t>
  </si>
  <si>
    <t>010.000-16.00000268</t>
  </si>
  <si>
    <t>17022016-002</t>
  </si>
  <si>
    <t>MND4.CA.5009DN</t>
  </si>
  <si>
    <t>Flower City XXL - Navy - Male</t>
  </si>
  <si>
    <t>010.000-16.00000269</t>
  </si>
  <si>
    <t>17022016-003</t>
  </si>
  <si>
    <t>010.000-16.00000270</t>
  </si>
  <si>
    <t>17022016-004</t>
  </si>
  <si>
    <t>MTD4.CA.5016LV</t>
  </si>
  <si>
    <t>Aku Love Bandung L - Violet - Male</t>
  </si>
  <si>
    <t>010.000-16.00000271</t>
  </si>
  <si>
    <t>MNV1.CA.5001ME</t>
  </si>
  <si>
    <t>Finger Sign M - Dark Brown - Male</t>
  </si>
  <si>
    <t>17022016-005</t>
  </si>
  <si>
    <t>010.000-16.00000272</t>
  </si>
  <si>
    <t>17022016-006</t>
  </si>
  <si>
    <t>MNV1.WZ.5001XE</t>
  </si>
  <si>
    <t>Finger Sign XL - Dark Brown - Female</t>
  </si>
  <si>
    <t>010.000-16.00000273</t>
  </si>
  <si>
    <t>17022016-007</t>
  </si>
  <si>
    <t>010.000-16.00000274</t>
  </si>
  <si>
    <t>MNV1.WZ.5002SQ</t>
  </si>
  <si>
    <t>Jatuh Cinta Di Bandung S - Pink - Female</t>
  </si>
  <si>
    <t>MNI4.CL.5002MB</t>
  </si>
  <si>
    <t>BDG X M - Black - Male</t>
  </si>
  <si>
    <t>MNI4.CL.5001MB</t>
  </si>
  <si>
    <t>BDG 1810 M - Black - Male</t>
  </si>
  <si>
    <t>17022016-008</t>
  </si>
  <si>
    <t>MNV1.CA.5001SE</t>
  </si>
  <si>
    <t>Finger Sign S - Dark Brown - Male</t>
  </si>
  <si>
    <t>010.000-16.00000275</t>
  </si>
  <si>
    <t>17022016-009</t>
  </si>
  <si>
    <t>010.000-16.00000276</t>
  </si>
  <si>
    <t>18022016-001</t>
  </si>
  <si>
    <t>010.000-16.00000277</t>
  </si>
  <si>
    <t>18022016-002</t>
  </si>
  <si>
    <t>010.000-16.00000278</t>
  </si>
  <si>
    <t>18022016-003</t>
  </si>
  <si>
    <t>MKB1.WZ.5009MR</t>
  </si>
  <si>
    <t>High Quality Jomblo M - Red - Female</t>
  </si>
  <si>
    <t>010.000-16.00000279</t>
  </si>
  <si>
    <t>18022016-004</t>
  </si>
  <si>
    <t>010.000-16.00000280</t>
  </si>
  <si>
    <t>19022016-001</t>
  </si>
  <si>
    <t>010.000-16.00000281</t>
  </si>
  <si>
    <t>19022016-002</t>
  </si>
  <si>
    <t>010.000-16.00000282</t>
  </si>
  <si>
    <t>19022016-003</t>
  </si>
  <si>
    <t>010.000-16.00000283</t>
  </si>
  <si>
    <t>19022016-004</t>
  </si>
  <si>
    <t>010.000-16.00000284</t>
  </si>
  <si>
    <t>19022016-005</t>
  </si>
  <si>
    <t>MSU0.J9.180200</t>
  </si>
  <si>
    <t>Gedung Sate Ambigram Merah - PIN</t>
  </si>
  <si>
    <t>010.000-16.00000285</t>
  </si>
  <si>
    <t>19022016-006</t>
  </si>
  <si>
    <t>010.000-16.00000286</t>
  </si>
  <si>
    <t>20022016-001</t>
  </si>
  <si>
    <t>010.000-16.00000287</t>
  </si>
  <si>
    <t>20022016-002</t>
  </si>
  <si>
    <t>010.000-16.00000288</t>
  </si>
  <si>
    <t>20022016-003</t>
  </si>
  <si>
    <t>010.000-16.00000289</t>
  </si>
  <si>
    <t>20022016-004</t>
  </si>
  <si>
    <t>MUC0.JE.150900</t>
  </si>
  <si>
    <t>Foto Pasar Baru</t>
  </si>
  <si>
    <t>010.000-16.00000290</t>
  </si>
  <si>
    <t>MUC0.JE.150800</t>
  </si>
  <si>
    <t>Foto Masjid Agung</t>
  </si>
  <si>
    <t>20022016-005</t>
  </si>
  <si>
    <t>MUC0.J5.183800</t>
  </si>
  <si>
    <t>GKR Gedung Sate WC</t>
  </si>
  <si>
    <t>010.000-16.00000291</t>
  </si>
  <si>
    <t>MUC0.J5.183000</t>
  </si>
  <si>
    <t>GKR  Jatuh Cinta</t>
  </si>
  <si>
    <t>20022016-006</t>
  </si>
  <si>
    <t>010.000-16.00000292</t>
  </si>
  <si>
    <t>21022016-001</t>
  </si>
  <si>
    <t>010.000-16.00000293</t>
  </si>
  <si>
    <t>21022016-002</t>
  </si>
  <si>
    <t>010.000-16.00000294</t>
  </si>
  <si>
    <t>21022016-003</t>
  </si>
  <si>
    <t>010.000-16.00000295</t>
  </si>
  <si>
    <t>21022016-004</t>
  </si>
  <si>
    <t>010.000-16.00000296</t>
  </si>
  <si>
    <t>21022016-005</t>
  </si>
  <si>
    <t>MTD4.CA.5016MV</t>
  </si>
  <si>
    <t>Aku Love Bandung M - Violet - Male</t>
  </si>
  <si>
    <t>010.000-16.00000297</t>
  </si>
  <si>
    <t>MNV1.WZ.5402SE</t>
  </si>
  <si>
    <t>I Love Bdg Tangan S - Dark Brown - Female</t>
  </si>
  <si>
    <t>21022016-006</t>
  </si>
  <si>
    <t>010.000-16.00000298</t>
  </si>
  <si>
    <t>MKB1.WZ.5009LR</t>
  </si>
  <si>
    <t>High Quality Jomblo L - Red - Female</t>
  </si>
  <si>
    <t>21022016-007</t>
  </si>
  <si>
    <t>010.000-16.00000299</t>
  </si>
  <si>
    <t>MUC0.JE.150700</t>
  </si>
  <si>
    <t>Foto ITB</t>
  </si>
  <si>
    <t>21022016-008</t>
  </si>
  <si>
    <t xml:space="preserve">MKB0.CA.4014SB </t>
  </si>
  <si>
    <t>Ambigram Biru S - Blue - Male</t>
  </si>
  <si>
    <t>010.000-16.00000300</t>
  </si>
  <si>
    <t>21022016-009</t>
  </si>
  <si>
    <t>010.000-16.00000301</t>
  </si>
  <si>
    <t>22022016-001</t>
  </si>
  <si>
    <t>010.000-16.00000302</t>
  </si>
  <si>
    <t>22022016-002</t>
  </si>
  <si>
    <t>010.000-16.00000303</t>
  </si>
  <si>
    <t>22022016-003</t>
  </si>
  <si>
    <t>010.000-16.00000304</t>
  </si>
  <si>
    <t>23022016-001</t>
  </si>
  <si>
    <t>010.000-16.00000305</t>
  </si>
  <si>
    <t>MNV0.CA.3601MN</t>
  </si>
  <si>
    <t>Mau Dibawain Apa Lagi? M - Navy - Male</t>
  </si>
  <si>
    <t>23022016-002</t>
  </si>
  <si>
    <t>010.000-16.00000306</t>
  </si>
  <si>
    <t>24022016-001</t>
  </si>
  <si>
    <t>010.000-16.00000307</t>
  </si>
  <si>
    <t>25022016-001</t>
  </si>
  <si>
    <t>MNI4.CL.5001LB</t>
  </si>
  <si>
    <t>BDG 1810 L - Black - Male</t>
  </si>
  <si>
    <t>010.000-16.00000308</t>
  </si>
  <si>
    <t>25022016-002</t>
  </si>
  <si>
    <t>010.000-16.00000309</t>
  </si>
  <si>
    <t>MSU0.J1.120100</t>
  </si>
  <si>
    <t>Ex Undis Sol - Magnet</t>
  </si>
  <si>
    <t>26022016-001</t>
  </si>
  <si>
    <t>MTI4.CA.5015MB</t>
  </si>
  <si>
    <t>Keep Bandung Beautiful M - Black - Male</t>
  </si>
  <si>
    <t>010.000-16.00000310</t>
  </si>
  <si>
    <t>26022016-002</t>
  </si>
  <si>
    <t>010.000-16.00000311</t>
  </si>
  <si>
    <t>26022016-003</t>
  </si>
  <si>
    <t>MFI4.CA.5023DB</t>
  </si>
  <si>
    <t>Vespa - XXL - Black</t>
  </si>
  <si>
    <t>010.000-16.00000312</t>
  </si>
  <si>
    <t>26022016-004</t>
  </si>
  <si>
    <t>010.000-16.00000313</t>
  </si>
  <si>
    <t>26022016-005</t>
  </si>
  <si>
    <t>010.000-16.00000314</t>
  </si>
  <si>
    <t>27022016-001</t>
  </si>
  <si>
    <t>010.000-16.00000315</t>
  </si>
  <si>
    <t>27022016-002</t>
  </si>
  <si>
    <t>MRI4.WG.5021MW</t>
  </si>
  <si>
    <t>Shinta - M - White - Female</t>
  </si>
  <si>
    <t>010.000-16.00000316</t>
  </si>
  <si>
    <t>MRI4.CA.5019MW</t>
  </si>
  <si>
    <t>Rama - M - White - Male</t>
  </si>
  <si>
    <t>27022016-003</t>
  </si>
  <si>
    <t>010.000-16.00000317</t>
  </si>
  <si>
    <t>27022016-004</t>
  </si>
  <si>
    <t>010.000-16.00000318</t>
  </si>
  <si>
    <t>MUC0.J5.183600</t>
  </si>
  <si>
    <t>GKR Villa Isolla</t>
  </si>
  <si>
    <t>27022016-005</t>
  </si>
  <si>
    <t>MKC0.CA.4009SB</t>
  </si>
  <si>
    <t>Parisj Van Java S - White - Male</t>
  </si>
  <si>
    <t>010.000-16.00000319</t>
  </si>
  <si>
    <t>MKC0.CA.4008SB</t>
  </si>
  <si>
    <t>Medali Bandung Juara S - White - Male</t>
  </si>
  <si>
    <t>27022016-006</t>
  </si>
  <si>
    <t>010.000-16.00000320</t>
  </si>
  <si>
    <t>27022016-007</t>
  </si>
  <si>
    <t>MZT4.I8.500900</t>
  </si>
  <si>
    <t>Setiabudi - Sticker</t>
  </si>
  <si>
    <t>010.000-16.00000321</t>
  </si>
  <si>
    <t>28022016-001</t>
  </si>
  <si>
    <t>010.000-16.00000322</t>
  </si>
  <si>
    <t>28022016-002</t>
  </si>
  <si>
    <t>MFI4.CA.5022MN</t>
  </si>
  <si>
    <t>Anying - M - Navy</t>
  </si>
  <si>
    <t>010.000-16.00000323</t>
  </si>
  <si>
    <t>28022016-003</t>
  </si>
  <si>
    <t>MZT4.I8.501200</t>
  </si>
  <si>
    <t>Dago - Sticker</t>
  </si>
  <si>
    <t>010.000-16.00000324</t>
  </si>
  <si>
    <t>28022016-004</t>
  </si>
  <si>
    <t>010.000-16.00000325</t>
  </si>
  <si>
    <t>29022016-001</t>
  </si>
  <si>
    <t>010.000-16.00000326</t>
  </si>
  <si>
    <t>2. Berapakah total penjualan bersih untuk tanggal 15 Februari 2016?</t>
  </si>
  <si>
    <t>pcs</t>
  </si>
  <si>
    <t>rupiah</t>
  </si>
  <si>
    <t>1. Berapakah total penjualan dalam pcs dan rupiah (bersih) untuk bulan Februari?</t>
  </si>
  <si>
    <t>Update : 15 Februari 2016</t>
  </si>
  <si>
    <t>No</t>
  </si>
  <si>
    <t>Kode Barang</t>
  </si>
  <si>
    <t>Nama Barang</t>
  </si>
  <si>
    <t>harga jual normal ke konsumen</t>
  </si>
  <si>
    <t>JENIS BARANG</t>
  </si>
  <si>
    <t>Vendor</t>
  </si>
  <si>
    <t>Design By</t>
  </si>
  <si>
    <t>GKM Moii Bandung</t>
  </si>
  <si>
    <t>Keychain Metal</t>
  </si>
  <si>
    <t>InHouse</t>
  </si>
  <si>
    <t>MUC1.J5.500100</t>
  </si>
  <si>
    <t>GKM Angklung</t>
  </si>
  <si>
    <t>MUC1.J5.500300</t>
  </si>
  <si>
    <t>GKM 1 sen</t>
  </si>
  <si>
    <t>MUC1.J5.500400</t>
  </si>
  <si>
    <t>GKM Rock Star</t>
  </si>
  <si>
    <t>MUC1.J5.500500</t>
  </si>
  <si>
    <t>GKR 7 X 5</t>
  </si>
  <si>
    <t>Keychain Resin</t>
  </si>
  <si>
    <t>GKR Villa Isola</t>
  </si>
  <si>
    <t>GKR Jatuh Cinta</t>
  </si>
  <si>
    <t>Magnet Foto Gedung Merdeka</t>
  </si>
  <si>
    <t>Magnet foto</t>
  </si>
  <si>
    <t>Magnet Foto Isola</t>
  </si>
  <si>
    <t>Magnet Foto ITB</t>
  </si>
  <si>
    <t>Magnet Foto Masjid Agung</t>
  </si>
  <si>
    <t>Magnet Foto Pasar Baru</t>
  </si>
  <si>
    <t>MUC1.JE.550900</t>
  </si>
  <si>
    <t>Magnet foto preanger</t>
  </si>
  <si>
    <t>Magnet foto savoy</t>
  </si>
  <si>
    <t>MUC1.JE.551100</t>
  </si>
  <si>
    <t>Magnet foto heritage</t>
  </si>
  <si>
    <t>MSU0.J5.451100</t>
  </si>
  <si>
    <t>Persib Nu Aing - Keychain</t>
  </si>
  <si>
    <t>Poliposter</t>
  </si>
  <si>
    <t>7 X 5 - PIN</t>
  </si>
  <si>
    <t>MSU0.j9.060400</t>
  </si>
  <si>
    <t>CR 7 - PIN</t>
  </si>
  <si>
    <t>MSU1.j9.560400</t>
  </si>
  <si>
    <t>MSU1.J9.500300</t>
  </si>
  <si>
    <t>Bandung Biru - PIN</t>
  </si>
  <si>
    <t>MSU1.J9.500400</t>
  </si>
  <si>
    <t>Bandung Since - PIN</t>
  </si>
  <si>
    <t>MSU0.j9.180500</t>
  </si>
  <si>
    <t>Gedung Sate Water Colour - PIN</t>
  </si>
  <si>
    <t>MSU0.j9.420100</t>
  </si>
  <si>
    <t>Old School - PIN</t>
  </si>
  <si>
    <t>MSU0.J5.451400</t>
  </si>
  <si>
    <t>Pesawat - Keychain</t>
  </si>
  <si>
    <t>MSU0.j9.000600</t>
  </si>
  <si>
    <t>Transformers - PIN</t>
  </si>
  <si>
    <t>MSU1.j5.000600</t>
  </si>
  <si>
    <t>Transformers - Keychain</t>
  </si>
  <si>
    <t>MSU0.j9.450300</t>
  </si>
  <si>
    <t>MSU0.J9.000100</t>
  </si>
  <si>
    <t>Aksara Sunda - PIN</t>
  </si>
  <si>
    <t>MSU0.j1.000100</t>
  </si>
  <si>
    <t>MSU0.J9.000200</t>
  </si>
  <si>
    <t>Ambigram - PIN</t>
  </si>
  <si>
    <t>MSU0.j1.000200</t>
  </si>
  <si>
    <t>MSU0.j9.180200</t>
  </si>
  <si>
    <t>MSU0.j1.180200</t>
  </si>
  <si>
    <t>Gedung Sate Ambigram Merah - Magnet</t>
  </si>
  <si>
    <t>MSU0.j1.030200</t>
  </si>
  <si>
    <t>Bandung City - Magnet</t>
  </si>
  <si>
    <t>MSU0.j9.030200</t>
  </si>
  <si>
    <t>MSU0.J9.060100</t>
  </si>
  <si>
    <t>Cepot - PIN</t>
  </si>
  <si>
    <t>MSU0.J1.060100</t>
  </si>
  <si>
    <t>Cepot - Magnet</t>
  </si>
  <si>
    <t>MSU0.j1.090400</t>
  </si>
  <si>
    <t>Djin Tjihampelas - Magnet</t>
  </si>
  <si>
    <t>MSU0.j9.090400</t>
  </si>
  <si>
    <t>MSU0.j1.120100</t>
  </si>
  <si>
    <t>I Love Bandung Hijau - PIN</t>
  </si>
  <si>
    <t>MSU0.j1.240200</t>
  </si>
  <si>
    <t>I Love Bandung Hijau - Magnet</t>
  </si>
  <si>
    <t>MSU0.J9.151100</t>
  </si>
  <si>
    <t>F=V=P - PIN</t>
  </si>
  <si>
    <t>MSU0.J1.151100</t>
  </si>
  <si>
    <t>F=V=P - Magnet</t>
  </si>
  <si>
    <t>MSU0.j9.450400</t>
  </si>
  <si>
    <t>MSU0.j9.451100</t>
  </si>
  <si>
    <t>Persib Nu Aing - PIN</t>
  </si>
  <si>
    <t>MSU0.j9.210100</t>
  </si>
  <si>
    <t>Halo bandoeng - PIN</t>
  </si>
  <si>
    <t>MSU0.j1.451400</t>
  </si>
  <si>
    <t>Pesawat - Magnet</t>
  </si>
  <si>
    <t>MSU0.j1.551400</t>
  </si>
  <si>
    <t>I love bdg love me - PIN</t>
  </si>
  <si>
    <t>MZT0.I8.210300</t>
  </si>
  <si>
    <t>HK Love Bdg - Sticker</t>
  </si>
  <si>
    <t xml:space="preserve">Sticker </t>
  </si>
  <si>
    <t>MZT0.I8.600200</t>
  </si>
  <si>
    <t>UK Love BDG - Sticker</t>
  </si>
  <si>
    <t>MZT0.I8.330100</t>
  </si>
  <si>
    <t>LA Love BDG - Sticker</t>
  </si>
  <si>
    <t>MZT0.I8.301800</t>
  </si>
  <si>
    <t>KL Love BDG - Sticker</t>
  </si>
  <si>
    <t>MZT1.I8.501700</t>
  </si>
  <si>
    <t>Andjis - Sticker</t>
  </si>
  <si>
    <t>MZT1.I8.501900</t>
  </si>
  <si>
    <t>Tes buta warna - Sticker</t>
  </si>
  <si>
    <t>MZT1.I8.501000</t>
  </si>
  <si>
    <t>I bandung love me - Sticker</t>
  </si>
  <si>
    <t>MZT1.I8.501100</t>
  </si>
  <si>
    <t>Bersepeda - Sticker</t>
  </si>
  <si>
    <t>Tas</t>
  </si>
  <si>
    <t>MKW0.M5.240700</t>
  </si>
  <si>
    <t>I Love Bandung Love Me - Bag</t>
  </si>
  <si>
    <t>MKB1.WZ.5001MJ</t>
  </si>
  <si>
    <t>Kompas M - Brown - Female</t>
  </si>
  <si>
    <t>T-shirt Bisnis Female</t>
  </si>
  <si>
    <t>MKB1.WZ.5001XJ</t>
  </si>
  <si>
    <t>Kompas XL - Brown - Female</t>
  </si>
  <si>
    <t>MKB1.WZ.5005SI</t>
  </si>
  <si>
    <t>Aksara Sunda S - Blue - Female</t>
  </si>
  <si>
    <t>MKB1.WZ.5005MI</t>
  </si>
  <si>
    <t>Aksara Sunda M - Blue - Female</t>
  </si>
  <si>
    <t>MKB1.WZ.5005XI</t>
  </si>
  <si>
    <t>Aksara Sunda XL - Blue - Female</t>
  </si>
  <si>
    <t>MKB1.WZ.5006LI</t>
  </si>
  <si>
    <t>Ambigram biru L - Blue - Female</t>
  </si>
  <si>
    <t>MKB1.WZ.5006SI</t>
  </si>
  <si>
    <t>Ambigram Biru S - Blue - Female</t>
  </si>
  <si>
    <t>MKB1.WZ.5007LL</t>
  </si>
  <si>
    <t>Bdg type L - Light Blue - Female</t>
  </si>
  <si>
    <t>MKB1.WZ.5007ML</t>
  </si>
  <si>
    <t>Bdg type M - Light Blue - Female</t>
  </si>
  <si>
    <t>MKB1.WZ.5007SL</t>
  </si>
  <si>
    <t>Bdg type S - Light Blue - Female</t>
  </si>
  <si>
    <t>MKB1.WZ.5008XR</t>
  </si>
  <si>
    <t>Gedung Sate Garis XL - Red - Female</t>
  </si>
  <si>
    <t>High Quality Jomblo XL - Red - Female</t>
  </si>
  <si>
    <t>MKB1.WZ.5001LJ</t>
  </si>
  <si>
    <t>Kompas L - Brown - Female</t>
  </si>
  <si>
    <t>MKB1.WZ.5010SD</t>
  </si>
  <si>
    <t>Aku Bandung S - Broken White - Female</t>
  </si>
  <si>
    <t>MKB1.WZ.5010MD</t>
  </si>
  <si>
    <t>Aku Bandung M - Broken White - Female</t>
  </si>
  <si>
    <t>MKB1.WZ.5010LD</t>
  </si>
  <si>
    <t>Aku Bandung L - Broken White - Female</t>
  </si>
  <si>
    <t>MKB1.WZ.5010XD</t>
  </si>
  <si>
    <t>Aku Bandung XL - Broken White - Female</t>
  </si>
  <si>
    <t>MKB0.WZ.4010SW</t>
  </si>
  <si>
    <t>Keluarga Aci S - White - Female</t>
  </si>
  <si>
    <t>MKB0.CA.4001SB</t>
  </si>
  <si>
    <t>Bdg Type S - Red - Male</t>
  </si>
  <si>
    <t>T-shirt Bisnis Male</t>
  </si>
  <si>
    <t xml:space="preserve">MKB0.CA.4002SB </t>
  </si>
  <si>
    <t>Ci badak S - White - Male</t>
  </si>
  <si>
    <t xml:space="preserve">MKB0.CA.4003SB </t>
  </si>
  <si>
    <t>Hgh Quality Jomblo  S - Red - Male</t>
  </si>
  <si>
    <t xml:space="preserve">MKB0.CA.4007SW </t>
  </si>
  <si>
    <t>Chat Sunda S - White - Male</t>
  </si>
  <si>
    <t xml:space="preserve">MKB0.CA.4010SW </t>
  </si>
  <si>
    <t>Keluarga Aci S - White - Male</t>
  </si>
  <si>
    <t xml:space="preserve">MKB0.CA.4019SG </t>
  </si>
  <si>
    <t>Aku Bandung S - Broken White - Male</t>
  </si>
  <si>
    <t>MKB1.CA.5001SW</t>
  </si>
  <si>
    <t>Miss You S - White - Male</t>
  </si>
  <si>
    <t>MKC0.CA.4001SB</t>
  </si>
  <si>
    <t>Bandung googling S - White - Unisex</t>
  </si>
  <si>
    <t>T-shirt Economy</t>
  </si>
  <si>
    <t>Parisj Van Java S - White - Unisex</t>
  </si>
  <si>
    <t>MKC0.CA.4016SW</t>
  </si>
  <si>
    <t>I Love (Belanja) Bandung S - White - Unisex</t>
  </si>
  <si>
    <t>ZMH0.CA.4203SR</t>
  </si>
  <si>
    <t>Ayo Ke Bandung Lageh S - White - Unisex</t>
  </si>
  <si>
    <t>ZMH0.CA.4203LR</t>
  </si>
  <si>
    <t>Ayo Ke Bandung Lageh L - White - Unisex</t>
  </si>
  <si>
    <t>Medali Juara S - White - Unisex</t>
  </si>
  <si>
    <t>ZMH0.CA.4205SW</t>
  </si>
  <si>
    <t>Creative City S - White - Unisex</t>
  </si>
  <si>
    <t>MNV1.WZ.5004LQ</t>
  </si>
  <si>
    <t>I Left My Heart In Bandung L - Pink - Female</t>
  </si>
  <si>
    <t>T-shirt Eksekutif Female</t>
  </si>
  <si>
    <t>MNV1.WZ.5004SQ</t>
  </si>
  <si>
    <t>I Left My Heart In Bandung S - Pink - Female</t>
  </si>
  <si>
    <t>MNV1.WZ.5402ME</t>
  </si>
  <si>
    <t>I love bdg tangan M - Dark Brown - Female</t>
  </si>
  <si>
    <t>I love bdg tangan S - Dark Brown - Female</t>
  </si>
  <si>
    <t>MNV1.WZ.5402XE</t>
  </si>
  <si>
    <t>I love bdg tangan XL - Dark Brown -Female</t>
  </si>
  <si>
    <t>MNV1.WZ.5402LE</t>
  </si>
  <si>
    <t>I love bdg tangan L - Dark Brown - Female</t>
  </si>
  <si>
    <t>MNV1.WZ.5001SE</t>
  </si>
  <si>
    <t>Finger Sign S - Dark Brown - Female</t>
  </si>
  <si>
    <t>Jatuh Cinta di bandung S - Pink - Female</t>
  </si>
  <si>
    <t>MNV1.WZ.5002MQ</t>
  </si>
  <si>
    <t>Jatuh Cinta di bandung M - Pink - Female</t>
  </si>
  <si>
    <t>MKA0.CA.4032SC</t>
  </si>
  <si>
    <t>Old School M - White - Male</t>
  </si>
  <si>
    <t>T-shirt Eksekutif Male</t>
  </si>
  <si>
    <t>MNV0.CA.2402MB</t>
  </si>
  <si>
    <t>I Love Bdg Tangan  M - Dark Brown - Male</t>
  </si>
  <si>
    <t>MNV0.CA.2402SB</t>
  </si>
  <si>
    <t>I love Bdg Tangan S - Dark Brown - Male</t>
  </si>
  <si>
    <t>Finger Sign  S - Dark Brown - Male</t>
  </si>
  <si>
    <t>Finger Sign  M - Dark Brown - Male</t>
  </si>
  <si>
    <t>MNV1.CA.5003SR</t>
  </si>
  <si>
    <t>Eye Chart S - Red - Male</t>
  </si>
  <si>
    <t>MNV1.CA.5004SR</t>
  </si>
  <si>
    <t>Spiderman Vs Hanoman S - Red - Male</t>
  </si>
  <si>
    <t>MAD0.CA.0601MW</t>
  </si>
  <si>
    <t>Surya</t>
  </si>
  <si>
    <t>MAD0.CA.0601LW</t>
  </si>
  <si>
    <t>MAD0.CA.0601XW</t>
  </si>
  <si>
    <t>MKA0.CA.4001SB</t>
  </si>
  <si>
    <t>Cepot Gundam S - Black - Male</t>
  </si>
  <si>
    <t>MDI0.CA.3618MK</t>
  </si>
  <si>
    <t>100 % M - Black - Male</t>
  </si>
  <si>
    <t>MDI0.CA.3618LK</t>
  </si>
  <si>
    <t>100 % L - Black - Male</t>
  </si>
  <si>
    <t>MDI0.CA.3618XK</t>
  </si>
  <si>
    <t>100 % XL - Black - Male</t>
  </si>
  <si>
    <t>MDI0.CA.3618DK</t>
  </si>
  <si>
    <t>100 % D - Black - Male</t>
  </si>
  <si>
    <t>MNV0.CA.3601LN</t>
  </si>
  <si>
    <t>Mau Dibawain Apa Lagi? L - Navy - Male</t>
  </si>
  <si>
    <t>MNV0.CA.3601XN</t>
  </si>
  <si>
    <t>Mau Dibawain Apa Lagi? XL - Navy - Male</t>
  </si>
  <si>
    <t>MNV0.CA.3601DN</t>
  </si>
  <si>
    <t>Mau Dibawain Apa Lagi? D - Navy - Male</t>
  </si>
  <si>
    <t>MNV4.CA.5602MN</t>
  </si>
  <si>
    <t>Ikat Sunda M - Navy - Male</t>
  </si>
  <si>
    <t>MNV4.CA.5602LN</t>
  </si>
  <si>
    <t>Ikat Sunda L - Navy - Male</t>
  </si>
  <si>
    <t>RUSAK</t>
  </si>
  <si>
    <t>Bonang - Akrilik</t>
  </si>
  <si>
    <t>Waditra-akrilik</t>
  </si>
  <si>
    <t>Saron - Akrilik</t>
  </si>
  <si>
    <t>Goong Mika - Akrilik</t>
  </si>
  <si>
    <t>Gambang Mika - Akrilik</t>
  </si>
  <si>
    <t>MSU1.M7.51101</t>
  </si>
  <si>
    <t>Dompet Handphone</t>
  </si>
  <si>
    <t>Waditra-Dompet</t>
  </si>
  <si>
    <t>MSU1.M7.51102</t>
  </si>
  <si>
    <t>Dompet Batik</t>
  </si>
  <si>
    <t>Kujang Frame</t>
  </si>
  <si>
    <t>Waditra-frame</t>
  </si>
  <si>
    <t>waditra-Kalung</t>
  </si>
  <si>
    <t>NON POS</t>
  </si>
  <si>
    <t>Stand Kartu Keramik</t>
  </si>
  <si>
    <t>Waditra-kartu</t>
  </si>
  <si>
    <t>MSU1.J5.551199</t>
  </si>
  <si>
    <t>Keramik - Keychain</t>
  </si>
  <si>
    <t>waditra-Keychain</t>
  </si>
  <si>
    <t>MSU1.J5.551200</t>
  </si>
  <si>
    <t>Congklak - Keychain</t>
  </si>
  <si>
    <t>waditra-Keychain ETNIK</t>
  </si>
  <si>
    <t>MSU1.J5.551201</t>
  </si>
  <si>
    <t>Sandal Kayu - Keychain</t>
  </si>
  <si>
    <t>MSU1.J5.551202</t>
  </si>
  <si>
    <t>Sandal Batik - Keychain</t>
  </si>
  <si>
    <t>MSU1.J5.551203</t>
  </si>
  <si>
    <t>Aksara Sunda - Keychain</t>
  </si>
  <si>
    <t>MSU1.J5.551204</t>
  </si>
  <si>
    <t>Badan Wayang - Keychain</t>
  </si>
  <si>
    <t>Goong - Keychain</t>
  </si>
  <si>
    <t>Kipas</t>
  </si>
  <si>
    <t>Waditra-kipas</t>
  </si>
  <si>
    <t>MSU1.J1.551199</t>
  </si>
  <si>
    <t>Keramik - Magnet</t>
  </si>
  <si>
    <t>Waditra-Magnet</t>
  </si>
  <si>
    <t>Waditra-Mainan Anak</t>
  </si>
  <si>
    <t>MSM4.CA.5002SW</t>
  </si>
  <si>
    <t>BDG Graphic - S - White</t>
  </si>
  <si>
    <t>T-SHIRT</t>
  </si>
  <si>
    <t>Monoponik</t>
  </si>
  <si>
    <t>BDG Graphic - M - White</t>
  </si>
  <si>
    <t>MSM4.CA.5002LW</t>
  </si>
  <si>
    <t>BDG Graphic - L - White</t>
  </si>
  <si>
    <t>BDG Graphic - XL - White</t>
  </si>
  <si>
    <t>MSM4.CA.5002DW</t>
  </si>
  <si>
    <t>BDG Graphic - XXL - White</t>
  </si>
  <si>
    <t>MSM4.CA.5003SW</t>
  </si>
  <si>
    <t>Bandung &amp; Thebigcities - S - White</t>
  </si>
  <si>
    <t>Bandung &amp; Thebigcities - M - White</t>
  </si>
  <si>
    <t>Bandung &amp; Thebigcities - L - White</t>
  </si>
  <si>
    <t>MSM4.CA.5003XW</t>
  </si>
  <si>
    <t>Bandung &amp; Thebigcities - XL - White</t>
  </si>
  <si>
    <t>MSM4.CA.5003DW</t>
  </si>
  <si>
    <t>Bandung &amp; Thebigcities - XXL - White</t>
  </si>
  <si>
    <t>Bandung &amp; Thebigcities - S - Black</t>
  </si>
  <si>
    <t>MSM4.CA.5003MB</t>
  </si>
  <si>
    <t>Bandung &amp; Thebigcities - M - Black</t>
  </si>
  <si>
    <t>MSM4.CA.5003LB</t>
  </si>
  <si>
    <t>Bandung &amp; Thebigcities - L - Black</t>
  </si>
  <si>
    <t>MSM4.CA.5003XB</t>
  </si>
  <si>
    <t>Bandung &amp; Thebigcities - XL - Black</t>
  </si>
  <si>
    <t>MSM4.CA.5003DB</t>
  </si>
  <si>
    <t>Bandung &amp; Thebigcities - XXL - Black</t>
  </si>
  <si>
    <t>MSM4.CA.5004SA</t>
  </si>
  <si>
    <t>Cepot Hommer - S - Gray</t>
  </si>
  <si>
    <t>MSM4.CA.5004MA</t>
  </si>
  <si>
    <t>Cepot Hommer - M - Gray</t>
  </si>
  <si>
    <t>MSM4.CA.5004LA</t>
  </si>
  <si>
    <t>Cepot Hommer - L - Gray</t>
  </si>
  <si>
    <t>MSM4.CA.5004XA</t>
  </si>
  <si>
    <t>Cepot Hommer - XL - Gray</t>
  </si>
  <si>
    <t>Cepot Hommer - XXL - Gray</t>
  </si>
  <si>
    <t>MSM4.CA.5005SB</t>
  </si>
  <si>
    <t>Bandung Aksara - S - Black</t>
  </si>
  <si>
    <t>MSM4.CA.5005MB</t>
  </si>
  <si>
    <t>Bandung Aksara - M - Black</t>
  </si>
  <si>
    <t>MSM4.CA.5005LB</t>
  </si>
  <si>
    <t>Bandung Aksara - L - Black</t>
  </si>
  <si>
    <t>MSM4.CA.5005XB</t>
  </si>
  <si>
    <t>Bandung Aksara - XL - Black</t>
  </si>
  <si>
    <t>Bandung Aksara - XXL - Black</t>
  </si>
  <si>
    <t>MSM4.CA.5006SW</t>
  </si>
  <si>
    <t>Bandung Tempo Doeloe - S - White</t>
  </si>
  <si>
    <t>Bandung Tempo Doeloe - M - White</t>
  </si>
  <si>
    <t>Bandung Tempo Doeloe - L - White</t>
  </si>
  <si>
    <t>Bandung Tempo Doeloe - XL - White</t>
  </si>
  <si>
    <t>MSM4.CA.5006DW</t>
  </si>
  <si>
    <t>Bandung Tempo Doeloe - XXL - White</t>
  </si>
  <si>
    <t>MSM4.CA.5007SA</t>
  </si>
  <si>
    <t>Bandung Sejuk Sejak - S - Gray</t>
  </si>
  <si>
    <t>INHHOUSE</t>
  </si>
  <si>
    <t>Bandung Sejuk Sejak - M - Gray</t>
  </si>
  <si>
    <t>Bandung Sejuk Sejak - L - Gray</t>
  </si>
  <si>
    <t>MSM4.CA.5007XA</t>
  </si>
  <si>
    <t>Bandung Sejuk Sejak - XL - Gray</t>
  </si>
  <si>
    <t>MSM4.CA.5007DA</t>
  </si>
  <si>
    <t>Bandung Sejuk Sejak - XXL - Gray</t>
  </si>
  <si>
    <t>MNI4.CA.5008SR</t>
  </si>
  <si>
    <t>BDG Diagonal - S - Red</t>
  </si>
  <si>
    <t>Novi</t>
  </si>
  <si>
    <t>MNI4.CA.5008MR</t>
  </si>
  <si>
    <t>BDG Diagonal - M - Red</t>
  </si>
  <si>
    <t>MNI4.CA.5008LR</t>
  </si>
  <si>
    <t>BDG Diagonal - L - Red</t>
  </si>
  <si>
    <t>BDG Diagonal - XL - Red</t>
  </si>
  <si>
    <t>MNI4.CA.5008DR</t>
  </si>
  <si>
    <t>BDG Diagonal - XXL - Red</t>
  </si>
  <si>
    <t>MND4.CA.5009SN</t>
  </si>
  <si>
    <t>Flower City - S - Navy</t>
  </si>
  <si>
    <t>Flower City - M - Navy</t>
  </si>
  <si>
    <t>MND4.CA.5009LN</t>
  </si>
  <si>
    <t>Flower City - L - Navy</t>
  </si>
  <si>
    <t>Flower City - XL - Navy</t>
  </si>
  <si>
    <t>Flower City - XXL - Navy</t>
  </si>
  <si>
    <t>MNI4.CA.5010SN</t>
  </si>
  <si>
    <t>Tes Buta warna - S - Navy</t>
  </si>
  <si>
    <t>Tes Buta warna - M - Navy</t>
  </si>
  <si>
    <t>Tes Buta warna - L - Navy</t>
  </si>
  <si>
    <t>Tes Buta warna - XL - Navy</t>
  </si>
  <si>
    <t>MNI4.CA.5010DN</t>
  </si>
  <si>
    <t>Tes Buta warna - XXL - Navy</t>
  </si>
  <si>
    <t>Icon Bandung - S - Light Blue</t>
  </si>
  <si>
    <t>DASSEIN GRAPHIC LABS</t>
  </si>
  <si>
    <t>Icon Bandung - M - Light Blue</t>
  </si>
  <si>
    <t>Icon Bandung - L - Light Blue</t>
  </si>
  <si>
    <t>Icon Bandung - XL - Light Blue</t>
  </si>
  <si>
    <t>Icon Bandung - XXL - Light Blue</t>
  </si>
  <si>
    <t>MND4.CA.5012SB</t>
  </si>
  <si>
    <t>30 Kuliner Bandung - S - Black</t>
  </si>
  <si>
    <t>MND4.CA.5012MB</t>
  </si>
  <si>
    <t>30 Kuliner Bandung - M - Black</t>
  </si>
  <si>
    <t>30 Kuliner Bandung - L - Black</t>
  </si>
  <si>
    <t>30 Kuliner Bandung - XL - Black</t>
  </si>
  <si>
    <t>MND4.CA.5012DB</t>
  </si>
  <si>
    <t>30 Kuliner Bandung - XXL - Black</t>
  </si>
  <si>
    <t>MNI4.CL.5001SB</t>
  </si>
  <si>
    <t>BDG 1810 - S - Black</t>
  </si>
  <si>
    <t>POLO SHIRT</t>
  </si>
  <si>
    <t>BDG 1810 - M - Black</t>
  </si>
  <si>
    <t>BDG 1810 - L - Black</t>
  </si>
  <si>
    <t>BDG 1810 - XL - Black</t>
  </si>
  <si>
    <t>MNI4.CL.5001DB</t>
  </si>
  <si>
    <t>BDG 1810 - XXL - Black</t>
  </si>
  <si>
    <t>MNI4.CL.5002SB</t>
  </si>
  <si>
    <t>BDG X - S - Black</t>
  </si>
  <si>
    <t>BDG X - M - Black</t>
  </si>
  <si>
    <t>BDG X - L - Black</t>
  </si>
  <si>
    <t>MNI4.CL.5002XB</t>
  </si>
  <si>
    <t>BDG X - XL - Black</t>
  </si>
  <si>
    <t>MNI4.CL.5002DB</t>
  </si>
  <si>
    <t>BDG X - XXL - Black</t>
  </si>
  <si>
    <t>Cepot - S - White</t>
  </si>
  <si>
    <t>Tony</t>
  </si>
  <si>
    <t>Cepot - M - White</t>
  </si>
  <si>
    <t>Cepot - L - White</t>
  </si>
  <si>
    <t>Cepot - XL - White</t>
  </si>
  <si>
    <t>MTI4.CA.5013DW</t>
  </si>
  <si>
    <t>Cepot - XXL - White</t>
  </si>
  <si>
    <t>MTI4.CA.5014SA</t>
  </si>
  <si>
    <t>Bandros - S - Gray</t>
  </si>
  <si>
    <t>Bandros - M - Gray</t>
  </si>
  <si>
    <t>Bandros - L - Gray</t>
  </si>
  <si>
    <t>Bandros - XL - Gray</t>
  </si>
  <si>
    <t>MTI4.CA.5014DA</t>
  </si>
  <si>
    <t>Bandros - XXL - Gray</t>
  </si>
  <si>
    <t>Keep Bandung Beutiful - S - Black</t>
  </si>
  <si>
    <t>Keep Bandung Beutiful - M - Black</t>
  </si>
  <si>
    <t>Keep Bandung Beutiful - L - Black</t>
  </si>
  <si>
    <t>MTI4.CA.5015XB</t>
  </si>
  <si>
    <t>Keep Bandung Beutiful - XL - Black</t>
  </si>
  <si>
    <t>Keep Bandung Beutiful - XXL - Black</t>
  </si>
  <si>
    <t>MTD4.CA.5016SV</t>
  </si>
  <si>
    <t>Aku Love Bandung - S - Violet</t>
  </si>
  <si>
    <t>Aku Love Bandung - M - Violet</t>
  </si>
  <si>
    <t>Aku Love Bandung - L - Violet</t>
  </si>
  <si>
    <t>MTD4.CA.5016XV</t>
  </si>
  <si>
    <t>Aku Love Bandung - XL - Violet</t>
  </si>
  <si>
    <t>MTD4.CA.5016DV</t>
  </si>
  <si>
    <t>Aku Love Bandung - XXL - Violet</t>
  </si>
  <si>
    <t>Creative city - S - White</t>
  </si>
  <si>
    <t>Igun</t>
  </si>
  <si>
    <t>INHHOUSE - IQBAL</t>
  </si>
  <si>
    <t>Creative city - M - White</t>
  </si>
  <si>
    <t>Creative city - L - White</t>
  </si>
  <si>
    <t>Creative city - XL - White</t>
  </si>
  <si>
    <t>MII4.CA.5017DW</t>
  </si>
  <si>
    <t>Creative city - XXL - White</t>
  </si>
  <si>
    <t>The Rollies - S - Maroon</t>
  </si>
  <si>
    <t>MRI4.CA.5019SW</t>
  </si>
  <si>
    <t>Rama - S - White</t>
  </si>
  <si>
    <t>Ryan</t>
  </si>
  <si>
    <t>Rama - M - White</t>
  </si>
  <si>
    <t>MRI4.CA.5019LW</t>
  </si>
  <si>
    <t>Rama - L - White</t>
  </si>
  <si>
    <t>MRI4.CA.5019XW</t>
  </si>
  <si>
    <t>Rama - XL - White</t>
  </si>
  <si>
    <t>MRI4.CA.5019DW</t>
  </si>
  <si>
    <t>Rama - XXL - White</t>
  </si>
  <si>
    <t>MRI4.WZ.5020SW</t>
  </si>
  <si>
    <t>Shinta - S - White</t>
  </si>
  <si>
    <t>MRI4.WZ.5020MW</t>
  </si>
  <si>
    <t>Shinta - M - White</t>
  </si>
  <si>
    <t>MRI4.WZ.5020LW</t>
  </si>
  <si>
    <t>Shinta - L - White</t>
  </si>
  <si>
    <t>MRI4.WZ.5020XW</t>
  </si>
  <si>
    <t>Shinta - XL - White</t>
  </si>
  <si>
    <t>MRI4.WZ.5020DW</t>
  </si>
  <si>
    <t>Shinta - XXL - White</t>
  </si>
  <si>
    <t>MRI4.WG.5021SW</t>
  </si>
  <si>
    <t>Shinta - Long Sleeve - S - White</t>
  </si>
  <si>
    <t>Shinta - Long Sleeve - M - White</t>
  </si>
  <si>
    <t>Shinta - Long Sleeve - L - White</t>
  </si>
  <si>
    <t>MRI4.WG.5021XW</t>
  </si>
  <si>
    <t>Shinta - Long Sleeve - XL - White</t>
  </si>
  <si>
    <t>MRI4.WG.5021DW</t>
  </si>
  <si>
    <t>Shinta - Long Sleeve - XXL - White</t>
  </si>
  <si>
    <t>MFI4.CA.5022SN</t>
  </si>
  <si>
    <t>Anying - S - Navy</t>
  </si>
  <si>
    <t>Fuad</t>
  </si>
  <si>
    <t>MFI4.CA.5022LN</t>
  </si>
  <si>
    <t>Anying - L - Navy</t>
  </si>
  <si>
    <t>MFI4.CA.5022XN</t>
  </si>
  <si>
    <t>Anying - XL - Navy</t>
  </si>
  <si>
    <t>MFI4.CA.5022DN</t>
  </si>
  <si>
    <t>Anying - XXL - Navy</t>
  </si>
  <si>
    <t>MFI4.CA.5023SB</t>
  </si>
  <si>
    <t>Vespa - S - Black</t>
  </si>
  <si>
    <t>MFI4.CA.5023MB</t>
  </si>
  <si>
    <t>Vespa - M - Black</t>
  </si>
  <si>
    <t>MFI4.CA.5023LB</t>
  </si>
  <si>
    <t>Vespa - L - Black</t>
  </si>
  <si>
    <t>MFI4.CA.5023XB</t>
  </si>
  <si>
    <t>Vespa - XL - Black</t>
  </si>
  <si>
    <t>Keep bandung beautiful - Sticker</t>
  </si>
  <si>
    <t>zentech</t>
  </si>
  <si>
    <t>Bandung heritage - Sticker</t>
  </si>
  <si>
    <t>MZT4.I8.501100</t>
  </si>
  <si>
    <t>Cibarengkok - Sticker</t>
  </si>
  <si>
    <t>MZT4.I8.501500</t>
  </si>
  <si>
    <t>Tegalega - Sticker</t>
  </si>
  <si>
    <t>MZT4.I8.502400</t>
  </si>
  <si>
    <t>Bandros - Sticker</t>
  </si>
  <si>
    <t>umberella</t>
  </si>
  <si>
    <t>PD surya cibadak</t>
  </si>
  <si>
    <t>HARGA JUAL</t>
  </si>
  <si>
    <t>DESIGNER</t>
  </si>
  <si>
    <t>3. Lengkapi data berikut :</t>
  </si>
  <si>
    <t>5. Berapa pcs kah terjualnya produk dengan kode barang:  MII4.CA.5017MW</t>
  </si>
  <si>
    <t>jumlah terjual</t>
  </si>
  <si>
    <r>
      <t xml:space="preserve">6. Produk apakah yang terjual </t>
    </r>
    <r>
      <rPr>
        <u/>
        <sz val="12"/>
        <color theme="1"/>
        <rFont val="Calibri (Body)"/>
      </rPr>
      <t xml:space="preserve">paling banyak </t>
    </r>
    <r>
      <rPr>
        <sz val="12"/>
        <color theme="1"/>
        <rFont val="Calibri"/>
        <family val="2"/>
        <scheme val="minor"/>
      </rPr>
      <t>secara quantity (pcs)</t>
    </r>
  </si>
  <si>
    <t>nama produk terlaris</t>
  </si>
  <si>
    <r>
      <t xml:space="preserve">diikuti dengan </t>
    </r>
    <r>
      <rPr>
        <b/>
        <sz val="12"/>
        <color theme="1"/>
        <rFont val="Calibri"/>
        <family val="2"/>
        <scheme val="minor"/>
      </rPr>
      <t>tanggal penjualannya</t>
    </r>
    <r>
      <rPr>
        <sz val="12"/>
        <color theme="1"/>
        <rFont val="Calibri"/>
        <family val="2"/>
        <scheme val="minor"/>
      </rPr>
      <t xml:space="preserve">, lalu pada bagian Value menampilkan </t>
    </r>
    <r>
      <rPr>
        <b/>
        <sz val="12"/>
        <color theme="1"/>
        <rFont val="Calibri"/>
        <family val="2"/>
        <scheme val="minor"/>
      </rPr>
      <t>jumlah QTY, jumlah BRUTO, average DISKON d</t>
    </r>
    <r>
      <rPr>
        <sz val="12"/>
        <color theme="1"/>
        <rFont val="Calibri"/>
        <family val="2"/>
        <scheme val="minor"/>
      </rPr>
      <t xml:space="preserve">an </t>
    </r>
    <r>
      <rPr>
        <b/>
        <sz val="12"/>
        <color theme="1"/>
        <rFont val="Calibri"/>
        <family val="2"/>
        <scheme val="minor"/>
      </rPr>
      <t>jumlah NETTO</t>
    </r>
  </si>
  <si>
    <t>4. Berapa total penjualan (bruto) produk yang di desain oleh Monoponik?</t>
  </si>
  <si>
    <t>Margin</t>
  </si>
  <si>
    <t>ItemId</t>
  </si>
  <si>
    <t>Sum of WIP</t>
  </si>
  <si>
    <t>ACCESSORIES</t>
  </si>
  <si>
    <t>ODER KEY CHAIN CREAN LEG-BLUE</t>
  </si>
  <si>
    <t>TPL4.RD.00030I</t>
  </si>
  <si>
    <t>SHIBATA TP 2L DARK GREY (DIAMOND)</t>
  </si>
  <si>
    <t>ODER WALLET CARD C X7-BLACK</t>
  </si>
  <si>
    <t>TPL4.RD.90012B</t>
  </si>
  <si>
    <t>GIFU  3L GREY</t>
  </si>
  <si>
    <t>TOPI GLACE GREY</t>
  </si>
  <si>
    <t>TPL4.RE.90040A</t>
  </si>
  <si>
    <t>GIFU  3L BLACK</t>
  </si>
  <si>
    <t>TOPI GLACE BLACK</t>
  </si>
  <si>
    <t>TPL4.RE.90040B</t>
  </si>
  <si>
    <t>SHIBATA TP 2L HIJAU</t>
  </si>
  <si>
    <t>ODER WALLET CARD C IMPERNO-OLIVE</t>
  </si>
  <si>
    <t>TPL4.RD.90012G</t>
  </si>
  <si>
    <t>GIFU  3L NAVY</t>
  </si>
  <si>
    <t>DOMPET LIPAT KINDI BIMO BLACK</t>
  </si>
  <si>
    <t>TPL4.RD.1002BB</t>
  </si>
  <si>
    <t>MINO 3L GREY</t>
  </si>
  <si>
    <t>DOMPET LIPAT KINDI BIMO NAVY</t>
  </si>
  <si>
    <t>TPL4.RD.1002BN</t>
  </si>
  <si>
    <t>KASHIBA 3 L HIJAU (SYC GREEN)</t>
  </si>
  <si>
    <t>MINO 3L NAVY</t>
  </si>
  <si>
    <t>ODER KEY CHAIN D X7-BLACK</t>
  </si>
  <si>
    <t>TPL4.RD.90013B</t>
  </si>
  <si>
    <t>SHIBATA TP 2L TOSCA</t>
  </si>
  <si>
    <t>MINO 3L BLACK</t>
  </si>
  <si>
    <t>ODER KEY CHAIN D IMPERNO-OLIVE</t>
  </si>
  <si>
    <t>TPL4.RD.90013G</t>
  </si>
  <si>
    <t>GIFU  2L BLACK</t>
  </si>
  <si>
    <t>MINO 2L GREY</t>
  </si>
  <si>
    <t>ODER KEY CHAIN SNELL GREY</t>
  </si>
  <si>
    <t>TPL4.RD.00010A</t>
  </si>
  <si>
    <t>SHIBATA TP 2L HITAM</t>
  </si>
  <si>
    <t>MINO 2L BLACK</t>
  </si>
  <si>
    <t>ODER KEY CHAIN SNELL BLACK</t>
  </si>
  <si>
    <t>TPL4.RD.00010B</t>
  </si>
  <si>
    <t>GIFU  2L GREY</t>
  </si>
  <si>
    <t>MINO 2L NAVY</t>
  </si>
  <si>
    <t>ODER KEY CHAIN BEKETOV BLACK</t>
  </si>
  <si>
    <t>TPL4.RD.00020B</t>
  </si>
  <si>
    <t>GIFU  2L NAVY</t>
  </si>
  <si>
    <t>KASHIBA 3 L BLACK-(TRIANGLE)</t>
  </si>
  <si>
    <t>ODER KEY CHAIN BEKETOV NAVY</t>
  </si>
  <si>
    <t>TPL4.RD.00020N</t>
  </si>
  <si>
    <t>SHIBATA TP 2L BLACK-TRIANGLE</t>
  </si>
  <si>
    <t>KASHIBA 3 L DARK GREY</t>
  </si>
  <si>
    <t>ODER KEY CHAIN SNELL NAVY</t>
  </si>
  <si>
    <t>TPL4.RD.00010N</t>
  </si>
  <si>
    <t>KASHIBA 3 L TOSCA</t>
  </si>
  <si>
    <t>PASSPORT POUCH AMA DARK GREY</t>
  </si>
  <si>
    <t>TPL4.MC.10050A</t>
  </si>
  <si>
    <t>KASHIBA 3 L HITAM</t>
  </si>
  <si>
    <t>PASSPORT POUCH AMA SYC GREEN</t>
  </si>
  <si>
    <t>TPL4.MC.10050H</t>
  </si>
  <si>
    <t>MEGURO 3L NAVY</t>
  </si>
  <si>
    <t>TOYA SRG TGN PDK SMCF-MOROCON-BLUE-SMK-HITAM</t>
  </si>
  <si>
    <t>TPL4.RF.90040I</t>
  </si>
  <si>
    <t>ODER WALLET B TRIANGLE-LEGION-BLUE</t>
  </si>
  <si>
    <t>TPL4.RD.90011N</t>
  </si>
  <si>
    <t>TOYA SRG TGN PDK SMCF-ABU-SMK-HITAM</t>
  </si>
  <si>
    <t>TPL4.RF.90040A</t>
  </si>
  <si>
    <t>ODER WALLET B X7-BLACK</t>
  </si>
  <si>
    <t>TPL4.RD.90011B</t>
  </si>
  <si>
    <t>BIWA SRG TGN PDK SDF-ABU-SMK-HITAM</t>
  </si>
  <si>
    <t>TPL4.RF.90030A</t>
  </si>
  <si>
    <t>PASSPORT POUCH AMA BLACK</t>
  </si>
  <si>
    <t>TPL4.MC.10050B</t>
  </si>
  <si>
    <t>TOPI STROLL CREAM</t>
  </si>
  <si>
    <t>TPL4.RE.90010C</t>
  </si>
  <si>
    <t>MEGURO 3L GREY</t>
  </si>
  <si>
    <t>TOPI STROLL BLACK</t>
  </si>
  <si>
    <t>TPL4.RE.90010B</t>
  </si>
  <si>
    <t>MEGURO 3L BLACK</t>
  </si>
  <si>
    <t>DOMPET NOVAIS BIMO NAVY</t>
  </si>
  <si>
    <t>TPL4.RD.1003BN</t>
  </si>
  <si>
    <t>DOMPET NOVAIS BIMO BLACK</t>
  </si>
  <si>
    <t>TPL4.RD.1003BB</t>
  </si>
  <si>
    <t>DOMPET LIPAT KINDI BIMO GREY</t>
  </si>
  <si>
    <t>TPL4.RD.1002BA</t>
  </si>
  <si>
    <t>BACKPACK</t>
  </si>
  <si>
    <t>ISHIKARI 20+2 L NAVY (LEGION BLUE)</t>
  </si>
  <si>
    <t>TPL4.MI.80030N</t>
  </si>
  <si>
    <t>JEJU 19L HITAM BLACK-BLACK</t>
  </si>
  <si>
    <t>TPL4.MI.10040B</t>
  </si>
  <si>
    <t>GUMI 19L PRINT BLACK</t>
  </si>
  <si>
    <t>TPL4.MI.10030B</t>
  </si>
  <si>
    <t>HIKARI DAYPACK 19+2L NAVY</t>
  </si>
  <si>
    <t>TPL4.MI.80020N</t>
  </si>
  <si>
    <t>HIKARI DAYPACK 19+2L HIJAU</t>
  </si>
  <si>
    <t>TPL4.MI.80020G</t>
  </si>
  <si>
    <t>HIKARI DAYPACK 19+2L HITAM</t>
  </si>
  <si>
    <t>TPL4.MI.80020B</t>
  </si>
  <si>
    <t>ISHIKARI 20+2 L GREY</t>
  </si>
  <si>
    <t>TPL4.MI.80030D</t>
  </si>
  <si>
    <t>YUZAWA ROLLTOP HITAM</t>
  </si>
  <si>
    <t>TPL4.MF.70190B</t>
  </si>
  <si>
    <t>ISHIKARI 20+2 L HITAM</t>
  </si>
  <si>
    <t>TPL4.MI.80030B</t>
  </si>
  <si>
    <t>CROSS BODY BAG</t>
  </si>
  <si>
    <t>YEOSU PRINT BLACK</t>
  </si>
  <si>
    <t>TPL4.ME.10010B</t>
  </si>
  <si>
    <t>YEOJU  BLACK - BLACK</t>
  </si>
  <si>
    <t>TPL4.ME.10020B</t>
  </si>
  <si>
    <t>LIGHT TRAVEL BACKPACK</t>
  </si>
  <si>
    <t>KANZAKI DP 30L BLACK</t>
  </si>
  <si>
    <t>TPL4.MF.80090B</t>
  </si>
  <si>
    <t>KANZAKI DP 30L IRON GREY</t>
  </si>
  <si>
    <t>TPL4.MF.80090A</t>
  </si>
  <si>
    <t>MESSENGER BAG</t>
  </si>
  <si>
    <t>TACHIKAWA SB BLACK</t>
  </si>
  <si>
    <t>TPL4.ME.00010B</t>
  </si>
  <si>
    <t>PACKING SYSTEM</t>
  </si>
  <si>
    <t>TAGAWA D STATIONERY PACK ABU</t>
  </si>
  <si>
    <t>TPL4.MC.70550A</t>
  </si>
  <si>
    <t>TAGAWA B TOILETRIES ABU</t>
  </si>
  <si>
    <t>TPL4.MC.70530A</t>
  </si>
  <si>
    <t>TAGAWA B TOILETRIES TOSCA</t>
  </si>
  <si>
    <t>TPL4.MC.70530G</t>
  </si>
  <si>
    <t>SAJJADA</t>
  </si>
  <si>
    <t>QIBLA TRAVEL SAJJADA BLACK</t>
  </si>
  <si>
    <t>TPL4.G1.80010B</t>
  </si>
  <si>
    <t>MINA TRAVEL SAJJADA 2 NAVY</t>
  </si>
  <si>
    <t>TPL4.G1.90012N</t>
  </si>
  <si>
    <t>QIBLA TRAVEL SAJJADA ABU</t>
  </si>
  <si>
    <t>TPL4.G1.80010A</t>
  </si>
  <si>
    <t>QIBLA TRAVEL SAJJADA NAVY</t>
  </si>
  <si>
    <t>TPL4.G1.80010N</t>
  </si>
  <si>
    <t>TAS LIPAT TRAVEL</t>
  </si>
  <si>
    <t>KUMANO FB BLACK</t>
  </si>
  <si>
    <t>TPL4.MI.00030B</t>
  </si>
  <si>
    <t>KASHIWA FB BLACK</t>
  </si>
  <si>
    <t>TPL4.MI.00040B</t>
  </si>
  <si>
    <t>TRAVEL BACKPACK</t>
  </si>
  <si>
    <t>TAKAHAGI TBP 40L TRIANGLE BLACK-BLACK</t>
  </si>
  <si>
    <t>TPL4.MG.8001BB</t>
  </si>
  <si>
    <t>TAKAHAGI TBP 40L TRIANGLE ROCK-GREY-IRON-GREY</t>
  </si>
  <si>
    <t>TPL4.MG.8001BA</t>
  </si>
  <si>
    <t>TRAVEL POUCH</t>
  </si>
  <si>
    <t>TPL4.MC.80070A</t>
  </si>
  <si>
    <t>TPL4.MC.10040A</t>
  </si>
  <si>
    <t>TPL4.MC.10040B</t>
  </si>
  <si>
    <t>TPL4.MC.80070G</t>
  </si>
  <si>
    <t>TPL4.MC.10040N</t>
  </si>
  <si>
    <t>TPL4.MC.00280A</t>
  </si>
  <si>
    <t>TPL4.MC.80120G</t>
  </si>
  <si>
    <t>TPL4.MC.80070T</t>
  </si>
  <si>
    <t>TPL4.MC.10030B</t>
  </si>
  <si>
    <t>TPL4.MC.80070B</t>
  </si>
  <si>
    <t>TPL4.MC.10030A</t>
  </si>
  <si>
    <t>TPL4.MC.10030N</t>
  </si>
  <si>
    <t>TPL4.MC.8007BB</t>
  </si>
  <si>
    <t>TPL4.MC.00280N</t>
  </si>
  <si>
    <t>TPL4.MC.80120B</t>
  </si>
  <si>
    <t>TPL4.MC.00300N</t>
  </si>
  <si>
    <t>TPL4.MC.80120A</t>
  </si>
  <si>
    <t>TPL4.MC.80120T</t>
  </si>
  <si>
    <t>TPL4.MC.00280B</t>
  </si>
  <si>
    <t>TPL4.MC.00270A</t>
  </si>
  <si>
    <t>TPL4.MC.8012BB</t>
  </si>
  <si>
    <t>TPL4.MC.00270B</t>
  </si>
  <si>
    <t>TPL4.MC.00300A</t>
  </si>
  <si>
    <t>TPL4.MC.00300B</t>
  </si>
  <si>
    <t>TPL4.MC.00270N</t>
  </si>
  <si>
    <t>WAIST BAG</t>
  </si>
  <si>
    <t>AWAJI WAIST BAG SYC-GREEN</t>
  </si>
  <si>
    <t>TPL4.MC.00110H</t>
  </si>
  <si>
    <t>VALLEJO WAIST BAG ABU</t>
  </si>
  <si>
    <t>TPL4.MC.80230A</t>
  </si>
  <si>
    <t>HAMURA WAIST BAG HITAM</t>
  </si>
  <si>
    <t>TPL4.MC.80160B</t>
  </si>
  <si>
    <t>HAMURA WAIST BAG LEGION BLUE</t>
  </si>
  <si>
    <t>TPL4.MC.80160N</t>
  </si>
  <si>
    <t>KORIYAMA WAIST BAG (HITAM)</t>
  </si>
  <si>
    <t>TPL4.MC.00120B</t>
  </si>
  <si>
    <t>KORIYAMA WAIST BAG TOSCA</t>
  </si>
  <si>
    <t>TPL4.MC.00120T</t>
  </si>
  <si>
    <t>VALLEJO WAIST BAG HITAM</t>
  </si>
  <si>
    <t>TPL4.MC.80230B</t>
  </si>
  <si>
    <t>TOGANE WAIST BAG 2 NAVY</t>
  </si>
  <si>
    <t>TPL4.MC.00240N</t>
  </si>
  <si>
    <t>SHIKAGE WAIST BAG TOSCA</t>
  </si>
  <si>
    <t>TPL4.MC.00040T</t>
  </si>
  <si>
    <t>TOGANE WAIST BAG 3 GREY</t>
  </si>
  <si>
    <t>TPL4.MC.00240A</t>
  </si>
  <si>
    <t>VALLEJO WAIST BAG TOSCA</t>
  </si>
  <si>
    <t>TPL4.MC.80230T</t>
  </si>
  <si>
    <t>SHIKAGE WAIST BAG BLACK</t>
  </si>
  <si>
    <t>TPL4.MC.00040B</t>
  </si>
  <si>
    <t>CHOSI  WAIST BAG BLACK</t>
  </si>
  <si>
    <t>TPL4.MC.00230B</t>
  </si>
  <si>
    <t>SHIKAGE WAIST BAG SYC-GREEN</t>
  </si>
  <si>
    <t>TPL4.MC.00040H</t>
  </si>
  <si>
    <t>AICHI WAIST BAG BLACK</t>
  </si>
  <si>
    <t>TPL4.MC.10020B</t>
  </si>
  <si>
    <t>AICHI WAIST BAG NAVY</t>
  </si>
  <si>
    <t>TPL4.MC.10020N</t>
  </si>
  <si>
    <t>AICHI WAIST BAG GREY</t>
  </si>
  <si>
    <t>TPL4.MC.10020A</t>
  </si>
  <si>
    <t>NISHIO WAIST BAG BIMO GREY</t>
  </si>
  <si>
    <t>TPL4.MC.10010A</t>
  </si>
  <si>
    <t>KORIYAMA WAIST BAG (LEG BLUE)</t>
  </si>
  <si>
    <t>TPL4.MC.00120I</t>
  </si>
  <si>
    <t>ARASHI WAIST BAG LEGION-BLUE</t>
  </si>
  <si>
    <t>TPL4.MC.00020N</t>
  </si>
  <si>
    <t>AWAJI WAIST BAG BLACK-(TRI)</t>
  </si>
  <si>
    <t>TPL4.MC.0011BB</t>
  </si>
  <si>
    <t>KORIYAMA WAIST BAG GREY</t>
  </si>
  <si>
    <t>TPL4.MC.00120A</t>
  </si>
  <si>
    <t>AWAJI WAIST BAG GREY</t>
  </si>
  <si>
    <t>TPL4.MC.00110A</t>
  </si>
  <si>
    <t>NISHIO WAIST BAG BIMO NAVY</t>
  </si>
  <si>
    <t>TPL4.MC.10010N</t>
  </si>
  <si>
    <t>NISHIO WAIST BAG BLACK</t>
  </si>
  <si>
    <t>TPL4.MC.10010B</t>
  </si>
  <si>
    <t>HAMURA WAIST BAG ABU</t>
  </si>
  <si>
    <t>TPL4.MC.80160A</t>
  </si>
  <si>
    <t>TOGANE WAIST BAG 1 BLACK</t>
  </si>
  <si>
    <t>TPL4.MC.00240B</t>
  </si>
  <si>
    <t>CHOSI  WAIST BAG GREY</t>
  </si>
  <si>
    <t>TPL4.MC.00230A</t>
  </si>
  <si>
    <t>TAJIMI WAIST BAG LEGION BLUE (TRIANGLE)</t>
  </si>
  <si>
    <t>TPL4.MC.8017BN</t>
  </si>
  <si>
    <t>CHOSI  WAIST BAG NAVY</t>
  </si>
  <si>
    <t>TPL4.MC.00230N</t>
  </si>
  <si>
    <t>APPAREL</t>
  </si>
  <si>
    <t>BICYCLE BAG</t>
  </si>
  <si>
    <t>SANDAL</t>
  </si>
  <si>
    <t>KOYAMA FOLDING HELMET BAG SYC-GREEN</t>
  </si>
  <si>
    <t>TPL4.MI.00060H</t>
  </si>
  <si>
    <t>SHIMODA BICYCLE FRAME BAG BLACK DEFAULT</t>
  </si>
  <si>
    <t>TPL4.MC.00180B</t>
  </si>
  <si>
    <t>SADAMISAKI 2L BICYCLE FRAME BAG BLACK DEFAULT</t>
  </si>
  <si>
    <t>TPL4.MC.00170B</t>
  </si>
  <si>
    <t>ODATE SLING BAG 10 L (DIA) BLACK</t>
  </si>
  <si>
    <t>TPL4.ME.8001BB</t>
  </si>
  <si>
    <t>ODATE SLING BAG 10 L (DIA) DARK-GREY</t>
  </si>
  <si>
    <t>TPL4.ME.8001BA</t>
  </si>
  <si>
    <t>KUMANO FB DIAMOND TOSCA</t>
  </si>
  <si>
    <t>TPL4.MI.0003DT</t>
  </si>
  <si>
    <t>DOMPET CHRISTOPH</t>
  </si>
  <si>
    <t>TMC.WS.1003.00.BA</t>
  </si>
  <si>
    <t>DOMPET CORTEZ</t>
  </si>
  <si>
    <t>TMC.WS.1002.00.BA</t>
  </si>
  <si>
    <t>DOMPET CANO</t>
  </si>
  <si>
    <t>TMC.WS.1001.00.BA</t>
  </si>
  <si>
    <t>BELT WEBBING BRADY STRIPES BLACK</t>
  </si>
  <si>
    <t>TMCBW100300BP</t>
  </si>
  <si>
    <t>TSHIRT SOBATORCH NAVY M</t>
  </si>
  <si>
    <t>TPL4.CA.9012MN</t>
  </si>
  <si>
    <t>TSHIRT KORDINAT 02 NAVY M</t>
  </si>
  <si>
    <t>TPL4.CA.9007MN</t>
  </si>
  <si>
    <t>YAMATO DAY PACK 19L BLACK-BLACK (DD)</t>
  </si>
  <si>
    <t>TPL4.MI.90020B</t>
  </si>
  <si>
    <t>SHIROI FB 19 L SYC-GREEN-(DIA)</t>
  </si>
  <si>
    <t>TPL4.MI.9001BG</t>
  </si>
  <si>
    <t>HIKARI DAYPACK 19+2L  BLACK-BLACK</t>
  </si>
  <si>
    <t>TPL4.MI.8002UB</t>
  </si>
  <si>
    <t>YAMATO DAY PACK 19L PAT BLUE-BLACK</t>
  </si>
  <si>
    <t>TPL4.MI.90020I</t>
  </si>
  <si>
    <t>HIKARI DAYPACK 19+2L  PAT BLUE-HITAM</t>
  </si>
  <si>
    <t>TPL4.MI.8002UI</t>
  </si>
  <si>
    <t>HIKARI DAYPACK 19+2L CACTUS GREEN BLACK</t>
  </si>
  <si>
    <t>TPL4.MI.8002ZG</t>
  </si>
  <si>
    <t>YAMATO DAY PACK 19L STEEL GREY-ROCK GREY (DD)</t>
  </si>
  <si>
    <t>TPL4.MI.90020A</t>
  </si>
  <si>
    <t>LAIN-LAIN</t>
  </si>
  <si>
    <t>COVERALL POLY MICRO BRUSH WHITE DEFAULT</t>
  </si>
  <si>
    <t>TPL4.CC.00070W</t>
  </si>
  <si>
    <t>SANMU SLINGBAG DD BEET RED</t>
  </si>
  <si>
    <t>TPL4.ME.8003UR</t>
  </si>
  <si>
    <t>ODATE SLING BAG 10 L (DIA) SYC GREEN</t>
  </si>
  <si>
    <t>TPL4.ME.80010H</t>
  </si>
  <si>
    <t>KAGA SLING BAG BLACK-DK.GREY (DIAMOND)</t>
  </si>
  <si>
    <t>TPL4.YI.7002DA</t>
  </si>
  <si>
    <t>YOKOTE SLING BAG NAVY (X7)</t>
  </si>
  <si>
    <t>TPL4.ME.8004YN</t>
  </si>
  <si>
    <t>NAKATSUGAWA SB BLACK</t>
  </si>
  <si>
    <t>TPL4.ME.90010B</t>
  </si>
  <si>
    <t>NAKATSUGAWA SB ORANGE</t>
  </si>
  <si>
    <t>TPL4.ME.90010O</t>
  </si>
  <si>
    <t>SANMU SLING BAG BLACK (TRIANGLE)</t>
  </si>
  <si>
    <t>TPL4.ME.80031B</t>
  </si>
  <si>
    <t>KAGA SLING BAG  BLACK-BLACK (DIAMOND)</t>
  </si>
  <si>
    <t>TPL4.YI.7002DB</t>
  </si>
  <si>
    <t>KAGA SLING BAG SYC GREEN-DK.GREY (DIAMOND)</t>
  </si>
  <si>
    <t>TPL4.YI.7002DH</t>
  </si>
  <si>
    <t>OUTDOOR GEAR</t>
  </si>
  <si>
    <t>BARACOAT POLY PONGEE 2L 05061 WLGYR PUTIH DEFAULT</t>
  </si>
  <si>
    <t>TPL4.CC.00060W</t>
  </si>
  <si>
    <t>TAGAWA B TOILETRIES HIJAU</t>
  </si>
  <si>
    <t>TPL4.MC.70530H</t>
  </si>
  <si>
    <t>KUJI TAS SRT UK.A2 WOODBINE GREEN</t>
  </si>
  <si>
    <t>TPL4.ML.80010G</t>
  </si>
  <si>
    <t>TAGAWA B TOILETRIES ALL BLACK</t>
  </si>
  <si>
    <t>TPL4.MC.7053BB</t>
  </si>
  <si>
    <t>KUJI TAS SRT UK.A4 GREY</t>
  </si>
  <si>
    <t>TPL4.ML.80030A</t>
  </si>
  <si>
    <t>MINA TRAVEL SAJJADA 3 NAVY</t>
  </si>
  <si>
    <t>TPL4.G1.90013N</t>
  </si>
  <si>
    <t>MINA TRAVEL SAJJADA 5 ABU</t>
  </si>
  <si>
    <t>TPL4.G1.90015A</t>
  </si>
  <si>
    <t>MINA TRAVEL SAJJADA 4 ABU</t>
  </si>
  <si>
    <t>TPL4.G1.90014A</t>
  </si>
  <si>
    <t>MINA TRAVEL SAJJADA 3 ABU</t>
  </si>
  <si>
    <t>TPL4.G1.90013A</t>
  </si>
  <si>
    <t>MINA TRAVEL SAJJADA 1 BLACK</t>
  </si>
  <si>
    <t>TPL4.G1.90011B</t>
  </si>
  <si>
    <t>MINA TRAVEL SAJJADA 5 NAVY</t>
  </si>
  <si>
    <t>TPL4.G1.90015N</t>
  </si>
  <si>
    <t>ARRAFA SANDAL PHYLON ACTISOFT ALL BLACK (39)</t>
  </si>
  <si>
    <t>TUFSU100139BA</t>
  </si>
  <si>
    <t>ARRAFA SANDAL PHYLON ACTISOFT ALL BLACK (41)</t>
  </si>
  <si>
    <t>TUFSU100141BA</t>
  </si>
  <si>
    <t>ARRAFA SANDAL PHYLON ACTISOFT ALL BLACK (42)</t>
  </si>
  <si>
    <t>TUFSU100142BA</t>
  </si>
  <si>
    <t>BAHAMA PIXEL SANDAL ACTISOFT L HTM 36</t>
  </si>
  <si>
    <t>TPL4.RB.9002QB</t>
  </si>
  <si>
    <t>ARRAFA SANDAL ACTISOFT L ABU-TSC 36</t>
  </si>
  <si>
    <t>TPL4.RB.9001QG</t>
  </si>
  <si>
    <t>ARRAFA SANDAL ACTISOFT L HTM-MRH 36</t>
  </si>
  <si>
    <t>TPL4.RB.9001QR</t>
  </si>
  <si>
    <t>ARRAFA SANDAL ACTISOFT L HTM-HTM 36</t>
  </si>
  <si>
    <t>TPL4.RB.9001QB</t>
  </si>
  <si>
    <t>RIO TBP 40+3L IRON GREY (TRIANGLE)</t>
  </si>
  <si>
    <t>TPL4.MG.8007BA</t>
  </si>
  <si>
    <t>AWAJI WAIST BAG BLACK</t>
  </si>
  <si>
    <t>TPL4.MC.00110B</t>
  </si>
  <si>
    <t>TAJIMI WB DIA ORANGE X7 GREY</t>
  </si>
  <si>
    <t>TPL4.MC.8017XO</t>
  </si>
  <si>
    <t>TAJIMI WB DIA SYC GREEN X7 GREY</t>
  </si>
  <si>
    <t>TPL4.MC.8017XH</t>
  </si>
  <si>
    <t>TAJIMI WAIST BAG HITAM</t>
  </si>
  <si>
    <t>TPL4.MC.80170B</t>
  </si>
  <si>
    <t>ARASHI WAIST BAG   BLACK-RIP BLACK</t>
  </si>
  <si>
    <t>TPL4.MC.00021B</t>
  </si>
  <si>
    <t>Update : 21 Juli 2021</t>
  </si>
  <si>
    <t>Age (Month)</t>
  </si>
  <si>
    <t>Master Data barang #1 - MAHANAGARI</t>
  </si>
  <si>
    <t>Master Data barang #2 - TORCH</t>
  </si>
  <si>
    <t>Remaining Qty</t>
  </si>
  <si>
    <t>MAXimum Sales (Periode Jan-Jun)</t>
  </si>
  <si>
    <t>AVERAGE Sales per Month (Periode Jan-Jun)</t>
  </si>
  <si>
    <t>Cummulative SALES (qty)</t>
  </si>
  <si>
    <t>%Discount (Markdown)</t>
  </si>
  <si>
    <t>PERTANYAAN PART-1 : Menggunakan Data "Sales Report" dan "Master Data #1"</t>
  </si>
  <si>
    <t>PERTANYAAN PART-2 : Menggunakan Data "Master Data #2"</t>
  </si>
  <si>
    <t>Nama Product</t>
  </si>
  <si>
    <t>Category</t>
  </si>
  <si>
    <t>Total Terjual</t>
  </si>
  <si>
    <t>YES/NO</t>
  </si>
  <si>
    <t>dan jelaskan alasannya</t>
  </si>
  <si>
    <t>Category #1</t>
  </si>
  <si>
    <t>Category #2</t>
  </si>
  <si>
    <t>Category #3</t>
  </si>
  <si>
    <t>silahkan jawab dan buat sheet yang baru, tuliskan dan jelaskan asumsi-asumsi yang digunakan dalam perhitungan dan penyajian data nya</t>
  </si>
  <si>
    <t>Catatan : produk yang di refill hanyalah produk dengan margin &gt; 3</t>
  </si>
  <si>
    <t>SellThrough</t>
  </si>
  <si>
    <r>
      <t xml:space="preserve">7. Buatlah Pivot Table dari data yang ada pada sheet "Sales Report", yang menampilkan (pada bagian baris/ROW) </t>
    </r>
    <r>
      <rPr>
        <b/>
        <sz val="12"/>
        <color theme="1"/>
        <rFont val="Calibri"/>
        <family val="2"/>
        <scheme val="minor"/>
      </rPr>
      <t>Nama Produk yang berawalan Bandung</t>
    </r>
    <r>
      <rPr>
        <sz val="12"/>
        <color theme="1"/>
        <rFont val="Calibri"/>
        <family val="2"/>
        <scheme val="minor"/>
      </rPr>
      <t>,</t>
    </r>
  </si>
  <si>
    <r>
      <t>8. Buatlah grafik (chart) dengan title  "</t>
    </r>
    <r>
      <rPr>
        <b/>
        <sz val="12"/>
        <color theme="1"/>
        <rFont val="Calibri"/>
        <family val="2"/>
        <scheme val="minor"/>
      </rPr>
      <t>Trend Penjualan - Feb 2016</t>
    </r>
    <r>
      <rPr>
        <sz val="12"/>
        <color theme="1"/>
        <rFont val="Calibri"/>
        <family val="2"/>
        <scheme val="minor"/>
      </rPr>
      <t>", dengan "</t>
    </r>
    <r>
      <rPr>
        <b/>
        <sz val="12"/>
        <color theme="1"/>
        <rFont val="Calibri"/>
        <family val="2"/>
        <scheme val="minor"/>
      </rPr>
      <t xml:space="preserve">sumbu X adalah tanggal" </t>
    </r>
    <r>
      <rPr>
        <sz val="12"/>
        <color theme="1"/>
        <rFont val="Calibri"/>
        <family val="2"/>
        <scheme val="minor"/>
      </rPr>
      <t>dan "</t>
    </r>
    <r>
      <rPr>
        <b/>
        <sz val="12"/>
        <color theme="1"/>
        <rFont val="Calibri"/>
        <family val="2"/>
        <scheme val="minor"/>
      </rPr>
      <t>sumbu Y adalah penjualan bersih"</t>
    </r>
  </si>
  <si>
    <t>9.Produk apakah yang mempunyai profitability Margin paling besar</t>
  </si>
  <si>
    <t>10.Produk apakah yang mempunyai profitability Margin paling kecil</t>
  </si>
  <si>
    <t>11. Produk apakah yang mempunyai penjualan rata-rata terbanyak dalam enam bulan terakhir?</t>
  </si>
  <si>
    <t>12. Produk apakah yang mempunyai total penjualan terbanyak selama enam bulan terakhir?</t>
  </si>
  <si>
    <r>
      <t>13. Berapakah proyeksi penjualan produk "</t>
    </r>
    <r>
      <rPr>
        <b/>
        <sz val="12"/>
        <color theme="1"/>
        <rFont val="Calibri"/>
        <family val="2"/>
        <scheme val="minor"/>
      </rPr>
      <t>ODATE SLING BAG 10 L (DIA) DARK-GREY</t>
    </r>
    <r>
      <rPr>
        <sz val="12"/>
        <color theme="1"/>
        <rFont val="Calibri"/>
        <family val="2"/>
        <scheme val="minor"/>
      </rPr>
      <t>" untuk 3 bulan ke depan?</t>
    </r>
  </si>
  <si>
    <r>
      <t>14. Apakah produk "</t>
    </r>
    <r>
      <rPr>
        <b/>
        <sz val="12"/>
        <color theme="1"/>
        <rFont val="Calibri"/>
        <family val="2"/>
        <scheme val="minor"/>
      </rPr>
      <t>ISHIKARI 20+2 L NAVY (LEGION BLUE)</t>
    </r>
    <r>
      <rPr>
        <sz val="12"/>
        <color theme="1"/>
        <rFont val="Calibri"/>
        <family val="2"/>
        <scheme val="minor"/>
      </rPr>
      <t>" dapat terjual sebanyak 50 pcs di bulan berikutnya?</t>
    </r>
  </si>
  <si>
    <t>15. Sebutkan Tiga Kategori produk yang menjadi Top Performer penyumbang penjualan terbanyak selama enam bulan terakhir?</t>
  </si>
  <si>
    <t>16. Buatkan proposal (list/tabel) produk yang harus segera di refill (replenish), beserta ajuan qty produksinya</t>
  </si>
  <si>
    <t>17. Buatkan proposal (list/tabel) produk yang harus segera di flush (habiskan), beserta ajuan %diskon (markdown) nya</t>
  </si>
  <si>
    <r>
      <t>18. Buatlah grafik (chart) dengan title  "</t>
    </r>
    <r>
      <rPr>
        <b/>
        <sz val="12"/>
        <color theme="1"/>
        <rFont val="Calibri"/>
        <family val="2"/>
        <scheme val="minor"/>
      </rPr>
      <t>Kontribusi Sales by Category</t>
    </r>
    <r>
      <rPr>
        <sz val="12"/>
        <color theme="1"/>
        <rFont val="Calibri"/>
        <family val="2"/>
        <scheme val="minor"/>
      </rPr>
      <t xml:space="preserve">", agar dapat menyajikan insight  </t>
    </r>
    <r>
      <rPr>
        <b/>
        <sz val="12"/>
        <color theme="1"/>
        <rFont val="Calibri"/>
        <family val="2"/>
        <scheme val="minor"/>
      </rPr>
      <t>Category produk dan jumlah porsi sales</t>
    </r>
    <r>
      <rPr>
        <sz val="12"/>
        <color theme="1"/>
        <rFont val="Calibri"/>
        <family val="2"/>
        <scheme val="minor"/>
      </rPr>
      <t xml:space="preserve"> nya </t>
    </r>
  </si>
  <si>
    <t>Designby</t>
  </si>
  <si>
    <t>Row Labels</t>
  </si>
  <si>
    <t>Grand Total</t>
  </si>
  <si>
    <t>Sum of QTY</t>
  </si>
  <si>
    <t>Sum of BRUTO</t>
  </si>
  <si>
    <t>Sum of NETTO</t>
  </si>
  <si>
    <t>Pivot Tabel untuk no 6</t>
  </si>
  <si>
    <t>Pivot Tabel untuk no 7</t>
  </si>
  <si>
    <t>Average of DISKON</t>
  </si>
  <si>
    <t>Pivot Tabel untuk no 8</t>
  </si>
  <si>
    <t>Tanggal</t>
  </si>
  <si>
    <t>Netto</t>
  </si>
  <si>
    <t>Terlampir dalam sheet sales report</t>
  </si>
  <si>
    <t>Sum of Margin</t>
  </si>
  <si>
    <t>KORIYAMA WAIST BAG SERIES</t>
  </si>
  <si>
    <t>TPL4.MC.00120A, TPL4.MC.00120I, TPL4.MC.00120B, TPL4.MC.00120T</t>
  </si>
  <si>
    <t>Pivot Tabel untuk no 9 dan 10</t>
  </si>
  <si>
    <t>Pivot Tabel untuk no 11</t>
  </si>
  <si>
    <t>Sum of AVERAGE Sales per Month (Periode Jan-Jun)</t>
  </si>
  <si>
    <t>Pivot Tabel untuk no 12</t>
  </si>
  <si>
    <t>Sum of Cummulative SALES (qty)</t>
  </si>
  <si>
    <t>Pivot Tabel untuk no 15</t>
  </si>
  <si>
    <t>Grafik untuk no 15</t>
  </si>
  <si>
    <t>Grafik untuk no 8</t>
  </si>
  <si>
    <t>Proyeksi penjualan no 13</t>
  </si>
  <si>
    <t>Rata-rata penjualan 6 bulan kebelakang</t>
  </si>
  <si>
    <t>Proyeksi kedepan (dalam bulan)</t>
  </si>
  <si>
    <t>YES</t>
  </si>
  <si>
    <t>Karena berdasarkan data penjualan 6 bulan kebelakang produk ini memiliki ratarata penjualan &gt; 50 pcs (tepatnya 65.3)</t>
  </si>
  <si>
    <t>Terlampir dalam sheet Master Data #2</t>
  </si>
  <si>
    <t>Replenish Status</t>
  </si>
  <si>
    <t>1. Jika selisih kuantitas ketersediaan barang dengan perbandingan maksium sales terhadap kuantitas ketersediaan barang terhadap rata-rata penjualan lebih besar daripada WIP kuantitas produk</t>
  </si>
  <si>
    <t>Asumsi persyaratan yang harus dipenuhi barang yang memerlukan replenish:</t>
  </si>
  <si>
    <t>Replenish Qty</t>
  </si>
  <si>
    <t>2. SellThrought &gt; 50%</t>
  </si>
  <si>
    <t>3. WIP &lt; Ratarata penjualan perbulan</t>
  </si>
  <si>
    <t>Flush Status</t>
  </si>
  <si>
    <t>%diskon (markdown)</t>
  </si>
  <si>
    <t>Asumsi persyaratan yang harus dipenuhi barang yang memerlukan flush:</t>
  </si>
  <si>
    <t>1. Umur barang &gt; 3 bulan</t>
  </si>
  <si>
    <t>2. Sell Through &lt;40%</t>
  </si>
  <si>
    <t>Dalam menentukan %diskon (markdoen) yang diajukan margin minium yang diambil adalah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</si>
</sst>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[$-409]d\-mmm\-yyyy;@"/>
    <numFmt numFmtId="166" formatCode="0.0%"/>
    <numFmt numFmtId="167" formatCode="_-* #,##0.0_-;\-* #,##0.0_-;_-* &quot;-&quot;_-;_-@_-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u/>
      <sz val="12"/>
      <color theme="1"/>
      <name val="Calibri (Body)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theme="0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ck">
        <color theme="1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thin">
        <color theme="1"/>
      </right>
      <top/>
      <bottom style="hair">
        <color theme="1"/>
      </bottom>
      <diagonal/>
    </border>
    <border>
      <left style="thin">
        <color theme="1"/>
      </left>
      <right style="thin">
        <color theme="0"/>
      </right>
      <top/>
      <bottom style="hair">
        <color theme="1"/>
      </bottom>
      <diagonal/>
    </border>
    <border>
      <left style="thin">
        <color theme="0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0"/>
      </right>
      <top style="hair">
        <color theme="1"/>
      </top>
      <bottom style="hair">
        <color theme="1"/>
      </bottom>
      <diagonal/>
    </border>
    <border>
      <left style="thin">
        <color theme="0"/>
      </left>
      <right style="thin">
        <color theme="1"/>
      </right>
      <top style="hair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thin">
        <color theme="0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1">
    <xf numFmtId="0" fontId="0" fillId="0" borderId="0"/>
    <xf numFmtId="0" fontId="4" fillId="0" borderId="0"/>
    <xf numFmtId="0" fontId="5" fillId="0" borderId="0"/>
    <xf numFmtId="0" fontId="4" fillId="0" borderId="0"/>
    <xf numFmtId="41" fontId="4" fillId="0" borderId="0" applyFont="0" applyFill="0" applyBorder="0" applyAlignment="0" applyProtection="0"/>
    <xf numFmtId="0" fontId="2" fillId="0" borderId="0"/>
    <xf numFmtId="0" fontId="12" fillId="0" borderId="0"/>
    <xf numFmtId="9" fontId="1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0" xfId="1"/>
    <xf numFmtId="165" fontId="4" fillId="0" borderId="0" xfId="1" applyNumberFormat="1" applyAlignment="1">
      <alignment horizontal="center"/>
    </xf>
    <xf numFmtId="0" fontId="4" fillId="0" borderId="0" xfId="1" applyAlignment="1">
      <alignment horizontal="center"/>
    </xf>
    <xf numFmtId="0" fontId="6" fillId="0" borderId="2" xfId="2" applyFont="1" applyBorder="1" applyAlignment="1">
      <alignment horizontal="left" vertical="center"/>
    </xf>
    <xf numFmtId="0" fontId="7" fillId="0" borderId="3" xfId="2" applyFont="1" applyBorder="1" applyAlignment="1">
      <alignment horizontal="left" vertical="center"/>
    </xf>
    <xf numFmtId="41" fontId="7" fillId="0" borderId="3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7" fillId="0" borderId="5" xfId="2" applyFont="1" applyBorder="1" applyAlignment="1">
      <alignment horizontal="left" vertical="center"/>
    </xf>
    <xf numFmtId="0" fontId="7" fillId="0" borderId="6" xfId="2" applyFont="1" applyBorder="1" applyAlignment="1">
      <alignment horizontal="left" vertical="center"/>
    </xf>
    <xf numFmtId="41" fontId="7" fillId="0" borderId="6" xfId="2" applyNumberFormat="1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left" vertical="center"/>
    </xf>
    <xf numFmtId="0" fontId="7" fillId="0" borderId="8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8" fillId="3" borderId="9" xfId="3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41" fontId="8" fillId="3" borderId="11" xfId="4" applyFont="1" applyFill="1" applyBorder="1" applyAlignment="1">
      <alignment horizontal="center" vertical="center" wrapText="1"/>
    </xf>
    <xf numFmtId="0" fontId="8" fillId="3" borderId="12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9" fillId="3" borderId="13" xfId="3" applyFont="1" applyFill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5" xfId="5" applyFont="1" applyBorder="1" applyAlignment="1">
      <alignment horizontal="center" vertical="center"/>
    </xf>
    <xf numFmtId="0" fontId="11" fillId="0" borderId="15" xfId="5" applyFont="1" applyBorder="1" applyAlignment="1">
      <alignment horizontal="left" vertical="center"/>
    </xf>
    <xf numFmtId="41" fontId="10" fillId="0" borderId="15" xfId="2" applyNumberFormat="1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0" borderId="16" xfId="2" applyFont="1" applyBorder="1" applyAlignment="1">
      <alignment horizontal="center" vertical="center"/>
    </xf>
    <xf numFmtId="0" fontId="10" fillId="0" borderId="17" xfId="2" applyFont="1" applyBorder="1" applyAlignment="1">
      <alignment horizontal="center" vertical="center"/>
    </xf>
    <xf numFmtId="0" fontId="10" fillId="0" borderId="18" xfId="5" applyFont="1" applyBorder="1" applyAlignment="1">
      <alignment horizontal="center" vertical="center"/>
    </xf>
    <xf numFmtId="0" fontId="11" fillId="0" borderId="18" xfId="5" applyFont="1" applyBorder="1" applyAlignment="1">
      <alignment horizontal="left" vertical="center"/>
    </xf>
    <xf numFmtId="41" fontId="10" fillId="0" borderId="18" xfId="2" applyNumberFormat="1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0" fillId="0" borderId="18" xfId="5" applyFont="1" applyBorder="1" applyAlignment="1">
      <alignment horizontal="left" vertical="center"/>
    </xf>
    <xf numFmtId="41" fontId="9" fillId="0" borderId="18" xfId="3" applyNumberFormat="1" applyFont="1" applyBorder="1" applyAlignment="1">
      <alignment horizontal="center" vertical="center"/>
    </xf>
    <xf numFmtId="0" fontId="11" fillId="0" borderId="18" xfId="6" applyFont="1" applyBorder="1" applyAlignment="1">
      <alignment horizontal="center" vertical="center"/>
    </xf>
    <xf numFmtId="0" fontId="9" fillId="0" borderId="18" xfId="5" applyFont="1" applyBorder="1" applyAlignment="1">
      <alignment horizontal="left" vertical="center"/>
    </xf>
    <xf numFmtId="9" fontId="10" fillId="0" borderId="18" xfId="5" applyNumberFormat="1" applyFont="1" applyBorder="1" applyAlignment="1">
      <alignment horizontal="left" vertical="center"/>
    </xf>
    <xf numFmtId="0" fontId="10" fillId="0" borderId="18" xfId="2" applyFont="1" applyBorder="1" applyAlignment="1">
      <alignment horizontal="left" vertical="center"/>
    </xf>
    <xf numFmtId="0" fontId="10" fillId="0" borderId="18" xfId="2" applyFont="1" applyBorder="1" applyAlignment="1">
      <alignment horizontal="center"/>
    </xf>
    <xf numFmtId="0" fontId="10" fillId="0" borderId="18" xfId="2" applyFont="1" applyBorder="1"/>
    <xf numFmtId="0" fontId="10" fillId="0" borderId="20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/>
    </xf>
    <xf numFmtId="0" fontId="10" fillId="0" borderId="21" xfId="2" applyFont="1" applyBorder="1"/>
    <xf numFmtId="41" fontId="10" fillId="0" borderId="21" xfId="2" applyNumberFormat="1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41" fontId="7" fillId="0" borderId="1" xfId="2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30" xfId="0" applyFill="1" applyBorder="1"/>
    <xf numFmtId="0" fontId="0" fillId="2" borderId="31" xfId="0" applyFill="1" applyBorder="1"/>
    <xf numFmtId="0" fontId="0" fillId="2" borderId="29" xfId="0" applyFill="1" applyBorder="1"/>
    <xf numFmtId="0" fontId="0" fillId="0" borderId="30" xfId="0" applyBorder="1"/>
    <xf numFmtId="0" fontId="0" fillId="0" borderId="32" xfId="0" applyBorder="1"/>
    <xf numFmtId="0" fontId="0" fillId="2" borderId="33" xfId="0" applyFill="1" applyBorder="1"/>
    <xf numFmtId="164" fontId="0" fillId="2" borderId="1" xfId="8" applyFont="1" applyFill="1" applyBorder="1"/>
    <xf numFmtId="164" fontId="0" fillId="2" borderId="27" xfId="8" applyFont="1" applyFill="1" applyBorder="1"/>
    <xf numFmtId="164" fontId="0" fillId="0" borderId="30" xfId="8" applyFont="1" applyBorder="1"/>
    <xf numFmtId="164" fontId="0" fillId="2" borderId="30" xfId="8" applyFont="1" applyFill="1" applyBorder="1"/>
    <xf numFmtId="164" fontId="0" fillId="2" borderId="33" xfId="8" applyFont="1" applyFill="1" applyBorder="1"/>
    <xf numFmtId="164" fontId="4" fillId="0" borderId="0" xfId="8" applyFont="1"/>
    <xf numFmtId="9" fontId="0" fillId="0" borderId="0" xfId="9" applyFont="1"/>
    <xf numFmtId="166" fontId="0" fillId="0" borderId="0" xfId="9" applyNumberFormat="1" applyFont="1"/>
    <xf numFmtId="166" fontId="0" fillId="0" borderId="0" xfId="9" applyNumberFormat="1" applyFont="1" applyAlignment="1">
      <alignment horizontal="center"/>
    </xf>
    <xf numFmtId="0" fontId="8" fillId="3" borderId="9" xfId="3" applyFont="1" applyFill="1" applyBorder="1" applyAlignment="1">
      <alignment horizontal="center" vertical="center" wrapText="1"/>
    </xf>
    <xf numFmtId="0" fontId="8" fillId="3" borderId="11" xfId="3" applyFont="1" applyFill="1" applyBorder="1" applyAlignment="1">
      <alignment horizontal="center" vertical="center" wrapText="1"/>
    </xf>
    <xf numFmtId="0" fontId="8" fillId="3" borderId="12" xfId="3" applyFont="1" applyFill="1" applyBorder="1" applyAlignment="1">
      <alignment horizontal="center" vertical="center" wrapText="1"/>
    </xf>
    <xf numFmtId="0" fontId="8" fillId="3" borderId="13" xfId="3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8" applyFont="1"/>
    <xf numFmtId="167" fontId="0" fillId="0" borderId="0" xfId="8" applyNumberFormat="1" applyFont="1" applyAlignment="1"/>
    <xf numFmtId="0" fontId="0" fillId="4" borderId="1" xfId="0" applyFill="1" applyBorder="1"/>
    <xf numFmtId="0" fontId="18" fillId="4" borderId="1" xfId="0" applyFont="1" applyFill="1" applyBorder="1"/>
    <xf numFmtId="167" fontId="0" fillId="0" borderId="0" xfId="8" applyNumberFormat="1" applyFont="1" applyFill="1" applyAlignment="1"/>
    <xf numFmtId="164" fontId="0" fillId="0" borderId="0" xfId="8" applyFont="1" applyFill="1"/>
    <xf numFmtId="166" fontId="0" fillId="0" borderId="0" xfId="9" applyNumberFormat="1" applyFont="1" applyFill="1" applyAlignment="1">
      <alignment horizontal="center"/>
    </xf>
    <xf numFmtId="9" fontId="0" fillId="0" borderId="0" xfId="9" applyFont="1" applyFill="1"/>
    <xf numFmtId="0" fontId="19" fillId="0" borderId="1" xfId="0" applyFont="1" applyBorder="1"/>
    <xf numFmtId="164" fontId="4" fillId="0" borderId="0" xfId="1" applyNumberFormat="1"/>
    <xf numFmtId="0" fontId="4" fillId="2" borderId="0" xfId="1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5" fontId="0" fillId="0" borderId="34" xfId="0" applyNumberFormat="1" applyBorder="1" applyAlignment="1">
      <alignment horizontal="left"/>
    </xf>
    <xf numFmtId="0" fontId="0" fillId="0" borderId="34" xfId="0" applyBorder="1"/>
    <xf numFmtId="0" fontId="0" fillId="4" borderId="0" xfId="0" applyFill="1"/>
    <xf numFmtId="0" fontId="0" fillId="4" borderId="0" xfId="0" applyFill="1" applyAlignment="1">
      <alignment horizontal="center"/>
    </xf>
    <xf numFmtId="167" fontId="0" fillId="4" borderId="0" xfId="8" applyNumberFormat="1" applyFont="1" applyFill="1" applyAlignment="1"/>
    <xf numFmtId="164" fontId="0" fillId="4" borderId="0" xfId="8" applyFont="1" applyFill="1"/>
    <xf numFmtId="166" fontId="0" fillId="4" borderId="0" xfId="9" applyNumberFormat="1" applyFont="1" applyFill="1" applyAlignment="1">
      <alignment horizontal="center"/>
    </xf>
    <xf numFmtId="9" fontId="0" fillId="4" borderId="0" xfId="9" applyFont="1" applyFill="1"/>
    <xf numFmtId="166" fontId="0" fillId="4" borderId="0" xfId="9" applyNumberFormat="1" applyFont="1" applyFill="1"/>
    <xf numFmtId="167" fontId="0" fillId="0" borderId="0" xfId="0" applyNumberFormat="1"/>
    <xf numFmtId="43" fontId="0" fillId="0" borderId="0" xfId="0" applyNumberFormat="1"/>
    <xf numFmtId="0" fontId="3" fillId="0" borderId="1" xfId="0" applyFont="1" applyBorder="1"/>
    <xf numFmtId="1" fontId="0" fillId="0" borderId="0" xfId="0" applyNumberFormat="1" applyAlignment="1">
      <alignment horizontal="center"/>
    </xf>
    <xf numFmtId="0" fontId="8" fillId="3" borderId="0" xfId="3" applyFont="1" applyFill="1" applyAlignment="1">
      <alignment horizontal="center" vertical="center" wrapText="1"/>
    </xf>
    <xf numFmtId="9" fontId="0" fillId="0" borderId="0" xfId="0" applyNumberFormat="1"/>
  </cellXfs>
  <cellStyles count="11">
    <cellStyle name="Comma [0]" xfId="8" builtinId="6"/>
    <cellStyle name="Comma [0] 2" xfId="4" xr:uid="{00000000-0005-0000-0000-000001000000}"/>
    <cellStyle name="Normal" xfId="0" builtinId="0"/>
    <cellStyle name="Normal 2" xfId="1" xr:uid="{00000000-0005-0000-0000-000004000000}"/>
    <cellStyle name="Normal 2 2" xfId="2" xr:uid="{00000000-0005-0000-0000-000005000000}"/>
    <cellStyle name="Normal 2 2 2" xfId="3" xr:uid="{00000000-0005-0000-0000-000006000000}"/>
    <cellStyle name="Normal 3" xfId="5" xr:uid="{00000000-0005-0000-0000-000007000000}"/>
    <cellStyle name="Normal 4" xfId="6" xr:uid="{00000000-0005-0000-0000-000008000000}"/>
    <cellStyle name="Normal 5" xfId="10" xr:uid="{094B5D18-5935-1240-90A9-2C52DE671FA3}"/>
    <cellStyle name="Percent" xfId="9" builtinId="5"/>
    <cellStyle name="Percent 2" xfId="7" xr:uid="{00000000-0005-0000-0000-000009000000}"/>
  </cellStyles>
  <dxfs count="38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Penjualan - Feb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Report'!$AE$5</c:f>
              <c:strCache>
                <c:ptCount val="1"/>
                <c:pt idx="0">
                  <c:v>Netto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'Sales Report'!$AD$6:$AD$34</c:f>
              <c:numCache>
                <c:formatCode>[$-409]d\-mmm\-yyyy;@</c:formatCode>
                <c:ptCount val="29"/>
                <c:pt idx="0">
                  <c:v>42401</c:v>
                </c:pt>
                <c:pt idx="1">
                  <c:v>42402</c:v>
                </c:pt>
                <c:pt idx="2">
                  <c:v>42403</c:v>
                </c:pt>
                <c:pt idx="3">
                  <c:v>42404</c:v>
                </c:pt>
                <c:pt idx="4">
                  <c:v>42405</c:v>
                </c:pt>
                <c:pt idx="5">
                  <c:v>42406</c:v>
                </c:pt>
                <c:pt idx="6">
                  <c:v>42407</c:v>
                </c:pt>
                <c:pt idx="7">
                  <c:v>42408</c:v>
                </c:pt>
                <c:pt idx="8">
                  <c:v>42409</c:v>
                </c:pt>
                <c:pt idx="9">
                  <c:v>42410</c:v>
                </c:pt>
                <c:pt idx="10">
                  <c:v>42411</c:v>
                </c:pt>
                <c:pt idx="11">
                  <c:v>42412</c:v>
                </c:pt>
                <c:pt idx="12">
                  <c:v>42413</c:v>
                </c:pt>
                <c:pt idx="13">
                  <c:v>42414</c:v>
                </c:pt>
                <c:pt idx="14">
                  <c:v>42415</c:v>
                </c:pt>
                <c:pt idx="15">
                  <c:v>42416</c:v>
                </c:pt>
                <c:pt idx="16">
                  <c:v>42417</c:v>
                </c:pt>
                <c:pt idx="17">
                  <c:v>42418</c:v>
                </c:pt>
                <c:pt idx="18">
                  <c:v>42419</c:v>
                </c:pt>
                <c:pt idx="19">
                  <c:v>42420</c:v>
                </c:pt>
                <c:pt idx="20">
                  <c:v>42421</c:v>
                </c:pt>
                <c:pt idx="21">
                  <c:v>42422</c:v>
                </c:pt>
                <c:pt idx="22">
                  <c:v>42423</c:v>
                </c:pt>
                <c:pt idx="23">
                  <c:v>42424</c:v>
                </c:pt>
                <c:pt idx="24">
                  <c:v>42425</c:v>
                </c:pt>
                <c:pt idx="25">
                  <c:v>42426</c:v>
                </c:pt>
                <c:pt idx="26">
                  <c:v>42427</c:v>
                </c:pt>
                <c:pt idx="27">
                  <c:v>42428</c:v>
                </c:pt>
                <c:pt idx="28">
                  <c:v>42429</c:v>
                </c:pt>
              </c:numCache>
            </c:numRef>
          </c:xVal>
          <c:yVal>
            <c:numRef>
              <c:f>'Sales Report'!$AE$6:$AE$34</c:f>
              <c:numCache>
                <c:formatCode>General</c:formatCode>
                <c:ptCount val="29"/>
                <c:pt idx="0">
                  <c:v>1514000</c:v>
                </c:pt>
                <c:pt idx="1">
                  <c:v>428000</c:v>
                </c:pt>
                <c:pt idx="2">
                  <c:v>1279000</c:v>
                </c:pt>
                <c:pt idx="3">
                  <c:v>203000</c:v>
                </c:pt>
                <c:pt idx="4">
                  <c:v>242500</c:v>
                </c:pt>
                <c:pt idx="5">
                  <c:v>741000</c:v>
                </c:pt>
                <c:pt idx="6">
                  <c:v>1139000</c:v>
                </c:pt>
                <c:pt idx="7">
                  <c:v>1458000</c:v>
                </c:pt>
                <c:pt idx="8">
                  <c:v>908000</c:v>
                </c:pt>
                <c:pt idx="9">
                  <c:v>1011500</c:v>
                </c:pt>
                <c:pt idx="10">
                  <c:v>385000</c:v>
                </c:pt>
                <c:pt idx="11">
                  <c:v>140000</c:v>
                </c:pt>
                <c:pt idx="12">
                  <c:v>1299000</c:v>
                </c:pt>
                <c:pt idx="13">
                  <c:v>252000</c:v>
                </c:pt>
                <c:pt idx="14">
                  <c:v>1815000</c:v>
                </c:pt>
                <c:pt idx="15">
                  <c:v>243000</c:v>
                </c:pt>
                <c:pt idx="16">
                  <c:v>1395000</c:v>
                </c:pt>
                <c:pt idx="17">
                  <c:v>340000</c:v>
                </c:pt>
                <c:pt idx="18">
                  <c:v>773000</c:v>
                </c:pt>
                <c:pt idx="19">
                  <c:v>622500</c:v>
                </c:pt>
                <c:pt idx="20">
                  <c:v>1121000</c:v>
                </c:pt>
                <c:pt idx="21">
                  <c:v>203000</c:v>
                </c:pt>
                <c:pt idx="22">
                  <c:v>170000</c:v>
                </c:pt>
                <c:pt idx="23">
                  <c:v>15000</c:v>
                </c:pt>
                <c:pt idx="24">
                  <c:v>217000</c:v>
                </c:pt>
                <c:pt idx="25">
                  <c:v>660000</c:v>
                </c:pt>
                <c:pt idx="26">
                  <c:v>404000</c:v>
                </c:pt>
                <c:pt idx="27">
                  <c:v>320000</c:v>
                </c:pt>
                <c:pt idx="28">
                  <c:v>125000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2-4D5E-A4AA-9C48C75A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30527"/>
        <c:axId val="610646767"/>
      </c:scatterChart>
      <c:valAx>
        <c:axId val="1127630527"/>
        <c:scaling>
          <c:orientation val="minMax"/>
          <c:max val="42429"/>
          <c:min val="42401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Tanggal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/d;@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10646767"/>
        <c:crosses val="autoZero"/>
        <c:crossBetween val="midCat"/>
        <c:majorUnit val="5"/>
      </c:valAx>
      <c:valAx>
        <c:axId val="6106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Penjualan Bersih (Netto)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7630527"/>
        <c:crossesAt val="42395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dalam ribuan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0"/>
            <a:shade val="30000"/>
            <a:satMod val="115000"/>
          </a:schemeClr>
        </a:gs>
        <a:gs pos="50000">
          <a:schemeClr val="accent6">
            <a:lumMod val="50000"/>
            <a:shade val="67500"/>
            <a:satMod val="115000"/>
          </a:schemeClr>
        </a:gs>
        <a:gs pos="100000">
          <a:schemeClr val="accent6">
            <a:lumMod val="50000"/>
            <a:shade val="100000"/>
            <a:satMod val="115000"/>
          </a:schemeClr>
        </a:gs>
      </a:gsLst>
      <a:lin ang="2700000" scaled="1"/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[T200121 - Shofi Dh - Test #1 Excell - TORCH.xlsx]Master Data #2!PivotTable9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Kontribusi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08448861573293"/>
          <c:y val="0.18493489528067419"/>
          <c:w val="0.80137951019572784"/>
          <c:h val="0.574380432270813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'Master Data #2'!$AG$4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'Master Data #2'!$AF$5:$AF$21</c:f>
              <c:strCache>
                <c:ptCount val="16"/>
                <c:pt idx="0">
                  <c:v>WAIST BAG</c:v>
                </c:pt>
                <c:pt idx="1">
                  <c:v>TRAVEL POUCH</c:v>
                </c:pt>
                <c:pt idx="2">
                  <c:v>ACCESSORIES</c:v>
                </c:pt>
                <c:pt idx="3">
                  <c:v>SAJJADA</c:v>
                </c:pt>
                <c:pt idx="4">
                  <c:v>BACKPACK</c:v>
                </c:pt>
                <c:pt idx="5">
                  <c:v>PACKING SYSTEM</c:v>
                </c:pt>
                <c:pt idx="6">
                  <c:v>MESSENGER BAG</c:v>
                </c:pt>
                <c:pt idx="7">
                  <c:v>TAS LIPAT TRAVEL</c:v>
                </c:pt>
                <c:pt idx="8">
                  <c:v>LIGHT TRAVEL BACKPACK</c:v>
                </c:pt>
                <c:pt idx="9">
                  <c:v>SANDAL</c:v>
                </c:pt>
                <c:pt idx="10">
                  <c:v>CROSS BODY BAG</c:v>
                </c:pt>
                <c:pt idx="11">
                  <c:v>TRAVEL BACKPACK</c:v>
                </c:pt>
                <c:pt idx="12">
                  <c:v>BICYCLE BAG</c:v>
                </c:pt>
                <c:pt idx="13">
                  <c:v>LAIN-LAIN</c:v>
                </c:pt>
                <c:pt idx="14">
                  <c:v>OUTDOOR GEAR</c:v>
                </c:pt>
                <c:pt idx="15">
                  <c:v>APPAREL</c:v>
                </c:pt>
              </c:strCache>
            </c:strRef>
          </c:cat>
          <c:val>
            <c:numRef>
              <c:f>'Master Data #2'!$AG$5:$AG$21</c:f>
              <c:numCache>
                <c:formatCode>General</c:formatCode>
                <c:ptCount val="16"/>
                <c:pt idx="0">
                  <c:v>21533</c:v>
                </c:pt>
                <c:pt idx="1">
                  <c:v>14444</c:v>
                </c:pt>
                <c:pt idx="2">
                  <c:v>7014</c:v>
                </c:pt>
                <c:pt idx="3">
                  <c:v>3017</c:v>
                </c:pt>
                <c:pt idx="4">
                  <c:v>2733</c:v>
                </c:pt>
                <c:pt idx="5">
                  <c:v>1007</c:v>
                </c:pt>
                <c:pt idx="6">
                  <c:v>821</c:v>
                </c:pt>
                <c:pt idx="7">
                  <c:v>495</c:v>
                </c:pt>
                <c:pt idx="8">
                  <c:v>473</c:v>
                </c:pt>
                <c:pt idx="9">
                  <c:v>424</c:v>
                </c:pt>
                <c:pt idx="10">
                  <c:v>410</c:v>
                </c:pt>
                <c:pt idx="11">
                  <c:v>229</c:v>
                </c:pt>
                <c:pt idx="12">
                  <c:v>176</c:v>
                </c:pt>
                <c:pt idx="13">
                  <c:v>35</c:v>
                </c:pt>
                <c:pt idx="14">
                  <c:v>13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2-42F4-9BD5-256DEBF4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644367"/>
        <c:axId val="1136691391"/>
      </c:barChart>
      <c:catAx>
        <c:axId val="14964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6691391"/>
        <c:crosses val="autoZero"/>
        <c:auto val="1"/>
        <c:lblAlgn val="ctr"/>
        <c:lblOffset val="100"/>
        <c:noMultiLvlLbl val="0"/>
      </c:catAx>
      <c:valAx>
        <c:axId val="11366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Cummulative Sales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3.6814923904668485E-2"/>
              <c:y val="0.33594294553463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9644367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dalam ribuan</a:t>
                  </a:r>
                  <a:endParaRPr lang="id-ID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659130</xdr:colOff>
      <xdr:row>4</xdr:row>
      <xdr:rowOff>3810</xdr:rowOff>
    </xdr:from>
    <xdr:to>
      <xdr:col>40</xdr:col>
      <xdr:colOff>91440</xdr:colOff>
      <xdr:row>20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56E8C6-D792-B3FF-B0F6-4F39EB65F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14109</xdr:colOff>
      <xdr:row>3</xdr:row>
      <xdr:rowOff>39511</xdr:rowOff>
    </xdr:from>
    <xdr:to>
      <xdr:col>38</xdr:col>
      <xdr:colOff>799628</xdr:colOff>
      <xdr:row>22</xdr:row>
      <xdr:rowOff>188149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EBBDA-B25E-64EA-8F5F-9E6C7DC29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van kurniawan" id="{8D1BF210-6BDA-D44D-94E0-88563917ECFF}" userId="29def503feea4a7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fi" refreshedDate="45194.969153472222" createdVersion="8" refreshedVersion="8" minRefreshableVersion="3" recordCount="314" xr:uid="{5562A449-C1D5-46E3-AE65-831473A86AE8}">
  <cacheSource type="worksheet">
    <worksheetSource ref="D5:E319" sheet="Sales Report"/>
  </cacheSource>
  <cacheFields count="2">
    <cacheField name="NAMA BARANG" numFmtId="0">
      <sharedItems count="149">
        <s v="Bandros XL - Grey - Male"/>
        <s v="Pernah Lewat Gedung Sate - PIN"/>
        <s v="Icon Bandung XXL - Light Blue - Male"/>
        <s v="Bandung Tempo Doeloe L - White - Male"/>
        <s v="Tes Buta Warna L - Navy - Male"/>
        <s v="BDG diagonal XL - Red - Male"/>
        <s v="30 Kuliner Bandung L - Black - Male"/>
        <s v="Icon Bandung L - Light Blue - Male"/>
        <s v="Bandros M - Grey - Male"/>
        <s v="F=V=P - Keychain"/>
        <s v="Bandung Sejuk Sejak L - Grey - Male"/>
        <s v="Bandung Sejak Sejuk M - Grey - Male"/>
        <s v="Cepot Gundam M - Black - Male"/>
        <s v="I Love Bandung Love Me - Sticker"/>
        <s v="Keep Bandung Beautiful XXL - Black - Male"/>
        <s v="Flower City XL - Navy - Male"/>
        <s v="Tangkuban Parahu S - Brown - Male"/>
        <s v="Gedung Sate Garis M - Red - Female"/>
        <s v="Gedung Sate Garis L - Red - Female"/>
        <s v="The Rollies - XXL - Maroon"/>
        <s v="Icon Bandung S - Light Blue - Male"/>
        <s v="Cepot Gundam - Sticker"/>
        <s v="Cepot S - White - Male"/>
        <s v="The Rollies - L - Maroon"/>
        <s v="GKM Nyampur Tapi Akur"/>
        <s v="30 Kuliner Bandung XL - Black - Male"/>
        <s v="Flower City M - Navy - Male"/>
        <s v="Cepot XL - White - Male"/>
        <s v="Cipaganti - Sticker"/>
        <s v="Cepot M - White - Male"/>
        <s v="The Bandung Old School - Sticker"/>
        <s v="Mainan Anak"/>
        <s v="Bandung &amp; The Bigcities M - White - Male"/>
        <s v="BDG Graphic M - White - Male"/>
        <s v="Creative City - S - White - Male"/>
        <s v="Cimahi - Sticker"/>
        <s v="BuahBatu - Sticker"/>
        <s v="Tes Buta Warna - PIN"/>
        <s v="Pesawat - PIN"/>
        <s v="Angkot 7 x 5 - PIN"/>
        <s v="Cepot - Sticker"/>
        <s v="Finger Sign L - Dark Brown - Female "/>
        <s v="HIgh Quality Jomblo XL - Red - Female"/>
        <s v="Bandung Heritage - Sticker"/>
        <s v="Gasibu Suci - Sticker"/>
        <s v="Sukajadi - Sticker"/>
        <s v="Cihampelas - Sticker"/>
        <s v="The Rollies - XL - Maroon"/>
        <s v="Lembang - Sticker"/>
        <s v="Creative City - M - White "/>
        <s v="Foto Gedung Merdeka"/>
        <s v="Keep Beautiful Bandung - Sticker"/>
        <s v="The Rollies - M - Maroon"/>
        <s v="Finger Sign M - Dark Brown - Female"/>
        <s v="Cepot Gundam L - Black - Male"/>
        <s v="Cepot Gundam XL - Black - Male"/>
        <s v="Gedung Sate Garis S - Red - Female"/>
        <s v="Angkot 7 X 5 - Keychain"/>
        <s v="Spiderman Vs Hanoman  M - Red - Male"/>
        <s v="Tes Buta Warna M - Navy - Male"/>
        <s v="High Quality Jomblo S - Red - Female"/>
        <s v="Digoda Duda - Sticker"/>
        <s v="GKR Pernah Lewat Gedung Sate"/>
        <s v="City of Flower S - White - Unisex"/>
        <s v="BDG X L - Black - Male"/>
        <s v="Ikat Sunda XL - Navy - Male"/>
        <s v="GKR Cepot Gundam"/>
        <s v="Keep Bandung Beautiful L - Black - Male"/>
        <s v="Bandros L - Grey - Male"/>
        <s v="Cepot Gundam D - Black - Male"/>
        <s v="Ikat Sunda D - Navy - Male"/>
        <s v="Vila Isola - PIN"/>
        <s v="MAGNET FOTO SAVOY"/>
        <s v="Goong - keychain"/>
        <s v="Tes Buta Warna XL - Navy - Male"/>
        <s v="Cicadas - Sticker"/>
        <s v="Djin Tjihampelas - PIN"/>
        <s v="BDG 1810 XL - Black - Male"/>
        <s v="Antapani - Sticker"/>
        <s v="Cepot L - White - Male"/>
        <s v="Halo Bandoeng - PIN"/>
        <s v="Icon Bandung XL - Light Blue - Male"/>
        <s v="Bandung &amp; The Bigcities L - White - Male"/>
        <s v="Icon Bandung M - Light Blue - Male"/>
        <s v="Kalung"/>
        <s v="Cepot Homer XXL - Grey - Male"/>
        <s v="Foto Isola"/>
        <s v="I Love Bandung Hijau - Pin"/>
        <s v="Ex Undis Sol - PIN"/>
        <s v="Transformers - Magnet"/>
        <s v="Ambigram - Magnet"/>
        <s v="Aksara Sunda - Magnet"/>
        <s v="GKM Mooi Bandung"/>
        <s v="Tes Buta Warna - Sticker"/>
        <s v="Payung Mahanagari Transparan"/>
        <s v="Bandung &amp; Thebigcities S - Black - Male"/>
        <s v="Djins Tjihampelas"/>
        <s v="Mahanagari Label - Sticker"/>
        <s v="Bandung Tempo Doeloe XL - White - Male"/>
        <s v="Creative City - XL - White"/>
        <s v="Bandung Tempo Doeloe M - White - Male"/>
        <s v="Jatuh Cinta - PIN"/>
        <s v="CR 7 - Pin"/>
        <s v="Bandung City - PIN"/>
        <s v="CR7 - Keychain"/>
        <s v="Jatuh Cinta - Magnet"/>
        <s v="Patrakomala - PIN"/>
        <s v="7 x 5 - Magnet"/>
        <s v="Eye Chart - Bag"/>
        <s v="Kopo - Sticker"/>
        <s v="Creative City - L - White "/>
        <s v="BDG Graphic XL - White - Male"/>
        <s v="Keep Bandung Beautiful S - Black - Male"/>
        <s v="The rollies - S - Maroon"/>
        <s v="CR7 - Magnet"/>
        <s v="Bandung Aksara XXL - Black - Male"/>
        <s v="Shinta - L - White - Female"/>
        <s v="Flower City XXL - Navy - Male"/>
        <s v="Aku Love Bandung L - Violet - Male"/>
        <s v="Finger Sign M - Dark Brown - Male"/>
        <s v="Finger Sign XL - Dark Brown - Female"/>
        <s v="Jatuh Cinta Di Bandung S - Pink - Female"/>
        <s v="BDG X M - Black - Male"/>
        <s v="BDG 1810 M - Black - Male"/>
        <s v="Finger Sign S - Dark Brown - Male"/>
        <s v="High Quality Jomblo M - Red - Female"/>
        <s v="Gedung Sate Ambigram Merah - PIN"/>
        <s v="Foto Pasar Baru"/>
        <s v="Foto Masjid Agung"/>
        <s v="GKR Gedung Sate WC"/>
        <s v="GKR  Jatuh Cinta"/>
        <s v="Aku Love Bandung M - Violet - Male"/>
        <s v="I Love Bdg Tangan S - Dark Brown - Female"/>
        <s v="High Quality Jomblo L - Red - Female"/>
        <s v="Foto ITB"/>
        <s v="Ambigram Biru S - Blue - Male"/>
        <s v="Mau Dibawain Apa Lagi? M - Navy - Male"/>
        <s v="BDG 1810 L - Black - Male"/>
        <s v="Ex Undis Sol - Magnet"/>
        <s v="Keep Bandung Beautiful M - Black - Male"/>
        <s v="Vespa - XXL - Black"/>
        <s v="Shinta - M - White - Female"/>
        <s v="Rama - M - White - Male"/>
        <s v="GKR Villa Isolla"/>
        <s v="Parisj Van Java S - White - Male"/>
        <s v="Medali Bandung Juara S - White - Male"/>
        <s v="Setiabudi - Sticker"/>
        <s v="Anying - M - Navy"/>
        <s v="Dago - Sticker"/>
      </sharedItems>
    </cacheField>
    <cacheField name="QTY" numFmtId="0">
      <sharedItems containsSemiMixedTypes="0" containsString="0" containsNumber="1" containsInteger="1" minValue="1" maxValue="10" count="6">
        <n v="1"/>
        <n v="3"/>
        <n v="2"/>
        <n v="10"/>
        <n v="4"/>
        <n v="8"/>
      </sharedItems>
    </cacheField>
  </cacheFields>
  <extLst>
    <ext xmlns:x14="http://schemas.microsoft.com/office/spreadsheetml/2009/9/main" uri="{725AE2AE-9491-48be-B2B4-4EB974FC3084}">
      <x14:pivotCacheDefinition pivotCacheId="4605291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fi" refreshedDate="45194.973327430554" createdVersion="8" refreshedVersion="8" minRefreshableVersion="3" recordCount="314" xr:uid="{EC1DA369-ED7A-40D5-A4FF-6596FCEC8B08}">
  <cacheSource type="worksheet">
    <worksheetSource ref="A5:H319" sheet="Sales Report"/>
  </cacheSource>
  <cacheFields count="8">
    <cacheField name="TANGGAL" numFmtId="165">
      <sharedItems containsSemiMixedTypes="0" containsNonDate="0" containsDate="1" containsString="0" minDate="2016-02-01T00:00:00" maxDate="2016-03-01T00:00:00" count="29"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</sharedItems>
    </cacheField>
    <cacheField name="NO FAKTUR" numFmtId="0">
      <sharedItems/>
    </cacheField>
    <cacheField name="KODE BARANG" numFmtId="0">
      <sharedItems count="149">
        <s v="MTI4.CA.5014XA"/>
        <s v="MSU0.J9.450400"/>
        <s v="MND4.CA.5011DL"/>
        <s v="MSM4.CA.5006LW"/>
        <s v="MNI4.CA.5010LN"/>
        <s v="MNI4.CA.5008XR"/>
        <s v="MND4.CA.5012LB"/>
        <s v="MND4.CA.5011LL"/>
        <s v="MTI4.CA.5014MA"/>
        <s v="MSU0.J5.151100"/>
        <s v="MSM4.CA.5007LA"/>
        <s v="MSM4.CA.5007MA"/>
        <s v="MKA0.CA.4001MB"/>
        <s v="MZT4.I8.500300"/>
        <s v="MTI4.CA.5015DB"/>
        <s v="MND4.CA.5009XN"/>
        <s v="MKA0.CA.4010SC"/>
        <s v="MKB1.WZ.5008MR"/>
        <s v="MKB1.WZ.5008LR"/>
        <s v="MNI4.CA.5018DM"/>
        <s v="MND4.CA.5011SL"/>
        <s v="MZT4.I8.500700"/>
        <s v="MTI4.CA.5013SW"/>
        <s v="MNI4.CA.5018LM"/>
        <s v="MUC1.J5.500200"/>
        <s v="MND4.CA.5012XB"/>
        <s v="MND4.CA.5009MN"/>
        <s v="MTI4.CA.5013XW"/>
        <s v="MZT4.I8.501700"/>
        <s v="MTI4.CA.5013MW"/>
        <s v="MZT4.I8.500200"/>
        <s v="MSU1.I5.551200"/>
        <s v="MSM4.CA.5003MW"/>
        <s v="MSM4.CA.5002MW"/>
        <s v="MII4.CA.5017SW"/>
        <s v="MZT4.I8.502300"/>
        <s v="MZT4.I8.501600"/>
        <s v="MSU1.J9.500200"/>
        <s v="MSU0.J9.451400"/>
        <s v="MSU0.J9.000300"/>
        <s v="MZT4.I8.500500"/>
        <s v="MNV1.WZ.5001LE"/>
        <s v="MKB1.WZ.5009XR"/>
        <s v="MZT4.I8.500800"/>
        <s v="MZT4.I8.501400"/>
        <s v="MZT4.I8.502100"/>
        <s v="MZT4.I8.501800"/>
        <s v="MNI4.CA.5018XM"/>
        <s v="MZT4.I8.502000"/>
        <s v="MII4.CA.5017MW"/>
        <s v="MUC0.JE.150400"/>
        <s v="MZT4.I8.500100"/>
        <s v="MNI4.CA.5018MM"/>
        <s v="MNV1.WZ.5001ME"/>
        <s v="MKA0.CA.4001LB"/>
        <s v="MKA0.CA.4001XB"/>
        <s v="MKB1.WZ.5008SR"/>
        <s v="MSU0.J5.000300"/>
        <s v="MNV1.CA.5004MR"/>
        <s v="MNI4.CA.5010MN"/>
        <s v="MKB1.WZ.5009SR"/>
        <s v="MZT4.I8.501900"/>
        <s v="MUC0.J5.183300"/>
        <s v="MKC0.CA.4005SB"/>
        <s v="MNI4.CL.5002LB"/>
        <s v="MNV4.CA.5602XN"/>
        <s v="MUC1.J5.500600"/>
        <s v="MTI4.CA.5015LB"/>
        <s v="MTI4.CA.5014LA"/>
        <s v="MKA0.CA.4001DB"/>
        <s v="MNV4.CA.5602DN"/>
        <s v="MSU0.J9.630200"/>
        <s v="MUC1.JE.551000"/>
        <s v="MSU1.J5.551205"/>
        <s v="MNI4.CA.5010XN"/>
        <s v="MZT4.I8.501000"/>
        <s v="MSU0.J9.090400"/>
        <s v="MNI4.CL.5001XB"/>
        <s v="MZT4.I8.502200"/>
        <s v="MTI4.CA.5013LW"/>
        <s v="MSU0.J9.210100"/>
        <s v="MND4.CA.5011XL"/>
        <s v="MSM4.CA.5003LW"/>
        <s v="MND4.CA.5011ML"/>
        <s v="MSU1.YL.551206"/>
        <s v="MSM4.CA.5004DA"/>
        <s v="MUC0.JE.150600"/>
        <s v="MSU0.J9.240200"/>
        <s v="MSU0.J9.120100"/>
        <s v="MSU0.J1.000600"/>
        <s v="MSU0.J1.000200"/>
        <s v="MSU0.J1.000100"/>
        <s v="MUC0.J5.182700"/>
        <s v="MZT4.I8.500600"/>
        <s v="MST4.MH.502500"/>
        <s v="MSM4.CA.5003SB"/>
        <s v="MSU0.J5.090400"/>
        <s v="MZT4.I8.500400"/>
        <s v="MSM4.CA.5006XW"/>
        <s v="MII4.CA.5017XW"/>
        <s v="MSM4.CA.5006MW"/>
        <s v="MSU0.J9.450300"/>
        <s v="MSU0.J9.060400"/>
        <s v="MSU0.J9.030200"/>
        <s v="MSU0.J5.060400"/>
        <s v="MSU0.J1.450300"/>
        <s v="MSU1.J9.560400"/>
        <s v="MSU0.J1.000300"/>
        <s v="MKW0.M5.120200"/>
        <s v="MZT4.I8.501300"/>
        <s v="MII4.CA.5017LW"/>
        <s v="MSM4.CA.5002XW"/>
        <s v="MTI4.CA.5015SB"/>
        <s v="MNI4.CA.5018SM"/>
        <s v="MSU0.J1.060400"/>
        <s v="MSM4.CA.5005DB"/>
        <s v="MRI4.WG.5021LW"/>
        <s v="MND4.CA.5009DN"/>
        <s v="MTD4.CA.5016LV"/>
        <s v="MNV1.CA.5001ME"/>
        <s v="MNV1.WZ.5001XE"/>
        <s v="MNV1.WZ.5002SQ"/>
        <s v="MNI4.CL.5002MB"/>
        <s v="MNI4.CL.5001MB"/>
        <s v="MNV1.CA.5001SE"/>
        <s v="MKB1.WZ.5009MR"/>
        <s v="MSU0.J9.180200"/>
        <s v="MUC0.JE.150900"/>
        <s v="MUC0.JE.150800"/>
        <s v="MUC0.J5.183800"/>
        <s v="MUC0.J5.183000"/>
        <s v="MTD4.CA.5016MV"/>
        <s v="MNV1.WZ.5402SE"/>
        <s v="MKB1.WZ.5009LR"/>
        <s v="MUC0.JE.150700"/>
        <s v="MKB0.CA.4014SB "/>
        <s v="MNV0.CA.3601MN"/>
        <s v="MNI4.CL.5001LB"/>
        <s v="MSU0.J1.120100"/>
        <s v="MTI4.CA.5015MB"/>
        <s v="MFI4.CA.5023DB"/>
        <s v="MRI4.WG.5021MW"/>
        <s v="MRI4.CA.5019MW"/>
        <s v="MUC0.J5.183600"/>
        <s v="MKC0.CA.4009SB"/>
        <s v="MKC0.CA.4008SB"/>
        <s v="MZT4.I8.500900"/>
        <s v="MFI4.CA.5022MN"/>
        <s v="MZT4.I8.501200"/>
      </sharedItems>
    </cacheField>
    <cacheField name="NAMA BARANG" numFmtId="0">
      <sharedItems count="149">
        <s v="Bandros XL - Grey - Male"/>
        <s v="Pernah Lewat Gedung Sate - PIN"/>
        <s v="Icon Bandung XXL - Light Blue - Male"/>
        <s v="Bandung Tempo Doeloe L - White - Male"/>
        <s v="Tes Buta Warna L - Navy - Male"/>
        <s v="BDG diagonal XL - Red - Male"/>
        <s v="30 Kuliner Bandung L - Black - Male"/>
        <s v="Icon Bandung L - Light Blue - Male"/>
        <s v="Bandros M - Grey - Male"/>
        <s v="F=V=P - Keychain"/>
        <s v="Bandung Sejuk Sejak L - Grey - Male"/>
        <s v="Bandung Sejak Sejuk M - Grey - Male"/>
        <s v="Cepot Gundam M - Black - Male"/>
        <s v="I Love Bandung Love Me - Sticker"/>
        <s v="Keep Bandung Beautiful XXL - Black - Male"/>
        <s v="Flower City XL - Navy - Male"/>
        <s v="Tangkuban Parahu S - Brown - Male"/>
        <s v="Gedung Sate Garis M - Red - Female"/>
        <s v="Gedung Sate Garis L - Red - Female"/>
        <s v="The Rollies - XXL - Maroon"/>
        <s v="Icon Bandung S - Light Blue - Male"/>
        <s v="Cepot Gundam - Sticker"/>
        <s v="Cepot S - White - Male"/>
        <s v="The Rollies - L - Maroon"/>
        <s v="GKM Nyampur Tapi Akur"/>
        <s v="30 Kuliner Bandung XL - Black - Male"/>
        <s v="Flower City M - Navy - Male"/>
        <s v="Cepot XL - White - Male"/>
        <s v="Cipaganti - Sticker"/>
        <s v="Cepot M - White - Male"/>
        <s v="The Bandung Old School - Sticker"/>
        <s v="Mainan Anak"/>
        <s v="Bandung &amp; The Bigcities M - White - Male"/>
        <s v="BDG Graphic M - White - Male"/>
        <s v="Creative City - S - White - Male"/>
        <s v="Cimahi - Sticker"/>
        <s v="BuahBatu - Sticker"/>
        <s v="Tes Buta Warna - PIN"/>
        <s v="Pesawat - PIN"/>
        <s v="Angkot 7 x 5 - PIN"/>
        <s v="Cepot - Sticker"/>
        <s v="Finger Sign L - Dark Brown - Female "/>
        <s v="HIgh Quality Jomblo XL - Red - Female"/>
        <s v="Bandung Heritage - Sticker"/>
        <s v="Gasibu Suci - Sticker"/>
        <s v="Sukajadi - Sticker"/>
        <s v="Cihampelas - Sticker"/>
        <s v="The Rollies - XL - Maroon"/>
        <s v="Lembang - Sticker"/>
        <s v="Creative City - M - White "/>
        <s v="Foto Gedung Merdeka"/>
        <s v="Keep Beautiful Bandung - Sticker"/>
        <s v="The Rollies - M - Maroon"/>
        <s v="Finger Sign M - Dark Brown - Female"/>
        <s v="Cepot Gundam L - Black - Male"/>
        <s v="Cepot Gundam XL - Black - Male"/>
        <s v="Gedung Sate Garis S - Red - Female"/>
        <s v="Angkot 7 X 5 - Keychain"/>
        <s v="Spiderman Vs Hanoman  M - Red - Male"/>
        <s v="Tes Buta Warna M - Navy - Male"/>
        <s v="High Quality Jomblo S - Red - Female"/>
        <s v="Digoda Duda - Sticker"/>
        <s v="GKR Pernah Lewat Gedung Sate"/>
        <s v="City of Flower S - White - Unisex"/>
        <s v="BDG X L - Black - Male"/>
        <s v="Ikat Sunda XL - Navy - Male"/>
        <s v="GKR Cepot Gundam"/>
        <s v="Keep Bandung Beautiful L - Black - Male"/>
        <s v="Bandros L - Grey - Male"/>
        <s v="Cepot Gundam D - Black - Male"/>
        <s v="Ikat Sunda D - Navy - Male"/>
        <s v="Vila Isola - PIN"/>
        <s v="MAGNET FOTO SAVOY"/>
        <s v="Goong - keychain"/>
        <s v="Tes Buta Warna XL - Navy - Male"/>
        <s v="Cicadas - Sticker"/>
        <s v="Djin Tjihampelas - PIN"/>
        <s v="BDG 1810 XL - Black - Male"/>
        <s v="Antapani - Sticker"/>
        <s v="Cepot L - White - Male"/>
        <s v="Halo Bandoeng - PIN"/>
        <s v="Icon Bandung XL - Light Blue - Male"/>
        <s v="Bandung &amp; The Bigcities L - White - Male"/>
        <s v="Icon Bandung M - Light Blue - Male"/>
        <s v="Kalung"/>
        <s v="Cepot Homer XXL - Grey - Male"/>
        <s v="Foto Isola"/>
        <s v="I Love Bandung Hijau - Pin"/>
        <s v="Ex Undis Sol - PIN"/>
        <s v="Transformers - Magnet"/>
        <s v="Ambigram - Magnet"/>
        <s v="Aksara Sunda - Magnet"/>
        <s v="GKM Mooi Bandung"/>
        <s v="Tes Buta Warna - Sticker"/>
        <s v="Payung Mahanagari Transparan"/>
        <s v="Bandung &amp; Thebigcities S - Black - Male"/>
        <s v="Djins Tjihampelas"/>
        <s v="Mahanagari Label - Sticker"/>
        <s v="Bandung Tempo Doeloe XL - White - Male"/>
        <s v="Creative City - XL - White"/>
        <s v="Bandung Tempo Doeloe M - White - Male"/>
        <s v="Jatuh Cinta - PIN"/>
        <s v="CR 7 - Pin"/>
        <s v="Bandung City - PIN"/>
        <s v="CR7 - Keychain"/>
        <s v="Jatuh Cinta - Magnet"/>
        <s v="Patrakomala - PIN"/>
        <s v="7 x 5 - Magnet"/>
        <s v="Eye Chart - Bag"/>
        <s v="Kopo - Sticker"/>
        <s v="Creative City - L - White "/>
        <s v="BDG Graphic XL - White - Male"/>
        <s v="Keep Bandung Beautiful S - Black - Male"/>
        <s v="The rollies - S - Maroon"/>
        <s v="CR7 - Magnet"/>
        <s v="Bandung Aksara XXL - Black - Male"/>
        <s v="Shinta - L - White - Female"/>
        <s v="Flower City XXL - Navy - Male"/>
        <s v="Aku Love Bandung L - Violet - Male"/>
        <s v="Finger Sign M - Dark Brown - Male"/>
        <s v="Finger Sign XL - Dark Brown - Female"/>
        <s v="Jatuh Cinta Di Bandung S - Pink - Female"/>
        <s v="BDG X M - Black - Male"/>
        <s v="BDG 1810 M - Black - Male"/>
        <s v="Finger Sign S - Dark Brown - Male"/>
        <s v="High Quality Jomblo M - Red - Female"/>
        <s v="Gedung Sate Ambigram Merah - PIN"/>
        <s v="Foto Pasar Baru"/>
        <s v="Foto Masjid Agung"/>
        <s v="GKR Gedung Sate WC"/>
        <s v="GKR  Jatuh Cinta"/>
        <s v="Aku Love Bandung M - Violet - Male"/>
        <s v="I Love Bdg Tangan S - Dark Brown - Female"/>
        <s v="High Quality Jomblo L - Red - Female"/>
        <s v="Foto ITB"/>
        <s v="Ambigram Biru S - Blue - Male"/>
        <s v="Mau Dibawain Apa Lagi? M - Navy - Male"/>
        <s v="BDG 1810 L - Black - Male"/>
        <s v="Ex Undis Sol - Magnet"/>
        <s v="Keep Bandung Beautiful M - Black - Male"/>
        <s v="Vespa - XXL - Black"/>
        <s v="Shinta - M - White - Female"/>
        <s v="Rama - M - White - Male"/>
        <s v="GKR Villa Isolla"/>
        <s v="Parisj Van Java S - White - Male"/>
        <s v="Medali Bandung Juara S - White - Male"/>
        <s v="Setiabudi - Sticker"/>
        <s v="Anying - M - Navy"/>
        <s v="Dago - Sticker"/>
      </sharedItems>
    </cacheField>
    <cacheField name="QTY" numFmtId="0">
      <sharedItems containsSemiMixedTypes="0" containsString="0" containsNumber="1" containsInteger="1" minValue="1" maxValue="10"/>
    </cacheField>
    <cacheField name="BRUTO" numFmtId="164">
      <sharedItems containsSemiMixedTypes="0" containsString="0" containsNumber="1" containsInteger="1" minValue="10000" maxValue="500000"/>
    </cacheField>
    <cacheField name="DISKON" numFmtId="164">
      <sharedItems containsSemiMixedTypes="0" containsString="0" containsNumber="1" containsInteger="1" minValue="0" maxValue="250000"/>
    </cacheField>
    <cacheField name="NETTO" numFmtId="164">
      <sharedItems containsSemiMixedTypes="0" containsString="0" containsNumber="1" containsInteger="1" minValue="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fi" refreshedDate="45194.988850231479" createdVersion="8" refreshedVersion="8" minRefreshableVersion="3" recordCount="160" xr:uid="{207AC8D7-14CE-4D3E-96AB-DE257C89154A}">
  <cacheSource type="worksheet">
    <worksheetSource ref="A4:L164" sheet="Master Data #2"/>
  </cacheSource>
  <cacheFields count="12">
    <cacheField name="Category" numFmtId="0">
      <sharedItems count="16">
        <s v="ACCESSORIES"/>
        <s v="APPAREL"/>
        <s v="BACKPACK"/>
        <s v="BICYCLE BAG"/>
        <s v="CROSS BODY BAG"/>
        <s v="LAIN-LAIN"/>
        <s v="LIGHT TRAVEL BACKPACK"/>
        <s v="MESSENGER BAG"/>
        <s v="OUTDOOR GEAR"/>
        <s v="PACKING SYSTEM"/>
        <s v="SAJJADA"/>
        <s v="SANDAL"/>
        <s v="TAS LIPAT TRAVEL"/>
        <s v="TRAVEL BACKPACK"/>
        <s v="TRAVEL POUCH"/>
        <s v="WAIST BAG"/>
      </sharedItems>
    </cacheField>
    <cacheField name="Nama Product" numFmtId="0">
      <sharedItems count="160">
        <s v="BELT WEBBING BRADY STRIPES BLACK"/>
        <s v="BIWA SRG TGN PDK SDF-ABU-SMK-HITAM"/>
        <s v="DOMPET CANO"/>
        <s v="DOMPET CHRISTOPH"/>
        <s v="DOMPET CORTEZ"/>
        <s v="DOMPET LIPAT KINDI BIMO BLACK"/>
        <s v="DOMPET LIPAT KINDI BIMO GREY"/>
        <s v="DOMPET LIPAT KINDI BIMO NAVY"/>
        <s v="DOMPET NOVAIS BIMO BLACK"/>
        <s v="DOMPET NOVAIS BIMO NAVY"/>
        <s v="ODER KEY CHAIN BEKETOV BLACK"/>
        <s v="ODER KEY CHAIN BEKETOV NAVY"/>
        <s v="ODER KEY CHAIN CREAN LEG-BLUE"/>
        <s v="ODER KEY CHAIN D IMPERNO-OLIVE"/>
        <s v="ODER KEY CHAIN D X7-BLACK"/>
        <s v="ODER KEY CHAIN SNELL BLACK"/>
        <s v="ODER KEY CHAIN SNELL GREY"/>
        <s v="ODER KEY CHAIN SNELL NAVY"/>
        <s v="ODER WALLET B TRIANGLE-LEGION-BLUE"/>
        <s v="ODER WALLET B X7-BLACK"/>
        <s v="ODER WALLET CARD C IMPERNO-OLIVE"/>
        <s v="ODER WALLET CARD C X7-BLACK"/>
        <s v="PASSPORT POUCH AMA BLACK"/>
        <s v="PASSPORT POUCH AMA DARK GREY"/>
        <s v="PASSPORT POUCH AMA SYC GREEN"/>
        <s v="TOPI GLACE BLACK"/>
        <s v="TOPI GLACE GREY"/>
        <s v="TOPI STROLL BLACK"/>
        <s v="TOPI STROLL CREAM"/>
        <s v="TOYA SRG TGN PDK SMCF-ABU-SMK-HITAM"/>
        <s v="TOYA SRG TGN PDK SMCF-MOROCON-BLUE-SMK-HITAM"/>
        <s v="TSHIRT KORDINAT 02 NAVY M"/>
        <s v="TSHIRT SOBATORCH NAVY M"/>
        <s v="GUMI 19L PRINT BLACK"/>
        <s v="HIKARI DAYPACK 19+2L  BLACK-BLACK"/>
        <s v="HIKARI DAYPACK 19+2L  PAT BLUE-HITAM"/>
        <s v="HIKARI DAYPACK 19+2L CACTUS GREEN BLACK"/>
        <s v="HIKARI DAYPACK 19+2L HIJAU"/>
        <s v="HIKARI DAYPACK 19+2L HITAM"/>
        <s v="HIKARI DAYPACK 19+2L NAVY"/>
        <s v="ISHIKARI 20+2 L GREY"/>
        <s v="ISHIKARI 20+2 L HITAM"/>
        <s v="ISHIKARI 20+2 L NAVY (LEGION BLUE)"/>
        <s v="JEJU 19L HITAM BLACK-BLACK"/>
        <s v="SHIROI FB 19 L SYC-GREEN-(DIA)"/>
        <s v="YAMATO DAY PACK 19L BLACK-BLACK (DD)"/>
        <s v="YAMATO DAY PACK 19L PAT BLUE-BLACK"/>
        <s v="YAMATO DAY PACK 19L STEEL GREY-ROCK GREY (DD)"/>
        <s v="YUZAWA ROLLTOP HITAM"/>
        <s v="KOYAMA FOLDING HELMET BAG SYC-GREEN"/>
        <s v="SADAMISAKI 2L BICYCLE FRAME BAG BLACK DEFAULT"/>
        <s v="SHIMODA BICYCLE FRAME BAG BLACK DEFAULT"/>
        <s v="YEOJU  BLACK - BLACK"/>
        <s v="YEOSU PRINT BLACK"/>
        <s v="COVERALL POLY MICRO BRUSH WHITE DEFAULT"/>
        <s v="KANZAKI DP 30L BLACK"/>
        <s v="KANZAKI DP 30L IRON GREY"/>
        <s v="KAGA SLING BAG  BLACK-BLACK (DIAMOND)"/>
        <s v="KAGA SLING BAG BLACK-DK.GREY (DIAMOND)"/>
        <s v="KAGA SLING BAG SYC GREEN-DK.GREY (DIAMOND)"/>
        <s v="NAKATSUGAWA SB BLACK"/>
        <s v="NAKATSUGAWA SB ORANGE"/>
        <s v="ODATE SLING BAG 10 L (DIA) BLACK"/>
        <s v="ODATE SLING BAG 10 L (DIA) DARK-GREY"/>
        <s v="ODATE SLING BAG 10 L (DIA) SYC GREEN"/>
        <s v="SANMU SLING BAG BLACK (TRIANGLE)"/>
        <s v="SANMU SLINGBAG DD BEET RED"/>
        <s v="TACHIKAWA SB BLACK"/>
        <s v="YOKOTE SLING BAG NAVY (X7)"/>
        <s v="BARACOAT POLY PONGEE 2L 05061 WLGYR PUTIH DEFAULT"/>
        <s v="KUJI TAS SRT UK.A2 WOODBINE GREEN"/>
        <s v="KUJI TAS SRT UK.A4 GREY"/>
        <s v="KUMANO FB DIAMOND TOSCA"/>
        <s v="TAGAWA B TOILETRIES ABU"/>
        <s v="TAGAWA B TOILETRIES ALL BLACK"/>
        <s v="TAGAWA B TOILETRIES HIJAU"/>
        <s v="TAGAWA B TOILETRIES TOSCA"/>
        <s v="TAGAWA D STATIONERY PACK ABU"/>
        <s v="MINA TRAVEL SAJJADA 1 BLACK"/>
        <s v="MINA TRAVEL SAJJADA 2 NAVY"/>
        <s v="MINA TRAVEL SAJJADA 3 ABU"/>
        <s v="MINA TRAVEL SAJJADA 3 NAVY"/>
        <s v="MINA TRAVEL SAJJADA 4 ABU"/>
        <s v="MINA TRAVEL SAJJADA 5 ABU"/>
        <s v="MINA TRAVEL SAJJADA 5 NAVY"/>
        <s v="QIBLA TRAVEL SAJJADA ABU"/>
        <s v="QIBLA TRAVEL SAJJADA BLACK"/>
        <s v="QIBLA TRAVEL SAJJADA NAVY"/>
        <s v="ARRAFA SANDAL ACTISOFT L ABU-TSC 36"/>
        <s v="ARRAFA SANDAL ACTISOFT L HTM-HTM 36"/>
        <s v="ARRAFA SANDAL ACTISOFT L HTM-MRH 36"/>
        <s v="ARRAFA SANDAL PHYLON ACTISOFT ALL BLACK (39)"/>
        <s v="ARRAFA SANDAL PHYLON ACTISOFT ALL BLACK (41)"/>
        <s v="ARRAFA SANDAL PHYLON ACTISOFT ALL BLACK (42)"/>
        <s v="BAHAMA PIXEL SANDAL ACTISOFT L HTM 36"/>
        <s v="KASHIWA FB BLACK"/>
        <s v="KUMANO FB BLACK"/>
        <s v="RIO TBP 40+3L IRON GREY (TRIANGLE)"/>
        <s v="TAKAHAGI TBP 40L TRIANGLE BLACK-BLACK"/>
        <s v="TAKAHAGI TBP 40L TRIANGLE ROCK-GREY-IRON-GREY"/>
        <s v="GIFU  2L BLACK"/>
        <s v="GIFU  2L GREY"/>
        <s v="GIFU  2L NAVY"/>
        <s v="GIFU  3L BLACK"/>
        <s v="GIFU  3L GREY"/>
        <s v="GIFU  3L NAVY"/>
        <s v="KASHIBA 3 L BLACK-(TRIANGLE)"/>
        <s v="KASHIBA 3 L DARK GREY"/>
        <s v="KASHIBA 3 L HIJAU (SYC GREEN)"/>
        <s v="KASHIBA 3 L HITAM"/>
        <s v="KASHIBA 3 L TOSCA"/>
        <s v="MEGURO 3L BLACK"/>
        <s v="MEGURO 3L GREY"/>
        <s v="MEGURO 3L NAVY"/>
        <s v="MINO 2L BLACK"/>
        <s v="MINO 2L GREY"/>
        <s v="MINO 2L NAVY"/>
        <s v="MINO 3L BLACK"/>
        <s v="MINO 3L GREY"/>
        <s v="MINO 3L NAVY"/>
        <s v="SHIBATA TP 2L BLACK-TRIANGLE"/>
        <s v="SHIBATA TP 2L DARK GREY (DIAMOND)"/>
        <s v="SHIBATA TP 2L HIJAU"/>
        <s v="SHIBATA TP 2L HITAM"/>
        <s v="SHIBATA TP 2L TOSCA"/>
        <s v="AICHI WAIST BAG BLACK"/>
        <s v="AICHI WAIST BAG GREY"/>
        <s v="AICHI WAIST BAG NAVY"/>
        <s v="ARASHI WAIST BAG   BLACK-RIP BLACK"/>
        <s v="ARASHI WAIST BAG LEGION-BLUE"/>
        <s v="AWAJI WAIST BAG BLACK"/>
        <s v="AWAJI WAIST BAG BLACK-(TRI)"/>
        <s v="AWAJI WAIST BAG GREY"/>
        <s v="AWAJI WAIST BAG SYC-GREEN"/>
        <s v="CHOSI  WAIST BAG BLACK"/>
        <s v="CHOSI  WAIST BAG GREY"/>
        <s v="CHOSI  WAIST BAG NAVY"/>
        <s v="HAMURA WAIST BAG ABU"/>
        <s v="HAMURA WAIST BAG HITAM"/>
        <s v="HAMURA WAIST BAG LEGION BLUE"/>
        <s v="KORIYAMA WAIST BAG (HITAM)"/>
        <s v="KORIYAMA WAIST BAG (LEG BLUE)"/>
        <s v="KORIYAMA WAIST BAG GREY"/>
        <s v="KORIYAMA WAIST BAG TOSCA"/>
        <s v="NISHIO WAIST BAG BIMO GREY"/>
        <s v="NISHIO WAIST BAG BIMO NAVY"/>
        <s v="NISHIO WAIST BAG BLACK"/>
        <s v="SHIKAGE WAIST BAG BLACK"/>
        <s v="SHIKAGE WAIST BAG SYC-GREEN"/>
        <s v="SHIKAGE WAIST BAG TOSCA"/>
        <s v="TAJIMI WAIST BAG HITAM"/>
        <s v="TAJIMI WAIST BAG LEGION BLUE (TRIANGLE)"/>
        <s v="TAJIMI WB DIA ORANGE X7 GREY"/>
        <s v="TAJIMI WB DIA SYC GREEN X7 GREY"/>
        <s v="TOGANE WAIST BAG 1 BLACK"/>
        <s v="TOGANE WAIST BAG 2 NAVY"/>
        <s v="TOGANE WAIST BAG 3 GREY"/>
        <s v="VALLEJO WAIST BAG ABU"/>
        <s v="VALLEJO WAIST BAG HITAM"/>
        <s v="VALLEJO WAIST BAG TOSCA"/>
      </sharedItems>
    </cacheField>
    <cacheField name="ItemId" numFmtId="0">
      <sharedItems count="160">
        <s v="TMCBW100300BP"/>
        <s v="TPL4.RF.90030A"/>
        <s v="TMC.WS.1001.00.BA"/>
        <s v="TMC.WS.1003.00.BA"/>
        <s v="TMC.WS.1002.00.BA"/>
        <s v="TPL4.RD.1002BB"/>
        <s v="TPL4.RD.1002BA"/>
        <s v="TPL4.RD.1002BN"/>
        <s v="TPL4.RD.1003BB"/>
        <s v="TPL4.RD.1003BN"/>
        <s v="TPL4.RD.00020B"/>
        <s v="TPL4.RD.00020N"/>
        <s v="TPL4.RD.00030I"/>
        <s v="TPL4.RD.90013G"/>
        <s v="TPL4.RD.90013B"/>
        <s v="TPL4.RD.00010B"/>
        <s v="TPL4.RD.00010A"/>
        <s v="TPL4.RD.00010N"/>
        <s v="TPL4.RD.90011N"/>
        <s v="TPL4.RD.90011B"/>
        <s v="TPL4.RD.90012G"/>
        <s v="TPL4.RD.90012B"/>
        <s v="TPL4.MC.10050B"/>
        <s v="TPL4.MC.10050A"/>
        <s v="TPL4.MC.10050H"/>
        <s v="TPL4.RE.90040B"/>
        <s v="TPL4.RE.90040A"/>
        <s v="TPL4.RE.90010B"/>
        <s v="TPL4.RE.90010C"/>
        <s v="TPL4.RF.90040A"/>
        <s v="TPL4.RF.90040I"/>
        <s v="TPL4.CA.9007MN"/>
        <s v="TPL4.CA.9012MN"/>
        <s v="TPL4.MI.10030B"/>
        <s v="TPL4.MI.8002UB"/>
        <s v="TPL4.MI.8002UI"/>
        <s v="TPL4.MI.8002ZG"/>
        <s v="TPL4.MI.80020G"/>
        <s v="TPL4.MI.80020B"/>
        <s v="TPL4.MI.80020N"/>
        <s v="TPL4.MI.80030D"/>
        <s v="TPL4.MI.80030B"/>
        <s v="TPL4.MI.80030N"/>
        <s v="TPL4.MI.10040B"/>
        <s v="TPL4.MI.9001BG"/>
        <s v="TPL4.MI.90020B"/>
        <s v="TPL4.MI.90020I"/>
        <s v="TPL4.MI.90020A"/>
        <s v="TPL4.MF.70190B"/>
        <s v="TPL4.MI.00060H"/>
        <s v="TPL4.MC.00170B"/>
        <s v="TPL4.MC.00180B"/>
        <s v="TPL4.ME.10020B"/>
        <s v="TPL4.ME.10010B"/>
        <s v="TPL4.CC.00070W"/>
        <s v="TPL4.MF.80090B"/>
        <s v="TPL4.MF.80090A"/>
        <s v="TPL4.YI.7002DB"/>
        <s v="TPL4.YI.7002DA"/>
        <s v="TPL4.YI.7002DH"/>
        <s v="TPL4.ME.90010B"/>
        <s v="TPL4.ME.90010O"/>
        <s v="TPL4.ME.8001BB"/>
        <s v="TPL4.ME.8001BA"/>
        <s v="TPL4.ME.80010H"/>
        <s v="TPL4.ME.80031B"/>
        <s v="TPL4.ME.8003UR"/>
        <s v="TPL4.ME.00010B"/>
        <s v="TPL4.ME.8004YN"/>
        <s v="TPL4.CC.00060W"/>
        <s v="TPL4.ML.80010G"/>
        <s v="TPL4.ML.80030A"/>
        <s v="TPL4.MI.0003DT"/>
        <s v="TPL4.MC.70530A"/>
        <s v="TPL4.MC.7053BB"/>
        <s v="TPL4.MC.70530H"/>
        <s v="TPL4.MC.70530G"/>
        <s v="TPL4.MC.70550A"/>
        <s v="TPL4.G1.90011B"/>
        <s v="TPL4.G1.90012N"/>
        <s v="TPL4.G1.90013A"/>
        <s v="TPL4.G1.90013N"/>
        <s v="TPL4.G1.90014A"/>
        <s v="TPL4.G1.90015A"/>
        <s v="TPL4.G1.90015N"/>
        <s v="TPL4.G1.80010A"/>
        <s v="TPL4.G1.80010B"/>
        <s v="TPL4.G1.80010N"/>
        <s v="TPL4.RB.9001QG"/>
        <s v="TPL4.RB.9001QB"/>
        <s v="TPL4.RB.9001QR"/>
        <s v="TUFSU100139BA"/>
        <s v="TUFSU100141BA"/>
        <s v="TUFSU100142BA"/>
        <s v="TPL4.RB.9002QB"/>
        <s v="TPL4.MI.00040B"/>
        <s v="TPL4.MI.00030B"/>
        <s v="TPL4.MG.8007BA"/>
        <s v="TPL4.MG.8001BB"/>
        <s v="TPL4.MG.8001BA"/>
        <s v="TPL4.MC.10030B"/>
        <s v="TPL4.MC.10030A"/>
        <s v="TPL4.MC.10030N"/>
        <s v="TPL4.MC.10040B"/>
        <s v="TPL4.MC.10040A"/>
        <s v="TPL4.MC.10040N"/>
        <s v="TPL4.MC.8012BB"/>
        <s v="TPL4.MC.80120A"/>
        <s v="TPL4.MC.80120G"/>
        <s v="TPL4.MC.80120B"/>
        <s v="TPL4.MC.80120T"/>
        <s v="TPL4.MC.00300B"/>
        <s v="TPL4.MC.00300A"/>
        <s v="TPL4.MC.00300N"/>
        <s v="TPL4.MC.00270B"/>
        <s v="TPL4.MC.00270A"/>
        <s v="TPL4.MC.00270N"/>
        <s v="TPL4.MC.00280B"/>
        <s v="TPL4.MC.00280A"/>
        <s v="TPL4.MC.00280N"/>
        <s v="TPL4.MC.8007BB"/>
        <s v="TPL4.MC.80070A"/>
        <s v="TPL4.MC.80070G"/>
        <s v="TPL4.MC.80070B"/>
        <s v="TPL4.MC.80070T"/>
        <s v="TPL4.MC.10020B"/>
        <s v="TPL4.MC.10020A"/>
        <s v="TPL4.MC.10020N"/>
        <s v="TPL4.MC.00021B"/>
        <s v="TPL4.MC.00020N"/>
        <s v="TPL4.MC.00110B"/>
        <s v="TPL4.MC.0011BB"/>
        <s v="TPL4.MC.00110A"/>
        <s v="TPL4.MC.00110H"/>
        <s v="TPL4.MC.00230B"/>
        <s v="TPL4.MC.00230A"/>
        <s v="TPL4.MC.00230N"/>
        <s v="TPL4.MC.80160A"/>
        <s v="TPL4.MC.80160B"/>
        <s v="TPL4.MC.80160N"/>
        <s v="TPL4.MC.00120B"/>
        <s v="TPL4.MC.00120I"/>
        <s v="TPL4.MC.00120A"/>
        <s v="TPL4.MC.00120T"/>
        <s v="TPL4.MC.10010A"/>
        <s v="TPL4.MC.10010N"/>
        <s v="TPL4.MC.10010B"/>
        <s v="TPL4.MC.00040B"/>
        <s v="TPL4.MC.00040H"/>
        <s v="TPL4.MC.00040T"/>
        <s v="TPL4.MC.80170B"/>
        <s v="TPL4.MC.8017BN"/>
        <s v="TPL4.MC.8017XO"/>
        <s v="TPL4.MC.8017XH"/>
        <s v="TPL4.MC.00240B"/>
        <s v="TPL4.MC.00240N"/>
        <s v="TPL4.MC.00240A"/>
        <s v="TPL4.MC.80230A"/>
        <s v="TPL4.MC.80230B"/>
        <s v="TPL4.MC.80230T"/>
      </sharedItems>
    </cacheField>
    <cacheField name="Age (Month)" numFmtId="0">
      <sharedItems containsSemiMixedTypes="0" containsString="0" containsNumber="1" containsInteger="1" minValue="1" maxValue="7" count="7">
        <n v="2"/>
        <n v="7"/>
        <n v="1"/>
        <n v="4"/>
        <n v="6"/>
        <n v="3"/>
        <n v="5"/>
      </sharedItems>
    </cacheField>
    <cacheField name="Margin" numFmtId="0">
      <sharedItems containsSemiMixedTypes="0" containsString="0" containsNumber="1" minValue="2.17" maxValue="5.75" count="61">
        <n v="3.2"/>
        <n v="3.12"/>
        <n v="3.55"/>
        <n v="2.52"/>
        <n v="3.63"/>
        <n v="3.69"/>
        <n v="3.85"/>
        <n v="2.91"/>
        <n v="4.84"/>
        <n v="3.57"/>
        <n v="4.25"/>
        <n v="3.89"/>
        <n v="3.97"/>
        <n v="2.92"/>
        <n v="3.36"/>
        <n v="3.4"/>
        <n v="3.03"/>
        <n v="3.53"/>
        <n v="2.76"/>
        <n v="3.35"/>
        <n v="3.29"/>
        <n v="3.13"/>
        <n v="2.78"/>
        <n v="3.16"/>
        <n v="3"/>
        <n v="3.82"/>
        <n v="3.42"/>
        <n v="4.75"/>
        <n v="4.5199999999999996"/>
        <n v="2.17"/>
        <n v="3.18"/>
        <n v="3.22"/>
        <n v="3.43"/>
        <n v="3.81"/>
        <n v="3.72"/>
        <n v="4.28"/>
        <n v="3.64"/>
        <n v="2.41"/>
        <n v="3.67"/>
        <n v="3.71"/>
        <n v="3.38"/>
        <n v="2.9"/>
        <n v="2.87"/>
        <n v="3.5"/>
        <n v="3.92"/>
        <n v="3.45"/>
        <n v="2.98"/>
        <n v="4.3099999999999996"/>
        <n v="2.72"/>
        <n v="2.96"/>
        <n v="3.41"/>
        <n v="3.61"/>
        <n v="3.21"/>
        <n v="3.62"/>
        <n v="4.1900000000000004"/>
        <n v="3.77"/>
        <n v="3.99"/>
        <n v="3.87"/>
        <n v="5.75"/>
        <n v="3.6"/>
        <n v="3.9"/>
      </sharedItems>
    </cacheField>
    <cacheField name="Remaining Qty" numFmtId="0">
      <sharedItems containsSemiMixedTypes="0" containsString="0" containsNumber="1" containsInteger="1" minValue="1" maxValue="771"/>
    </cacheField>
    <cacheField name="AVERAGE Sales per Month (Periode Jan-Jun)" numFmtId="167">
      <sharedItems containsSemiMixedTypes="0" containsString="0" containsNumber="1" minValue="0" maxValue="312"/>
    </cacheField>
    <cacheField name="MAXimum Sales (Periode Jan-Jun)" numFmtId="164">
      <sharedItems containsSemiMixedTypes="0" containsString="0" containsNumber="1" containsInteger="1" minValue="0" maxValue="730"/>
    </cacheField>
    <cacheField name="Cummulative SALES (qty)" numFmtId="0">
      <sharedItems containsSemiMixedTypes="0" containsString="0" containsNumber="1" containsInteger="1" minValue="0" maxValue="3145"/>
    </cacheField>
    <cacheField name="%Discount (Markdown)" numFmtId="166">
      <sharedItems containsSemiMixedTypes="0" containsString="0" containsNumber="1" minValue="0" maxValue="0.51503417686839403"/>
    </cacheField>
    <cacheField name="Sum of WIP" numFmtId="164">
      <sharedItems containsSemiMixedTypes="0" containsString="0" containsNumber="1" containsInteger="1" minValue="0" maxValue="796"/>
    </cacheField>
    <cacheField name="SellThrough" numFmtId="0">
      <sharedItems containsSemiMixedTypes="0" containsString="0" containsNumber="1" minValue="0" maxValue="0.99828473413379104"/>
    </cacheField>
  </cacheFields>
  <extLst>
    <ext xmlns:x14="http://schemas.microsoft.com/office/spreadsheetml/2009/9/main" uri="{725AE2AE-9491-48be-B2B4-4EB974FC3084}">
      <x14:pivotCacheDefinition pivotCacheId="11693025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1"/>
    <x v="0"/>
  </r>
  <r>
    <x v="23"/>
    <x v="0"/>
  </r>
  <r>
    <x v="27"/>
    <x v="0"/>
  </r>
  <r>
    <x v="28"/>
    <x v="0"/>
  </r>
  <r>
    <x v="29"/>
    <x v="0"/>
  </r>
  <r>
    <x v="30"/>
    <x v="0"/>
  </r>
  <r>
    <x v="23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21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1"/>
  </r>
  <r>
    <x v="43"/>
    <x v="0"/>
  </r>
  <r>
    <x v="30"/>
    <x v="0"/>
  </r>
  <r>
    <x v="51"/>
    <x v="0"/>
  </r>
  <r>
    <x v="49"/>
    <x v="0"/>
  </r>
  <r>
    <x v="52"/>
    <x v="0"/>
  </r>
  <r>
    <x v="53"/>
    <x v="0"/>
  </r>
  <r>
    <x v="23"/>
    <x v="0"/>
  </r>
  <r>
    <x v="54"/>
    <x v="0"/>
  </r>
  <r>
    <x v="16"/>
    <x v="0"/>
  </r>
  <r>
    <x v="40"/>
    <x v="0"/>
  </r>
  <r>
    <x v="55"/>
    <x v="0"/>
  </r>
  <r>
    <x v="19"/>
    <x v="0"/>
  </r>
  <r>
    <x v="56"/>
    <x v="0"/>
  </r>
  <r>
    <x v="17"/>
    <x v="0"/>
  </r>
  <r>
    <x v="57"/>
    <x v="0"/>
  </r>
  <r>
    <x v="58"/>
    <x v="0"/>
  </r>
  <r>
    <x v="59"/>
    <x v="0"/>
  </r>
  <r>
    <x v="23"/>
    <x v="0"/>
  </r>
  <r>
    <x v="60"/>
    <x v="0"/>
  </r>
  <r>
    <x v="54"/>
    <x v="0"/>
  </r>
  <r>
    <x v="47"/>
    <x v="0"/>
  </r>
  <r>
    <x v="61"/>
    <x v="0"/>
  </r>
  <r>
    <x v="36"/>
    <x v="0"/>
  </r>
  <r>
    <x v="40"/>
    <x v="0"/>
  </r>
  <r>
    <x v="62"/>
    <x v="0"/>
  </r>
  <r>
    <x v="19"/>
    <x v="0"/>
  </r>
  <r>
    <x v="63"/>
    <x v="0"/>
  </r>
  <r>
    <x v="17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65"/>
    <x v="0"/>
  </r>
  <r>
    <x v="71"/>
    <x v="0"/>
  </r>
  <r>
    <x v="11"/>
    <x v="0"/>
  </r>
  <r>
    <x v="35"/>
    <x v="0"/>
  </r>
  <r>
    <x v="72"/>
    <x v="0"/>
  </r>
  <r>
    <x v="73"/>
    <x v="0"/>
  </r>
  <r>
    <x v="74"/>
    <x v="0"/>
  </r>
  <r>
    <x v="43"/>
    <x v="0"/>
  </r>
  <r>
    <x v="75"/>
    <x v="0"/>
  </r>
  <r>
    <x v="44"/>
    <x v="0"/>
  </r>
  <r>
    <x v="43"/>
    <x v="0"/>
  </r>
  <r>
    <x v="40"/>
    <x v="0"/>
  </r>
  <r>
    <x v="29"/>
    <x v="2"/>
  </r>
  <r>
    <x v="76"/>
    <x v="0"/>
  </r>
  <r>
    <x v="77"/>
    <x v="0"/>
  </r>
  <r>
    <x v="78"/>
    <x v="0"/>
  </r>
  <r>
    <x v="43"/>
    <x v="0"/>
  </r>
  <r>
    <x v="40"/>
    <x v="0"/>
  </r>
  <r>
    <x v="29"/>
    <x v="0"/>
  </r>
  <r>
    <x v="79"/>
    <x v="0"/>
  </r>
  <r>
    <x v="79"/>
    <x v="0"/>
  </r>
  <r>
    <x v="80"/>
    <x v="0"/>
  </r>
  <r>
    <x v="65"/>
    <x v="0"/>
  </r>
  <r>
    <x v="81"/>
    <x v="0"/>
  </r>
  <r>
    <x v="82"/>
    <x v="0"/>
  </r>
  <r>
    <x v="12"/>
    <x v="0"/>
  </r>
  <r>
    <x v="74"/>
    <x v="0"/>
  </r>
  <r>
    <x v="4"/>
    <x v="0"/>
  </r>
  <r>
    <x v="83"/>
    <x v="0"/>
  </r>
  <r>
    <x v="56"/>
    <x v="0"/>
  </r>
  <r>
    <x v="23"/>
    <x v="0"/>
  </r>
  <r>
    <x v="6"/>
    <x v="0"/>
  </r>
  <r>
    <x v="84"/>
    <x v="0"/>
  </r>
  <r>
    <x v="85"/>
    <x v="0"/>
  </r>
  <r>
    <x v="49"/>
    <x v="0"/>
  </r>
  <r>
    <x v="86"/>
    <x v="0"/>
  </r>
  <r>
    <x v="50"/>
    <x v="0"/>
  </r>
  <r>
    <x v="37"/>
    <x v="0"/>
  </r>
  <r>
    <x v="87"/>
    <x v="0"/>
  </r>
  <r>
    <x v="80"/>
    <x v="0"/>
  </r>
  <r>
    <x v="88"/>
    <x v="0"/>
  </r>
  <r>
    <x v="89"/>
    <x v="0"/>
  </r>
  <r>
    <x v="90"/>
    <x v="0"/>
  </r>
  <r>
    <x v="91"/>
    <x v="0"/>
  </r>
  <r>
    <x v="17"/>
    <x v="0"/>
  </r>
  <r>
    <x v="12"/>
    <x v="0"/>
  </r>
  <r>
    <x v="21"/>
    <x v="0"/>
  </r>
  <r>
    <x v="92"/>
    <x v="1"/>
  </r>
  <r>
    <x v="93"/>
    <x v="0"/>
  </r>
  <r>
    <x v="94"/>
    <x v="0"/>
  </r>
  <r>
    <x v="94"/>
    <x v="0"/>
  </r>
  <r>
    <x v="21"/>
    <x v="0"/>
  </r>
  <r>
    <x v="95"/>
    <x v="0"/>
  </r>
  <r>
    <x v="30"/>
    <x v="0"/>
  </r>
  <r>
    <x v="96"/>
    <x v="0"/>
  </r>
  <r>
    <x v="43"/>
    <x v="0"/>
  </r>
  <r>
    <x v="97"/>
    <x v="0"/>
  </r>
  <r>
    <x v="98"/>
    <x v="0"/>
  </r>
  <r>
    <x v="99"/>
    <x v="0"/>
  </r>
  <r>
    <x v="100"/>
    <x v="0"/>
  </r>
  <r>
    <x v="38"/>
    <x v="2"/>
  </r>
  <r>
    <x v="101"/>
    <x v="0"/>
  </r>
  <r>
    <x v="80"/>
    <x v="2"/>
  </r>
  <r>
    <x v="76"/>
    <x v="0"/>
  </r>
  <r>
    <x v="102"/>
    <x v="0"/>
  </r>
  <r>
    <x v="103"/>
    <x v="0"/>
  </r>
  <r>
    <x v="39"/>
    <x v="0"/>
  </r>
  <r>
    <x v="104"/>
    <x v="0"/>
  </r>
  <r>
    <x v="57"/>
    <x v="0"/>
  </r>
  <r>
    <x v="105"/>
    <x v="2"/>
  </r>
  <r>
    <x v="106"/>
    <x v="0"/>
  </r>
  <r>
    <x v="107"/>
    <x v="2"/>
  </r>
  <r>
    <x v="37"/>
    <x v="2"/>
  </r>
  <r>
    <x v="108"/>
    <x v="3"/>
  </r>
  <r>
    <x v="71"/>
    <x v="2"/>
  </r>
  <r>
    <x v="94"/>
    <x v="0"/>
  </r>
  <r>
    <x v="61"/>
    <x v="0"/>
  </r>
  <r>
    <x v="109"/>
    <x v="0"/>
  </r>
  <r>
    <x v="43"/>
    <x v="2"/>
  </r>
  <r>
    <x v="49"/>
    <x v="0"/>
  </r>
  <r>
    <x v="110"/>
    <x v="0"/>
  </r>
  <r>
    <x v="74"/>
    <x v="0"/>
  </r>
  <r>
    <x v="40"/>
    <x v="0"/>
  </r>
  <r>
    <x v="111"/>
    <x v="0"/>
  </r>
  <r>
    <x v="19"/>
    <x v="0"/>
  </r>
  <r>
    <x v="112"/>
    <x v="0"/>
  </r>
  <r>
    <x v="79"/>
    <x v="0"/>
  </r>
  <r>
    <x v="94"/>
    <x v="0"/>
  </r>
  <r>
    <x v="3"/>
    <x v="0"/>
  </r>
  <r>
    <x v="52"/>
    <x v="0"/>
  </r>
  <r>
    <x v="23"/>
    <x v="0"/>
  </r>
  <r>
    <x v="83"/>
    <x v="0"/>
  </r>
  <r>
    <x v="49"/>
    <x v="0"/>
  </r>
  <r>
    <x v="110"/>
    <x v="0"/>
  </r>
  <r>
    <x v="61"/>
    <x v="0"/>
  </r>
  <r>
    <x v="46"/>
    <x v="0"/>
  </r>
  <r>
    <x v="40"/>
    <x v="2"/>
  </r>
  <r>
    <x v="48"/>
    <x v="0"/>
  </r>
  <r>
    <x v="47"/>
    <x v="0"/>
  </r>
  <r>
    <x v="113"/>
    <x v="0"/>
  </r>
  <r>
    <x v="52"/>
    <x v="0"/>
  </r>
  <r>
    <x v="5"/>
    <x v="0"/>
  </r>
  <r>
    <x v="55"/>
    <x v="0"/>
  </r>
  <r>
    <x v="114"/>
    <x v="0"/>
  </r>
  <r>
    <x v="115"/>
    <x v="0"/>
  </r>
  <r>
    <x v="19"/>
    <x v="0"/>
  </r>
  <r>
    <x v="17"/>
    <x v="0"/>
  </r>
  <r>
    <x v="2"/>
    <x v="0"/>
  </r>
  <r>
    <x v="116"/>
    <x v="0"/>
  </r>
  <r>
    <x v="35"/>
    <x v="0"/>
  </r>
  <r>
    <x v="81"/>
    <x v="0"/>
  </r>
  <r>
    <x v="117"/>
    <x v="0"/>
  </r>
  <r>
    <x v="40"/>
    <x v="0"/>
  </r>
  <r>
    <x v="118"/>
    <x v="0"/>
  </r>
  <r>
    <x v="119"/>
    <x v="0"/>
  </r>
  <r>
    <x v="23"/>
    <x v="0"/>
  </r>
  <r>
    <x v="56"/>
    <x v="0"/>
  </r>
  <r>
    <x v="17"/>
    <x v="0"/>
  </r>
  <r>
    <x v="94"/>
    <x v="0"/>
  </r>
  <r>
    <x v="120"/>
    <x v="0"/>
  </r>
  <r>
    <x v="41"/>
    <x v="0"/>
  </r>
  <r>
    <x v="47"/>
    <x v="0"/>
  </r>
  <r>
    <x v="17"/>
    <x v="2"/>
  </r>
  <r>
    <x v="30"/>
    <x v="0"/>
  </r>
  <r>
    <x v="94"/>
    <x v="0"/>
  </r>
  <r>
    <x v="94"/>
    <x v="0"/>
  </r>
  <r>
    <x v="121"/>
    <x v="0"/>
  </r>
  <r>
    <x v="122"/>
    <x v="0"/>
  </r>
  <r>
    <x v="123"/>
    <x v="0"/>
  </r>
  <r>
    <x v="124"/>
    <x v="0"/>
  </r>
  <r>
    <x v="120"/>
    <x v="0"/>
  </r>
  <r>
    <x v="43"/>
    <x v="0"/>
  </r>
  <r>
    <x v="40"/>
    <x v="0"/>
  </r>
  <r>
    <x v="45"/>
    <x v="0"/>
  </r>
  <r>
    <x v="61"/>
    <x v="0"/>
  </r>
  <r>
    <x v="125"/>
    <x v="0"/>
  </r>
  <r>
    <x v="98"/>
    <x v="0"/>
  </r>
  <r>
    <x v="110"/>
    <x v="0"/>
  </r>
  <r>
    <x v="20"/>
    <x v="0"/>
  </r>
  <r>
    <x v="42"/>
    <x v="0"/>
  </r>
  <r>
    <x v="42"/>
    <x v="4"/>
  </r>
  <r>
    <x v="43"/>
    <x v="2"/>
  </r>
  <r>
    <x v="40"/>
    <x v="5"/>
  </r>
  <r>
    <x v="79"/>
    <x v="2"/>
  </r>
  <r>
    <x v="94"/>
    <x v="0"/>
  </r>
  <r>
    <x v="12"/>
    <x v="0"/>
  </r>
  <r>
    <x v="126"/>
    <x v="2"/>
  </r>
  <r>
    <x v="43"/>
    <x v="0"/>
  </r>
  <r>
    <x v="5"/>
    <x v="0"/>
  </r>
  <r>
    <x v="51"/>
    <x v="0"/>
  </r>
  <r>
    <x v="98"/>
    <x v="0"/>
  </r>
  <r>
    <x v="94"/>
    <x v="0"/>
  </r>
  <r>
    <x v="127"/>
    <x v="0"/>
  </r>
  <r>
    <x v="128"/>
    <x v="0"/>
  </r>
  <r>
    <x v="129"/>
    <x v="0"/>
  </r>
  <r>
    <x v="130"/>
    <x v="0"/>
  </r>
  <r>
    <x v="80"/>
    <x v="0"/>
  </r>
  <r>
    <x v="76"/>
    <x v="0"/>
  </r>
  <r>
    <x v="47"/>
    <x v="0"/>
  </r>
  <r>
    <x v="82"/>
    <x v="0"/>
  </r>
  <r>
    <x v="19"/>
    <x v="0"/>
  </r>
  <r>
    <x v="54"/>
    <x v="0"/>
  </r>
  <r>
    <x v="94"/>
    <x v="0"/>
  </r>
  <r>
    <x v="58"/>
    <x v="0"/>
  </r>
  <r>
    <x v="77"/>
    <x v="0"/>
  </r>
  <r>
    <x v="47"/>
    <x v="0"/>
  </r>
  <r>
    <x v="78"/>
    <x v="2"/>
  </r>
  <r>
    <x v="131"/>
    <x v="0"/>
  </r>
  <r>
    <x v="94"/>
    <x v="0"/>
  </r>
  <r>
    <x v="132"/>
    <x v="0"/>
  </r>
  <r>
    <x v="123"/>
    <x v="0"/>
  </r>
  <r>
    <x v="42"/>
    <x v="2"/>
  </r>
  <r>
    <x v="13"/>
    <x v="0"/>
  </r>
  <r>
    <x v="133"/>
    <x v="0"/>
  </r>
  <r>
    <x v="43"/>
    <x v="0"/>
  </r>
  <r>
    <x v="134"/>
    <x v="0"/>
  </r>
  <r>
    <x v="135"/>
    <x v="0"/>
  </r>
  <r>
    <x v="35"/>
    <x v="0"/>
  </r>
  <r>
    <x v="45"/>
    <x v="0"/>
  </r>
  <r>
    <x v="94"/>
    <x v="0"/>
  </r>
  <r>
    <x v="79"/>
    <x v="0"/>
  </r>
  <r>
    <x v="93"/>
    <x v="0"/>
  </r>
  <r>
    <x v="13"/>
    <x v="0"/>
  </r>
  <r>
    <x v="30"/>
    <x v="0"/>
  </r>
  <r>
    <x v="84"/>
    <x v="0"/>
  </r>
  <r>
    <x v="136"/>
    <x v="0"/>
  </r>
  <r>
    <x v="127"/>
    <x v="0"/>
  </r>
  <r>
    <x v="93"/>
    <x v="0"/>
  </r>
  <r>
    <x v="137"/>
    <x v="0"/>
  </r>
  <r>
    <x v="105"/>
    <x v="0"/>
  </r>
  <r>
    <x v="138"/>
    <x v="0"/>
  </r>
  <r>
    <x v="107"/>
    <x v="0"/>
  </r>
  <r>
    <x v="94"/>
    <x v="0"/>
  </r>
  <r>
    <x v="139"/>
    <x v="0"/>
  </r>
  <r>
    <x v="55"/>
    <x v="0"/>
  </r>
  <r>
    <x v="82"/>
    <x v="0"/>
  </r>
  <r>
    <x v="140"/>
    <x v="0"/>
  </r>
  <r>
    <x v="137"/>
    <x v="0"/>
  </r>
  <r>
    <x v="35"/>
    <x v="0"/>
  </r>
  <r>
    <x v="30"/>
    <x v="0"/>
  </r>
  <r>
    <x v="141"/>
    <x v="0"/>
  </r>
  <r>
    <x v="142"/>
    <x v="0"/>
  </r>
  <r>
    <x v="43"/>
    <x v="0"/>
  </r>
  <r>
    <x v="130"/>
    <x v="0"/>
  </r>
  <r>
    <x v="110"/>
    <x v="0"/>
  </r>
  <r>
    <x v="129"/>
    <x v="2"/>
  </r>
  <r>
    <x v="143"/>
    <x v="2"/>
  </r>
  <r>
    <x v="62"/>
    <x v="0"/>
  </r>
  <r>
    <x v="144"/>
    <x v="0"/>
  </r>
  <r>
    <x v="145"/>
    <x v="0"/>
  </r>
  <r>
    <x v="63"/>
    <x v="0"/>
  </r>
  <r>
    <x v="44"/>
    <x v="0"/>
  </r>
  <r>
    <x v="75"/>
    <x v="0"/>
  </r>
  <r>
    <x v="146"/>
    <x v="0"/>
  </r>
  <r>
    <x v="45"/>
    <x v="0"/>
  </r>
  <r>
    <x v="36"/>
    <x v="0"/>
  </r>
  <r>
    <x v="109"/>
    <x v="0"/>
  </r>
  <r>
    <x v="94"/>
    <x v="0"/>
  </r>
  <r>
    <x v="147"/>
    <x v="0"/>
  </r>
  <r>
    <x v="148"/>
    <x v="0"/>
  </r>
  <r>
    <x v="30"/>
    <x v="0"/>
  </r>
  <r>
    <x v="86"/>
    <x v="0"/>
  </r>
  <r>
    <x v="94"/>
    <x v="0"/>
  </r>
  <r>
    <x v="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s v="01022016-001"/>
    <x v="0"/>
    <x v="0"/>
    <n v="1"/>
    <n v="125000"/>
    <n v="12000"/>
    <n v="113000"/>
  </r>
  <r>
    <x v="0"/>
    <s v="01022016-001"/>
    <x v="1"/>
    <x v="1"/>
    <n v="1"/>
    <n v="10000"/>
    <n v="10000"/>
    <n v="0"/>
  </r>
  <r>
    <x v="0"/>
    <s v="01022016-001"/>
    <x v="2"/>
    <x v="2"/>
    <n v="1"/>
    <n v="125000"/>
    <n v="12000"/>
    <n v="113000"/>
  </r>
  <r>
    <x v="0"/>
    <s v="01022016-002"/>
    <x v="3"/>
    <x v="3"/>
    <n v="1"/>
    <n v="125000"/>
    <n v="0"/>
    <n v="125000"/>
  </r>
  <r>
    <x v="0"/>
    <s v="01022016-002"/>
    <x v="4"/>
    <x v="4"/>
    <n v="1"/>
    <n v="125000"/>
    <n v="0"/>
    <n v="125000"/>
  </r>
  <r>
    <x v="0"/>
    <s v="01022016-002"/>
    <x v="5"/>
    <x v="5"/>
    <n v="1"/>
    <n v="125000"/>
    <n v="125000"/>
    <n v="0"/>
  </r>
  <r>
    <x v="0"/>
    <s v="01022016-002"/>
    <x v="6"/>
    <x v="6"/>
    <n v="1"/>
    <n v="125000"/>
    <n v="0"/>
    <n v="125000"/>
  </r>
  <r>
    <x v="0"/>
    <s v="01022016-002"/>
    <x v="7"/>
    <x v="7"/>
    <n v="1"/>
    <n v="125000"/>
    <n v="0"/>
    <n v="125000"/>
  </r>
  <r>
    <x v="0"/>
    <s v="01022016-002"/>
    <x v="8"/>
    <x v="8"/>
    <n v="1"/>
    <n v="125000"/>
    <n v="0"/>
    <n v="125000"/>
  </r>
  <r>
    <x v="0"/>
    <s v="01022016-002"/>
    <x v="9"/>
    <x v="9"/>
    <n v="1"/>
    <n v="10000"/>
    <n v="10000"/>
    <n v="0"/>
  </r>
  <r>
    <x v="0"/>
    <s v="01022016-002"/>
    <x v="10"/>
    <x v="10"/>
    <n v="1"/>
    <n v="125000"/>
    <n v="0"/>
    <n v="125000"/>
  </r>
  <r>
    <x v="0"/>
    <s v="01022016-003"/>
    <x v="11"/>
    <x v="11"/>
    <n v="1"/>
    <n v="125000"/>
    <n v="0"/>
    <n v="125000"/>
  </r>
  <r>
    <x v="0"/>
    <s v="01022016-003"/>
    <x v="12"/>
    <x v="12"/>
    <n v="1"/>
    <n v="125000"/>
    <n v="0"/>
    <n v="125000"/>
  </r>
  <r>
    <x v="0"/>
    <s v="01022016-004"/>
    <x v="13"/>
    <x v="13"/>
    <n v="1"/>
    <n v="15000"/>
    <n v="15000"/>
    <n v="0"/>
  </r>
  <r>
    <x v="0"/>
    <s v="01022016-004"/>
    <x v="14"/>
    <x v="14"/>
    <n v="1"/>
    <n v="125000"/>
    <n v="12500"/>
    <n v="112500"/>
  </r>
  <r>
    <x v="0"/>
    <s v="01022016-004"/>
    <x v="15"/>
    <x v="15"/>
    <n v="1"/>
    <n v="125000"/>
    <n v="12500"/>
    <n v="112500"/>
  </r>
  <r>
    <x v="0"/>
    <s v="01022016-005"/>
    <x v="16"/>
    <x v="16"/>
    <n v="1"/>
    <n v="125000"/>
    <n v="62000"/>
    <n v="63000"/>
  </r>
  <r>
    <x v="1"/>
    <s v="02022016-001"/>
    <x v="17"/>
    <x v="17"/>
    <n v="1"/>
    <n v="75000"/>
    <n v="37500"/>
    <n v="37500"/>
  </r>
  <r>
    <x v="1"/>
    <s v="02022016-001"/>
    <x v="18"/>
    <x v="18"/>
    <n v="1"/>
    <n v="75000"/>
    <n v="37500"/>
    <n v="37500"/>
  </r>
  <r>
    <x v="1"/>
    <s v="02022016-002"/>
    <x v="19"/>
    <x v="19"/>
    <n v="1"/>
    <n v="125000"/>
    <n v="12000"/>
    <n v="113000"/>
  </r>
  <r>
    <x v="1"/>
    <s v="02022016-002"/>
    <x v="20"/>
    <x v="20"/>
    <n v="1"/>
    <n v="125000"/>
    <n v="12500"/>
    <n v="112500"/>
  </r>
  <r>
    <x v="1"/>
    <s v="02022016-002"/>
    <x v="21"/>
    <x v="21"/>
    <n v="1"/>
    <n v="15000"/>
    <n v="0"/>
    <n v="15000"/>
  </r>
  <r>
    <x v="1"/>
    <s v="02022016-002"/>
    <x v="22"/>
    <x v="22"/>
    <n v="1"/>
    <n v="125000"/>
    <n v="12500"/>
    <n v="112500"/>
  </r>
  <r>
    <x v="2"/>
    <s v="03022016-001"/>
    <x v="23"/>
    <x v="23"/>
    <n v="1"/>
    <n v="125000"/>
    <n v="12000"/>
    <n v="113000"/>
  </r>
  <r>
    <x v="2"/>
    <s v="03022016-002"/>
    <x v="24"/>
    <x v="24"/>
    <n v="1"/>
    <n v="30000"/>
    <n v="30000"/>
    <n v="0"/>
  </r>
  <r>
    <x v="2"/>
    <s v="03022016-002"/>
    <x v="25"/>
    <x v="25"/>
    <n v="1"/>
    <n v="125000"/>
    <n v="0"/>
    <n v="125000"/>
  </r>
  <r>
    <x v="2"/>
    <s v="03022016-002"/>
    <x v="26"/>
    <x v="26"/>
    <n v="1"/>
    <n v="125000"/>
    <n v="0"/>
    <n v="125000"/>
  </r>
  <r>
    <x v="2"/>
    <s v="03022016-005"/>
    <x v="21"/>
    <x v="21"/>
    <n v="1"/>
    <n v="15000"/>
    <n v="0"/>
    <n v="15000"/>
  </r>
  <r>
    <x v="2"/>
    <s v="03022016-005"/>
    <x v="23"/>
    <x v="23"/>
    <n v="1"/>
    <n v="125000"/>
    <n v="0"/>
    <n v="125000"/>
  </r>
  <r>
    <x v="2"/>
    <s v="03022016-006"/>
    <x v="27"/>
    <x v="27"/>
    <n v="1"/>
    <n v="125000"/>
    <n v="12000"/>
    <n v="113000"/>
  </r>
  <r>
    <x v="2"/>
    <s v="03022016-007"/>
    <x v="28"/>
    <x v="28"/>
    <n v="1"/>
    <n v="15000"/>
    <n v="0"/>
    <n v="15000"/>
  </r>
  <r>
    <x v="2"/>
    <s v="03022016-007"/>
    <x v="29"/>
    <x v="29"/>
    <n v="1"/>
    <n v="125000"/>
    <n v="12000"/>
    <n v="113000"/>
  </r>
  <r>
    <x v="2"/>
    <s v="03022016-008"/>
    <x v="30"/>
    <x v="30"/>
    <n v="1"/>
    <n v="15000"/>
    <n v="0"/>
    <n v="15000"/>
  </r>
  <r>
    <x v="2"/>
    <s v="03022016-008"/>
    <x v="23"/>
    <x v="23"/>
    <n v="1"/>
    <n v="125000"/>
    <n v="0"/>
    <n v="125000"/>
  </r>
  <r>
    <x v="2"/>
    <s v="03022016-009"/>
    <x v="31"/>
    <x v="31"/>
    <n v="1"/>
    <n v="20000"/>
    <n v="0"/>
    <n v="20000"/>
  </r>
  <r>
    <x v="2"/>
    <s v="03022016-010"/>
    <x v="32"/>
    <x v="32"/>
    <n v="1"/>
    <n v="125000"/>
    <n v="0"/>
    <n v="125000"/>
  </r>
  <r>
    <x v="2"/>
    <s v="03022016-010"/>
    <x v="33"/>
    <x v="33"/>
    <n v="1"/>
    <n v="125000"/>
    <n v="0"/>
    <n v="125000"/>
  </r>
  <r>
    <x v="2"/>
    <s v="03022016-010"/>
    <x v="34"/>
    <x v="34"/>
    <n v="1"/>
    <n v="125000"/>
    <n v="0"/>
    <n v="125000"/>
  </r>
  <r>
    <x v="3"/>
    <s v="04022016-001"/>
    <x v="35"/>
    <x v="35"/>
    <n v="1"/>
    <n v="15000"/>
    <n v="2500"/>
    <n v="12500"/>
  </r>
  <r>
    <x v="3"/>
    <s v="04022016-001"/>
    <x v="36"/>
    <x v="36"/>
    <n v="1"/>
    <n v="15000"/>
    <n v="2500"/>
    <n v="12500"/>
  </r>
  <r>
    <x v="3"/>
    <s v="04022016-001"/>
    <x v="37"/>
    <x v="37"/>
    <n v="1"/>
    <n v="10000"/>
    <n v="0"/>
    <n v="10000"/>
  </r>
  <r>
    <x v="3"/>
    <s v="04022016-001"/>
    <x v="38"/>
    <x v="38"/>
    <n v="1"/>
    <n v="10000"/>
    <n v="0"/>
    <n v="10000"/>
  </r>
  <r>
    <x v="3"/>
    <s v="04022016-001"/>
    <x v="39"/>
    <x v="39"/>
    <n v="1"/>
    <n v="10000"/>
    <n v="0"/>
    <n v="10000"/>
  </r>
  <r>
    <x v="3"/>
    <s v="04022016-002"/>
    <x v="21"/>
    <x v="21"/>
    <n v="1"/>
    <n v="15000"/>
    <n v="0"/>
    <n v="15000"/>
  </r>
  <r>
    <x v="3"/>
    <s v="04022016-002"/>
    <x v="40"/>
    <x v="40"/>
    <n v="1"/>
    <n v="15000"/>
    <n v="0"/>
    <n v="15000"/>
  </r>
  <r>
    <x v="3"/>
    <s v="04022016-002"/>
    <x v="41"/>
    <x v="41"/>
    <n v="1"/>
    <n v="125000"/>
    <n v="62000"/>
    <n v="63000"/>
  </r>
  <r>
    <x v="3"/>
    <s v="04022016-002"/>
    <x v="42"/>
    <x v="42"/>
    <n v="1"/>
    <n v="75000"/>
    <n v="35000"/>
    <n v="40000"/>
  </r>
  <r>
    <x v="3"/>
    <s v="04022016-002"/>
    <x v="43"/>
    <x v="43"/>
    <n v="1"/>
    <n v="15000"/>
    <n v="0"/>
    <n v="15000"/>
  </r>
  <r>
    <x v="4"/>
    <s v="05022016-001"/>
    <x v="44"/>
    <x v="44"/>
    <n v="1"/>
    <n v="15000"/>
    <n v="0"/>
    <n v="15000"/>
  </r>
  <r>
    <x v="4"/>
    <s v="05022016-002"/>
    <x v="45"/>
    <x v="45"/>
    <n v="1"/>
    <n v="15000"/>
    <n v="2500"/>
    <n v="12500"/>
  </r>
  <r>
    <x v="4"/>
    <s v="05022016-002"/>
    <x v="46"/>
    <x v="46"/>
    <n v="1"/>
    <n v="15000"/>
    <n v="2500"/>
    <n v="12500"/>
  </r>
  <r>
    <x v="4"/>
    <s v="05022016-003"/>
    <x v="47"/>
    <x v="47"/>
    <n v="1"/>
    <n v="125000"/>
    <n v="0"/>
    <n v="125000"/>
  </r>
  <r>
    <x v="4"/>
    <s v="05022016-004"/>
    <x v="48"/>
    <x v="48"/>
    <n v="1"/>
    <n v="15000"/>
    <n v="0"/>
    <n v="15000"/>
  </r>
  <r>
    <x v="4"/>
    <s v="05022016-005"/>
    <x v="49"/>
    <x v="49"/>
    <n v="1"/>
    <n v="125000"/>
    <n v="62500"/>
    <n v="62500"/>
  </r>
  <r>
    <x v="5"/>
    <s v="06022016-001"/>
    <x v="50"/>
    <x v="50"/>
    <n v="3"/>
    <n v="75000"/>
    <n v="0"/>
    <n v="75000"/>
  </r>
  <r>
    <x v="5"/>
    <s v="06022016-002"/>
    <x v="43"/>
    <x v="43"/>
    <n v="1"/>
    <n v="15000"/>
    <n v="0"/>
    <n v="15000"/>
  </r>
  <r>
    <x v="5"/>
    <s v="06022016-003"/>
    <x v="30"/>
    <x v="30"/>
    <n v="1"/>
    <n v="15000"/>
    <n v="2500"/>
    <n v="12500"/>
  </r>
  <r>
    <x v="5"/>
    <s v="06022016-003"/>
    <x v="51"/>
    <x v="51"/>
    <n v="1"/>
    <n v="15000"/>
    <n v="2500"/>
    <n v="12500"/>
  </r>
  <r>
    <x v="5"/>
    <s v="06022016-004"/>
    <x v="49"/>
    <x v="49"/>
    <n v="1"/>
    <n v="125000"/>
    <n v="0"/>
    <n v="125000"/>
  </r>
  <r>
    <x v="5"/>
    <s v="06022016-004"/>
    <x v="52"/>
    <x v="52"/>
    <n v="1"/>
    <n v="125000"/>
    <n v="0"/>
    <n v="125000"/>
  </r>
  <r>
    <x v="5"/>
    <s v="06022016-005"/>
    <x v="53"/>
    <x v="53"/>
    <n v="1"/>
    <n v="125000"/>
    <n v="62000"/>
    <n v="63000"/>
  </r>
  <r>
    <x v="5"/>
    <s v="06022016-005"/>
    <x v="23"/>
    <x v="23"/>
    <n v="1"/>
    <n v="125000"/>
    <n v="0"/>
    <n v="125000"/>
  </r>
  <r>
    <x v="5"/>
    <s v="06022016-005"/>
    <x v="54"/>
    <x v="54"/>
    <n v="1"/>
    <n v="125000"/>
    <n v="0"/>
    <n v="125000"/>
  </r>
  <r>
    <x v="5"/>
    <s v="06022016-006"/>
    <x v="16"/>
    <x v="16"/>
    <n v="1"/>
    <n v="125000"/>
    <n v="62000"/>
    <n v="63000"/>
  </r>
  <r>
    <x v="6"/>
    <s v="07022016-001"/>
    <x v="40"/>
    <x v="40"/>
    <n v="1"/>
    <n v="15000"/>
    <n v="0"/>
    <n v="15000"/>
  </r>
  <r>
    <x v="6"/>
    <s v="07022016-001"/>
    <x v="55"/>
    <x v="55"/>
    <n v="1"/>
    <n v="125000"/>
    <n v="12000"/>
    <n v="113000"/>
  </r>
  <r>
    <x v="6"/>
    <s v="07022016-002"/>
    <x v="19"/>
    <x v="19"/>
    <n v="1"/>
    <n v="125000"/>
    <n v="0"/>
    <n v="125000"/>
  </r>
  <r>
    <x v="6"/>
    <s v="07022016-002"/>
    <x v="56"/>
    <x v="56"/>
    <n v="1"/>
    <n v="75000"/>
    <n v="37500"/>
    <n v="37500"/>
  </r>
  <r>
    <x v="6"/>
    <s v="07022016-002"/>
    <x v="17"/>
    <x v="17"/>
    <n v="1"/>
    <n v="75000"/>
    <n v="37500"/>
    <n v="37500"/>
  </r>
  <r>
    <x v="6"/>
    <s v="07022016-003"/>
    <x v="57"/>
    <x v="57"/>
    <n v="1"/>
    <n v="10000"/>
    <n v="0"/>
    <n v="10000"/>
  </r>
  <r>
    <x v="6"/>
    <s v="07022016-004"/>
    <x v="58"/>
    <x v="58"/>
    <n v="1"/>
    <n v="125000"/>
    <n v="62500"/>
    <n v="62500"/>
  </r>
  <r>
    <x v="6"/>
    <s v="07022016-004"/>
    <x v="59"/>
    <x v="59"/>
    <n v="1"/>
    <n v="125000"/>
    <n v="12500"/>
    <n v="112500"/>
  </r>
  <r>
    <x v="6"/>
    <s v="07022016-006"/>
    <x v="23"/>
    <x v="23"/>
    <n v="1"/>
    <n v="125000"/>
    <n v="12500"/>
    <n v="112500"/>
  </r>
  <r>
    <x v="6"/>
    <s v="07022016-006"/>
    <x v="60"/>
    <x v="60"/>
    <n v="1"/>
    <n v="75000"/>
    <n v="35000"/>
    <n v="40000"/>
  </r>
  <r>
    <x v="6"/>
    <s v="07022016-006"/>
    <x v="54"/>
    <x v="54"/>
    <n v="1"/>
    <n v="125000"/>
    <n v="12500"/>
    <n v="112500"/>
  </r>
  <r>
    <x v="6"/>
    <s v="07022016-007"/>
    <x v="47"/>
    <x v="47"/>
    <n v="1"/>
    <n v="125000"/>
    <n v="12000"/>
    <n v="113000"/>
  </r>
  <r>
    <x v="6"/>
    <s v="07022016-008"/>
    <x v="61"/>
    <x v="61"/>
    <n v="1"/>
    <n v="15000"/>
    <n v="2500"/>
    <n v="12500"/>
  </r>
  <r>
    <x v="6"/>
    <s v="07022016-008"/>
    <x v="36"/>
    <x v="36"/>
    <n v="1"/>
    <n v="15000"/>
    <n v="2500"/>
    <n v="12500"/>
  </r>
  <r>
    <x v="6"/>
    <s v="07022016-009"/>
    <x v="40"/>
    <x v="40"/>
    <n v="1"/>
    <n v="15000"/>
    <n v="0"/>
    <n v="15000"/>
  </r>
  <r>
    <x v="6"/>
    <s v="07022016-009"/>
    <x v="62"/>
    <x v="62"/>
    <n v="1"/>
    <n v="25000"/>
    <n v="0"/>
    <n v="25000"/>
  </r>
  <r>
    <x v="6"/>
    <s v="07022016-010"/>
    <x v="19"/>
    <x v="19"/>
    <n v="1"/>
    <n v="125000"/>
    <n v="0"/>
    <n v="125000"/>
  </r>
  <r>
    <x v="6"/>
    <s v="07022016-010"/>
    <x v="63"/>
    <x v="63"/>
    <n v="1"/>
    <n v="35000"/>
    <n v="17000"/>
    <n v="18000"/>
  </r>
  <r>
    <x v="6"/>
    <s v="07022016-010"/>
    <x v="17"/>
    <x v="17"/>
    <n v="1"/>
    <n v="75000"/>
    <n v="35000"/>
    <n v="40000"/>
  </r>
  <r>
    <x v="7"/>
    <s v="08022016-001"/>
    <x v="64"/>
    <x v="64"/>
    <n v="1"/>
    <n v="145000"/>
    <n v="14500"/>
    <n v="130500"/>
  </r>
  <r>
    <x v="7"/>
    <s v="08022016-002"/>
    <x v="65"/>
    <x v="65"/>
    <n v="1"/>
    <n v="125000"/>
    <n v="12500"/>
    <n v="112500"/>
  </r>
  <r>
    <x v="7"/>
    <s v="08022016-002"/>
    <x v="66"/>
    <x v="66"/>
    <n v="1"/>
    <n v="25000"/>
    <n v="25000"/>
    <n v="0"/>
  </r>
  <r>
    <x v="7"/>
    <s v="08022016-002"/>
    <x v="67"/>
    <x v="67"/>
    <n v="1"/>
    <n v="125000"/>
    <n v="12500"/>
    <n v="112500"/>
  </r>
  <r>
    <x v="7"/>
    <s v="08022016-002"/>
    <x v="68"/>
    <x v="68"/>
    <n v="1"/>
    <n v="125000"/>
    <n v="12500"/>
    <n v="112500"/>
  </r>
  <r>
    <x v="7"/>
    <s v="08022016-003"/>
    <x v="69"/>
    <x v="69"/>
    <n v="1"/>
    <n v="125000"/>
    <n v="0"/>
    <n v="125000"/>
  </r>
  <r>
    <x v="7"/>
    <s v="08022016-004"/>
    <x v="70"/>
    <x v="70"/>
    <n v="1"/>
    <n v="125000"/>
    <n v="0"/>
    <n v="125000"/>
  </r>
  <r>
    <x v="7"/>
    <s v="08022016-005"/>
    <x v="65"/>
    <x v="65"/>
    <n v="1"/>
    <n v="125000"/>
    <n v="0"/>
    <n v="125000"/>
  </r>
  <r>
    <x v="7"/>
    <s v="08022016-006"/>
    <x v="71"/>
    <x v="71"/>
    <n v="1"/>
    <n v="10000"/>
    <n v="10000"/>
    <n v="0"/>
  </r>
  <r>
    <x v="7"/>
    <s v="08022016-007"/>
    <x v="11"/>
    <x v="11"/>
    <n v="1"/>
    <n v="125000"/>
    <n v="0"/>
    <n v="125000"/>
  </r>
  <r>
    <x v="7"/>
    <s v="08022016-008"/>
    <x v="35"/>
    <x v="35"/>
    <n v="1"/>
    <n v="15000"/>
    <n v="0"/>
    <n v="15000"/>
  </r>
  <r>
    <x v="7"/>
    <s v="08022016-009"/>
    <x v="72"/>
    <x v="72"/>
    <n v="1"/>
    <n v="25000"/>
    <n v="0"/>
    <n v="25000"/>
  </r>
  <r>
    <x v="7"/>
    <s v="08022016-009"/>
    <x v="73"/>
    <x v="73"/>
    <n v="1"/>
    <n v="10000"/>
    <n v="0"/>
    <n v="10000"/>
  </r>
  <r>
    <x v="7"/>
    <s v="08022016-010"/>
    <x v="74"/>
    <x v="74"/>
    <n v="1"/>
    <n v="125000"/>
    <n v="0"/>
    <n v="125000"/>
  </r>
  <r>
    <x v="7"/>
    <s v="08022016-011"/>
    <x v="43"/>
    <x v="43"/>
    <n v="1"/>
    <n v="15000"/>
    <n v="2500"/>
    <n v="12500"/>
  </r>
  <r>
    <x v="7"/>
    <s v="08022016-011"/>
    <x v="75"/>
    <x v="75"/>
    <n v="1"/>
    <n v="15000"/>
    <n v="2500"/>
    <n v="12500"/>
  </r>
  <r>
    <x v="7"/>
    <s v="08022016-012"/>
    <x v="44"/>
    <x v="44"/>
    <n v="1"/>
    <n v="15000"/>
    <n v="2500"/>
    <n v="12500"/>
  </r>
  <r>
    <x v="7"/>
    <s v="08022016-012"/>
    <x v="43"/>
    <x v="43"/>
    <n v="1"/>
    <n v="15000"/>
    <n v="0"/>
    <n v="15000"/>
  </r>
  <r>
    <x v="7"/>
    <s v="08022016-012"/>
    <x v="40"/>
    <x v="40"/>
    <n v="1"/>
    <n v="15000"/>
    <n v="2500"/>
    <n v="12500"/>
  </r>
  <r>
    <x v="7"/>
    <s v="08022016-012"/>
    <x v="29"/>
    <x v="29"/>
    <n v="2"/>
    <n v="250000"/>
    <n v="0"/>
    <n v="250000"/>
  </r>
  <r>
    <x v="7"/>
    <s v="08022016-012"/>
    <x v="76"/>
    <x v="76"/>
    <n v="1"/>
    <n v="10000"/>
    <n v="10000"/>
    <n v="0"/>
  </r>
  <r>
    <x v="8"/>
    <s v="09022016-001"/>
    <x v="77"/>
    <x v="77"/>
    <n v="1"/>
    <n v="145000"/>
    <n v="0"/>
    <n v="145000"/>
  </r>
  <r>
    <x v="8"/>
    <s v="09022016-002"/>
    <x v="78"/>
    <x v="78"/>
    <n v="1"/>
    <n v="15000"/>
    <n v="2500"/>
    <n v="12500"/>
  </r>
  <r>
    <x v="8"/>
    <s v="09022016-002"/>
    <x v="43"/>
    <x v="43"/>
    <n v="1"/>
    <n v="15000"/>
    <n v="15000"/>
    <n v="0"/>
  </r>
  <r>
    <x v="8"/>
    <s v="09022016-002"/>
    <x v="40"/>
    <x v="40"/>
    <n v="1"/>
    <n v="15000"/>
    <n v="2500"/>
    <n v="12500"/>
  </r>
  <r>
    <x v="8"/>
    <s v="09022016-002"/>
    <x v="29"/>
    <x v="29"/>
    <n v="1"/>
    <n v="125000"/>
    <n v="0"/>
    <n v="125000"/>
  </r>
  <r>
    <x v="8"/>
    <s v="09022016-002"/>
    <x v="79"/>
    <x v="79"/>
    <n v="1"/>
    <n v="125000"/>
    <n v="0"/>
    <n v="125000"/>
  </r>
  <r>
    <x v="8"/>
    <s v="09022016-003"/>
    <x v="79"/>
    <x v="79"/>
    <n v="1"/>
    <n v="125000"/>
    <n v="0"/>
    <n v="125000"/>
  </r>
  <r>
    <x v="8"/>
    <s v="09022016-004"/>
    <x v="80"/>
    <x v="80"/>
    <n v="1"/>
    <n v="10000"/>
    <n v="10000"/>
    <n v="0"/>
  </r>
  <r>
    <x v="8"/>
    <s v="09022016-004"/>
    <x v="65"/>
    <x v="65"/>
    <n v="1"/>
    <n v="125000"/>
    <n v="0"/>
    <n v="125000"/>
  </r>
  <r>
    <x v="8"/>
    <s v="09022016-004"/>
    <x v="81"/>
    <x v="81"/>
    <n v="1"/>
    <n v="125000"/>
    <n v="0"/>
    <n v="125000"/>
  </r>
  <r>
    <x v="8"/>
    <s v="09022016-005"/>
    <x v="82"/>
    <x v="82"/>
    <n v="1"/>
    <n v="125000"/>
    <n v="12000"/>
    <n v="113000"/>
  </r>
  <r>
    <x v="9"/>
    <s v="10022016-001"/>
    <x v="12"/>
    <x v="12"/>
    <n v="1"/>
    <n v="125000"/>
    <n v="0"/>
    <n v="125000"/>
  </r>
  <r>
    <x v="9"/>
    <s v="10022016-002"/>
    <x v="74"/>
    <x v="74"/>
    <n v="1"/>
    <n v="125000"/>
    <n v="25000"/>
    <n v="100000"/>
  </r>
  <r>
    <x v="9"/>
    <s v="10022016-002"/>
    <x v="4"/>
    <x v="4"/>
    <n v="1"/>
    <n v="125000"/>
    <n v="25000"/>
    <n v="100000"/>
  </r>
  <r>
    <x v="9"/>
    <s v="10022016-002"/>
    <x v="83"/>
    <x v="83"/>
    <n v="1"/>
    <n v="125000"/>
    <n v="25000"/>
    <n v="100000"/>
  </r>
  <r>
    <x v="9"/>
    <s v="10022016-002"/>
    <x v="56"/>
    <x v="56"/>
    <n v="1"/>
    <n v="75000"/>
    <n v="35000"/>
    <n v="40000"/>
  </r>
  <r>
    <x v="9"/>
    <s v="10022016-003"/>
    <x v="23"/>
    <x v="23"/>
    <n v="1"/>
    <n v="125000"/>
    <n v="12500"/>
    <n v="112500"/>
  </r>
  <r>
    <x v="9"/>
    <s v="10022016-003"/>
    <x v="6"/>
    <x v="6"/>
    <n v="1"/>
    <n v="125000"/>
    <n v="12500"/>
    <n v="112500"/>
  </r>
  <r>
    <x v="9"/>
    <s v="10022016-004"/>
    <x v="84"/>
    <x v="84"/>
    <n v="1"/>
    <n v="20000"/>
    <n v="0"/>
    <n v="20000"/>
  </r>
  <r>
    <x v="9"/>
    <s v="10022016-005"/>
    <x v="85"/>
    <x v="85"/>
    <n v="1"/>
    <n v="125000"/>
    <n v="12000"/>
    <n v="113000"/>
  </r>
  <r>
    <x v="9"/>
    <s v="10022016-006"/>
    <x v="49"/>
    <x v="49"/>
    <n v="1"/>
    <n v="125000"/>
    <n v="62500"/>
    <n v="62500"/>
  </r>
  <r>
    <x v="9"/>
    <s v="10022016-007"/>
    <x v="86"/>
    <x v="86"/>
    <n v="1"/>
    <n v="25000"/>
    <n v="0"/>
    <n v="25000"/>
  </r>
  <r>
    <x v="9"/>
    <s v="10022016-007"/>
    <x v="50"/>
    <x v="50"/>
    <n v="1"/>
    <n v="25000"/>
    <n v="0"/>
    <n v="25000"/>
  </r>
  <r>
    <x v="9"/>
    <s v="10022016-007"/>
    <x v="37"/>
    <x v="37"/>
    <n v="1"/>
    <n v="10000"/>
    <n v="0"/>
    <n v="10000"/>
  </r>
  <r>
    <x v="9"/>
    <s v="10022016-007"/>
    <x v="87"/>
    <x v="87"/>
    <n v="1"/>
    <n v="10000"/>
    <n v="0"/>
    <n v="10000"/>
  </r>
  <r>
    <x v="9"/>
    <s v="10022016-007"/>
    <x v="80"/>
    <x v="80"/>
    <n v="1"/>
    <n v="10000"/>
    <n v="0"/>
    <n v="10000"/>
  </r>
  <r>
    <x v="9"/>
    <s v="10022016-007"/>
    <x v="88"/>
    <x v="88"/>
    <n v="1"/>
    <n v="10000"/>
    <n v="0"/>
    <n v="10000"/>
  </r>
  <r>
    <x v="9"/>
    <s v="10022016-007"/>
    <x v="89"/>
    <x v="89"/>
    <n v="1"/>
    <n v="12000"/>
    <n v="0"/>
    <n v="12000"/>
  </r>
  <r>
    <x v="9"/>
    <s v="10022016-007"/>
    <x v="90"/>
    <x v="90"/>
    <n v="1"/>
    <n v="12000"/>
    <n v="0"/>
    <n v="12000"/>
  </r>
  <r>
    <x v="9"/>
    <s v="10022016-007"/>
    <x v="91"/>
    <x v="91"/>
    <n v="1"/>
    <n v="12000"/>
    <n v="0"/>
    <n v="12000"/>
  </r>
  <r>
    <x v="10"/>
    <s v="11022016-001"/>
    <x v="17"/>
    <x v="17"/>
    <n v="1"/>
    <n v="75000"/>
    <n v="35000"/>
    <n v="40000"/>
  </r>
  <r>
    <x v="10"/>
    <s v="11022016-002"/>
    <x v="12"/>
    <x v="12"/>
    <n v="1"/>
    <n v="125000"/>
    <n v="0"/>
    <n v="125000"/>
  </r>
  <r>
    <x v="10"/>
    <s v="11022016-002"/>
    <x v="21"/>
    <x v="21"/>
    <n v="1"/>
    <n v="15000"/>
    <n v="0"/>
    <n v="15000"/>
  </r>
  <r>
    <x v="10"/>
    <s v="11022016-003"/>
    <x v="92"/>
    <x v="92"/>
    <n v="3"/>
    <n v="90000"/>
    <n v="0"/>
    <n v="90000"/>
  </r>
  <r>
    <x v="10"/>
    <s v="11022016-004"/>
    <x v="93"/>
    <x v="93"/>
    <n v="1"/>
    <n v="15000"/>
    <n v="0"/>
    <n v="15000"/>
  </r>
  <r>
    <x v="10"/>
    <s v="11022016-004"/>
    <x v="94"/>
    <x v="94"/>
    <n v="1"/>
    <n v="50000"/>
    <n v="0"/>
    <n v="50000"/>
  </r>
  <r>
    <x v="10"/>
    <s v="11022016-005"/>
    <x v="94"/>
    <x v="94"/>
    <n v="1"/>
    <n v="50000"/>
    <n v="0"/>
    <n v="50000"/>
  </r>
  <r>
    <x v="11"/>
    <s v="12022016-001"/>
    <x v="21"/>
    <x v="21"/>
    <n v="1"/>
    <n v="15000"/>
    <n v="0"/>
    <n v="15000"/>
  </r>
  <r>
    <x v="11"/>
    <s v="12022016-002"/>
    <x v="95"/>
    <x v="95"/>
    <n v="1"/>
    <n v="125000"/>
    <n v="40000"/>
    <n v="85000"/>
  </r>
  <r>
    <x v="11"/>
    <s v="12022016-003"/>
    <x v="30"/>
    <x v="30"/>
    <n v="1"/>
    <n v="15000"/>
    <n v="0"/>
    <n v="15000"/>
  </r>
  <r>
    <x v="11"/>
    <s v="12022016-003"/>
    <x v="96"/>
    <x v="96"/>
    <n v="1"/>
    <n v="10000"/>
    <n v="0"/>
    <n v="10000"/>
  </r>
  <r>
    <x v="11"/>
    <s v="12022016-004"/>
    <x v="43"/>
    <x v="43"/>
    <n v="1"/>
    <n v="15000"/>
    <n v="0"/>
    <n v="15000"/>
  </r>
  <r>
    <x v="12"/>
    <s v="13022016-001"/>
    <x v="97"/>
    <x v="97"/>
    <n v="1"/>
    <n v="15000"/>
    <n v="0"/>
    <n v="15000"/>
  </r>
  <r>
    <x v="12"/>
    <s v="13022016-002"/>
    <x v="98"/>
    <x v="98"/>
    <n v="1"/>
    <n v="125000"/>
    <n v="0"/>
    <n v="125000"/>
  </r>
  <r>
    <x v="12"/>
    <s v="13022016-002"/>
    <x v="99"/>
    <x v="99"/>
    <n v="1"/>
    <n v="125000"/>
    <n v="0"/>
    <n v="125000"/>
  </r>
  <r>
    <x v="12"/>
    <s v="13022016-003"/>
    <x v="100"/>
    <x v="100"/>
    <n v="1"/>
    <n v="125000"/>
    <n v="12000"/>
    <n v="113000"/>
  </r>
  <r>
    <x v="12"/>
    <s v="13022016-004"/>
    <x v="38"/>
    <x v="38"/>
    <n v="2"/>
    <n v="20000"/>
    <n v="0"/>
    <n v="20000"/>
  </r>
  <r>
    <x v="12"/>
    <s v="13022016-004"/>
    <x v="101"/>
    <x v="101"/>
    <n v="1"/>
    <n v="10000"/>
    <n v="0"/>
    <n v="10000"/>
  </r>
  <r>
    <x v="12"/>
    <s v="13022016-004"/>
    <x v="80"/>
    <x v="80"/>
    <n v="2"/>
    <n v="20000"/>
    <n v="0"/>
    <n v="20000"/>
  </r>
  <r>
    <x v="12"/>
    <s v="13022016-004"/>
    <x v="76"/>
    <x v="76"/>
    <n v="1"/>
    <n v="10000"/>
    <n v="0"/>
    <n v="10000"/>
  </r>
  <r>
    <x v="12"/>
    <s v="13022016-004"/>
    <x v="102"/>
    <x v="102"/>
    <n v="1"/>
    <n v="10000"/>
    <n v="0"/>
    <n v="10000"/>
  </r>
  <r>
    <x v="12"/>
    <s v="13022016-004"/>
    <x v="103"/>
    <x v="103"/>
    <n v="1"/>
    <n v="10000"/>
    <n v="0"/>
    <n v="10000"/>
  </r>
  <r>
    <x v="12"/>
    <s v="13022016-004"/>
    <x v="39"/>
    <x v="39"/>
    <n v="1"/>
    <n v="10000"/>
    <n v="0"/>
    <n v="10000"/>
  </r>
  <r>
    <x v="12"/>
    <s v="13022016-004"/>
    <x v="104"/>
    <x v="104"/>
    <n v="1"/>
    <n v="10000"/>
    <n v="0"/>
    <n v="10000"/>
  </r>
  <r>
    <x v="12"/>
    <s v="13022016-004"/>
    <x v="57"/>
    <x v="57"/>
    <n v="1"/>
    <n v="10000"/>
    <n v="0"/>
    <n v="10000"/>
  </r>
  <r>
    <x v="12"/>
    <s v="13022016-004"/>
    <x v="105"/>
    <x v="105"/>
    <n v="2"/>
    <n v="24000"/>
    <n v="0"/>
    <n v="24000"/>
  </r>
  <r>
    <x v="12"/>
    <s v="13022016-004"/>
    <x v="106"/>
    <x v="106"/>
    <n v="1"/>
    <n v="10000"/>
    <n v="0"/>
    <n v="10000"/>
  </r>
  <r>
    <x v="12"/>
    <s v="13022016-004"/>
    <x v="107"/>
    <x v="107"/>
    <n v="2"/>
    <n v="24000"/>
    <n v="0"/>
    <n v="24000"/>
  </r>
  <r>
    <x v="12"/>
    <s v="13022016-004"/>
    <x v="37"/>
    <x v="37"/>
    <n v="2"/>
    <n v="20000"/>
    <n v="0"/>
    <n v="20000"/>
  </r>
  <r>
    <x v="12"/>
    <s v="13022016-004"/>
    <x v="108"/>
    <x v="108"/>
    <n v="10"/>
    <n v="500000"/>
    <n v="250000"/>
    <n v="250000"/>
  </r>
  <r>
    <x v="12"/>
    <s v="13022016-004"/>
    <x v="71"/>
    <x v="71"/>
    <n v="2"/>
    <n v="20000"/>
    <n v="0"/>
    <n v="20000"/>
  </r>
  <r>
    <x v="12"/>
    <s v="13022016-005"/>
    <x v="94"/>
    <x v="94"/>
    <n v="1"/>
    <n v="50000"/>
    <n v="0"/>
    <n v="50000"/>
  </r>
  <r>
    <x v="12"/>
    <s v="13022016-006"/>
    <x v="61"/>
    <x v="61"/>
    <n v="1"/>
    <n v="15000"/>
    <n v="2500"/>
    <n v="12500"/>
  </r>
  <r>
    <x v="12"/>
    <s v="13022016-006"/>
    <x v="109"/>
    <x v="109"/>
    <n v="1"/>
    <n v="15000"/>
    <n v="2500"/>
    <n v="12500"/>
  </r>
  <r>
    <x v="12"/>
    <s v="13022016-006"/>
    <x v="43"/>
    <x v="43"/>
    <n v="2"/>
    <n v="30000"/>
    <n v="5000"/>
    <n v="25000"/>
  </r>
  <r>
    <x v="12"/>
    <s v="13022016-007"/>
    <x v="49"/>
    <x v="49"/>
    <n v="1"/>
    <n v="125000"/>
    <n v="0"/>
    <n v="125000"/>
  </r>
  <r>
    <x v="12"/>
    <s v="13022016-007"/>
    <x v="110"/>
    <x v="110"/>
    <n v="1"/>
    <n v="125000"/>
    <n v="0"/>
    <n v="125000"/>
  </r>
  <r>
    <x v="12"/>
    <s v="13022016-008"/>
    <x v="74"/>
    <x v="74"/>
    <n v="1"/>
    <n v="125000"/>
    <n v="12000"/>
    <n v="113000"/>
  </r>
  <r>
    <x v="13"/>
    <s v="14022016-001"/>
    <x v="40"/>
    <x v="40"/>
    <n v="1"/>
    <n v="15000"/>
    <n v="0"/>
    <n v="15000"/>
  </r>
  <r>
    <x v="13"/>
    <s v="14022016-002"/>
    <x v="111"/>
    <x v="111"/>
    <n v="1"/>
    <n v="125000"/>
    <n v="0"/>
    <n v="125000"/>
  </r>
  <r>
    <x v="13"/>
    <s v="14022016-003"/>
    <x v="19"/>
    <x v="19"/>
    <n v="1"/>
    <n v="125000"/>
    <n v="13000"/>
    <n v="112000"/>
  </r>
  <r>
    <x v="14"/>
    <s v="15022016-001"/>
    <x v="112"/>
    <x v="112"/>
    <n v="1"/>
    <n v="125000"/>
    <n v="0"/>
    <n v="125000"/>
  </r>
  <r>
    <x v="14"/>
    <s v="15022016-001"/>
    <x v="79"/>
    <x v="79"/>
    <n v="1"/>
    <n v="125000"/>
    <n v="0"/>
    <n v="125000"/>
  </r>
  <r>
    <x v="14"/>
    <s v="15022016-001"/>
    <x v="94"/>
    <x v="94"/>
    <n v="1"/>
    <n v="50000"/>
    <n v="50000"/>
    <n v="0"/>
  </r>
  <r>
    <x v="14"/>
    <s v="15022016-001"/>
    <x v="3"/>
    <x v="3"/>
    <n v="1"/>
    <n v="125000"/>
    <n v="0"/>
    <n v="125000"/>
  </r>
  <r>
    <x v="14"/>
    <s v="15022016-001"/>
    <x v="52"/>
    <x v="52"/>
    <n v="1"/>
    <n v="125000"/>
    <n v="0"/>
    <n v="125000"/>
  </r>
  <r>
    <x v="14"/>
    <s v="15022016-001"/>
    <x v="23"/>
    <x v="23"/>
    <n v="1"/>
    <n v="125000"/>
    <n v="0"/>
    <n v="125000"/>
  </r>
  <r>
    <x v="14"/>
    <s v="15022016-001"/>
    <x v="83"/>
    <x v="83"/>
    <n v="1"/>
    <n v="125000"/>
    <n v="0"/>
    <n v="125000"/>
  </r>
  <r>
    <x v="14"/>
    <s v="15022016-001"/>
    <x v="49"/>
    <x v="49"/>
    <n v="1"/>
    <n v="125000"/>
    <n v="0"/>
    <n v="125000"/>
  </r>
  <r>
    <x v="14"/>
    <s v="15022016-001"/>
    <x v="110"/>
    <x v="110"/>
    <n v="1"/>
    <n v="125000"/>
    <n v="0"/>
    <n v="125000"/>
  </r>
  <r>
    <x v="14"/>
    <s v="15022016-002"/>
    <x v="61"/>
    <x v="61"/>
    <n v="1"/>
    <n v="15000"/>
    <n v="2500"/>
    <n v="12500"/>
  </r>
  <r>
    <x v="14"/>
    <s v="15022016-002"/>
    <x v="46"/>
    <x v="46"/>
    <n v="1"/>
    <n v="15000"/>
    <n v="0"/>
    <n v="15000"/>
  </r>
  <r>
    <x v="14"/>
    <s v="15022016-002"/>
    <x v="40"/>
    <x v="40"/>
    <n v="2"/>
    <n v="30000"/>
    <n v="5000"/>
    <n v="25000"/>
  </r>
  <r>
    <x v="14"/>
    <s v="15022016-002"/>
    <x v="48"/>
    <x v="48"/>
    <n v="1"/>
    <n v="15000"/>
    <n v="2500"/>
    <n v="12500"/>
  </r>
  <r>
    <x v="14"/>
    <s v="15022016-003"/>
    <x v="47"/>
    <x v="47"/>
    <n v="1"/>
    <n v="125000"/>
    <n v="0"/>
    <n v="125000"/>
  </r>
  <r>
    <x v="14"/>
    <s v="15022016-003"/>
    <x v="113"/>
    <x v="113"/>
    <n v="1"/>
    <n v="125000"/>
    <n v="0"/>
    <n v="125000"/>
  </r>
  <r>
    <x v="14"/>
    <s v="15022016-003"/>
    <x v="52"/>
    <x v="52"/>
    <n v="1"/>
    <n v="125000"/>
    <n v="0"/>
    <n v="125000"/>
  </r>
  <r>
    <x v="14"/>
    <s v="15022016-003"/>
    <x v="5"/>
    <x v="5"/>
    <n v="1"/>
    <n v="125000"/>
    <n v="125000"/>
    <n v="0"/>
  </r>
  <r>
    <x v="14"/>
    <s v="15022016-003"/>
    <x v="55"/>
    <x v="55"/>
    <n v="1"/>
    <n v="125000"/>
    <n v="0"/>
    <n v="125000"/>
  </r>
  <r>
    <x v="14"/>
    <s v="15022016-004"/>
    <x v="114"/>
    <x v="114"/>
    <n v="1"/>
    <n v="12000"/>
    <n v="12000"/>
    <n v="0"/>
  </r>
  <r>
    <x v="14"/>
    <s v="15022016-004"/>
    <x v="115"/>
    <x v="115"/>
    <n v="1"/>
    <n v="125000"/>
    <n v="0"/>
    <n v="125000"/>
  </r>
  <r>
    <x v="14"/>
    <s v="15022016-004"/>
    <x v="19"/>
    <x v="19"/>
    <n v="1"/>
    <n v="125000"/>
    <n v="0"/>
    <n v="125000"/>
  </r>
  <r>
    <x v="15"/>
    <s v="16022016-001"/>
    <x v="17"/>
    <x v="17"/>
    <n v="1"/>
    <n v="75000"/>
    <n v="35000"/>
    <n v="40000"/>
  </r>
  <r>
    <x v="15"/>
    <s v="16022016-002"/>
    <x v="2"/>
    <x v="2"/>
    <n v="1"/>
    <n v="125000"/>
    <n v="62000"/>
    <n v="63000"/>
  </r>
  <r>
    <x v="15"/>
    <s v="16022016-003"/>
    <x v="116"/>
    <x v="116"/>
    <n v="1"/>
    <n v="125000"/>
    <n v="0"/>
    <n v="125000"/>
  </r>
  <r>
    <x v="15"/>
    <s v="16022016-004"/>
    <x v="35"/>
    <x v="35"/>
    <n v="1"/>
    <n v="15000"/>
    <n v="0"/>
    <n v="15000"/>
  </r>
  <r>
    <x v="16"/>
    <s v="17022016-001"/>
    <x v="81"/>
    <x v="81"/>
    <n v="1"/>
    <n v="125000"/>
    <n v="62000"/>
    <n v="63000"/>
  </r>
  <r>
    <x v="16"/>
    <s v="17022016-002"/>
    <x v="117"/>
    <x v="117"/>
    <n v="1"/>
    <n v="125000"/>
    <n v="0"/>
    <n v="125000"/>
  </r>
  <r>
    <x v="16"/>
    <s v="17022016-003"/>
    <x v="40"/>
    <x v="40"/>
    <n v="1"/>
    <n v="15000"/>
    <n v="0"/>
    <n v="15000"/>
  </r>
  <r>
    <x v="16"/>
    <s v="17022016-004"/>
    <x v="118"/>
    <x v="118"/>
    <n v="1"/>
    <n v="125000"/>
    <n v="0"/>
    <n v="125000"/>
  </r>
  <r>
    <x v="16"/>
    <s v="17022016-004"/>
    <x v="119"/>
    <x v="119"/>
    <n v="1"/>
    <n v="125000"/>
    <n v="62000"/>
    <n v="63000"/>
  </r>
  <r>
    <x v="16"/>
    <s v="17022016-004"/>
    <x v="23"/>
    <x v="23"/>
    <n v="1"/>
    <n v="125000"/>
    <n v="0"/>
    <n v="125000"/>
  </r>
  <r>
    <x v="16"/>
    <s v="17022016-004"/>
    <x v="56"/>
    <x v="56"/>
    <n v="1"/>
    <n v="75000"/>
    <n v="37500"/>
    <n v="37500"/>
  </r>
  <r>
    <x v="16"/>
    <s v="17022016-004"/>
    <x v="17"/>
    <x v="17"/>
    <n v="1"/>
    <n v="75000"/>
    <n v="37500"/>
    <n v="37500"/>
  </r>
  <r>
    <x v="16"/>
    <s v="17022016-005"/>
    <x v="94"/>
    <x v="94"/>
    <n v="1"/>
    <n v="50000"/>
    <n v="50000"/>
    <n v="0"/>
  </r>
  <r>
    <x v="16"/>
    <s v="17022016-006"/>
    <x v="120"/>
    <x v="120"/>
    <n v="1"/>
    <n v="125000"/>
    <n v="62500"/>
    <n v="62500"/>
  </r>
  <r>
    <x v="16"/>
    <s v="17022016-006"/>
    <x v="41"/>
    <x v="41"/>
    <n v="1"/>
    <n v="125000"/>
    <n v="62500"/>
    <n v="62500"/>
  </r>
  <r>
    <x v="16"/>
    <s v="17022016-006"/>
    <x v="47"/>
    <x v="47"/>
    <n v="1"/>
    <n v="125000"/>
    <n v="0"/>
    <n v="125000"/>
  </r>
  <r>
    <x v="16"/>
    <s v="17022016-006"/>
    <x v="17"/>
    <x v="17"/>
    <n v="2"/>
    <n v="150000"/>
    <n v="75000"/>
    <n v="75000"/>
  </r>
  <r>
    <x v="16"/>
    <s v="17022016-006"/>
    <x v="30"/>
    <x v="30"/>
    <n v="1"/>
    <n v="15000"/>
    <n v="15000"/>
    <n v="0"/>
  </r>
  <r>
    <x v="16"/>
    <s v="17022016-006"/>
    <x v="94"/>
    <x v="94"/>
    <n v="1"/>
    <n v="50000"/>
    <n v="50000"/>
    <n v="0"/>
  </r>
  <r>
    <x v="16"/>
    <s v="17022016-007"/>
    <x v="94"/>
    <x v="94"/>
    <n v="1"/>
    <n v="50000"/>
    <n v="50000"/>
    <n v="0"/>
  </r>
  <r>
    <x v="16"/>
    <s v="17022016-007"/>
    <x v="121"/>
    <x v="121"/>
    <n v="1"/>
    <n v="125000"/>
    <n v="62000"/>
    <n v="63000"/>
  </r>
  <r>
    <x v="16"/>
    <s v="17022016-007"/>
    <x v="122"/>
    <x v="122"/>
    <n v="1"/>
    <n v="145000"/>
    <n v="0"/>
    <n v="145000"/>
  </r>
  <r>
    <x v="16"/>
    <s v="17022016-007"/>
    <x v="123"/>
    <x v="123"/>
    <n v="1"/>
    <n v="145000"/>
    <n v="0"/>
    <n v="145000"/>
  </r>
  <r>
    <x v="16"/>
    <s v="17022016-008"/>
    <x v="124"/>
    <x v="124"/>
    <n v="1"/>
    <n v="125000"/>
    <n v="62000"/>
    <n v="63000"/>
  </r>
  <r>
    <x v="16"/>
    <s v="17022016-009"/>
    <x v="120"/>
    <x v="120"/>
    <n v="1"/>
    <n v="125000"/>
    <n v="62000"/>
    <n v="63000"/>
  </r>
  <r>
    <x v="17"/>
    <s v="18022016-001"/>
    <x v="43"/>
    <x v="43"/>
    <n v="1"/>
    <n v="15000"/>
    <n v="2500"/>
    <n v="12500"/>
  </r>
  <r>
    <x v="17"/>
    <s v="18022016-001"/>
    <x v="40"/>
    <x v="40"/>
    <n v="1"/>
    <n v="15000"/>
    <n v="2500"/>
    <n v="12500"/>
  </r>
  <r>
    <x v="17"/>
    <s v="18022016-002"/>
    <x v="45"/>
    <x v="45"/>
    <n v="1"/>
    <n v="15000"/>
    <n v="2500"/>
    <n v="12500"/>
  </r>
  <r>
    <x v="17"/>
    <s v="18022016-002"/>
    <x v="61"/>
    <x v="61"/>
    <n v="1"/>
    <n v="15000"/>
    <n v="2500"/>
    <n v="12500"/>
  </r>
  <r>
    <x v="17"/>
    <s v="18022016-003"/>
    <x v="125"/>
    <x v="125"/>
    <n v="1"/>
    <n v="75000"/>
    <n v="35000"/>
    <n v="40000"/>
  </r>
  <r>
    <x v="17"/>
    <s v="18022016-004"/>
    <x v="98"/>
    <x v="98"/>
    <n v="1"/>
    <n v="125000"/>
    <n v="0"/>
    <n v="125000"/>
  </r>
  <r>
    <x v="17"/>
    <s v="18022016-004"/>
    <x v="110"/>
    <x v="110"/>
    <n v="1"/>
    <n v="125000"/>
    <n v="0"/>
    <n v="125000"/>
  </r>
  <r>
    <x v="18"/>
    <s v="19022016-001"/>
    <x v="20"/>
    <x v="20"/>
    <n v="1"/>
    <n v="125000"/>
    <n v="62000"/>
    <n v="63000"/>
  </r>
  <r>
    <x v="18"/>
    <s v="19022016-002"/>
    <x v="42"/>
    <x v="42"/>
    <n v="1"/>
    <n v="75000"/>
    <n v="35000"/>
    <n v="40000"/>
  </r>
  <r>
    <x v="18"/>
    <s v="19022016-003"/>
    <x v="42"/>
    <x v="42"/>
    <n v="4"/>
    <n v="300000"/>
    <n v="140000"/>
    <n v="160000"/>
  </r>
  <r>
    <x v="18"/>
    <s v="19022016-004"/>
    <x v="43"/>
    <x v="43"/>
    <n v="2"/>
    <n v="30000"/>
    <n v="10000"/>
    <n v="20000"/>
  </r>
  <r>
    <x v="18"/>
    <s v="19022016-004"/>
    <x v="40"/>
    <x v="40"/>
    <n v="8"/>
    <n v="120000"/>
    <n v="40000"/>
    <n v="80000"/>
  </r>
  <r>
    <x v="18"/>
    <s v="19022016-004"/>
    <x v="79"/>
    <x v="79"/>
    <n v="2"/>
    <n v="250000"/>
    <n v="0"/>
    <n v="250000"/>
  </r>
  <r>
    <x v="18"/>
    <s v="19022016-004"/>
    <x v="94"/>
    <x v="94"/>
    <n v="1"/>
    <n v="50000"/>
    <n v="50000"/>
    <n v="0"/>
  </r>
  <r>
    <x v="18"/>
    <s v="19022016-004"/>
    <x v="12"/>
    <x v="12"/>
    <n v="1"/>
    <n v="125000"/>
    <n v="0"/>
    <n v="125000"/>
  </r>
  <r>
    <x v="18"/>
    <s v="19022016-005"/>
    <x v="126"/>
    <x v="126"/>
    <n v="2"/>
    <n v="20000"/>
    <n v="0"/>
    <n v="20000"/>
  </r>
  <r>
    <x v="18"/>
    <s v="19022016-006"/>
    <x v="43"/>
    <x v="43"/>
    <n v="1"/>
    <n v="15000"/>
    <n v="0"/>
    <n v="15000"/>
  </r>
  <r>
    <x v="19"/>
    <s v="20022016-001"/>
    <x v="5"/>
    <x v="5"/>
    <n v="1"/>
    <n v="125000"/>
    <n v="0"/>
    <n v="125000"/>
  </r>
  <r>
    <x v="19"/>
    <s v="20022016-001"/>
    <x v="51"/>
    <x v="51"/>
    <n v="1"/>
    <n v="15000"/>
    <n v="0"/>
    <n v="15000"/>
  </r>
  <r>
    <x v="19"/>
    <s v="20022016-002"/>
    <x v="98"/>
    <x v="98"/>
    <n v="1"/>
    <n v="125000"/>
    <n v="0"/>
    <n v="125000"/>
  </r>
  <r>
    <x v="19"/>
    <s v="20022016-003"/>
    <x v="94"/>
    <x v="94"/>
    <n v="1"/>
    <n v="50000"/>
    <n v="0"/>
    <n v="50000"/>
  </r>
  <r>
    <x v="19"/>
    <s v="20022016-004"/>
    <x v="127"/>
    <x v="127"/>
    <n v="1"/>
    <n v="25000"/>
    <n v="0"/>
    <n v="25000"/>
  </r>
  <r>
    <x v="19"/>
    <s v="20022016-004"/>
    <x v="128"/>
    <x v="128"/>
    <n v="1"/>
    <n v="25000"/>
    <n v="0"/>
    <n v="25000"/>
  </r>
  <r>
    <x v="19"/>
    <s v="20022016-005"/>
    <x v="129"/>
    <x v="129"/>
    <n v="1"/>
    <n v="25000"/>
    <n v="0"/>
    <n v="25000"/>
  </r>
  <r>
    <x v="19"/>
    <s v="20022016-005"/>
    <x v="130"/>
    <x v="130"/>
    <n v="1"/>
    <n v="25000"/>
    <n v="0"/>
    <n v="25000"/>
  </r>
  <r>
    <x v="19"/>
    <s v="20022016-005"/>
    <x v="80"/>
    <x v="80"/>
    <n v="1"/>
    <n v="10000"/>
    <n v="0"/>
    <n v="10000"/>
  </r>
  <r>
    <x v="19"/>
    <s v="20022016-005"/>
    <x v="76"/>
    <x v="76"/>
    <n v="1"/>
    <n v="10000"/>
    <n v="0"/>
    <n v="10000"/>
  </r>
  <r>
    <x v="19"/>
    <s v="20022016-005"/>
    <x v="47"/>
    <x v="47"/>
    <n v="1"/>
    <n v="125000"/>
    <n v="0"/>
    <n v="125000"/>
  </r>
  <r>
    <x v="19"/>
    <s v="20022016-006"/>
    <x v="82"/>
    <x v="82"/>
    <n v="1"/>
    <n v="125000"/>
    <n v="62500"/>
    <n v="62500"/>
  </r>
  <r>
    <x v="20"/>
    <s v="21022016-001"/>
    <x v="19"/>
    <x v="19"/>
    <n v="1"/>
    <n v="125000"/>
    <n v="12000"/>
    <n v="113000"/>
  </r>
  <r>
    <x v="20"/>
    <s v="21022016-002"/>
    <x v="54"/>
    <x v="54"/>
    <n v="1"/>
    <n v="125000"/>
    <n v="12000"/>
    <n v="113000"/>
  </r>
  <r>
    <x v="20"/>
    <s v="21022016-003"/>
    <x v="94"/>
    <x v="94"/>
    <n v="1"/>
    <n v="50000"/>
    <n v="50000"/>
    <n v="0"/>
  </r>
  <r>
    <x v="20"/>
    <s v="21022016-003"/>
    <x v="58"/>
    <x v="58"/>
    <n v="1"/>
    <n v="125000"/>
    <n v="62000"/>
    <n v="63000"/>
  </r>
  <r>
    <x v="20"/>
    <s v="21022016-003"/>
    <x v="77"/>
    <x v="77"/>
    <n v="1"/>
    <n v="145000"/>
    <n v="14500"/>
    <n v="130500"/>
  </r>
  <r>
    <x v="20"/>
    <s v="21022016-003"/>
    <x v="47"/>
    <x v="47"/>
    <n v="1"/>
    <n v="125000"/>
    <n v="0"/>
    <n v="125000"/>
  </r>
  <r>
    <x v="20"/>
    <s v="21022016-004"/>
    <x v="78"/>
    <x v="78"/>
    <n v="2"/>
    <n v="30000"/>
    <n v="0"/>
    <n v="30000"/>
  </r>
  <r>
    <x v="20"/>
    <s v="21022016-005"/>
    <x v="131"/>
    <x v="131"/>
    <n v="1"/>
    <n v="125000"/>
    <n v="12000"/>
    <n v="113000"/>
  </r>
  <r>
    <x v="20"/>
    <s v="21022016-005"/>
    <x v="94"/>
    <x v="94"/>
    <n v="1"/>
    <n v="50000"/>
    <n v="50000"/>
    <n v="0"/>
  </r>
  <r>
    <x v="20"/>
    <s v="21022016-005"/>
    <x v="132"/>
    <x v="132"/>
    <n v="1"/>
    <n v="125000"/>
    <n v="62000"/>
    <n v="63000"/>
  </r>
  <r>
    <x v="20"/>
    <s v="21022016-005"/>
    <x v="123"/>
    <x v="123"/>
    <n v="1"/>
    <n v="145000"/>
    <n v="14500"/>
    <n v="130500"/>
  </r>
  <r>
    <x v="20"/>
    <s v="21022016-005"/>
    <x v="42"/>
    <x v="42"/>
    <n v="2"/>
    <n v="150000"/>
    <n v="75000"/>
    <n v="75000"/>
  </r>
  <r>
    <x v="20"/>
    <s v="21022016-006"/>
    <x v="13"/>
    <x v="13"/>
    <n v="1"/>
    <n v="15000"/>
    <n v="0"/>
    <n v="15000"/>
  </r>
  <r>
    <x v="20"/>
    <s v="21022016-006"/>
    <x v="133"/>
    <x v="133"/>
    <n v="1"/>
    <n v="75000"/>
    <n v="35000"/>
    <n v="40000"/>
  </r>
  <r>
    <x v="20"/>
    <s v="21022016-007"/>
    <x v="43"/>
    <x v="43"/>
    <n v="1"/>
    <n v="15000"/>
    <n v="0"/>
    <n v="15000"/>
  </r>
  <r>
    <x v="20"/>
    <s v="21022016-007"/>
    <x v="134"/>
    <x v="134"/>
    <n v="1"/>
    <n v="25000"/>
    <n v="0"/>
    <n v="25000"/>
  </r>
  <r>
    <x v="20"/>
    <s v="21022016-008"/>
    <x v="135"/>
    <x v="135"/>
    <n v="1"/>
    <n v="75000"/>
    <n v="35000"/>
    <n v="40000"/>
  </r>
  <r>
    <x v="20"/>
    <s v="21022016-009"/>
    <x v="35"/>
    <x v="35"/>
    <n v="1"/>
    <n v="15000"/>
    <n v="0"/>
    <n v="15000"/>
  </r>
  <r>
    <x v="20"/>
    <s v="21022016-009"/>
    <x v="45"/>
    <x v="45"/>
    <n v="1"/>
    <n v="15000"/>
    <n v="0"/>
    <n v="15000"/>
  </r>
  <r>
    <x v="21"/>
    <s v="22022016-001"/>
    <x v="94"/>
    <x v="94"/>
    <n v="1"/>
    <n v="50000"/>
    <n v="0"/>
    <n v="50000"/>
  </r>
  <r>
    <x v="21"/>
    <s v="22022016-002"/>
    <x v="79"/>
    <x v="79"/>
    <n v="1"/>
    <n v="125000"/>
    <n v="12000"/>
    <n v="113000"/>
  </r>
  <r>
    <x v="21"/>
    <s v="22022016-003"/>
    <x v="93"/>
    <x v="93"/>
    <n v="1"/>
    <n v="15000"/>
    <n v="2500"/>
    <n v="12500"/>
  </r>
  <r>
    <x v="21"/>
    <s v="22022016-003"/>
    <x v="13"/>
    <x v="13"/>
    <n v="1"/>
    <n v="15000"/>
    <n v="2500"/>
    <n v="12500"/>
  </r>
  <r>
    <x v="21"/>
    <s v="22022016-003"/>
    <x v="30"/>
    <x v="30"/>
    <n v="1"/>
    <n v="15000"/>
    <n v="0"/>
    <n v="15000"/>
  </r>
  <r>
    <x v="22"/>
    <s v="23022016-001"/>
    <x v="84"/>
    <x v="84"/>
    <n v="1"/>
    <n v="20000"/>
    <n v="0"/>
    <n v="20000"/>
  </r>
  <r>
    <x v="22"/>
    <s v="23022016-001"/>
    <x v="136"/>
    <x v="136"/>
    <n v="1"/>
    <n v="125000"/>
    <n v="0"/>
    <n v="125000"/>
  </r>
  <r>
    <x v="22"/>
    <s v="23022016-002"/>
    <x v="127"/>
    <x v="127"/>
    <n v="1"/>
    <n v="25000"/>
    <n v="0"/>
    <n v="25000"/>
  </r>
  <r>
    <x v="23"/>
    <s v="24022016-001"/>
    <x v="93"/>
    <x v="93"/>
    <n v="1"/>
    <n v="15000"/>
    <n v="0"/>
    <n v="15000"/>
  </r>
  <r>
    <x v="24"/>
    <s v="25022016-001"/>
    <x v="137"/>
    <x v="137"/>
    <n v="1"/>
    <n v="145000"/>
    <n v="14000"/>
    <n v="131000"/>
  </r>
  <r>
    <x v="24"/>
    <s v="25022016-002"/>
    <x v="105"/>
    <x v="105"/>
    <n v="1"/>
    <n v="12000"/>
    <n v="0"/>
    <n v="12000"/>
  </r>
  <r>
    <x v="24"/>
    <s v="25022016-002"/>
    <x v="138"/>
    <x v="138"/>
    <n v="1"/>
    <n v="12000"/>
    <n v="0"/>
    <n v="12000"/>
  </r>
  <r>
    <x v="24"/>
    <s v="25022016-002"/>
    <x v="107"/>
    <x v="107"/>
    <n v="1"/>
    <n v="12000"/>
    <n v="0"/>
    <n v="12000"/>
  </r>
  <r>
    <x v="24"/>
    <s v="25022016-002"/>
    <x v="94"/>
    <x v="94"/>
    <n v="1"/>
    <n v="50000"/>
    <n v="0"/>
    <n v="50000"/>
  </r>
  <r>
    <x v="25"/>
    <s v="26022016-001"/>
    <x v="139"/>
    <x v="139"/>
    <n v="1"/>
    <n v="125000"/>
    <n v="0"/>
    <n v="125000"/>
  </r>
  <r>
    <x v="25"/>
    <s v="26022016-001"/>
    <x v="55"/>
    <x v="55"/>
    <n v="1"/>
    <n v="125000"/>
    <n v="0"/>
    <n v="125000"/>
  </r>
  <r>
    <x v="25"/>
    <s v="26022016-002"/>
    <x v="82"/>
    <x v="82"/>
    <n v="1"/>
    <n v="125000"/>
    <n v="0"/>
    <n v="125000"/>
  </r>
  <r>
    <x v="25"/>
    <s v="26022016-003"/>
    <x v="140"/>
    <x v="140"/>
    <n v="1"/>
    <n v="125000"/>
    <n v="0"/>
    <n v="125000"/>
  </r>
  <r>
    <x v="25"/>
    <s v="26022016-004"/>
    <x v="137"/>
    <x v="137"/>
    <n v="1"/>
    <n v="145000"/>
    <n v="0"/>
    <n v="145000"/>
  </r>
  <r>
    <x v="25"/>
    <s v="26022016-005"/>
    <x v="35"/>
    <x v="35"/>
    <n v="1"/>
    <n v="15000"/>
    <n v="0"/>
    <n v="15000"/>
  </r>
  <r>
    <x v="26"/>
    <s v="27022016-001"/>
    <x v="30"/>
    <x v="30"/>
    <n v="1"/>
    <n v="15000"/>
    <n v="0"/>
    <n v="15000"/>
  </r>
  <r>
    <x v="26"/>
    <s v="27022016-002"/>
    <x v="141"/>
    <x v="141"/>
    <n v="1"/>
    <n v="125000"/>
    <n v="125000"/>
    <n v="0"/>
  </r>
  <r>
    <x v="26"/>
    <s v="27022016-002"/>
    <x v="142"/>
    <x v="142"/>
    <n v="1"/>
    <n v="125000"/>
    <n v="125000"/>
    <n v="0"/>
  </r>
  <r>
    <x v="26"/>
    <s v="27022016-003"/>
    <x v="43"/>
    <x v="43"/>
    <n v="1"/>
    <n v="15000"/>
    <n v="0"/>
    <n v="15000"/>
  </r>
  <r>
    <x v="26"/>
    <s v="27022016-003"/>
    <x v="130"/>
    <x v="130"/>
    <n v="1"/>
    <n v="25000"/>
    <n v="0"/>
    <n v="25000"/>
  </r>
  <r>
    <x v="26"/>
    <s v="27022016-003"/>
    <x v="110"/>
    <x v="110"/>
    <n v="1"/>
    <n v="125000"/>
    <n v="0"/>
    <n v="125000"/>
  </r>
  <r>
    <x v="26"/>
    <s v="27022016-004"/>
    <x v="129"/>
    <x v="129"/>
    <n v="2"/>
    <n v="50000"/>
    <n v="0"/>
    <n v="50000"/>
  </r>
  <r>
    <x v="26"/>
    <s v="27022016-004"/>
    <x v="143"/>
    <x v="143"/>
    <n v="2"/>
    <n v="50000"/>
    <n v="0"/>
    <n v="50000"/>
  </r>
  <r>
    <x v="26"/>
    <s v="27022016-004"/>
    <x v="62"/>
    <x v="62"/>
    <n v="1"/>
    <n v="25000"/>
    <n v="0"/>
    <n v="25000"/>
  </r>
  <r>
    <x v="26"/>
    <s v="27022016-005"/>
    <x v="144"/>
    <x v="144"/>
    <n v="1"/>
    <n v="35000"/>
    <n v="17000"/>
    <n v="18000"/>
  </r>
  <r>
    <x v="26"/>
    <s v="27022016-005"/>
    <x v="145"/>
    <x v="145"/>
    <n v="1"/>
    <n v="35000"/>
    <n v="17000"/>
    <n v="18000"/>
  </r>
  <r>
    <x v="26"/>
    <s v="27022016-005"/>
    <x v="63"/>
    <x v="63"/>
    <n v="1"/>
    <n v="35000"/>
    <n v="17000"/>
    <n v="18000"/>
  </r>
  <r>
    <x v="26"/>
    <s v="27022016-006"/>
    <x v="44"/>
    <x v="44"/>
    <n v="1"/>
    <n v="15000"/>
    <n v="0"/>
    <n v="15000"/>
  </r>
  <r>
    <x v="26"/>
    <s v="27022016-006"/>
    <x v="75"/>
    <x v="75"/>
    <n v="1"/>
    <n v="15000"/>
    <n v="0"/>
    <n v="15000"/>
  </r>
  <r>
    <x v="26"/>
    <s v="27022016-007"/>
    <x v="146"/>
    <x v="146"/>
    <n v="1"/>
    <n v="15000"/>
    <n v="0"/>
    <n v="15000"/>
  </r>
  <r>
    <x v="27"/>
    <s v="28022016-001"/>
    <x v="45"/>
    <x v="45"/>
    <n v="1"/>
    <n v="15000"/>
    <n v="2500"/>
    <n v="12500"/>
  </r>
  <r>
    <x v="27"/>
    <s v="28022016-001"/>
    <x v="36"/>
    <x v="36"/>
    <n v="1"/>
    <n v="15000"/>
    <n v="2500"/>
    <n v="12500"/>
  </r>
  <r>
    <x v="27"/>
    <s v="28022016-001"/>
    <x v="109"/>
    <x v="109"/>
    <n v="1"/>
    <n v="15000"/>
    <n v="0"/>
    <n v="15000"/>
  </r>
  <r>
    <x v="27"/>
    <s v="28022016-001"/>
    <x v="94"/>
    <x v="94"/>
    <n v="1"/>
    <n v="50000"/>
    <n v="0"/>
    <n v="50000"/>
  </r>
  <r>
    <x v="27"/>
    <s v="28022016-002"/>
    <x v="147"/>
    <x v="147"/>
    <n v="1"/>
    <n v="125000"/>
    <n v="0"/>
    <n v="125000"/>
  </r>
  <r>
    <x v="27"/>
    <s v="28022016-003"/>
    <x v="148"/>
    <x v="148"/>
    <n v="1"/>
    <n v="15000"/>
    <n v="0"/>
    <n v="15000"/>
  </r>
  <r>
    <x v="27"/>
    <s v="28022016-003"/>
    <x v="30"/>
    <x v="30"/>
    <n v="1"/>
    <n v="15000"/>
    <n v="0"/>
    <n v="15000"/>
  </r>
  <r>
    <x v="27"/>
    <s v="28022016-003"/>
    <x v="86"/>
    <x v="86"/>
    <n v="1"/>
    <n v="25000"/>
    <n v="0"/>
    <n v="25000"/>
  </r>
  <r>
    <x v="27"/>
    <s v="28022016-004"/>
    <x v="94"/>
    <x v="94"/>
    <n v="1"/>
    <n v="50000"/>
    <n v="0"/>
    <n v="50000"/>
  </r>
  <r>
    <x v="28"/>
    <s v="29022016-001"/>
    <x v="27"/>
    <x v="27"/>
    <n v="1"/>
    <n v="125000"/>
    <n v="0"/>
    <n v="12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x v="0"/>
    <x v="0"/>
    <x v="0"/>
    <n v="36"/>
    <n v="9"/>
    <n v="9"/>
    <n v="13"/>
    <n v="0.26370192307692297"/>
    <n v="50"/>
    <n v="0.26530612244898"/>
  </r>
  <r>
    <x v="0"/>
    <x v="1"/>
    <x v="1"/>
    <x v="1"/>
    <x v="1"/>
    <n v="1"/>
    <n v="40.1666666666667"/>
    <n v="77"/>
    <n v="259"/>
    <n v="0.19219236688861799"/>
    <n v="0"/>
    <n v="0.99615384615384595"/>
  </r>
  <r>
    <x v="0"/>
    <x v="2"/>
    <x v="2"/>
    <x v="2"/>
    <x v="2"/>
    <n v="191"/>
    <n v="3"/>
    <n v="3"/>
    <n v="9"/>
    <n v="0.11"/>
    <n v="0"/>
    <n v="4.4999999999999998E-2"/>
  </r>
  <r>
    <x v="0"/>
    <x v="3"/>
    <x v="3"/>
    <x v="2"/>
    <x v="3"/>
    <n v="189"/>
    <n v="5"/>
    <n v="5"/>
    <n v="12"/>
    <n v="0.15833333333333299"/>
    <n v="0"/>
    <n v="5.9701492537313397E-2"/>
  </r>
  <r>
    <x v="0"/>
    <x v="4"/>
    <x v="4"/>
    <x v="2"/>
    <x v="2"/>
    <n v="196"/>
    <n v="3"/>
    <n v="3"/>
    <n v="4"/>
    <n v="0.11749999999999999"/>
    <n v="0"/>
    <n v="0.02"/>
  </r>
  <r>
    <x v="0"/>
    <x v="5"/>
    <x v="5"/>
    <x v="3"/>
    <x v="4"/>
    <n v="27"/>
    <n v="56"/>
    <n v="113"/>
    <n v="177"/>
    <n v="0.195405471861195"/>
    <n v="0"/>
    <n v="0.86764705882352899"/>
  </r>
  <r>
    <x v="0"/>
    <x v="6"/>
    <x v="6"/>
    <x v="3"/>
    <x v="4"/>
    <n v="40"/>
    <n v="45"/>
    <n v="73"/>
    <n v="139"/>
    <n v="0.18043184819732899"/>
    <n v="0"/>
    <n v="0.77653631284916202"/>
  </r>
  <r>
    <x v="0"/>
    <x v="7"/>
    <x v="7"/>
    <x v="3"/>
    <x v="4"/>
    <n v="30"/>
    <n v="55"/>
    <n v="105"/>
    <n v="175"/>
    <n v="0.17269035283381901"/>
    <n v="0"/>
    <n v="0.85365853658536595"/>
  </r>
  <r>
    <x v="0"/>
    <x v="8"/>
    <x v="8"/>
    <x v="3"/>
    <x v="5"/>
    <n v="50"/>
    <n v="46.6666666666667"/>
    <n v="75"/>
    <n v="144"/>
    <n v="0.17251889639830501"/>
    <n v="0"/>
    <n v="0.74226804123711299"/>
  </r>
  <r>
    <x v="0"/>
    <x v="9"/>
    <x v="9"/>
    <x v="3"/>
    <x v="5"/>
    <n v="48"/>
    <n v="49.3333333333333"/>
    <n v="70"/>
    <n v="153"/>
    <n v="0.177335971507699"/>
    <n v="0"/>
    <n v="0.76119402985074602"/>
  </r>
  <r>
    <x v="0"/>
    <x v="10"/>
    <x v="10"/>
    <x v="4"/>
    <x v="6"/>
    <n v="3"/>
    <n v="34.200000000000003"/>
    <n v="52"/>
    <n v="192"/>
    <n v="0.16411546296547999"/>
    <n v="200"/>
    <n v="0.984615384615385"/>
  </r>
  <r>
    <x v="0"/>
    <x v="11"/>
    <x v="11"/>
    <x v="4"/>
    <x v="6"/>
    <n v="2"/>
    <n v="38.4"/>
    <n v="60"/>
    <n v="194"/>
    <n v="0.14583856291761799"/>
    <n v="200"/>
    <n v="0.98979591836734704"/>
  </r>
  <r>
    <x v="0"/>
    <x v="12"/>
    <x v="12"/>
    <x v="2"/>
    <x v="6"/>
    <n v="198"/>
    <n v="49.5"/>
    <n v="90"/>
    <n v="200"/>
    <n v="0.18299009709210301"/>
    <n v="200"/>
    <n v="0.50251256281406997"/>
  </r>
  <r>
    <x v="0"/>
    <x v="13"/>
    <x v="13"/>
    <x v="0"/>
    <x v="0"/>
    <n v="25"/>
    <n v="66"/>
    <n v="112"/>
    <n v="534"/>
    <n v="0.17881597570162899"/>
    <n v="300"/>
    <n v="0.95527728085867603"/>
  </r>
  <r>
    <x v="0"/>
    <x v="14"/>
    <x v="14"/>
    <x v="0"/>
    <x v="7"/>
    <n v="20"/>
    <n v="100"/>
    <n v="215"/>
    <n v="539"/>
    <n v="0.179629274615587"/>
    <n v="400"/>
    <n v="0.96422182468694095"/>
  </r>
  <r>
    <x v="0"/>
    <x v="15"/>
    <x v="15"/>
    <x v="4"/>
    <x v="8"/>
    <n v="2"/>
    <n v="32.3333333333333"/>
    <n v="79"/>
    <n v="200"/>
    <n v="0.20198689716461299"/>
    <n v="200"/>
    <n v="0.99009900990098998"/>
  </r>
  <r>
    <x v="0"/>
    <x v="16"/>
    <x v="16"/>
    <x v="4"/>
    <x v="8"/>
    <n v="8"/>
    <n v="30.8333333333333"/>
    <n v="97"/>
    <n v="187"/>
    <n v="0.216057290195383"/>
    <n v="200"/>
    <n v="0.95897435897435901"/>
  </r>
  <r>
    <x v="0"/>
    <x v="17"/>
    <x v="17"/>
    <x v="4"/>
    <x v="8"/>
    <n v="2"/>
    <n v="32.8333333333333"/>
    <n v="51"/>
    <n v="201"/>
    <n v="0.12125555595609699"/>
    <n v="200"/>
    <n v="0.99014778325123198"/>
  </r>
  <r>
    <x v="0"/>
    <x v="18"/>
    <x v="18"/>
    <x v="3"/>
    <x v="4"/>
    <n v="15"/>
    <n v="38.3333333333333"/>
    <n v="109"/>
    <n v="239"/>
    <n v="0.24019562988193"/>
    <n v="0"/>
    <n v="0.940944881889764"/>
  </r>
  <r>
    <x v="0"/>
    <x v="19"/>
    <x v="19"/>
    <x v="3"/>
    <x v="9"/>
    <n v="13"/>
    <n v="39.8333333333333"/>
    <n v="117"/>
    <n v="248"/>
    <n v="0.28641066457924802"/>
    <n v="0"/>
    <n v="0.95019157088122597"/>
  </r>
  <r>
    <x v="0"/>
    <x v="20"/>
    <x v="20"/>
    <x v="0"/>
    <x v="10"/>
    <n v="52"/>
    <n v="38.3333333333333"/>
    <n v="93"/>
    <n v="255"/>
    <n v="0.27954269776855201"/>
    <n v="100"/>
    <n v="0.83061889250814303"/>
  </r>
  <r>
    <x v="0"/>
    <x v="21"/>
    <x v="21"/>
    <x v="0"/>
    <x v="11"/>
    <n v="110"/>
    <n v="49"/>
    <n v="113"/>
    <n v="254"/>
    <n v="0.184355761139022"/>
    <n v="200"/>
    <n v="0.69780219780219799"/>
  </r>
  <r>
    <x v="0"/>
    <x v="22"/>
    <x v="22"/>
    <x v="0"/>
    <x v="12"/>
    <n v="18"/>
    <n v="121.5"/>
    <n v="190"/>
    <n v="490"/>
    <n v="0.107950905793516"/>
    <n v="0"/>
    <n v="0.964566929133858"/>
  </r>
  <r>
    <x v="0"/>
    <x v="23"/>
    <x v="23"/>
    <x v="0"/>
    <x v="12"/>
    <n v="6"/>
    <n v="94.75"/>
    <n v="190"/>
    <n v="386"/>
    <n v="0.117523528907783"/>
    <n v="0"/>
    <n v="0.98469387755102"/>
  </r>
  <r>
    <x v="0"/>
    <x v="24"/>
    <x v="24"/>
    <x v="5"/>
    <x v="12"/>
    <n v="6"/>
    <n v="75"/>
    <n v="168"/>
    <n v="301"/>
    <n v="0.12227819792609999"/>
    <n v="0"/>
    <n v="0.98045602605863202"/>
  </r>
  <r>
    <x v="0"/>
    <x v="25"/>
    <x v="25"/>
    <x v="3"/>
    <x v="13"/>
    <n v="31"/>
    <n v="66.6666666666667"/>
    <n v="116"/>
    <n v="208"/>
    <n v="0.18140129218750001"/>
    <n v="0"/>
    <n v="0.87029288702928898"/>
  </r>
  <r>
    <x v="0"/>
    <x v="26"/>
    <x v="26"/>
    <x v="3"/>
    <x v="13"/>
    <n v="38"/>
    <n v="64.3333333333333"/>
    <n v="111"/>
    <n v="202"/>
    <n v="0.222943000045838"/>
    <n v="0"/>
    <n v="0.84166666666666701"/>
  </r>
  <r>
    <x v="0"/>
    <x v="27"/>
    <x v="27"/>
    <x v="0"/>
    <x v="14"/>
    <n v="180"/>
    <n v="43.2"/>
    <n v="178"/>
    <n v="253"/>
    <n v="0.31721460897403198"/>
    <n v="240"/>
    <n v="0.58429561200923796"/>
  </r>
  <r>
    <x v="0"/>
    <x v="28"/>
    <x v="28"/>
    <x v="0"/>
    <x v="14"/>
    <n v="202"/>
    <n v="66.75"/>
    <n v="237"/>
    <n v="281"/>
    <n v="0.51503417686839403"/>
    <n v="240"/>
    <n v="0.58178053830227705"/>
  </r>
  <r>
    <x v="0"/>
    <x v="29"/>
    <x v="29"/>
    <x v="6"/>
    <x v="15"/>
    <n v="11"/>
    <n v="58.3333333333333"/>
    <n v="105"/>
    <n v="358"/>
    <n v="0.12666656794416301"/>
    <n v="0"/>
    <n v="0.97018970189701903"/>
  </r>
  <r>
    <x v="0"/>
    <x v="30"/>
    <x v="30"/>
    <x v="6"/>
    <x v="15"/>
    <n v="10"/>
    <n v="40.6"/>
    <n v="82"/>
    <n v="207"/>
    <n v="0.119697861535732"/>
    <n v="0"/>
    <n v="0.953917050691244"/>
  </r>
  <r>
    <x v="1"/>
    <x v="31"/>
    <x v="31"/>
    <x v="3"/>
    <x v="16"/>
    <n v="1"/>
    <n v="0"/>
    <n v="0"/>
    <n v="0"/>
    <n v="0"/>
    <n v="0"/>
    <n v="0"/>
  </r>
  <r>
    <x v="1"/>
    <x v="32"/>
    <x v="32"/>
    <x v="1"/>
    <x v="16"/>
    <n v="1"/>
    <n v="0"/>
    <n v="0"/>
    <n v="0"/>
    <n v="0"/>
    <n v="0"/>
    <n v="0"/>
  </r>
  <r>
    <x v="2"/>
    <x v="33"/>
    <x v="33"/>
    <x v="2"/>
    <x v="17"/>
    <n v="168"/>
    <n v="43"/>
    <n v="70"/>
    <n v="265"/>
    <n v="0.17415157720024299"/>
    <n v="200"/>
    <n v="0.61200923787528905"/>
  </r>
  <r>
    <x v="2"/>
    <x v="34"/>
    <x v="34"/>
    <x v="2"/>
    <x v="18"/>
    <n v="154"/>
    <n v="21"/>
    <n v="21"/>
    <n v="44"/>
    <n v="0.220379741435698"/>
    <n v="200"/>
    <n v="0.22222222222222199"/>
  </r>
  <r>
    <x v="2"/>
    <x v="35"/>
    <x v="35"/>
    <x v="2"/>
    <x v="18"/>
    <n v="172"/>
    <n v="9"/>
    <n v="9"/>
    <n v="17"/>
    <n v="0.20829033190459101"/>
    <n v="200"/>
    <n v="8.99470899470899E-2"/>
  </r>
  <r>
    <x v="2"/>
    <x v="36"/>
    <x v="36"/>
    <x v="2"/>
    <x v="18"/>
    <n v="165"/>
    <n v="8"/>
    <n v="8"/>
    <n v="19"/>
    <n v="0.223929690227856"/>
    <n v="200"/>
    <n v="0.103260869565217"/>
  </r>
  <r>
    <x v="2"/>
    <x v="37"/>
    <x v="37"/>
    <x v="2"/>
    <x v="19"/>
    <n v="196"/>
    <n v="48.6666666666667"/>
    <n v="102"/>
    <n v="520"/>
    <n v="0.22124915206071299"/>
    <n v="100"/>
    <n v="0.72625698324022303"/>
  </r>
  <r>
    <x v="2"/>
    <x v="38"/>
    <x v="38"/>
    <x v="1"/>
    <x v="19"/>
    <n v="40"/>
    <n v="43.5"/>
    <n v="73"/>
    <n v="355"/>
    <n v="0.20370607018855599"/>
    <n v="0"/>
    <n v="0.89873417721519"/>
  </r>
  <r>
    <x v="2"/>
    <x v="39"/>
    <x v="39"/>
    <x v="2"/>
    <x v="19"/>
    <n v="100"/>
    <n v="29.2"/>
    <n v="55"/>
    <n v="202"/>
    <n v="0.22216598066663801"/>
    <n v="100"/>
    <n v="0.66887417218542999"/>
  </r>
  <r>
    <x v="2"/>
    <x v="40"/>
    <x v="40"/>
    <x v="1"/>
    <x v="20"/>
    <n v="9"/>
    <n v="29.8333333333333"/>
    <n v="53"/>
    <n v="183"/>
    <n v="0.236585621332602"/>
    <n v="0"/>
    <n v="0.953125"/>
  </r>
  <r>
    <x v="2"/>
    <x v="41"/>
    <x v="41"/>
    <x v="1"/>
    <x v="20"/>
    <n v="4"/>
    <n v="66.599999999999994"/>
    <n v="116"/>
    <n v="333"/>
    <n v="0.147560560123637"/>
    <n v="0"/>
    <n v="0.98813056379821995"/>
  </r>
  <r>
    <x v="2"/>
    <x v="42"/>
    <x v="42"/>
    <x v="2"/>
    <x v="20"/>
    <n v="182"/>
    <n v="65.3333333333333"/>
    <n v="124"/>
    <n v="197"/>
    <n v="0.16781304516597001"/>
    <n v="300"/>
    <n v="0.51978891820580497"/>
  </r>
  <r>
    <x v="2"/>
    <x v="43"/>
    <x v="43"/>
    <x v="2"/>
    <x v="2"/>
    <n v="161"/>
    <n v="55.6666666666667"/>
    <n v="70"/>
    <n v="260"/>
    <n v="0.16813632174472701"/>
    <n v="205"/>
    <n v="0.61757719714964399"/>
  </r>
  <r>
    <x v="2"/>
    <x v="44"/>
    <x v="44"/>
    <x v="2"/>
    <x v="6"/>
    <n v="184"/>
    <n v="22"/>
    <n v="34"/>
    <n v="91"/>
    <n v="0.17387458302606501"/>
    <n v="200"/>
    <n v="0.33090909090909099"/>
  </r>
  <r>
    <x v="2"/>
    <x v="45"/>
    <x v="45"/>
    <x v="2"/>
    <x v="21"/>
    <n v="138"/>
    <n v="9.6666666666666696"/>
    <n v="26"/>
    <n v="63"/>
    <n v="0.21025610243902401"/>
    <n v="200"/>
    <n v="0.31343283582089598"/>
  </r>
  <r>
    <x v="2"/>
    <x v="46"/>
    <x v="46"/>
    <x v="2"/>
    <x v="22"/>
    <n v="183"/>
    <n v="7"/>
    <n v="7"/>
    <n v="11"/>
    <n v="0.22867074101995599"/>
    <n v="200"/>
    <n v="5.67010309278351E-2"/>
  </r>
  <r>
    <x v="2"/>
    <x v="47"/>
    <x v="47"/>
    <x v="2"/>
    <x v="21"/>
    <n v="172"/>
    <n v="4"/>
    <n v="6"/>
    <n v="33"/>
    <n v="0.21512376654656301"/>
    <n v="200"/>
    <n v="0.16097560975609801"/>
  </r>
  <r>
    <x v="2"/>
    <x v="48"/>
    <x v="48"/>
    <x v="1"/>
    <x v="23"/>
    <n v="4"/>
    <n v="22.8333333333333"/>
    <n v="87"/>
    <n v="140"/>
    <n v="0.184057304423658"/>
    <n v="0"/>
    <n v="0.97222222222222199"/>
  </r>
  <r>
    <x v="3"/>
    <x v="49"/>
    <x v="49"/>
    <x v="2"/>
    <x v="24"/>
    <n v="50"/>
    <n v="6.6"/>
    <n v="19"/>
    <n v="33"/>
    <n v="0.16567983036424899"/>
    <n v="0"/>
    <n v="0.39759036144578302"/>
  </r>
  <r>
    <x v="3"/>
    <x v="50"/>
    <x v="50"/>
    <x v="2"/>
    <x v="25"/>
    <n v="121"/>
    <n v="12.3333333333333"/>
    <n v="28"/>
    <n v="74"/>
    <n v="0.172287955712741"/>
    <n v="0"/>
    <n v="0.37948717948717903"/>
  </r>
  <r>
    <x v="3"/>
    <x v="51"/>
    <x v="51"/>
    <x v="2"/>
    <x v="26"/>
    <n v="120"/>
    <n v="23"/>
    <n v="31"/>
    <n v="69"/>
    <n v="0.101295878225079"/>
    <n v="0"/>
    <n v="0.365079365079365"/>
  </r>
  <r>
    <x v="4"/>
    <x v="52"/>
    <x v="52"/>
    <x v="0"/>
    <x v="27"/>
    <n v="118"/>
    <n v="43.5"/>
    <n v="69"/>
    <n v="195"/>
    <n v="0.16788475154105201"/>
    <n v="0"/>
    <n v="0.62300319488817901"/>
  </r>
  <r>
    <x v="4"/>
    <x v="53"/>
    <x v="53"/>
    <x v="0"/>
    <x v="28"/>
    <n v="107"/>
    <n v="48"/>
    <n v="80"/>
    <n v="215"/>
    <n v="0.17523179760864499"/>
    <n v="0"/>
    <n v="0.66770186335403703"/>
  </r>
  <r>
    <x v="5"/>
    <x v="54"/>
    <x v="54"/>
    <x v="1"/>
    <x v="29"/>
    <n v="148"/>
    <n v="3"/>
    <n v="7"/>
    <n v="35"/>
    <n v="3.3140756302521002E-2"/>
    <n v="0"/>
    <n v="0.191256830601093"/>
  </r>
  <r>
    <x v="6"/>
    <x v="55"/>
    <x v="55"/>
    <x v="4"/>
    <x v="30"/>
    <n v="49"/>
    <n v="46.3333333333333"/>
    <n v="102"/>
    <n v="305"/>
    <n v="0.14566897272611701"/>
    <n v="0"/>
    <n v="0.86158192090395502"/>
  </r>
  <r>
    <x v="6"/>
    <x v="56"/>
    <x v="56"/>
    <x v="1"/>
    <x v="30"/>
    <n v="5"/>
    <n v="27.6666666666667"/>
    <n v="54"/>
    <n v="168"/>
    <n v="0.18335681911187501"/>
    <n v="0"/>
    <n v="0.97109826589595405"/>
  </r>
  <r>
    <x v="7"/>
    <x v="57"/>
    <x v="57"/>
    <x v="0"/>
    <x v="31"/>
    <n v="136"/>
    <n v="3"/>
    <n v="3"/>
    <n v="57"/>
    <n v="0.17411999020024799"/>
    <n v="51"/>
    <n v="0.295336787564767"/>
  </r>
  <r>
    <x v="7"/>
    <x v="58"/>
    <x v="58"/>
    <x v="0"/>
    <x v="31"/>
    <n v="185"/>
    <n v="3"/>
    <n v="3"/>
    <n v="10"/>
    <n v="0.17947474747474701"/>
    <n v="119"/>
    <n v="5.1282051282051301E-2"/>
  </r>
  <r>
    <x v="7"/>
    <x v="59"/>
    <x v="59"/>
    <x v="0"/>
    <x v="31"/>
    <n v="129"/>
    <n v="4"/>
    <n v="4"/>
    <n v="60"/>
    <n v="0.17566461408249201"/>
    <n v="29"/>
    <n v="0.317460317460317"/>
  </r>
  <r>
    <x v="7"/>
    <x v="60"/>
    <x v="60"/>
    <x v="1"/>
    <x v="32"/>
    <n v="2"/>
    <n v="0"/>
    <n v="0"/>
    <n v="0"/>
    <n v="0"/>
    <n v="0"/>
    <n v="0"/>
  </r>
  <r>
    <x v="7"/>
    <x v="61"/>
    <x v="61"/>
    <x v="1"/>
    <x v="32"/>
    <n v="2"/>
    <n v="0"/>
    <n v="0"/>
    <n v="0"/>
    <n v="0"/>
    <n v="0"/>
    <n v="0"/>
  </r>
  <r>
    <x v="7"/>
    <x v="62"/>
    <x v="62"/>
    <x v="2"/>
    <x v="33"/>
    <n v="177"/>
    <n v="12.8333333333333"/>
    <n v="36"/>
    <n v="112"/>
    <n v="0.16477207153228701"/>
    <n v="200"/>
    <n v="0.38754325259515598"/>
  </r>
  <r>
    <x v="7"/>
    <x v="63"/>
    <x v="63"/>
    <x v="2"/>
    <x v="33"/>
    <n v="165"/>
    <n v="20.8333333333333"/>
    <n v="43"/>
    <n v="151"/>
    <n v="0.21076503857968801"/>
    <n v="200"/>
    <n v="0.477848101265823"/>
  </r>
  <r>
    <x v="7"/>
    <x v="64"/>
    <x v="64"/>
    <x v="2"/>
    <x v="33"/>
    <n v="159"/>
    <n v="11"/>
    <n v="11"/>
    <n v="17"/>
    <n v="0.14941176470588199"/>
    <n v="200"/>
    <n v="9.6590909090909102E-2"/>
  </r>
  <r>
    <x v="7"/>
    <x v="65"/>
    <x v="65"/>
    <x v="1"/>
    <x v="11"/>
    <n v="2"/>
    <n v="0"/>
    <n v="0"/>
    <n v="0"/>
    <n v="0"/>
    <n v="0"/>
    <n v="0"/>
  </r>
  <r>
    <x v="7"/>
    <x v="66"/>
    <x v="66"/>
    <x v="2"/>
    <x v="34"/>
    <n v="197"/>
    <n v="0"/>
    <n v="0"/>
    <n v="0"/>
    <n v="0"/>
    <n v="200"/>
    <n v="0"/>
  </r>
  <r>
    <x v="7"/>
    <x v="67"/>
    <x v="67"/>
    <x v="5"/>
    <x v="35"/>
    <n v="44"/>
    <n v="66.1666666666667"/>
    <n v="109"/>
    <n v="414"/>
    <n v="0.25916873685841801"/>
    <n v="0"/>
    <n v="0.90393013100436703"/>
  </r>
  <r>
    <x v="7"/>
    <x v="68"/>
    <x v="68"/>
    <x v="1"/>
    <x v="36"/>
    <n v="2"/>
    <n v="0"/>
    <n v="0"/>
    <n v="0"/>
    <n v="0"/>
    <n v="0"/>
    <n v="0"/>
  </r>
  <r>
    <x v="8"/>
    <x v="69"/>
    <x v="69"/>
    <x v="6"/>
    <x v="37"/>
    <n v="113"/>
    <n v="4"/>
    <n v="4"/>
    <n v="13"/>
    <n v="8.4615384615384606E-2"/>
    <n v="0"/>
    <n v="0.103174603174603"/>
  </r>
  <r>
    <x v="9"/>
    <x v="70"/>
    <x v="70"/>
    <x v="1"/>
    <x v="38"/>
    <n v="1"/>
    <n v="0"/>
    <n v="0"/>
    <n v="0"/>
    <n v="0"/>
    <n v="0"/>
    <n v="0"/>
  </r>
  <r>
    <x v="9"/>
    <x v="71"/>
    <x v="71"/>
    <x v="1"/>
    <x v="39"/>
    <n v="11"/>
    <n v="2.5"/>
    <n v="3"/>
    <n v="5"/>
    <n v="0.10199999999999999"/>
    <n v="0"/>
    <n v="0.3125"/>
  </r>
  <r>
    <x v="9"/>
    <x v="72"/>
    <x v="72"/>
    <x v="2"/>
    <x v="40"/>
    <n v="112"/>
    <n v="23.3333333333333"/>
    <n v="61"/>
    <n v="80"/>
    <n v="0.251659612469952"/>
    <n v="200"/>
    <n v="0.41666666666666702"/>
  </r>
  <r>
    <x v="9"/>
    <x v="73"/>
    <x v="73"/>
    <x v="5"/>
    <x v="41"/>
    <n v="110"/>
    <n v="44.6"/>
    <n v="88"/>
    <n v="274"/>
    <n v="0.185477460389018"/>
    <n v="0"/>
    <n v="0.71354166666666696"/>
  </r>
  <r>
    <x v="9"/>
    <x v="74"/>
    <x v="74"/>
    <x v="5"/>
    <x v="41"/>
    <n v="122"/>
    <n v="34.5"/>
    <n v="48"/>
    <n v="73"/>
    <n v="0.26519632817559202"/>
    <n v="0"/>
    <n v="0.37435897435897397"/>
  </r>
  <r>
    <x v="9"/>
    <x v="75"/>
    <x v="75"/>
    <x v="5"/>
    <x v="41"/>
    <n v="199"/>
    <n v="29.4"/>
    <n v="68"/>
    <n v="176"/>
    <n v="0.21957990025467999"/>
    <n v="0"/>
    <n v="0.46933333333333299"/>
  </r>
  <r>
    <x v="9"/>
    <x v="76"/>
    <x v="76"/>
    <x v="1"/>
    <x v="41"/>
    <n v="29"/>
    <n v="28"/>
    <n v="59"/>
    <n v="180"/>
    <n v="0.16132095211355399"/>
    <n v="0"/>
    <n v="0.86124401913875603"/>
  </r>
  <r>
    <x v="9"/>
    <x v="77"/>
    <x v="77"/>
    <x v="5"/>
    <x v="42"/>
    <n v="69"/>
    <n v="26.1666666666667"/>
    <n v="49"/>
    <n v="219"/>
    <n v="0.20701676317776599"/>
    <n v="0"/>
    <n v="0.76041666666666696"/>
  </r>
  <r>
    <x v="10"/>
    <x v="78"/>
    <x v="78"/>
    <x v="2"/>
    <x v="43"/>
    <n v="165"/>
    <n v="16"/>
    <n v="16"/>
    <n v="25"/>
    <n v="0.118666666666667"/>
    <n v="200"/>
    <n v="0.13157894736842099"/>
  </r>
  <r>
    <x v="10"/>
    <x v="79"/>
    <x v="79"/>
    <x v="5"/>
    <x v="43"/>
    <n v="31"/>
    <n v="118"/>
    <n v="140"/>
    <n v="241"/>
    <n v="0.16278373348210901"/>
    <n v="28"/>
    <n v="0.88602941176470595"/>
  </r>
  <r>
    <x v="10"/>
    <x v="80"/>
    <x v="80"/>
    <x v="5"/>
    <x v="43"/>
    <n v="175"/>
    <n v="5"/>
    <n v="9"/>
    <n v="10"/>
    <n v="0.16601449275362301"/>
    <n v="10"/>
    <n v="5.4054054054054099E-2"/>
  </r>
  <r>
    <x v="10"/>
    <x v="81"/>
    <x v="81"/>
    <x v="5"/>
    <x v="43"/>
    <n v="452"/>
    <n v="17.5"/>
    <n v="32"/>
    <n v="50"/>
    <n v="0.17199974526087"/>
    <n v="80"/>
    <n v="9.9601593625498003E-2"/>
  </r>
  <r>
    <x v="10"/>
    <x v="82"/>
    <x v="82"/>
    <x v="5"/>
    <x v="43"/>
    <n v="152"/>
    <n v="6"/>
    <n v="6"/>
    <n v="12"/>
    <n v="0.14583333333333301"/>
    <n v="32"/>
    <n v="7.3170731707317097E-2"/>
  </r>
  <r>
    <x v="10"/>
    <x v="83"/>
    <x v="83"/>
    <x v="5"/>
    <x v="43"/>
    <n v="152"/>
    <n v="7"/>
    <n v="7"/>
    <n v="8"/>
    <n v="0.10643115942028999"/>
    <n v="36"/>
    <n v="0.05"/>
  </r>
  <r>
    <x v="10"/>
    <x v="84"/>
    <x v="84"/>
    <x v="5"/>
    <x v="43"/>
    <n v="460"/>
    <n v="36.5"/>
    <n v="66"/>
    <n v="87"/>
    <n v="0.13785606187739499"/>
    <n v="35"/>
    <n v="0.15904936014625201"/>
  </r>
  <r>
    <x v="10"/>
    <x v="85"/>
    <x v="85"/>
    <x v="5"/>
    <x v="44"/>
    <n v="11"/>
    <n v="53.25"/>
    <n v="154"/>
    <n v="225"/>
    <n v="0.13433852109750599"/>
    <n v="320"/>
    <n v="0.95338983050847503"/>
  </r>
  <r>
    <x v="10"/>
    <x v="86"/>
    <x v="86"/>
    <x v="2"/>
    <x v="44"/>
    <n v="371"/>
    <n v="101.6"/>
    <n v="267"/>
    <n v="541"/>
    <n v="3.8728021311630001E-2"/>
    <n v="796"/>
    <n v="0.59320175438596501"/>
  </r>
  <r>
    <x v="10"/>
    <x v="87"/>
    <x v="87"/>
    <x v="5"/>
    <x v="44"/>
    <n v="53"/>
    <n v="276.33333333333297"/>
    <n v="426"/>
    <n v="1818"/>
    <n v="8.0958282822826494E-2"/>
    <n v="85"/>
    <n v="0.97167290219134195"/>
  </r>
  <r>
    <x v="11"/>
    <x v="88"/>
    <x v="88"/>
    <x v="1"/>
    <x v="18"/>
    <n v="99"/>
    <n v="9.6666666666666696"/>
    <n v="21"/>
    <n v="64"/>
    <n v="0.51128310340967098"/>
    <n v="0"/>
    <n v="0.39263803680981602"/>
  </r>
  <r>
    <x v="11"/>
    <x v="89"/>
    <x v="89"/>
    <x v="1"/>
    <x v="18"/>
    <n v="160"/>
    <n v="18.5"/>
    <n v="28"/>
    <n v="119"/>
    <n v="0.48937173250759403"/>
    <n v="0"/>
    <n v="0.42652329749103901"/>
  </r>
  <r>
    <x v="11"/>
    <x v="90"/>
    <x v="90"/>
    <x v="1"/>
    <x v="18"/>
    <n v="121"/>
    <n v="16.8333333333333"/>
    <n v="32"/>
    <n v="103"/>
    <n v="0.49093710968739002"/>
    <n v="0"/>
    <n v="0.45982142857142899"/>
  </r>
  <r>
    <x v="11"/>
    <x v="91"/>
    <x v="91"/>
    <x v="2"/>
    <x v="45"/>
    <n v="57"/>
    <n v="9"/>
    <n v="9"/>
    <n v="16"/>
    <n v="4.5050403225806397E-2"/>
    <n v="116"/>
    <n v="0.219178082191781"/>
  </r>
  <r>
    <x v="11"/>
    <x v="92"/>
    <x v="92"/>
    <x v="0"/>
    <x v="45"/>
    <n v="80"/>
    <n v="19"/>
    <n v="19"/>
    <n v="30"/>
    <n v="6.3220430107526898E-2"/>
    <n v="172"/>
    <n v="0.27272727272727298"/>
  </r>
  <r>
    <x v="11"/>
    <x v="93"/>
    <x v="93"/>
    <x v="0"/>
    <x v="45"/>
    <n v="88"/>
    <n v="21"/>
    <n v="21"/>
    <n v="36"/>
    <n v="8.0439068100358405E-2"/>
    <n v="158"/>
    <n v="0.29032258064516098"/>
  </r>
  <r>
    <x v="11"/>
    <x v="94"/>
    <x v="94"/>
    <x v="4"/>
    <x v="46"/>
    <n v="129"/>
    <n v="8.5"/>
    <n v="15"/>
    <n v="56"/>
    <n v="0.50901200480192099"/>
    <n v="0"/>
    <n v="0.302702702702703"/>
  </r>
  <r>
    <x v="12"/>
    <x v="95"/>
    <x v="95"/>
    <x v="2"/>
    <x v="47"/>
    <n v="55"/>
    <n v="57"/>
    <n v="103"/>
    <n v="329"/>
    <n v="0.15634752660787599"/>
    <n v="49"/>
    <n v="0.85677083333333304"/>
  </r>
  <r>
    <x v="12"/>
    <x v="96"/>
    <x v="96"/>
    <x v="2"/>
    <x v="40"/>
    <n v="38"/>
    <n v="40.25"/>
    <n v="102"/>
    <n v="166"/>
    <n v="0.18990517071631299"/>
    <n v="300"/>
    <n v="0.81372549019607798"/>
  </r>
  <r>
    <x v="13"/>
    <x v="97"/>
    <x v="97"/>
    <x v="3"/>
    <x v="48"/>
    <n v="1"/>
    <n v="0"/>
    <n v="0"/>
    <n v="0"/>
    <n v="0"/>
    <n v="0"/>
    <n v="0"/>
  </r>
  <r>
    <x v="13"/>
    <x v="98"/>
    <x v="98"/>
    <x v="5"/>
    <x v="49"/>
    <n v="10"/>
    <n v="41.3333333333333"/>
    <n v="69"/>
    <n v="135"/>
    <n v="0.20352523516437601"/>
    <n v="0"/>
    <n v="0.931034482758621"/>
  </r>
  <r>
    <x v="13"/>
    <x v="99"/>
    <x v="99"/>
    <x v="5"/>
    <x v="49"/>
    <n v="52"/>
    <n v="41"/>
    <n v="56"/>
    <n v="94"/>
    <n v="0.186163565569509"/>
    <n v="0"/>
    <n v="0.64383561643835596"/>
  </r>
  <r>
    <x v="14"/>
    <x v="100"/>
    <x v="100"/>
    <x v="0"/>
    <x v="50"/>
    <n v="50"/>
    <n v="73.25"/>
    <n v="143"/>
    <n v="351"/>
    <n v="0.160996350765928"/>
    <n v="200"/>
    <n v="0.87531172069825403"/>
  </r>
  <r>
    <x v="14"/>
    <x v="101"/>
    <x v="101"/>
    <x v="0"/>
    <x v="50"/>
    <n v="35"/>
    <n v="53.75"/>
    <n v="95"/>
    <n v="262"/>
    <n v="0.177954450849098"/>
    <n v="100"/>
    <n v="0.88215488215488203"/>
  </r>
  <r>
    <x v="14"/>
    <x v="102"/>
    <x v="102"/>
    <x v="0"/>
    <x v="50"/>
    <n v="31"/>
    <n v="53.75"/>
    <n v="100"/>
    <n v="260"/>
    <n v="0.19182807771739099"/>
    <n v="100"/>
    <n v="0.89347079037800703"/>
  </r>
  <r>
    <x v="14"/>
    <x v="103"/>
    <x v="103"/>
    <x v="0"/>
    <x v="50"/>
    <n v="99"/>
    <n v="57.75"/>
    <n v="86"/>
    <n v="280"/>
    <n v="0.169507247866795"/>
    <n v="200"/>
    <n v="0.73878627968337696"/>
  </r>
  <r>
    <x v="14"/>
    <x v="104"/>
    <x v="104"/>
    <x v="0"/>
    <x v="50"/>
    <n v="89"/>
    <n v="44"/>
    <n v="69"/>
    <n v="204"/>
    <n v="0.18646424687996799"/>
    <n v="100"/>
    <n v="0.69624573378839605"/>
  </r>
  <r>
    <x v="14"/>
    <x v="105"/>
    <x v="105"/>
    <x v="0"/>
    <x v="50"/>
    <n v="62"/>
    <n v="38.75"/>
    <n v="65"/>
    <n v="234"/>
    <n v="0.19195493281538301"/>
    <n v="100"/>
    <n v="0.79054054054054101"/>
  </r>
  <r>
    <x v="14"/>
    <x v="106"/>
    <x v="106"/>
    <x v="1"/>
    <x v="51"/>
    <n v="16"/>
    <n v="157.333333333333"/>
    <n v="307"/>
    <n v="970"/>
    <n v="0.207433806753649"/>
    <n v="0"/>
    <n v="0.98377281947261697"/>
  </r>
  <r>
    <x v="14"/>
    <x v="107"/>
    <x v="107"/>
    <x v="5"/>
    <x v="51"/>
    <n v="193"/>
    <n v="294"/>
    <n v="390"/>
    <n v="1917"/>
    <n v="0.19551091707549401"/>
    <n v="0"/>
    <n v="0.90853080568720401"/>
  </r>
  <r>
    <x v="14"/>
    <x v="108"/>
    <x v="108"/>
    <x v="5"/>
    <x v="51"/>
    <n v="370"/>
    <n v="175.333333333333"/>
    <n v="288"/>
    <n v="1147"/>
    <n v="0.21529418848639201"/>
    <n v="0"/>
    <n v="0.75609756097560998"/>
  </r>
  <r>
    <x v="14"/>
    <x v="109"/>
    <x v="109"/>
    <x v="5"/>
    <x v="51"/>
    <n v="295"/>
    <n v="199.333333333333"/>
    <n v="460"/>
    <n v="1378"/>
    <n v="0.20744114684289"/>
    <n v="0"/>
    <n v="0.82367005379557701"/>
  </r>
  <r>
    <x v="14"/>
    <x v="110"/>
    <x v="110"/>
    <x v="5"/>
    <x v="51"/>
    <n v="76"/>
    <n v="121.833333333333"/>
    <n v="237"/>
    <n v="783"/>
    <n v="0.190159573276725"/>
    <n v="0"/>
    <n v="0.911525029103609"/>
  </r>
  <r>
    <x v="14"/>
    <x v="111"/>
    <x v="111"/>
    <x v="3"/>
    <x v="52"/>
    <n v="41"/>
    <n v="38.25"/>
    <n v="57"/>
    <n v="162"/>
    <n v="0.162908508447384"/>
    <n v="0"/>
    <n v="0.798029556650246"/>
  </r>
  <r>
    <x v="14"/>
    <x v="112"/>
    <x v="112"/>
    <x v="3"/>
    <x v="52"/>
    <n v="50"/>
    <n v="35"/>
    <n v="66"/>
    <n v="153"/>
    <n v="0.16139951323292601"/>
    <n v="0"/>
    <n v="0.75369458128078803"/>
  </r>
  <r>
    <x v="14"/>
    <x v="113"/>
    <x v="113"/>
    <x v="3"/>
    <x v="52"/>
    <n v="28"/>
    <n v="39.25"/>
    <n v="80"/>
    <n v="169"/>
    <n v="0.165873133267985"/>
    <n v="0"/>
    <n v="0.85786802030456899"/>
  </r>
  <r>
    <x v="14"/>
    <x v="114"/>
    <x v="114"/>
    <x v="4"/>
    <x v="53"/>
    <n v="5"/>
    <n v="38.200000000000003"/>
    <n v="65"/>
    <n v="193"/>
    <n v="0.19922305984747599"/>
    <n v="0"/>
    <n v="0.97474747474747503"/>
  </r>
  <r>
    <x v="14"/>
    <x v="115"/>
    <x v="115"/>
    <x v="4"/>
    <x v="53"/>
    <n v="11"/>
    <n v="37.799999999999997"/>
    <n v="94"/>
    <n v="190"/>
    <n v="0.28102107701865298"/>
    <n v="0"/>
    <n v="0.94527363184079605"/>
  </r>
  <r>
    <x v="14"/>
    <x v="116"/>
    <x v="116"/>
    <x v="4"/>
    <x v="53"/>
    <n v="34"/>
    <n v="30.6"/>
    <n v="40"/>
    <n v="160"/>
    <n v="0.15546437512799199"/>
    <n v="0"/>
    <n v="0.82474226804123696"/>
  </r>
  <r>
    <x v="14"/>
    <x v="117"/>
    <x v="117"/>
    <x v="5"/>
    <x v="2"/>
    <n v="55"/>
    <n v="94.8"/>
    <n v="199"/>
    <n v="641"/>
    <n v="0.16112374010730701"/>
    <n v="0"/>
    <n v="0.92097701149425304"/>
  </r>
  <r>
    <x v="14"/>
    <x v="118"/>
    <x v="118"/>
    <x v="5"/>
    <x v="2"/>
    <n v="93"/>
    <n v="35.4"/>
    <n v="73"/>
    <n v="305"/>
    <n v="0.15419318093172199"/>
    <n v="0"/>
    <n v="0.766331658291457"/>
  </r>
  <r>
    <x v="14"/>
    <x v="119"/>
    <x v="119"/>
    <x v="5"/>
    <x v="2"/>
    <n v="43"/>
    <n v="54.6"/>
    <n v="88"/>
    <n v="344"/>
    <n v="0.14824751125569399"/>
    <n v="0"/>
    <n v="0.88888888888888895"/>
  </r>
  <r>
    <x v="14"/>
    <x v="120"/>
    <x v="120"/>
    <x v="1"/>
    <x v="54"/>
    <n v="76"/>
    <n v="94.6666666666667"/>
    <n v="184"/>
    <n v="591"/>
    <n v="0.189261587175997"/>
    <n v="0"/>
    <n v="0.88605697151424301"/>
  </r>
  <r>
    <x v="14"/>
    <x v="121"/>
    <x v="121"/>
    <x v="0"/>
    <x v="54"/>
    <n v="620"/>
    <n v="209.666666666667"/>
    <n v="434"/>
    <n v="1366"/>
    <n v="0.20167004236584099"/>
    <n v="200"/>
    <n v="0.687814702920443"/>
  </r>
  <r>
    <x v="14"/>
    <x v="122"/>
    <x v="122"/>
    <x v="0"/>
    <x v="54"/>
    <n v="223"/>
    <n v="115.833333333333"/>
    <n v="214"/>
    <n v="756"/>
    <n v="0.20577536519438699"/>
    <n v="100"/>
    <n v="0.77221654749744595"/>
  </r>
  <r>
    <x v="14"/>
    <x v="123"/>
    <x v="123"/>
    <x v="0"/>
    <x v="54"/>
    <n v="148"/>
    <n v="152.166666666667"/>
    <n v="271"/>
    <n v="997"/>
    <n v="0.168902528596828"/>
    <n v="200"/>
    <n v="0.87074235807860301"/>
  </r>
  <r>
    <x v="14"/>
    <x v="124"/>
    <x v="124"/>
    <x v="0"/>
    <x v="54"/>
    <n v="112"/>
    <n v="94.8333333333333"/>
    <n v="161"/>
    <n v="631"/>
    <n v="0.16642563028549101"/>
    <n v="203"/>
    <n v="0.84925975773889595"/>
  </r>
  <r>
    <x v="15"/>
    <x v="125"/>
    <x v="125"/>
    <x v="0"/>
    <x v="51"/>
    <n v="40"/>
    <n v="83"/>
    <n v="131"/>
    <n v="380"/>
    <n v="0.115303678007686"/>
    <n v="200"/>
    <n v="0.90476190476190499"/>
  </r>
  <r>
    <x v="15"/>
    <x v="126"/>
    <x v="126"/>
    <x v="0"/>
    <x v="51"/>
    <n v="8"/>
    <n v="65"/>
    <n v="100"/>
    <n v="288"/>
    <n v="0.12678063765509501"/>
    <n v="100"/>
    <n v="0.97297297297297303"/>
  </r>
  <r>
    <x v="15"/>
    <x v="127"/>
    <x v="127"/>
    <x v="0"/>
    <x v="51"/>
    <n v="16"/>
    <n v="64.5"/>
    <n v="103"/>
    <n v="283"/>
    <n v="0.12906962556676099"/>
    <n v="100"/>
    <n v="0.94648829431438097"/>
  </r>
  <r>
    <x v="15"/>
    <x v="128"/>
    <x v="128"/>
    <x v="5"/>
    <x v="55"/>
    <n v="161"/>
    <n v="43"/>
    <n v="84"/>
    <n v="120"/>
    <n v="0.25420944498310799"/>
    <n v="0"/>
    <n v="0.42704626334519602"/>
  </r>
  <r>
    <x v="15"/>
    <x v="129"/>
    <x v="129"/>
    <x v="5"/>
    <x v="55"/>
    <n v="45"/>
    <n v="64.1666666666667"/>
    <n v="118"/>
    <n v="405"/>
    <n v="0.12954574813494499"/>
    <n v="0"/>
    <n v="0.9"/>
  </r>
  <r>
    <x v="15"/>
    <x v="130"/>
    <x v="130"/>
    <x v="2"/>
    <x v="56"/>
    <n v="511"/>
    <n v="25"/>
    <n v="84"/>
    <n v="197"/>
    <n v="0.16861062830836901"/>
    <n v="600"/>
    <n v="0.27824858757062099"/>
  </r>
  <r>
    <x v="15"/>
    <x v="131"/>
    <x v="131"/>
    <x v="1"/>
    <x v="56"/>
    <n v="1"/>
    <n v="46"/>
    <n v="98"/>
    <n v="582"/>
    <n v="0.185242196503204"/>
    <n v="0"/>
    <n v="0.99828473413379104"/>
  </r>
  <r>
    <x v="15"/>
    <x v="132"/>
    <x v="132"/>
    <x v="1"/>
    <x v="56"/>
    <n v="6"/>
    <n v="65"/>
    <n v="104"/>
    <n v="809"/>
    <n v="0.21057348659679401"/>
    <n v="0"/>
    <n v="0.99263803680981599"/>
  </r>
  <r>
    <x v="15"/>
    <x v="133"/>
    <x v="133"/>
    <x v="2"/>
    <x v="56"/>
    <n v="482"/>
    <n v="63.5"/>
    <n v="100"/>
    <n v="917"/>
    <n v="0.215216346405113"/>
    <n v="600"/>
    <n v="0.65546819156540403"/>
  </r>
  <r>
    <x v="15"/>
    <x v="134"/>
    <x v="134"/>
    <x v="3"/>
    <x v="38"/>
    <n v="58"/>
    <n v="65.2"/>
    <n v="86"/>
    <n v="333"/>
    <n v="0.114518766060364"/>
    <n v="0"/>
    <n v="0.85166240409207195"/>
  </r>
  <r>
    <x v="15"/>
    <x v="135"/>
    <x v="135"/>
    <x v="4"/>
    <x v="38"/>
    <n v="18"/>
    <n v="35.4"/>
    <n v="45"/>
    <n v="179"/>
    <n v="0.16661821686231501"/>
    <n v="0"/>
    <n v="0.90862944162436499"/>
  </r>
  <r>
    <x v="15"/>
    <x v="136"/>
    <x v="136"/>
    <x v="3"/>
    <x v="38"/>
    <n v="104"/>
    <n v="50.8"/>
    <n v="81"/>
    <n v="295"/>
    <n v="0.145765518356576"/>
    <n v="0"/>
    <n v="0.73934837092731798"/>
  </r>
  <r>
    <x v="15"/>
    <x v="137"/>
    <x v="137"/>
    <x v="5"/>
    <x v="57"/>
    <n v="148"/>
    <n v="289.5"/>
    <n v="408"/>
    <n v="3145"/>
    <n v="0.19358499063234999"/>
    <n v="0"/>
    <n v="0.95505617977528101"/>
  </r>
  <r>
    <x v="15"/>
    <x v="138"/>
    <x v="138"/>
    <x v="0"/>
    <x v="57"/>
    <n v="771"/>
    <n v="312"/>
    <n v="730"/>
    <n v="2731"/>
    <n v="0.17954500013400801"/>
    <n v="0"/>
    <n v="0.77984009137635601"/>
  </r>
  <r>
    <x v="15"/>
    <x v="139"/>
    <x v="139"/>
    <x v="0"/>
    <x v="57"/>
    <n v="520"/>
    <n v="141.833333333333"/>
    <n v="176"/>
    <n v="1757"/>
    <n v="0.21661648649742801"/>
    <n v="0"/>
    <n v="0.77162933684672796"/>
  </r>
  <r>
    <x v="15"/>
    <x v="140"/>
    <x v="140"/>
    <x v="2"/>
    <x v="58"/>
    <n v="207"/>
    <n v="102"/>
    <n v="178"/>
    <n v="875"/>
    <n v="0.200935705511607"/>
    <n v="100"/>
    <n v="0.80868761552680202"/>
  </r>
  <r>
    <x v="15"/>
    <x v="141"/>
    <x v="141"/>
    <x v="6"/>
    <x v="58"/>
    <n v="4"/>
    <n v="27.2"/>
    <n v="49"/>
    <n v="197"/>
    <n v="0.12976661600967601"/>
    <n v="0"/>
    <n v="0.98009950248756195"/>
  </r>
  <r>
    <x v="15"/>
    <x v="142"/>
    <x v="142"/>
    <x v="5"/>
    <x v="58"/>
    <n v="28"/>
    <n v="120.5"/>
    <n v="158"/>
    <n v="1075"/>
    <n v="0.16539561805313299"/>
    <n v="0"/>
    <n v="0.97461468721668199"/>
  </r>
  <r>
    <x v="15"/>
    <x v="143"/>
    <x v="143"/>
    <x v="5"/>
    <x v="58"/>
    <n v="216"/>
    <n v="145.833333333333"/>
    <n v="256"/>
    <n v="1318"/>
    <n v="0.17675491846802799"/>
    <n v="0"/>
    <n v="0.85919165580182499"/>
  </r>
  <r>
    <x v="15"/>
    <x v="144"/>
    <x v="144"/>
    <x v="3"/>
    <x v="4"/>
    <n v="6"/>
    <n v="48.75"/>
    <n v="119"/>
    <n v="198"/>
    <n v="0.14553774355581101"/>
    <n v="0"/>
    <n v="0.97058823529411797"/>
  </r>
  <r>
    <x v="15"/>
    <x v="145"/>
    <x v="145"/>
    <x v="3"/>
    <x v="4"/>
    <n v="14"/>
    <n v="47.75"/>
    <n v="106"/>
    <n v="194"/>
    <n v="0.12772272549588901"/>
    <n v="0"/>
    <n v="0.93269230769230804"/>
  </r>
  <r>
    <x v="15"/>
    <x v="146"/>
    <x v="146"/>
    <x v="3"/>
    <x v="4"/>
    <n v="5"/>
    <n v="49.25"/>
    <n v="88"/>
    <n v="199"/>
    <n v="0.12833052338591699"/>
    <n v="0"/>
    <n v="0.97549019607843102"/>
  </r>
  <r>
    <x v="15"/>
    <x v="147"/>
    <x v="147"/>
    <x v="3"/>
    <x v="6"/>
    <n v="32"/>
    <n v="33"/>
    <n v="95"/>
    <n v="201"/>
    <n v="0.15312701182480501"/>
    <n v="0"/>
    <n v="0.86266094420600903"/>
  </r>
  <r>
    <x v="15"/>
    <x v="148"/>
    <x v="148"/>
    <x v="3"/>
    <x v="6"/>
    <n v="38"/>
    <n v="32.6666666666667"/>
    <n v="73"/>
    <n v="205"/>
    <n v="0.16317086874825601"/>
    <n v="0"/>
    <n v="0.843621399176955"/>
  </r>
  <r>
    <x v="15"/>
    <x v="149"/>
    <x v="149"/>
    <x v="3"/>
    <x v="6"/>
    <n v="38"/>
    <n v="34.3333333333333"/>
    <n v="81"/>
    <n v="207"/>
    <n v="0.19009128467908901"/>
    <n v="0"/>
    <n v="0.84489795918367405"/>
  </r>
  <r>
    <x v="15"/>
    <x v="150"/>
    <x v="150"/>
    <x v="3"/>
    <x v="6"/>
    <n v="144"/>
    <n v="12"/>
    <n v="23"/>
    <n v="53"/>
    <n v="0.16579594609849699"/>
    <n v="0"/>
    <n v="0.269035532994924"/>
  </r>
  <r>
    <x v="15"/>
    <x v="151"/>
    <x v="151"/>
    <x v="0"/>
    <x v="6"/>
    <n v="330"/>
    <n v="54.1666666666667"/>
    <n v="135"/>
    <n v="370"/>
    <n v="0.15160789510306899"/>
    <n v="0"/>
    <n v="0.52857142857142903"/>
  </r>
  <r>
    <x v="15"/>
    <x v="152"/>
    <x v="152"/>
    <x v="5"/>
    <x v="59"/>
    <n v="236"/>
    <n v="11"/>
    <n v="16"/>
    <n v="46"/>
    <n v="0.29329579767870301"/>
    <n v="0"/>
    <n v="0.16312056737588701"/>
  </r>
  <r>
    <x v="15"/>
    <x v="153"/>
    <x v="153"/>
    <x v="5"/>
    <x v="59"/>
    <n v="217"/>
    <n v="17"/>
    <n v="27"/>
    <n v="70"/>
    <n v="0.279734765496368"/>
    <n v="0"/>
    <n v="0.24390243902438999"/>
  </r>
  <r>
    <x v="15"/>
    <x v="154"/>
    <x v="154"/>
    <x v="3"/>
    <x v="9"/>
    <n v="19"/>
    <n v="62.8333333333333"/>
    <n v="129"/>
    <n v="382"/>
    <n v="0.11818299774975199"/>
    <n v="0"/>
    <n v="0.95261845386533694"/>
  </r>
  <r>
    <x v="15"/>
    <x v="155"/>
    <x v="155"/>
    <x v="3"/>
    <x v="9"/>
    <n v="46"/>
    <n v="57.1666666666667"/>
    <n v="105"/>
    <n v="355"/>
    <n v="0.14863933537882601"/>
    <n v="0"/>
    <n v="0.88528678304239405"/>
  </r>
  <r>
    <x v="15"/>
    <x v="156"/>
    <x v="156"/>
    <x v="3"/>
    <x v="9"/>
    <n v="64"/>
    <n v="53.1666666666667"/>
    <n v="114"/>
    <n v="334"/>
    <n v="0.16339707999939301"/>
    <n v="0"/>
    <n v="0.83919597989949701"/>
  </r>
  <r>
    <x v="15"/>
    <x v="157"/>
    <x v="157"/>
    <x v="5"/>
    <x v="60"/>
    <n v="300"/>
    <n v="139.5"/>
    <n v="182"/>
    <n v="1011"/>
    <n v="0.17530912982077801"/>
    <n v="0"/>
    <n v="0.77116704805491998"/>
  </r>
  <r>
    <x v="15"/>
    <x v="158"/>
    <x v="158"/>
    <x v="5"/>
    <x v="60"/>
    <n v="195"/>
    <n v="0"/>
    <n v="0"/>
    <n v="1400"/>
    <n v="0.16329996711678199"/>
    <n v="0"/>
    <n v="0.87774294670846398"/>
  </r>
  <r>
    <x v="15"/>
    <x v="159"/>
    <x v="159"/>
    <x v="5"/>
    <x v="60"/>
    <n v="100"/>
    <n v="61.6666666666667"/>
    <n v="97"/>
    <n v="422"/>
    <n v="0.16943119588393901"/>
    <n v="0"/>
    <n v="0.808429118773945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B0C2F-D599-44D8-A1A3-48CD457C219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5:AB35" firstHeaderRow="1" firstDataRow="1" firstDataCol="1"/>
  <pivotFields count="8">
    <pivotField axis="axisRow" numFmtId="165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NETTO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E6F30-4716-4E73-8DCE-F0E6320423B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5:X47" firstHeaderRow="0" firstDataRow="1" firstDataCol="1"/>
  <pivotFields count="8">
    <pivotField axis="axisRow" numFmtId="165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axis="axisRow" showAll="0">
      <items count="150">
        <item x="6"/>
        <item x="25"/>
        <item x="107"/>
        <item x="91"/>
        <item x="118"/>
        <item x="131"/>
        <item x="90"/>
        <item x="135"/>
        <item x="57"/>
        <item x="39"/>
        <item x="78"/>
        <item x="147"/>
        <item x="68"/>
        <item x="8"/>
        <item x="0"/>
        <item x="82"/>
        <item x="32"/>
        <item x="95"/>
        <item x="115"/>
        <item x="103"/>
        <item x="43"/>
        <item x="11"/>
        <item x="10"/>
        <item x="3"/>
        <item x="100"/>
        <item x="98"/>
        <item x="137"/>
        <item x="123"/>
        <item x="77"/>
        <item x="5"/>
        <item x="33"/>
        <item x="111"/>
        <item x="64"/>
        <item x="122"/>
        <item x="36"/>
        <item x="40"/>
        <item x="21"/>
        <item x="69"/>
        <item x="54"/>
        <item x="12"/>
        <item x="55"/>
        <item x="85"/>
        <item x="79"/>
        <item x="29"/>
        <item x="22"/>
        <item x="27"/>
        <item x="75"/>
        <item x="46"/>
        <item x="35"/>
        <item x="28"/>
        <item x="63"/>
        <item x="102"/>
        <item x="104"/>
        <item x="114"/>
        <item x="110"/>
        <item x="49"/>
        <item x="34"/>
        <item x="99"/>
        <item x="148"/>
        <item x="61"/>
        <item x="76"/>
        <item x="96"/>
        <item x="138"/>
        <item x="88"/>
        <item x="108"/>
        <item x="9"/>
        <item x="41"/>
        <item x="53"/>
        <item x="119"/>
        <item x="124"/>
        <item x="120"/>
        <item x="26"/>
        <item x="15"/>
        <item x="117"/>
        <item x="50"/>
        <item x="86"/>
        <item x="134"/>
        <item x="128"/>
        <item x="127"/>
        <item x="44"/>
        <item x="126"/>
        <item x="18"/>
        <item x="17"/>
        <item x="56"/>
        <item x="92"/>
        <item x="24"/>
        <item x="130"/>
        <item x="66"/>
        <item x="129"/>
        <item x="62"/>
        <item x="143"/>
        <item x="73"/>
        <item x="80"/>
        <item x="133"/>
        <item x="125"/>
        <item x="60"/>
        <item x="42"/>
        <item x="87"/>
        <item x="13"/>
        <item x="132"/>
        <item x="7"/>
        <item x="83"/>
        <item x="20"/>
        <item x="81"/>
        <item x="2"/>
        <item x="70"/>
        <item x="65"/>
        <item x="105"/>
        <item x="101"/>
        <item x="121"/>
        <item x="84"/>
        <item x="67"/>
        <item x="139"/>
        <item x="112"/>
        <item x="14"/>
        <item x="51"/>
        <item x="109"/>
        <item x="48"/>
        <item x="72"/>
        <item x="97"/>
        <item x="31"/>
        <item x="136"/>
        <item x="145"/>
        <item x="144"/>
        <item x="106"/>
        <item x="94"/>
        <item x="1"/>
        <item x="38"/>
        <item x="142"/>
        <item x="146"/>
        <item x="116"/>
        <item x="141"/>
        <item x="58"/>
        <item x="45"/>
        <item x="16"/>
        <item x="37"/>
        <item x="93"/>
        <item x="4"/>
        <item x="59"/>
        <item x="74"/>
        <item x="30"/>
        <item x="23"/>
        <item x="52"/>
        <item x="113"/>
        <item x="47"/>
        <item x="19"/>
        <item x="89"/>
        <item x="140"/>
        <item x="71"/>
        <item t="default"/>
      </items>
    </pivotField>
    <pivotField dataField="1" showAll="0"/>
    <pivotField dataField="1" numFmtId="164" showAll="0"/>
    <pivotField dataField="1" numFmtId="164" showAll="0"/>
    <pivotField dataField="1" numFmtId="164" showAll="0"/>
  </pivotFields>
  <rowFields count="2">
    <field x="0"/>
    <field x="3"/>
  </rowFields>
  <rowItems count="42">
    <i>
      <x/>
    </i>
    <i r="1">
      <x v="21"/>
    </i>
    <i r="1">
      <x v="22"/>
    </i>
    <i r="1">
      <x v="23"/>
    </i>
    <i>
      <x v="2"/>
    </i>
    <i r="1">
      <x v="16"/>
    </i>
    <i>
      <x v="3"/>
    </i>
    <i r="1">
      <x v="20"/>
    </i>
    <i>
      <x v="5"/>
    </i>
    <i r="1">
      <x v="20"/>
    </i>
    <i>
      <x v="7"/>
    </i>
    <i r="1">
      <x v="20"/>
    </i>
    <i r="1">
      <x v="21"/>
    </i>
    <i>
      <x v="8"/>
    </i>
    <i r="1">
      <x v="15"/>
    </i>
    <i r="1">
      <x v="20"/>
    </i>
    <i>
      <x v="11"/>
    </i>
    <i r="1">
      <x v="17"/>
    </i>
    <i r="1">
      <x v="20"/>
    </i>
    <i>
      <x v="12"/>
    </i>
    <i r="1">
      <x v="19"/>
    </i>
    <i r="1">
      <x v="20"/>
    </i>
    <i r="1">
      <x v="24"/>
    </i>
    <i r="1">
      <x v="25"/>
    </i>
    <i>
      <x v="14"/>
    </i>
    <i r="1">
      <x v="18"/>
    </i>
    <i r="1">
      <x v="23"/>
    </i>
    <i>
      <x v="17"/>
    </i>
    <i r="1">
      <x v="20"/>
    </i>
    <i r="1">
      <x v="25"/>
    </i>
    <i>
      <x v="18"/>
    </i>
    <i r="1">
      <x v="20"/>
    </i>
    <i>
      <x v="19"/>
    </i>
    <i r="1">
      <x v="15"/>
    </i>
    <i r="1">
      <x v="25"/>
    </i>
    <i>
      <x v="20"/>
    </i>
    <i r="1">
      <x v="20"/>
    </i>
    <i>
      <x v="25"/>
    </i>
    <i r="1">
      <x v="15"/>
    </i>
    <i>
      <x v="26"/>
    </i>
    <i r="1"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TY" fld="4" baseField="0" baseItem="0"/>
    <dataField name="Sum of BRUTO" fld="5" baseField="0" baseItem="0"/>
    <dataField name="Average of DISKON" fld="6" subtotal="average" baseField="0" baseItem="0"/>
    <dataField name="Sum of NETTO" fld="7" baseField="0" baseItem="0"/>
  </dataFields>
  <pivotTableStyleInfo name="PivotStyleMedium7" showRowHeaders="1" showColHeaders="1" showRowStripes="0" showColStripes="0" showLastColumn="1"/>
  <filters count="1">
    <filter fld="3" type="captionBeginsWith" evalOrder="-1" id="1" stringValue1="Bandung">
      <autoFilter ref="A1">
        <filterColumn colId="0">
          <customFilters>
            <customFilter val="Bandung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A396B-7AB3-41D5-9657-87837EEE379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Q155" firstHeaderRow="1" firstDataRow="1" firstDataCol="1"/>
  <pivotFields count="2">
    <pivotField axis="axisRow" showAll="0" sortType="descending">
      <items count="150">
        <item x="71"/>
        <item x="140"/>
        <item x="89"/>
        <item x="19"/>
        <item x="47"/>
        <item x="113"/>
        <item x="52"/>
        <item x="23"/>
        <item x="30"/>
        <item x="74"/>
        <item x="59"/>
        <item x="4"/>
        <item x="93"/>
        <item x="37"/>
        <item x="16"/>
        <item x="45"/>
        <item x="58"/>
        <item x="141"/>
        <item x="116"/>
        <item x="146"/>
        <item x="142"/>
        <item x="38"/>
        <item x="1"/>
        <item x="94"/>
        <item x="106"/>
        <item x="144"/>
        <item x="145"/>
        <item x="136"/>
        <item x="31"/>
        <item x="97"/>
        <item x="72"/>
        <item x="48"/>
        <item x="109"/>
        <item x="51"/>
        <item x="14"/>
        <item x="112"/>
        <item x="139"/>
        <item x="67"/>
        <item x="84"/>
        <item x="121"/>
        <item x="101"/>
        <item x="105"/>
        <item x="65"/>
        <item x="70"/>
        <item x="2"/>
        <item x="81"/>
        <item x="20"/>
        <item x="83"/>
        <item x="7"/>
        <item x="132"/>
        <item x="13"/>
        <item x="87"/>
        <item x="42"/>
        <item x="60"/>
        <item x="125"/>
        <item x="133"/>
        <item x="80"/>
        <item x="73"/>
        <item x="143"/>
        <item x="62"/>
        <item x="129"/>
        <item x="66"/>
        <item x="130"/>
        <item x="24"/>
        <item x="92"/>
        <item x="56"/>
        <item x="17"/>
        <item x="18"/>
        <item x="126"/>
        <item x="44"/>
        <item x="127"/>
        <item x="128"/>
        <item x="134"/>
        <item x="86"/>
        <item x="50"/>
        <item x="117"/>
        <item x="15"/>
        <item x="26"/>
        <item x="120"/>
        <item x="124"/>
        <item x="119"/>
        <item x="53"/>
        <item x="41"/>
        <item x="9"/>
        <item x="108"/>
        <item x="88"/>
        <item x="138"/>
        <item x="96"/>
        <item x="76"/>
        <item x="61"/>
        <item x="148"/>
        <item x="99"/>
        <item x="34"/>
        <item x="49"/>
        <item x="110"/>
        <item x="114"/>
        <item x="104"/>
        <item x="102"/>
        <item x="63"/>
        <item x="28"/>
        <item x="35"/>
        <item x="46"/>
        <item x="75"/>
        <item x="27"/>
        <item x="22"/>
        <item x="29"/>
        <item x="79"/>
        <item x="85"/>
        <item x="55"/>
        <item x="12"/>
        <item x="54"/>
        <item x="69"/>
        <item x="21"/>
        <item x="40"/>
        <item x="36"/>
        <item x="122"/>
        <item x="64"/>
        <item x="111"/>
        <item x="33"/>
        <item x="5"/>
        <item x="77"/>
        <item x="123"/>
        <item x="137"/>
        <item x="98"/>
        <item x="100"/>
        <item x="3"/>
        <item x="10"/>
        <item x="11"/>
        <item x="43"/>
        <item x="103"/>
        <item x="115"/>
        <item x="95"/>
        <item x="32"/>
        <item x="82"/>
        <item x="0"/>
        <item x="8"/>
        <item x="68"/>
        <item x="147"/>
        <item x="78"/>
        <item x="39"/>
        <item x="57"/>
        <item x="135"/>
        <item x="90"/>
        <item x="131"/>
        <item x="118"/>
        <item x="91"/>
        <item x="107"/>
        <item x="2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7">
        <item x="0"/>
        <item x="2"/>
        <item x="1"/>
        <item x="4"/>
        <item x="5"/>
        <item x="3"/>
        <item t="default"/>
      </items>
    </pivotField>
  </pivotFields>
  <rowFields count="1">
    <field x="0"/>
  </rowFields>
  <rowItems count="150">
    <i>
      <x v="113"/>
    </i>
    <i>
      <x v="23"/>
    </i>
    <i>
      <x v="128"/>
    </i>
    <i>
      <x v="84"/>
    </i>
    <i>
      <x v="7"/>
    </i>
    <i>
      <x v="52"/>
    </i>
    <i>
      <x v="66"/>
    </i>
    <i>
      <x v="8"/>
    </i>
    <i>
      <x v="106"/>
    </i>
    <i>
      <x v="4"/>
    </i>
    <i>
      <x v="3"/>
    </i>
    <i>
      <x v="100"/>
    </i>
    <i>
      <x v="56"/>
    </i>
    <i>
      <x v="112"/>
    </i>
    <i>
      <x v="93"/>
    </i>
    <i>
      <x v="109"/>
    </i>
    <i>
      <x v="15"/>
    </i>
    <i>
      <x v="94"/>
    </i>
    <i>
      <x v="105"/>
    </i>
    <i>
      <x v="89"/>
    </i>
    <i>
      <x v="13"/>
    </i>
    <i>
      <x v="74"/>
    </i>
    <i>
      <x v="110"/>
    </i>
    <i>
      <x v="88"/>
    </i>
    <i>
      <x v="21"/>
    </i>
    <i>
      <x v="41"/>
    </i>
    <i>
      <x v="6"/>
    </i>
    <i>
      <x v="42"/>
    </i>
    <i>
      <x v="119"/>
    </i>
    <i>
      <x v="50"/>
    </i>
    <i>
      <x v="146"/>
    </i>
    <i>
      <x v="9"/>
    </i>
    <i>
      <x v="12"/>
    </i>
    <i>
      <x v="60"/>
    </i>
    <i>
      <x v="108"/>
    </i>
    <i>
      <x v="64"/>
    </i>
    <i>
      <x v="114"/>
    </i>
    <i>
      <x v="65"/>
    </i>
    <i>
      <x v="123"/>
    </i>
    <i>
      <x v="69"/>
    </i>
    <i>
      <x v="133"/>
    </i>
    <i>
      <x v="138"/>
    </i>
    <i>
      <x/>
    </i>
    <i>
      <x v="59"/>
    </i>
    <i>
      <x v="125"/>
    </i>
    <i>
      <x v="120"/>
    </i>
    <i>
      <x v="73"/>
    </i>
    <i>
      <x v="70"/>
    </i>
    <i>
      <x v="46"/>
    </i>
    <i>
      <x v="62"/>
    </i>
    <i>
      <x v="139"/>
    </i>
    <i>
      <x v="122"/>
    </i>
    <i>
      <x v="47"/>
    </i>
    <i>
      <x v="68"/>
    </i>
    <i>
      <x v="148"/>
    </i>
    <i>
      <x v="16"/>
    </i>
    <i>
      <x v="33"/>
    </i>
    <i>
      <x v="31"/>
    </i>
    <i>
      <x v="38"/>
    </i>
    <i>
      <x v="32"/>
    </i>
    <i>
      <x v="14"/>
    </i>
    <i>
      <x v="121"/>
    </i>
    <i>
      <x v="98"/>
    </i>
    <i>
      <x v="44"/>
    </i>
    <i>
      <x v="58"/>
    </i>
    <i>
      <x v="127"/>
    </i>
    <i>
      <x v="101"/>
    </i>
    <i>
      <x v="45"/>
    </i>
    <i>
      <x v="102"/>
    </i>
    <i>
      <x v="103"/>
    </i>
    <i>
      <x v="140"/>
    </i>
    <i>
      <x v="78"/>
    </i>
    <i>
      <x v="82"/>
    </i>
    <i>
      <x v="11"/>
    </i>
    <i>
      <x v="137"/>
    </i>
    <i>
      <x v="63"/>
    </i>
    <i>
      <x v="20"/>
    </i>
    <i>
      <x v="75"/>
    </i>
    <i>
      <x v="129"/>
    </i>
    <i>
      <x v="76"/>
    </i>
    <i>
      <x v="145"/>
    </i>
    <i>
      <x v="77"/>
    </i>
    <i>
      <x v="117"/>
    </i>
    <i>
      <x v="1"/>
    </i>
    <i>
      <x v="10"/>
    </i>
    <i>
      <x v="79"/>
    </i>
    <i>
      <x v="28"/>
    </i>
    <i>
      <x v="80"/>
    </i>
    <i>
      <x v="141"/>
    </i>
    <i>
      <x v="81"/>
    </i>
    <i>
      <x v="111"/>
    </i>
    <i>
      <x v="24"/>
    </i>
    <i>
      <x v="115"/>
    </i>
    <i>
      <x v="83"/>
    </i>
    <i>
      <x v="61"/>
    </i>
    <i>
      <x v="48"/>
    </i>
    <i>
      <x v="40"/>
    </i>
    <i>
      <x v="22"/>
    </i>
    <i>
      <x v="67"/>
    </i>
    <i>
      <x v="86"/>
    </i>
    <i>
      <x v="131"/>
    </i>
    <i>
      <x v="87"/>
    </i>
    <i>
      <x v="135"/>
    </i>
    <i>
      <x v="49"/>
    </i>
    <i>
      <x v="71"/>
    </i>
    <i>
      <x v="25"/>
    </i>
    <i>
      <x v="143"/>
    </i>
    <i>
      <x v="90"/>
    </i>
    <i>
      <x v="147"/>
    </i>
    <i>
      <x v="91"/>
    </i>
    <i>
      <x v="19"/>
    </i>
    <i>
      <x v="92"/>
    </i>
    <i>
      <x v="37"/>
    </i>
    <i>
      <x v="5"/>
    </i>
    <i>
      <x v="116"/>
    </i>
    <i>
      <x v="51"/>
    </i>
    <i>
      <x v="118"/>
    </i>
    <i>
      <x v="95"/>
    </i>
    <i>
      <x v="26"/>
    </i>
    <i>
      <x v="96"/>
    </i>
    <i>
      <x v="39"/>
    </i>
    <i>
      <x v="97"/>
    </i>
    <i>
      <x v="124"/>
    </i>
    <i>
      <x v="2"/>
    </i>
    <i>
      <x v="126"/>
    </i>
    <i>
      <x v="99"/>
    </i>
    <i>
      <x v="27"/>
    </i>
    <i>
      <x v="53"/>
    </i>
    <i>
      <x v="130"/>
    </i>
    <i>
      <x v="54"/>
    </i>
    <i>
      <x v="132"/>
    </i>
    <i>
      <x v="55"/>
    </i>
    <i>
      <x v="134"/>
    </i>
    <i>
      <x v="34"/>
    </i>
    <i>
      <x v="136"/>
    </i>
    <i>
      <x v="104"/>
    </i>
    <i>
      <x v="43"/>
    </i>
    <i>
      <x v="57"/>
    </i>
    <i>
      <x v="72"/>
    </i>
    <i>
      <x v="17"/>
    </i>
    <i>
      <x v="142"/>
    </i>
    <i>
      <x v="107"/>
    </i>
    <i>
      <x v="144"/>
    </i>
    <i>
      <x v="35"/>
    </i>
    <i>
      <x v="29"/>
    </i>
    <i>
      <x v="18"/>
    </i>
    <i>
      <x v="30"/>
    </i>
    <i>
      <x v="36"/>
    </i>
    <i>
      <x v="85"/>
    </i>
    <i t="grand">
      <x/>
    </i>
  </rowItems>
  <colItems count="1">
    <i/>
  </colItems>
  <dataFields count="1">
    <dataField name="Sum of QTY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5D7AA-3350-4352-B6FD-B6461D29685E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F4:AG21" firstHeaderRow="1" firstDataRow="1" firstDataCol="1"/>
  <pivotFields count="12"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67" showAll="0"/>
    <pivotField numFmtId="164" showAll="0"/>
    <pivotField dataField="1" showAll="0"/>
    <pivotField numFmtId="166" showAll="0"/>
    <pivotField numFmtId="164" showAll="0"/>
    <pivotField showAll="0"/>
  </pivotFields>
  <rowFields count="1">
    <field x="0"/>
  </rowFields>
  <rowItems count="17">
    <i>
      <x v="15"/>
    </i>
    <i>
      <x v="14"/>
    </i>
    <i>
      <x/>
    </i>
    <i>
      <x v="10"/>
    </i>
    <i>
      <x v="2"/>
    </i>
    <i>
      <x v="9"/>
    </i>
    <i>
      <x v="7"/>
    </i>
    <i>
      <x v="12"/>
    </i>
    <i>
      <x v="6"/>
    </i>
    <i>
      <x v="11"/>
    </i>
    <i>
      <x v="4"/>
    </i>
    <i>
      <x v="13"/>
    </i>
    <i>
      <x v="3"/>
    </i>
    <i>
      <x v="5"/>
    </i>
    <i>
      <x v="8"/>
    </i>
    <i>
      <x v="1"/>
    </i>
    <i t="grand">
      <x/>
    </i>
  </rowItems>
  <colItems count="1">
    <i/>
  </colItems>
  <dataFields count="1">
    <dataField name="Sum of Cummulative SALES (qty)" fld="8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6FCC2-3596-4F39-966B-420D5F637FD7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4:X165" firstHeaderRow="1" firstDataRow="1" firstDataCol="1"/>
  <pivotFields count="12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 sortType="descending">
      <items count="161">
        <item x="125"/>
        <item x="126"/>
        <item x="127"/>
        <item x="128"/>
        <item x="129"/>
        <item x="88"/>
        <item x="89"/>
        <item x="90"/>
        <item x="91"/>
        <item x="92"/>
        <item x="93"/>
        <item x="130"/>
        <item x="131"/>
        <item x="132"/>
        <item x="133"/>
        <item x="94"/>
        <item x="69"/>
        <item x="0"/>
        <item x="1"/>
        <item x="134"/>
        <item x="135"/>
        <item x="136"/>
        <item x="54"/>
        <item x="2"/>
        <item x="3"/>
        <item x="4"/>
        <item x="5"/>
        <item x="6"/>
        <item x="7"/>
        <item x="8"/>
        <item x="9"/>
        <item x="100"/>
        <item x="101"/>
        <item x="102"/>
        <item x="103"/>
        <item x="104"/>
        <item x="105"/>
        <item x="33"/>
        <item x="137"/>
        <item x="138"/>
        <item x="139"/>
        <item x="34"/>
        <item x="35"/>
        <item x="36"/>
        <item x="37"/>
        <item x="38"/>
        <item x="39"/>
        <item x="40"/>
        <item x="41"/>
        <item x="42"/>
        <item x="43"/>
        <item x="57"/>
        <item x="58"/>
        <item x="59"/>
        <item x="55"/>
        <item x="56"/>
        <item x="106"/>
        <item x="107"/>
        <item x="108"/>
        <item x="109"/>
        <item x="110"/>
        <item x="95"/>
        <item x="140"/>
        <item x="141"/>
        <item x="142"/>
        <item x="143"/>
        <item x="49"/>
        <item x="70"/>
        <item x="71"/>
        <item x="96"/>
        <item x="72"/>
        <item x="111"/>
        <item x="112"/>
        <item x="113"/>
        <item x="78"/>
        <item x="79"/>
        <item x="80"/>
        <item x="81"/>
        <item x="82"/>
        <item x="83"/>
        <item x="84"/>
        <item x="114"/>
        <item x="115"/>
        <item x="116"/>
        <item x="117"/>
        <item x="118"/>
        <item x="119"/>
        <item x="60"/>
        <item x="61"/>
        <item x="144"/>
        <item x="145"/>
        <item x="146"/>
        <item x="62"/>
        <item x="63"/>
        <item x="6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85"/>
        <item x="86"/>
        <item x="87"/>
        <item x="97"/>
        <item x="50"/>
        <item x="65"/>
        <item x="66"/>
        <item x="120"/>
        <item x="121"/>
        <item x="122"/>
        <item x="123"/>
        <item x="124"/>
        <item x="147"/>
        <item x="148"/>
        <item x="149"/>
        <item x="51"/>
        <item x="44"/>
        <item x="67"/>
        <item x="73"/>
        <item x="74"/>
        <item x="75"/>
        <item x="76"/>
        <item x="77"/>
        <item x="150"/>
        <item x="151"/>
        <item x="152"/>
        <item x="153"/>
        <item x="98"/>
        <item x="99"/>
        <item x="154"/>
        <item x="155"/>
        <item x="156"/>
        <item x="25"/>
        <item x="26"/>
        <item x="27"/>
        <item x="28"/>
        <item x="29"/>
        <item x="30"/>
        <item x="31"/>
        <item x="32"/>
        <item x="157"/>
        <item x="158"/>
        <item x="159"/>
        <item x="45"/>
        <item x="46"/>
        <item x="47"/>
        <item x="52"/>
        <item x="53"/>
        <item x="68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7" showAll="0"/>
    <pivotField numFmtId="164" showAll="0"/>
    <pivotField dataField="1" showAll="0"/>
    <pivotField numFmtId="166" showAll="0"/>
    <pivotField numFmtId="164" showAll="0"/>
    <pivotField showAll="0"/>
  </pivotFields>
  <rowFields count="1">
    <field x="1"/>
  </rowFields>
  <rowItems count="161">
    <i>
      <x v="38"/>
    </i>
    <i>
      <x v="39"/>
    </i>
    <i>
      <x v="57"/>
    </i>
    <i>
      <x v="112"/>
    </i>
    <i>
      <x v="40"/>
    </i>
    <i>
      <x v="151"/>
    </i>
    <i>
      <x v="59"/>
    </i>
    <i>
      <x v="118"/>
    </i>
    <i>
      <x v="65"/>
    </i>
    <i>
      <x v="58"/>
    </i>
    <i>
      <x v="64"/>
    </i>
    <i>
      <x v="150"/>
    </i>
    <i>
      <x v="120"/>
    </i>
    <i>
      <x v="56"/>
    </i>
    <i>
      <x v="14"/>
    </i>
    <i>
      <x v="62"/>
    </i>
    <i>
      <x v="13"/>
    </i>
    <i>
      <x v="60"/>
    </i>
    <i>
      <x v="119"/>
    </i>
    <i>
      <x v="84"/>
    </i>
    <i>
      <x v="121"/>
    </i>
    <i>
      <x v="117"/>
    </i>
    <i>
      <x v="12"/>
    </i>
    <i>
      <x v="111"/>
    </i>
    <i>
      <x v="99"/>
    </i>
    <i>
      <x v="98"/>
    </i>
    <i>
      <x v="44"/>
    </i>
    <i>
      <x v="107"/>
    </i>
    <i>
      <x v="152"/>
    </i>
    <i>
      <x v="127"/>
    </i>
    <i>
      <x v="4"/>
    </i>
    <i>
      <x v="108"/>
    </i>
    <i>
      <x v="139"/>
    </i>
    <i>
      <x/>
    </i>
    <i>
      <x v="134"/>
    </i>
    <i>
      <x v="146"/>
    </i>
    <i>
      <x v="140"/>
    </i>
    <i>
      <x v="45"/>
    </i>
    <i>
      <x v="31"/>
    </i>
    <i>
      <x v="86"/>
    </i>
    <i>
      <x v="141"/>
    </i>
    <i>
      <x v="19"/>
    </i>
    <i>
      <x v="48"/>
    </i>
    <i>
      <x v="61"/>
    </i>
    <i>
      <x v="54"/>
    </i>
    <i>
      <x v="85"/>
    </i>
    <i>
      <x v="109"/>
    </i>
    <i>
      <x v="21"/>
    </i>
    <i>
      <x v="1"/>
    </i>
    <i>
      <x v="2"/>
    </i>
    <i>
      <x v="145"/>
    </i>
    <i>
      <x v="34"/>
    </i>
    <i>
      <x v="128"/>
    </i>
    <i>
      <x v="37"/>
    </i>
    <i>
      <x v="32"/>
    </i>
    <i>
      <x v="50"/>
    </i>
    <i>
      <x v="33"/>
    </i>
    <i>
      <x v="18"/>
    </i>
    <i>
      <x v="105"/>
    </i>
    <i>
      <x v="106"/>
    </i>
    <i>
      <x v="144"/>
    </i>
    <i>
      <x v="104"/>
    </i>
    <i>
      <x v="75"/>
    </i>
    <i>
      <x v="103"/>
    </i>
    <i>
      <x v="36"/>
    </i>
    <i>
      <x v="110"/>
    </i>
    <i>
      <x v="132"/>
    </i>
    <i>
      <x v="157"/>
    </i>
    <i>
      <x v="142"/>
    </i>
    <i>
      <x v="147"/>
    </i>
    <i>
      <x v="124"/>
    </i>
    <i>
      <x v="123"/>
    </i>
    <i>
      <x v="35"/>
    </i>
    <i>
      <x v="46"/>
    </i>
    <i>
      <x v="143"/>
    </i>
    <i>
      <x v="122"/>
    </i>
    <i>
      <x v="102"/>
    </i>
    <i>
      <x v="100"/>
    </i>
    <i>
      <x v="97"/>
    </i>
    <i>
      <x v="91"/>
    </i>
    <i>
      <x v="89"/>
    </i>
    <i>
      <x v="11"/>
    </i>
    <i>
      <x v="49"/>
    </i>
    <i>
      <x v="63"/>
    </i>
    <i>
      <x v="156"/>
    </i>
    <i>
      <x v="96"/>
    </i>
    <i>
      <x v="90"/>
    </i>
    <i>
      <x v="81"/>
    </i>
    <i>
      <x v="95"/>
    </i>
    <i>
      <x v="82"/>
    </i>
    <i>
      <x v="101"/>
    </i>
    <i>
      <x v="47"/>
    </i>
    <i>
      <x v="131"/>
    </i>
    <i>
      <x v="20"/>
    </i>
    <i>
      <x v="26"/>
    </i>
    <i>
      <x v="130"/>
    </i>
    <i>
      <x v="28"/>
    </i>
    <i>
      <x v="73"/>
    </i>
    <i>
      <x v="55"/>
    </i>
    <i>
      <x v="69"/>
    </i>
    <i>
      <x v="71"/>
    </i>
    <i>
      <x v="83"/>
    </i>
    <i>
      <x v="72"/>
    </i>
    <i>
      <x v="30"/>
    </i>
    <i>
      <x v="93"/>
    </i>
    <i>
      <x v="29"/>
    </i>
    <i>
      <x v="159"/>
    </i>
    <i>
      <x v="27"/>
    </i>
    <i>
      <x v="137"/>
    </i>
    <i>
      <x v="3"/>
    </i>
    <i>
      <x v="6"/>
    </i>
    <i>
      <x v="92"/>
    </i>
    <i>
      <x v="7"/>
    </i>
    <i>
      <x v="138"/>
    </i>
    <i>
      <x v="126"/>
    </i>
    <i>
      <x v="80"/>
    </i>
    <i>
      <x v="70"/>
    </i>
    <i>
      <x v="114"/>
    </i>
    <i>
      <x v="129"/>
    </i>
    <i>
      <x v="136"/>
    </i>
    <i>
      <x v="125"/>
    </i>
    <i>
      <x v="5"/>
    </i>
    <i>
      <x v="153"/>
    </i>
    <i>
      <x v="53"/>
    </i>
    <i>
      <x v="51"/>
    </i>
    <i>
      <x v="15"/>
    </i>
    <i>
      <x v="133"/>
    </i>
    <i>
      <x v="77"/>
    </i>
    <i>
      <x v="135"/>
    </i>
    <i>
      <x v="41"/>
    </i>
    <i>
      <x v="10"/>
    </i>
    <i>
      <x v="22"/>
    </i>
    <i>
      <x v="155"/>
    </i>
    <i>
      <x v="66"/>
    </i>
    <i>
      <x v="9"/>
    </i>
    <i>
      <x v="74"/>
    </i>
    <i>
      <x v="43"/>
    </i>
    <i>
      <x v="42"/>
    </i>
    <i>
      <x v="94"/>
    </i>
    <i>
      <x v="8"/>
    </i>
    <i>
      <x v="17"/>
    </i>
    <i>
      <x v="16"/>
    </i>
    <i>
      <x v="24"/>
    </i>
    <i>
      <x v="78"/>
    </i>
    <i>
      <x v="154"/>
    </i>
    <i>
      <x v="52"/>
    </i>
    <i>
      <x v="76"/>
    </i>
    <i>
      <x v="23"/>
    </i>
    <i>
      <x v="79"/>
    </i>
    <i>
      <x v="68"/>
    </i>
    <i>
      <x v="25"/>
    </i>
    <i>
      <x v="116"/>
    </i>
    <i>
      <x v="115"/>
    </i>
    <i>
      <x v="113"/>
    </i>
    <i>
      <x v="88"/>
    </i>
    <i>
      <x v="67"/>
    </i>
    <i>
      <x v="158"/>
    </i>
    <i>
      <x v="148"/>
    </i>
    <i>
      <x v="149"/>
    </i>
    <i>
      <x v="87"/>
    </i>
    <i t="grand">
      <x/>
    </i>
  </rowItems>
  <colItems count="1">
    <i/>
  </colItems>
  <dataFields count="1">
    <dataField name="Sum of Cummulative SALES (qty)" fld="8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CD632-B4FD-4182-906C-979759D7007A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4:T165" firstHeaderRow="1" firstDataRow="1" firstDataCol="1"/>
  <pivotFields count="12">
    <pivotField showAll="0"/>
    <pivotField axis="axisRow" showAll="0" sortType="descending">
      <items count="161">
        <item x="125"/>
        <item x="126"/>
        <item x="127"/>
        <item x="128"/>
        <item x="129"/>
        <item x="88"/>
        <item x="89"/>
        <item x="90"/>
        <item x="91"/>
        <item x="92"/>
        <item x="93"/>
        <item x="130"/>
        <item x="131"/>
        <item x="132"/>
        <item x="133"/>
        <item x="94"/>
        <item x="69"/>
        <item x="0"/>
        <item x="1"/>
        <item x="134"/>
        <item x="135"/>
        <item x="136"/>
        <item x="54"/>
        <item x="2"/>
        <item x="3"/>
        <item x="4"/>
        <item x="5"/>
        <item x="6"/>
        <item x="7"/>
        <item x="8"/>
        <item x="9"/>
        <item x="100"/>
        <item x="101"/>
        <item x="102"/>
        <item x="103"/>
        <item x="104"/>
        <item x="105"/>
        <item x="33"/>
        <item x="137"/>
        <item x="138"/>
        <item x="139"/>
        <item x="34"/>
        <item x="35"/>
        <item x="36"/>
        <item x="37"/>
        <item x="38"/>
        <item x="39"/>
        <item x="40"/>
        <item x="41"/>
        <item x="42"/>
        <item x="43"/>
        <item x="57"/>
        <item x="58"/>
        <item x="59"/>
        <item x="55"/>
        <item x="56"/>
        <item x="106"/>
        <item x="107"/>
        <item x="108"/>
        <item x="109"/>
        <item x="110"/>
        <item x="95"/>
        <item x="140"/>
        <item x="141"/>
        <item x="142"/>
        <item x="143"/>
        <item x="49"/>
        <item x="70"/>
        <item x="71"/>
        <item x="96"/>
        <item x="72"/>
        <item x="111"/>
        <item x="112"/>
        <item x="113"/>
        <item x="78"/>
        <item x="79"/>
        <item x="80"/>
        <item x="81"/>
        <item x="82"/>
        <item x="83"/>
        <item x="84"/>
        <item x="114"/>
        <item x="115"/>
        <item x="116"/>
        <item x="117"/>
        <item x="118"/>
        <item x="119"/>
        <item x="60"/>
        <item x="61"/>
        <item x="144"/>
        <item x="145"/>
        <item x="146"/>
        <item x="62"/>
        <item x="63"/>
        <item x="6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85"/>
        <item x="86"/>
        <item x="87"/>
        <item x="97"/>
        <item x="50"/>
        <item x="65"/>
        <item x="66"/>
        <item x="120"/>
        <item x="121"/>
        <item x="122"/>
        <item x="123"/>
        <item x="124"/>
        <item x="147"/>
        <item x="148"/>
        <item x="149"/>
        <item x="51"/>
        <item x="44"/>
        <item x="67"/>
        <item x="73"/>
        <item x="74"/>
        <item x="75"/>
        <item x="76"/>
        <item x="77"/>
        <item x="150"/>
        <item x="151"/>
        <item x="152"/>
        <item x="153"/>
        <item x="98"/>
        <item x="99"/>
        <item x="154"/>
        <item x="155"/>
        <item x="156"/>
        <item x="25"/>
        <item x="26"/>
        <item x="27"/>
        <item x="28"/>
        <item x="29"/>
        <item x="30"/>
        <item x="31"/>
        <item x="32"/>
        <item x="157"/>
        <item x="158"/>
        <item x="159"/>
        <item x="45"/>
        <item x="46"/>
        <item x="47"/>
        <item x="52"/>
        <item x="53"/>
        <item x="68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7" showAll="0"/>
    <pivotField numFmtId="164" showAll="0"/>
    <pivotField showAll="0"/>
    <pivotField numFmtId="166" showAll="0"/>
    <pivotField numFmtId="164" showAll="0"/>
    <pivotField showAll="0"/>
  </pivotFields>
  <rowFields count="1">
    <field x="1"/>
  </rowFields>
  <rowItems count="161">
    <i>
      <x v="39"/>
    </i>
    <i>
      <x v="57"/>
    </i>
    <i>
      <x v="38"/>
    </i>
    <i>
      <x v="112"/>
    </i>
    <i>
      <x v="118"/>
    </i>
    <i>
      <x v="59"/>
    </i>
    <i>
      <x v="58"/>
    </i>
    <i>
      <x v="56"/>
    </i>
    <i>
      <x v="120"/>
    </i>
    <i>
      <x v="65"/>
    </i>
    <i>
      <x v="40"/>
    </i>
    <i>
      <x v="150"/>
    </i>
    <i>
      <x v="60"/>
    </i>
    <i>
      <x v="107"/>
    </i>
    <i>
      <x v="64"/>
    </i>
    <i>
      <x v="75"/>
    </i>
    <i>
      <x v="119"/>
    </i>
    <i>
      <x v="62"/>
    </i>
    <i>
      <x v="111"/>
    </i>
    <i>
      <x v="99"/>
    </i>
    <i>
      <x v="121"/>
    </i>
    <i>
      <x v="84"/>
    </i>
    <i>
      <x v="108"/>
    </i>
    <i>
      <x v="117"/>
    </i>
    <i>
      <x/>
    </i>
    <i>
      <x v="109"/>
    </i>
    <i>
      <x v="31"/>
    </i>
    <i>
      <x v="145"/>
    </i>
    <i>
      <x v="142"/>
    </i>
    <i>
      <x v="48"/>
    </i>
    <i>
      <x v="127"/>
    </i>
    <i>
      <x v="98"/>
    </i>
    <i>
      <x v="49"/>
    </i>
    <i>
      <x v="19"/>
    </i>
    <i>
      <x v="1"/>
    </i>
    <i>
      <x v="13"/>
    </i>
    <i>
      <x v="2"/>
    </i>
    <i>
      <x v="143"/>
    </i>
    <i>
      <x v="4"/>
    </i>
    <i>
      <x v="14"/>
    </i>
    <i>
      <x v="139"/>
    </i>
    <i>
      <x v="152"/>
    </i>
    <i>
      <x v="146"/>
    </i>
    <i>
      <x v="34"/>
    </i>
    <i>
      <x v="140"/>
    </i>
    <i>
      <x v="61"/>
    </i>
    <i>
      <x v="26"/>
    </i>
    <i>
      <x v="50"/>
    </i>
    <i>
      <x v="28"/>
    </i>
    <i>
      <x v="86"/>
    </i>
    <i>
      <x v="134"/>
    </i>
    <i>
      <x v="32"/>
    </i>
    <i>
      <x v="33"/>
    </i>
    <i>
      <x v="110"/>
    </i>
    <i>
      <x v="141"/>
    </i>
    <i>
      <x v="21"/>
    </i>
    <i>
      <x v="97"/>
    </i>
    <i>
      <x v="30"/>
    </i>
    <i>
      <x v="91"/>
    </i>
    <i>
      <x v="106"/>
    </i>
    <i>
      <x v="89"/>
    </i>
    <i>
      <x v="44"/>
    </i>
    <i>
      <x v="157"/>
    </i>
    <i>
      <x v="90"/>
    </i>
    <i>
      <x v="29"/>
    </i>
    <i>
      <x v="54"/>
    </i>
    <i>
      <x v="12"/>
    </i>
    <i>
      <x v="27"/>
    </i>
    <i>
      <x v="128"/>
    </i>
    <i>
      <x v="35"/>
    </i>
    <i>
      <x v="156"/>
    </i>
    <i>
      <x v="45"/>
    </i>
    <i>
      <x v="144"/>
    </i>
    <i>
      <x v="37"/>
    </i>
    <i>
      <x v="3"/>
    </i>
    <i>
      <x v="137"/>
    </i>
    <i>
      <x v="138"/>
    </i>
    <i>
      <x v="147"/>
    </i>
    <i>
      <x v="69"/>
    </i>
    <i>
      <x v="18"/>
    </i>
    <i>
      <x v="104"/>
    </i>
    <i>
      <x v="73"/>
    </i>
    <i>
      <x v="36"/>
    </i>
    <i>
      <x v="96"/>
    </i>
    <i>
      <x v="103"/>
    </i>
    <i>
      <x v="105"/>
    </i>
    <i>
      <x v="71"/>
    </i>
    <i>
      <x v="81"/>
    </i>
    <i>
      <x v="82"/>
    </i>
    <i>
      <x v="80"/>
    </i>
    <i>
      <x v="85"/>
    </i>
    <i>
      <x v="20"/>
    </i>
    <i>
      <x v="72"/>
    </i>
    <i>
      <x v="129"/>
    </i>
    <i>
      <x v="124"/>
    </i>
    <i>
      <x v="95"/>
    </i>
    <i>
      <x v="122"/>
    </i>
    <i>
      <x v="102"/>
    </i>
    <i>
      <x v="123"/>
    </i>
    <i>
      <x v="100"/>
    </i>
    <i>
      <x v="101"/>
    </i>
    <i>
      <x v="83"/>
    </i>
    <i>
      <x v="47"/>
    </i>
    <i>
      <x v="130"/>
    </i>
    <i>
      <x v="46"/>
    </i>
    <i>
      <x v="131"/>
    </i>
    <i>
      <x v="55"/>
    </i>
    <i>
      <x v="63"/>
    </i>
    <i>
      <x v="132"/>
    </i>
    <i>
      <x v="11"/>
    </i>
    <i>
      <x v="70"/>
    </i>
    <i>
      <x v="125"/>
    </i>
    <i>
      <x v="159"/>
    </i>
    <i>
      <x v="126"/>
    </i>
    <i>
      <x v="10"/>
    </i>
    <i>
      <x v="41"/>
    </i>
    <i>
      <x v="93"/>
    </i>
    <i>
      <x v="9"/>
    </i>
    <i>
      <x v="6"/>
    </i>
    <i>
      <x v="77"/>
    </i>
    <i>
      <x v="136"/>
    </i>
    <i>
      <x v="7"/>
    </i>
    <i>
      <x v="74"/>
    </i>
    <i>
      <x v="92"/>
    </i>
    <i>
      <x v="114"/>
    </i>
    <i>
      <x v="133"/>
    </i>
    <i>
      <x v="94"/>
    </i>
    <i>
      <x v="135"/>
    </i>
    <i>
      <x v="153"/>
    </i>
    <i>
      <x v="5"/>
    </i>
    <i>
      <x v="8"/>
    </i>
    <i>
      <x v="17"/>
    </i>
    <i>
      <x v="42"/>
    </i>
    <i>
      <x v="15"/>
    </i>
    <i>
      <x v="43"/>
    </i>
    <i>
      <x v="154"/>
    </i>
    <i>
      <x v="79"/>
    </i>
    <i>
      <x v="66"/>
    </i>
    <i>
      <x v="78"/>
    </i>
    <i>
      <x v="76"/>
    </i>
    <i>
      <x v="24"/>
    </i>
    <i>
      <x v="53"/>
    </i>
    <i>
      <x v="155"/>
    </i>
    <i>
      <x v="16"/>
    </i>
    <i>
      <x v="25"/>
    </i>
    <i>
      <x v="51"/>
    </i>
    <i>
      <x v="52"/>
    </i>
    <i>
      <x v="23"/>
    </i>
    <i>
      <x v="22"/>
    </i>
    <i>
      <x v="68"/>
    </i>
    <i>
      <x v="149"/>
    </i>
    <i>
      <x v="88"/>
    </i>
    <i>
      <x v="67"/>
    </i>
    <i>
      <x v="151"/>
    </i>
    <i>
      <x v="116"/>
    </i>
    <i>
      <x v="113"/>
    </i>
    <i>
      <x v="158"/>
    </i>
    <i>
      <x v="87"/>
    </i>
    <i>
      <x v="115"/>
    </i>
    <i>
      <x v="148"/>
    </i>
    <i t="grand">
      <x/>
    </i>
  </rowItems>
  <colItems count="1">
    <i/>
  </colItems>
  <dataFields count="1">
    <dataField name="Sum of AVERAGE Sales per Month (Periode Jan-Jun)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3ED2D-DED0-4854-9418-C22D7C671741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P165" firstHeaderRow="1" firstDataRow="1" firstDataCol="1"/>
  <pivotFields count="12">
    <pivotField showAll="0"/>
    <pivotField axis="axisRow" showAll="0" sortType="descending">
      <items count="161">
        <item x="125"/>
        <item x="126"/>
        <item x="127"/>
        <item x="128"/>
        <item x="129"/>
        <item x="88"/>
        <item x="89"/>
        <item x="90"/>
        <item x="91"/>
        <item x="92"/>
        <item x="93"/>
        <item x="130"/>
        <item x="131"/>
        <item x="132"/>
        <item x="133"/>
        <item x="94"/>
        <item x="69"/>
        <item x="0"/>
        <item x="1"/>
        <item x="134"/>
        <item x="135"/>
        <item x="136"/>
        <item x="54"/>
        <item x="2"/>
        <item x="3"/>
        <item x="4"/>
        <item x="5"/>
        <item x="6"/>
        <item x="7"/>
        <item x="8"/>
        <item x="9"/>
        <item x="100"/>
        <item x="101"/>
        <item x="102"/>
        <item x="103"/>
        <item x="104"/>
        <item x="105"/>
        <item x="33"/>
        <item x="137"/>
        <item x="138"/>
        <item x="139"/>
        <item x="34"/>
        <item x="35"/>
        <item x="36"/>
        <item x="37"/>
        <item x="38"/>
        <item x="39"/>
        <item x="40"/>
        <item x="41"/>
        <item x="42"/>
        <item x="43"/>
        <item x="57"/>
        <item x="58"/>
        <item x="59"/>
        <item x="55"/>
        <item x="56"/>
        <item x="106"/>
        <item x="107"/>
        <item x="108"/>
        <item x="109"/>
        <item x="110"/>
        <item x="95"/>
        <item x="140"/>
        <item x="141"/>
        <item x="142"/>
        <item x="143"/>
        <item x="49"/>
        <item x="70"/>
        <item x="71"/>
        <item x="96"/>
        <item x="72"/>
        <item x="111"/>
        <item x="112"/>
        <item x="113"/>
        <item x="78"/>
        <item x="79"/>
        <item x="80"/>
        <item x="81"/>
        <item x="82"/>
        <item x="83"/>
        <item x="84"/>
        <item x="114"/>
        <item x="115"/>
        <item x="116"/>
        <item x="117"/>
        <item x="118"/>
        <item x="119"/>
        <item x="60"/>
        <item x="61"/>
        <item x="144"/>
        <item x="145"/>
        <item x="146"/>
        <item x="62"/>
        <item x="63"/>
        <item x="64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85"/>
        <item x="86"/>
        <item x="87"/>
        <item x="97"/>
        <item x="50"/>
        <item x="65"/>
        <item x="66"/>
        <item x="120"/>
        <item x="121"/>
        <item x="122"/>
        <item x="123"/>
        <item x="124"/>
        <item x="147"/>
        <item x="148"/>
        <item x="149"/>
        <item x="51"/>
        <item x="44"/>
        <item x="67"/>
        <item x="73"/>
        <item x="74"/>
        <item x="75"/>
        <item x="76"/>
        <item x="77"/>
        <item x="150"/>
        <item x="151"/>
        <item x="152"/>
        <item x="153"/>
        <item x="98"/>
        <item x="99"/>
        <item x="154"/>
        <item x="155"/>
        <item x="156"/>
        <item x="25"/>
        <item x="26"/>
        <item x="27"/>
        <item x="28"/>
        <item x="29"/>
        <item x="30"/>
        <item x="31"/>
        <item x="32"/>
        <item x="157"/>
        <item x="158"/>
        <item x="159"/>
        <item x="45"/>
        <item x="46"/>
        <item x="47"/>
        <item x="52"/>
        <item x="53"/>
        <item x="68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61">
        <item x="2"/>
        <item x="4"/>
        <item x="3"/>
        <item x="0"/>
        <item x="31"/>
        <item x="32"/>
        <item x="69"/>
        <item x="54"/>
        <item x="85"/>
        <item x="86"/>
        <item x="87"/>
        <item x="78"/>
        <item x="79"/>
        <item x="80"/>
        <item x="81"/>
        <item x="82"/>
        <item x="83"/>
        <item x="84"/>
        <item x="129"/>
        <item x="128"/>
        <item x="147"/>
        <item x="148"/>
        <item x="149"/>
        <item x="132"/>
        <item x="130"/>
        <item x="133"/>
        <item x="131"/>
        <item x="142"/>
        <item x="140"/>
        <item x="141"/>
        <item x="143"/>
        <item x="50"/>
        <item x="51"/>
        <item x="135"/>
        <item x="134"/>
        <item x="136"/>
        <item x="156"/>
        <item x="154"/>
        <item x="155"/>
        <item x="115"/>
        <item x="114"/>
        <item x="116"/>
        <item x="118"/>
        <item x="117"/>
        <item x="119"/>
        <item x="112"/>
        <item x="111"/>
        <item x="113"/>
        <item x="144"/>
        <item x="146"/>
        <item x="145"/>
        <item x="126"/>
        <item x="125"/>
        <item x="127"/>
        <item x="101"/>
        <item x="100"/>
        <item x="102"/>
        <item x="104"/>
        <item x="103"/>
        <item x="105"/>
        <item x="23"/>
        <item x="22"/>
        <item x="24"/>
        <item x="73"/>
        <item x="76"/>
        <item x="75"/>
        <item x="74"/>
        <item x="77"/>
        <item x="121"/>
        <item x="123"/>
        <item x="122"/>
        <item x="124"/>
        <item x="120"/>
        <item x="107"/>
        <item x="109"/>
        <item x="108"/>
        <item x="110"/>
        <item x="106"/>
        <item x="137"/>
        <item x="138"/>
        <item x="139"/>
        <item x="150"/>
        <item x="151"/>
        <item x="153"/>
        <item x="152"/>
        <item x="157"/>
        <item x="158"/>
        <item x="159"/>
        <item x="67"/>
        <item x="53"/>
        <item x="52"/>
        <item x="64"/>
        <item x="63"/>
        <item x="62"/>
        <item x="65"/>
        <item x="66"/>
        <item x="68"/>
        <item x="60"/>
        <item x="61"/>
        <item x="48"/>
        <item x="56"/>
        <item x="55"/>
        <item x="99"/>
        <item x="98"/>
        <item x="97"/>
        <item x="96"/>
        <item x="72"/>
        <item x="95"/>
        <item x="49"/>
        <item x="33"/>
        <item x="43"/>
        <item x="38"/>
        <item x="37"/>
        <item x="39"/>
        <item x="34"/>
        <item x="35"/>
        <item x="36"/>
        <item x="41"/>
        <item x="40"/>
        <item x="42"/>
        <item x="44"/>
        <item x="47"/>
        <item x="45"/>
        <item x="46"/>
        <item x="70"/>
        <item x="71"/>
        <item x="89"/>
        <item x="88"/>
        <item x="90"/>
        <item x="94"/>
        <item x="16"/>
        <item x="15"/>
        <item x="17"/>
        <item x="10"/>
        <item x="11"/>
        <item x="12"/>
        <item x="6"/>
        <item x="5"/>
        <item x="7"/>
        <item x="8"/>
        <item x="9"/>
        <item x="19"/>
        <item x="18"/>
        <item x="21"/>
        <item x="20"/>
        <item x="14"/>
        <item x="13"/>
        <item x="27"/>
        <item x="28"/>
        <item x="26"/>
        <item x="25"/>
        <item x="1"/>
        <item x="29"/>
        <item x="30"/>
        <item x="58"/>
        <item x="57"/>
        <item x="59"/>
        <item x="91"/>
        <item x="92"/>
        <item x="93"/>
        <item t="default"/>
      </items>
    </pivotField>
    <pivotField showAll="0"/>
    <pivotField dataField="1" showAll="0"/>
    <pivotField showAll="0"/>
    <pivotField numFmtId="167" showAll="0"/>
    <pivotField numFmtId="164" showAll="0"/>
    <pivotField showAll="0"/>
    <pivotField numFmtId="166" showAll="0"/>
    <pivotField numFmtId="164" showAll="0"/>
    <pivotField showAll="0"/>
  </pivotFields>
  <rowFields count="1">
    <field x="1"/>
  </rowFields>
  <rowItems count="161">
    <i>
      <x v="64"/>
    </i>
    <i>
      <x v="63"/>
    </i>
    <i>
      <x v="62"/>
    </i>
    <i>
      <x v="65"/>
    </i>
    <i>
      <x v="102"/>
    </i>
    <i>
      <x v="101"/>
    </i>
    <i>
      <x v="100"/>
    </i>
    <i>
      <x v="156"/>
    </i>
    <i>
      <x v="157"/>
    </i>
    <i>
      <x v="61"/>
    </i>
    <i>
      <x v="127"/>
    </i>
    <i>
      <x v="105"/>
    </i>
    <i>
      <x v="118"/>
    </i>
    <i>
      <x v="117"/>
    </i>
    <i>
      <x v="119"/>
    </i>
    <i>
      <x v="120"/>
    </i>
    <i>
      <x v="121"/>
    </i>
    <i>
      <x v="12"/>
    </i>
    <i>
      <x v="14"/>
    </i>
    <i>
      <x v="11"/>
    </i>
    <i>
      <x v="13"/>
    </i>
    <i>
      <x v="109"/>
    </i>
    <i>
      <x v="108"/>
    </i>
    <i>
      <x v="107"/>
    </i>
    <i>
      <x v="112"/>
    </i>
    <i>
      <x v="110"/>
    </i>
    <i>
      <x v="111"/>
    </i>
    <i>
      <x v="151"/>
    </i>
    <i>
      <x v="150"/>
    </i>
    <i>
      <x v="152"/>
    </i>
    <i>
      <x v="115"/>
    </i>
    <i>
      <x v="106"/>
    </i>
    <i>
      <x v="40"/>
    </i>
    <i>
      <x v="39"/>
    </i>
    <i>
      <x v="38"/>
    </i>
    <i>
      <x v="96"/>
    </i>
    <i>
      <x v="133"/>
    </i>
    <i>
      <x v="122"/>
    </i>
    <i>
      <x v="134"/>
    </i>
    <i>
      <x v="123"/>
    </i>
    <i>
      <x v="97"/>
    </i>
    <i>
      <x v="124"/>
    </i>
    <i>
      <x v="126"/>
    </i>
    <i>
      <x v="95"/>
    </i>
    <i>
      <x v="114"/>
    </i>
    <i>
      <x v="93"/>
    </i>
    <i>
      <x v="94"/>
    </i>
    <i>
      <x v="92"/>
    </i>
    <i>
      <x v="4"/>
    </i>
    <i>
      <x v="3"/>
    </i>
    <i>
      <x v="116"/>
    </i>
    <i>
      <x v="68"/>
    </i>
    <i>
      <x v="29"/>
    </i>
    <i>
      <x v="30"/>
    </i>
    <i>
      <x v="21"/>
    </i>
    <i>
      <x v="67"/>
    </i>
    <i>
      <x v="19"/>
    </i>
    <i>
      <x v="20"/>
    </i>
    <i>
      <x v="158"/>
    </i>
    <i>
      <x v="28"/>
    </i>
    <i>
      <x v="91"/>
    </i>
    <i>
      <x v="103"/>
    </i>
    <i>
      <x v="89"/>
    </i>
    <i>
      <x v="26"/>
    </i>
    <i>
      <x v="27"/>
    </i>
    <i>
      <x v="90"/>
    </i>
    <i>
      <x v="81"/>
    </i>
    <i>
      <x v="83"/>
    </i>
    <i>
      <x v="82"/>
    </i>
    <i>
      <x v="57"/>
    </i>
    <i>
      <x v="60"/>
    </i>
    <i>
      <x v="56"/>
    </i>
    <i>
      <x v="1"/>
    </i>
    <i>
      <x v="2"/>
    </i>
    <i>
      <x/>
    </i>
    <i>
      <x v="58"/>
    </i>
    <i>
      <x v="59"/>
    </i>
    <i>
      <x v="135"/>
    </i>
    <i>
      <x v="136"/>
    </i>
    <i>
      <x v="141"/>
    </i>
    <i>
      <x v="104"/>
    </i>
    <i>
      <x v="139"/>
    </i>
    <i>
      <x v="140"/>
    </i>
    <i>
      <x v="25"/>
    </i>
    <i>
      <x v="86"/>
    </i>
    <i>
      <x v="50"/>
    </i>
    <i>
      <x v="84"/>
    </i>
    <i>
      <x v="23"/>
    </i>
    <i>
      <x v="85"/>
    </i>
    <i>
      <x v="37"/>
    </i>
    <i>
      <x v="75"/>
    </i>
    <i>
      <x v="78"/>
    </i>
    <i>
      <x v="76"/>
    </i>
    <i>
      <x v="77"/>
    </i>
    <i>
      <x v="80"/>
    </i>
    <i>
      <x v="74"/>
    </i>
    <i>
      <x v="79"/>
    </i>
    <i>
      <x v="8"/>
    </i>
    <i>
      <x v="9"/>
    </i>
    <i>
      <x v="10"/>
    </i>
    <i>
      <x v="87"/>
    </i>
    <i>
      <x v="88"/>
    </i>
    <i>
      <x v="125"/>
    </i>
    <i>
      <x v="32"/>
    </i>
    <i>
      <x v="35"/>
    </i>
    <i>
      <x v="31"/>
    </i>
    <i>
      <x v="34"/>
    </i>
    <i>
      <x v="33"/>
    </i>
    <i>
      <x v="36"/>
    </i>
    <i>
      <x v="146"/>
    </i>
    <i>
      <x v="147"/>
    </i>
    <i>
      <x v="69"/>
    </i>
    <i>
      <x v="70"/>
    </i>
    <i>
      <x v="145"/>
    </i>
    <i>
      <x v="144"/>
    </i>
    <i>
      <x v="45"/>
    </i>
    <i>
      <x v="46"/>
    </i>
    <i>
      <x v="44"/>
    </i>
    <i>
      <x v="47"/>
    </i>
    <i>
      <x v="48"/>
    </i>
    <i>
      <x v="49"/>
    </i>
    <i>
      <x v="51"/>
    </i>
    <i>
      <x v="53"/>
    </i>
    <i>
      <x v="52"/>
    </i>
    <i>
      <x v="71"/>
    </i>
    <i>
      <x v="73"/>
    </i>
    <i>
      <x v="72"/>
    </i>
    <i>
      <x v="98"/>
    </i>
    <i>
      <x v="17"/>
    </i>
    <i>
      <x v="55"/>
    </i>
    <i>
      <x v="54"/>
    </i>
    <i>
      <x v="159"/>
    </i>
    <i>
      <x v="155"/>
    </i>
    <i>
      <x v="153"/>
    </i>
    <i>
      <x v="18"/>
    </i>
    <i>
      <x v="149"/>
    </i>
    <i>
      <x v="148"/>
    </i>
    <i>
      <x v="66"/>
    </i>
    <i>
      <x v="15"/>
    </i>
    <i>
      <x v="137"/>
    </i>
    <i>
      <x v="138"/>
    </i>
    <i>
      <x v="142"/>
    </i>
    <i>
      <x v="143"/>
    </i>
    <i>
      <x v="99"/>
    </i>
    <i>
      <x v="131"/>
    </i>
    <i>
      <x v="130"/>
    </i>
    <i>
      <x v="129"/>
    </i>
    <i>
      <x v="128"/>
    </i>
    <i>
      <x v="132"/>
    </i>
    <i>
      <x v="154"/>
    </i>
    <i>
      <x v="7"/>
    </i>
    <i>
      <x v="41"/>
    </i>
    <i>
      <x v="5"/>
    </i>
    <i>
      <x v="42"/>
    </i>
    <i>
      <x v="6"/>
    </i>
    <i>
      <x v="43"/>
    </i>
    <i>
      <x v="113"/>
    </i>
    <i>
      <x v="24"/>
    </i>
    <i>
      <x v="16"/>
    </i>
    <i>
      <x v="22"/>
    </i>
    <i t="grand">
      <x/>
    </i>
  </rowItems>
  <colItems count="1">
    <i/>
  </colItems>
  <dataFields count="1">
    <dataField name="Sum of Margin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1-08-12T15:25:00.04" personId="{8D1BF210-6BDA-D44D-94E0-88563917ECFF}" id="{CC011981-8E78-8441-AAA0-6BED1F9C404A}">
    <text>Rata-rata penjualan dalam 6 bulan terakhir</text>
  </threadedComment>
  <threadedComment ref="H4" dT="2021-08-12T15:25:44.71" personId="{8D1BF210-6BDA-D44D-94E0-88563917ECFF}" id="{7D6E8D83-A942-1D42-BBFB-B1BDE39C51C9}">
    <text>Maksimum (Qty) yang pernah terjual dalam satu bulan, dalam periode 6 bulan</text>
  </threadedComment>
  <threadedComment ref="I4" dT="2021-08-12T15:26:49.30" personId="{8D1BF210-6BDA-D44D-94E0-88563917ECFF}" id="{BADBA6DF-710B-484B-9F23-5B8D5009D6B7}">
    <text>Total penjualan produk yang terjual selama 6 bulan</text>
  </threadedComment>
  <threadedComment ref="J4" dT="2021-08-12T17:14:48.25" personId="{8D1BF210-6BDA-D44D-94E0-88563917ECFF}" id="{FDE6483D-A507-CC45-A09C-EA6B1E3A507B}">
    <text>Persentase diskon yang dikeluarkan untuk setiap produk dalam kurun waktu 6 bulan terakhir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pivotTable" Target="../pivotTables/pivotTable6.xml"/><Relationship Id="rId7" Type="http://schemas.openxmlformats.org/officeDocument/2006/relationships/comments" Target="../comments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76"/>
  <sheetViews>
    <sheetView topLeftCell="A67" zoomScale="111" workbookViewId="0">
      <selection activeCell="C76" sqref="C76"/>
    </sheetView>
  </sheetViews>
  <sheetFormatPr defaultColWidth="10.796875" defaultRowHeight="15.6"/>
  <cols>
    <col min="1" max="1" width="10.796875" style="1"/>
    <col min="2" max="2" width="21.19921875" style="1" customWidth="1"/>
    <col min="3" max="3" width="25.69921875" style="1" bestFit="1" customWidth="1"/>
    <col min="4" max="4" width="11.69921875" style="1" bestFit="1" customWidth="1"/>
    <col min="5" max="5" width="20.296875" style="1" bestFit="1" customWidth="1"/>
    <col min="6" max="16384" width="10.796875" style="1"/>
  </cols>
  <sheetData>
    <row r="4" spans="2:6" ht="19.8">
      <c r="B4" s="88" t="s">
        <v>1444</v>
      </c>
      <c r="C4" s="87"/>
      <c r="D4" s="87"/>
      <c r="E4" s="87"/>
      <c r="F4" s="87"/>
    </row>
    <row r="5" spans="2:6">
      <c r="B5" s="1" t="s">
        <v>611</v>
      </c>
    </row>
    <row r="6" spans="2:6">
      <c r="B6" s="71">
        <f>'Sales Report'!E320</f>
        <v>354</v>
      </c>
      <c r="C6" s="1" t="s">
        <v>609</v>
      </c>
    </row>
    <row r="7" spans="2:6">
      <c r="B7" s="71">
        <f>'Sales Report'!H320</f>
        <v>19423500</v>
      </c>
      <c r="C7" s="1" t="s">
        <v>610</v>
      </c>
    </row>
    <row r="9" spans="2:6">
      <c r="B9" s="1" t="s">
        <v>608</v>
      </c>
    </row>
    <row r="10" spans="2:6">
      <c r="B10" s="71">
        <f>SUMIF('Sales Report'!A6:A319,"16-Feb-2016",'Sales Report'!H6:H319)</f>
        <v>243000</v>
      </c>
      <c r="C10" s="1" t="s">
        <v>610</v>
      </c>
    </row>
    <row r="12" spans="2:6">
      <c r="B12" s="1" t="s">
        <v>1089</v>
      </c>
    </row>
    <row r="13" spans="2:6" ht="16.2" thickBot="1">
      <c r="B13" s="58" t="s">
        <v>4</v>
      </c>
      <c r="C13" s="59" t="s">
        <v>5</v>
      </c>
      <c r="D13" s="59" t="s">
        <v>1087</v>
      </c>
      <c r="E13" s="60" t="s">
        <v>1088</v>
      </c>
    </row>
    <row r="14" spans="2:6" ht="16.2" thickTop="1">
      <c r="B14" s="61" t="s">
        <v>325</v>
      </c>
      <c r="C14" s="62" t="str">
        <f>VLOOKUP(B14,'Master Data #1'!$B$5:$G$328,2,0)</f>
        <v>GKM Moii Bandung</v>
      </c>
      <c r="D14" s="72">
        <f>VLOOKUP(B14,'Master Data #1'!$B$5:$G$328,3,0)</f>
        <v>30000</v>
      </c>
      <c r="E14" s="63" t="str">
        <f>VLOOKUP(B14,'Master Data #1'!$B$5:$G$328,6,0)</f>
        <v>InHouse</v>
      </c>
    </row>
    <row r="15" spans="2:6">
      <c r="B15" s="64" t="s">
        <v>118</v>
      </c>
      <c r="C15" s="65" t="str">
        <f>VLOOKUP(B15,'Master Data #1'!$B$5:$G$328,2,0)</f>
        <v>BuahBatu - Sticker</v>
      </c>
      <c r="D15" s="73">
        <f>VLOOKUP(B15,'Master Data #1'!B6:D329,3,0)</f>
        <v>15000</v>
      </c>
      <c r="E15" s="66" t="str">
        <f>VLOOKUP(B15,'Master Data #1'!$B$5:$G$328,6,0)</f>
        <v>InHouse</v>
      </c>
    </row>
    <row r="16" spans="2:6">
      <c r="B16" s="67" t="str">
        <f>INDEX('Master Data #1'!B5:B328, MATCH(C16, 'Master Data #1'!C5:C328, 0))</f>
        <v>MTD4.CA.5016MV</v>
      </c>
      <c r="C16" s="68" t="s">
        <v>1016</v>
      </c>
      <c r="D16" s="74">
        <f>VLOOKUP(C16,'Master Data #1'!$C$5:$G$328,2,0)</f>
        <v>125000</v>
      </c>
      <c r="E16" s="66" t="str">
        <f>VLOOKUP(C16,'Master Data #1'!$C$5:$G$328,5,1)</f>
        <v>InHouse</v>
      </c>
    </row>
    <row r="17" spans="2:5">
      <c r="B17" s="69" t="s">
        <v>112</v>
      </c>
      <c r="C17" s="70" t="str">
        <f>VLOOKUP(B17,'Master Data #1'!$B$5:$G$328,2,0)</f>
        <v>Creative city - S - White</v>
      </c>
      <c r="D17" s="75">
        <f>VLOOKUP(B17,'Master Data #1'!$B$5:$G$328,3,0)</f>
        <v>125000</v>
      </c>
      <c r="E17" s="66" t="str">
        <f>VLOOKUP(B17,'Master Data #1'!$B$5:$G$328,6,0)</f>
        <v>INHHOUSE - IQBAL</v>
      </c>
    </row>
    <row r="20" spans="2:5">
      <c r="B20" s="1" t="s">
        <v>1095</v>
      </c>
    </row>
    <row r="21" spans="2:5">
      <c r="B21" s="71">
        <f>SUMIF('Sales Report'!$M$6:$M$319,"Monoponik",'Sales Report'!F6:F319)</f>
        <v>2625000</v>
      </c>
      <c r="C21" s="1" t="s">
        <v>610</v>
      </c>
    </row>
    <row r="23" spans="2:5">
      <c r="B23" s="1" t="s">
        <v>1090</v>
      </c>
      <c r="D23" s="1" t="s">
        <v>155</v>
      </c>
    </row>
    <row r="24" spans="2:5">
      <c r="B24" s="2">
        <f>SUMIF('Sales Report'!C6:C319,Pertanyaan!D23,'Sales Report'!E6:E319)</f>
        <v>5</v>
      </c>
      <c r="C24" s="1" t="s">
        <v>609</v>
      </c>
    </row>
    <row r="26" spans="2:5">
      <c r="B26" s="1" t="s">
        <v>1092</v>
      </c>
    </row>
    <row r="27" spans="2:5">
      <c r="B27" s="1" t="s">
        <v>1093</v>
      </c>
      <c r="C27" s="2" t="str">
        <f>'Sales Report'!P6</f>
        <v>Cepot - Sticker</v>
      </c>
    </row>
    <row r="28" spans="2:5">
      <c r="B28" s="1" t="s">
        <v>1091</v>
      </c>
      <c r="C28" s="2">
        <f>GETPIVOTDATA("QTY",'Sales Report'!$P$5,"NAMA BARANG","Cepot - Sticker")</f>
        <v>18</v>
      </c>
      <c r="D28" s="1" t="s">
        <v>609</v>
      </c>
    </row>
    <row r="30" spans="2:5">
      <c r="B30" s="1" t="s">
        <v>1457</v>
      </c>
    </row>
    <row r="31" spans="2:5">
      <c r="B31" s="1" t="s">
        <v>1094</v>
      </c>
    </row>
    <row r="32" spans="2:5">
      <c r="B32" s="111" t="s">
        <v>1481</v>
      </c>
    </row>
    <row r="34" spans="2:5">
      <c r="B34" s="1" t="s">
        <v>1458</v>
      </c>
    </row>
    <row r="35" spans="2:5">
      <c r="B35" s="111" t="s">
        <v>1481</v>
      </c>
    </row>
    <row r="37" spans="2:5" ht="19.8">
      <c r="B37" s="88" t="s">
        <v>1445</v>
      </c>
      <c r="C37" s="87"/>
      <c r="D37" s="87"/>
      <c r="E37" s="87"/>
    </row>
    <row r="38" spans="2:5">
      <c r="B38" s="1" t="s">
        <v>1459</v>
      </c>
    </row>
    <row r="39" spans="2:5">
      <c r="B39" s="1" t="s">
        <v>1097</v>
      </c>
      <c r="C39" s="71" t="s">
        <v>1484</v>
      </c>
    </row>
    <row r="40" spans="2:5">
      <c r="B40" s="1" t="s">
        <v>1446</v>
      </c>
      <c r="C40" s="71" t="s">
        <v>1483</v>
      </c>
    </row>
    <row r="42" spans="2:5">
      <c r="B42" s="1" t="s">
        <v>1460</v>
      </c>
    </row>
    <row r="43" spans="2:5">
      <c r="B43" s="1" t="s">
        <v>1097</v>
      </c>
      <c r="C43" s="71" t="str">
        <f>'Master Data #2'!Q164</f>
        <v>TPL4.CC.00070W</v>
      </c>
    </row>
    <row r="44" spans="2:5">
      <c r="B44" s="1" t="s">
        <v>1446</v>
      </c>
      <c r="C44" s="71" t="str">
        <f>'Master Data #2'!O164</f>
        <v>COVERALL POLY MICRO BRUSH WHITE DEFAULT</v>
      </c>
    </row>
    <row r="46" spans="2:5">
      <c r="B46" s="1" t="s">
        <v>1461</v>
      </c>
    </row>
    <row r="47" spans="2:5">
      <c r="B47" s="1" t="s">
        <v>1097</v>
      </c>
      <c r="C47" s="71" t="str">
        <f>'Master Data #2'!U5</f>
        <v>TPL4.MC.80160B</v>
      </c>
    </row>
    <row r="48" spans="2:5">
      <c r="B48" s="1" t="s">
        <v>1446</v>
      </c>
      <c r="C48" s="71" t="str">
        <f>'Master Data #2'!S5</f>
        <v>HAMURA WAIST BAG HITAM</v>
      </c>
    </row>
    <row r="50" spans="2:6">
      <c r="B50" s="1" t="s">
        <v>1462</v>
      </c>
    </row>
    <row r="51" spans="2:6">
      <c r="B51" s="1" t="s">
        <v>1097</v>
      </c>
      <c r="C51" s="71" t="str">
        <f>'Master Data #2'!Y5</f>
        <v>TPL4.MC.80160A</v>
      </c>
    </row>
    <row r="52" spans="2:6">
      <c r="B52" s="1" t="s">
        <v>1446</v>
      </c>
      <c r="C52" s="71" t="str">
        <f>'Master Data #2'!W5</f>
        <v>HAMURA WAIST BAG ABU</v>
      </c>
    </row>
    <row r="53" spans="2:6">
      <c r="B53" s="1" t="s">
        <v>1448</v>
      </c>
      <c r="C53" s="71">
        <f>GETPIVOTDATA("Cummulative SALES (qty)",'Master Data #2'!$W$4,"Nama Product","HAMURA WAIST BAG ABU")</f>
        <v>3145</v>
      </c>
      <c r="D53" s="1" t="s">
        <v>609</v>
      </c>
    </row>
    <row r="55" spans="2:6">
      <c r="B55" s="1" t="s">
        <v>1463</v>
      </c>
    </row>
    <row r="56" spans="2:6">
      <c r="B56" s="71">
        <f>'Master Data #2'!G47*3</f>
        <v>195.99999999999989</v>
      </c>
      <c r="C56" s="1" t="s">
        <v>609</v>
      </c>
    </row>
    <row r="58" spans="2:6">
      <c r="B58" s="1" t="s">
        <v>1464</v>
      </c>
    </row>
    <row r="59" spans="2:6">
      <c r="B59" s="71" t="s">
        <v>1496</v>
      </c>
      <c r="C59" s="1" t="s">
        <v>1449</v>
      </c>
    </row>
    <row r="60" spans="2:6">
      <c r="B60" s="1" t="s">
        <v>1450</v>
      </c>
    </row>
    <row r="61" spans="2:6">
      <c r="B61" s="71" t="s">
        <v>1497</v>
      </c>
      <c r="C61" s="71"/>
      <c r="D61" s="71"/>
      <c r="E61" s="71"/>
      <c r="F61" s="71"/>
    </row>
    <row r="63" spans="2:6">
      <c r="B63" s="1" t="s">
        <v>1465</v>
      </c>
    </row>
    <row r="64" spans="2:6">
      <c r="B64" s="1" t="s">
        <v>1451</v>
      </c>
      <c r="C64" s="71" t="str">
        <f>'Master Data #2'!AF5</f>
        <v>WAIST BAG</v>
      </c>
    </row>
    <row r="65" spans="2:3">
      <c r="B65" s="1" t="s">
        <v>1452</v>
      </c>
      <c r="C65" s="71" t="str">
        <f>'Master Data #2'!AF6</f>
        <v>TRAVEL POUCH</v>
      </c>
    </row>
    <row r="66" spans="2:3">
      <c r="B66" s="1" t="s">
        <v>1453</v>
      </c>
      <c r="C66" s="71" t="str">
        <f>'Master Data #2'!AF7</f>
        <v>ACCESSORIES</v>
      </c>
    </row>
    <row r="68" spans="2:3">
      <c r="B68" s="1" t="s">
        <v>1466</v>
      </c>
    </row>
    <row r="69" spans="2:3">
      <c r="B69" s="1" t="s">
        <v>1455</v>
      </c>
    </row>
    <row r="70" spans="2:3">
      <c r="B70" s="93" t="s">
        <v>1454</v>
      </c>
    </row>
    <row r="72" spans="2:3">
      <c r="B72" s="1" t="s">
        <v>1467</v>
      </c>
    </row>
    <row r="73" spans="2:3">
      <c r="B73" s="93" t="s">
        <v>1454</v>
      </c>
    </row>
    <row r="75" spans="2:3">
      <c r="B75" s="1" t="s">
        <v>1468</v>
      </c>
    </row>
    <row r="76" spans="2:3">
      <c r="B76" s="111" t="s">
        <v>1498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473"/>
  <sheetViews>
    <sheetView topLeftCell="N91" workbookViewId="0">
      <selection activeCell="AG5" sqref="AG5"/>
    </sheetView>
  </sheetViews>
  <sheetFormatPr defaultColWidth="8.796875" defaultRowHeight="13.2"/>
  <cols>
    <col min="1" max="1" width="15.69921875" style="3" customWidth="1"/>
    <col min="2" max="2" width="14" style="3" customWidth="1"/>
    <col min="3" max="3" width="15.796875" style="3" bestFit="1" customWidth="1"/>
    <col min="4" max="4" width="34" style="3" bestFit="1" customWidth="1"/>
    <col min="5" max="5" width="13.69921875" style="3" bestFit="1" customWidth="1"/>
    <col min="6" max="6" width="10.69921875" style="3" bestFit="1" customWidth="1"/>
    <col min="7" max="7" width="8.69921875" style="3" bestFit="1" customWidth="1"/>
    <col min="8" max="8" width="22.69921875" style="3" customWidth="1"/>
    <col min="9" max="9" width="12.5" style="3" bestFit="1" customWidth="1"/>
    <col min="10" max="10" width="17.296875" style="3" bestFit="1" customWidth="1"/>
    <col min="11" max="11" width="11.296875" style="3" bestFit="1" customWidth="1"/>
    <col min="12" max="12" width="8.796875" style="3"/>
    <col min="13" max="13" width="21.19921875" style="3" bestFit="1" customWidth="1"/>
    <col min="14" max="15" width="8.796875" style="3"/>
    <col min="16" max="16" width="36.796875" style="3" bestFit="1" customWidth="1"/>
    <col min="17" max="17" width="10.5" style="3" bestFit="1" customWidth="1"/>
    <col min="18" max="19" width="8.796875" style="3"/>
    <col min="20" max="20" width="40.5" style="3" bestFit="1" customWidth="1"/>
    <col min="21" max="21" width="10.5" style="3" bestFit="1" customWidth="1"/>
    <col min="22" max="22" width="13.09765625" style="3" bestFit="1" customWidth="1"/>
    <col min="23" max="23" width="16.59765625" style="3" bestFit="1" customWidth="1"/>
    <col min="24" max="24" width="12.796875" style="3" bestFit="1" customWidth="1"/>
    <col min="25" max="26" width="8.796875" style="3"/>
    <col min="27" max="27" width="12.19921875" style="3" bestFit="1" customWidth="1"/>
    <col min="28" max="28" width="12.796875" style="3" bestFit="1" customWidth="1"/>
    <col min="29" max="29" width="8.796875" style="3"/>
    <col min="30" max="30" width="12.296875" style="3" customWidth="1"/>
    <col min="31" max="16384" width="8.796875" style="3"/>
  </cols>
  <sheetData>
    <row r="2" spans="1:33">
      <c r="A2" s="3" t="s">
        <v>0</v>
      </c>
    </row>
    <row r="3" spans="1:33" ht="15.6">
      <c r="A3" s="3" t="s">
        <v>1</v>
      </c>
      <c r="P3"/>
      <c r="Q3"/>
    </row>
    <row r="4" spans="1:33">
      <c r="P4" s="3" t="s">
        <v>1475</v>
      </c>
      <c r="T4" s="3" t="s">
        <v>1476</v>
      </c>
      <c r="AA4" s="3" t="s">
        <v>1478</v>
      </c>
      <c r="AG4" s="3" t="s">
        <v>1492</v>
      </c>
    </row>
    <row r="5" spans="1:33" ht="15.6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95" t="s">
        <v>1469</v>
      </c>
      <c r="P5" s="96" t="s">
        <v>1470</v>
      </c>
      <c r="Q5" t="s">
        <v>1472</v>
      </c>
      <c r="R5"/>
      <c r="T5" s="96" t="s">
        <v>1470</v>
      </c>
      <c r="U5" t="s">
        <v>1472</v>
      </c>
      <c r="V5" t="s">
        <v>1473</v>
      </c>
      <c r="W5" t="s">
        <v>1477</v>
      </c>
      <c r="X5" t="s">
        <v>1474</v>
      </c>
      <c r="AA5" s="96" t="s">
        <v>1470</v>
      </c>
      <c r="AB5" t="s">
        <v>1474</v>
      </c>
      <c r="AC5"/>
      <c r="AD5" s="3" t="s">
        <v>1479</v>
      </c>
      <c r="AE5" s="3" t="s">
        <v>1480</v>
      </c>
    </row>
    <row r="6" spans="1:33" ht="15.6">
      <c r="A6" s="4">
        <v>42401</v>
      </c>
      <c r="B6" s="3" t="s">
        <v>14</v>
      </c>
      <c r="C6" s="3" t="s">
        <v>15</v>
      </c>
      <c r="D6" s="3" t="s">
        <v>16</v>
      </c>
      <c r="E6" s="3">
        <v>1</v>
      </c>
      <c r="F6" s="76">
        <v>125000</v>
      </c>
      <c r="G6" s="76">
        <v>12000</v>
      </c>
      <c r="H6" s="76">
        <v>113000</v>
      </c>
      <c r="J6" s="3" t="s">
        <v>17</v>
      </c>
      <c r="M6" s="3" t="str">
        <f>VLOOKUP(C6,'Master Data #1'!$B$5:$G$328,6,0)</f>
        <v>INHHOUSE</v>
      </c>
      <c r="P6" s="97" t="s">
        <v>129</v>
      </c>
      <c r="Q6">
        <v>18</v>
      </c>
      <c r="R6"/>
      <c r="T6" s="98">
        <v>42401</v>
      </c>
      <c r="U6">
        <v>3</v>
      </c>
      <c r="V6">
        <v>375000</v>
      </c>
      <c r="W6">
        <v>0</v>
      </c>
      <c r="X6">
        <v>375000</v>
      </c>
      <c r="AA6" s="98">
        <v>42401</v>
      </c>
      <c r="AB6">
        <v>1514000</v>
      </c>
      <c r="AC6"/>
      <c r="AD6" s="100">
        <v>42401</v>
      </c>
      <c r="AE6" s="101">
        <v>1514000</v>
      </c>
    </row>
    <row r="7" spans="1:33" ht="15.6">
      <c r="A7" s="4">
        <v>42401</v>
      </c>
      <c r="B7" s="3" t="s">
        <v>14</v>
      </c>
      <c r="C7" s="3" t="s">
        <v>18</v>
      </c>
      <c r="D7" s="3" t="s">
        <v>19</v>
      </c>
      <c r="E7" s="3">
        <v>1</v>
      </c>
      <c r="F7" s="76">
        <v>10000</v>
      </c>
      <c r="G7" s="76">
        <v>10000</v>
      </c>
      <c r="H7" s="76">
        <v>0</v>
      </c>
      <c r="J7" s="3" t="s">
        <v>17</v>
      </c>
      <c r="M7" s="3" t="str">
        <f>VLOOKUP(C7,'Master Data #1'!$B$5:$G$328,6,0)</f>
        <v>InHouse</v>
      </c>
      <c r="P7" s="97" t="s">
        <v>333</v>
      </c>
      <c r="Q7">
        <v>15</v>
      </c>
      <c r="R7"/>
      <c r="T7" s="99" t="s">
        <v>42</v>
      </c>
      <c r="U7">
        <v>1</v>
      </c>
      <c r="V7">
        <v>125000</v>
      </c>
      <c r="W7">
        <v>0</v>
      </c>
      <c r="X7">
        <v>125000</v>
      </c>
      <c r="AA7" s="98">
        <v>42402</v>
      </c>
      <c r="AB7">
        <v>428000</v>
      </c>
      <c r="AC7"/>
      <c r="AD7" s="100">
        <v>42402</v>
      </c>
      <c r="AE7" s="101">
        <v>428000</v>
      </c>
    </row>
    <row r="8" spans="1:33" ht="15.6">
      <c r="A8" s="4">
        <v>42401</v>
      </c>
      <c r="B8" s="3" t="s">
        <v>14</v>
      </c>
      <c r="C8" s="3" t="s">
        <v>20</v>
      </c>
      <c r="D8" s="3" t="s">
        <v>21</v>
      </c>
      <c r="E8" s="3">
        <v>1</v>
      </c>
      <c r="F8" s="76">
        <v>125000</v>
      </c>
      <c r="G8" s="76">
        <v>12000</v>
      </c>
      <c r="H8" s="76">
        <v>113000</v>
      </c>
      <c r="J8" s="3" t="s">
        <v>17</v>
      </c>
      <c r="M8" s="3" t="str">
        <f>VLOOKUP(C8,'Master Data #1'!$B$5:$G$328,6,0)</f>
        <v>DASSEIN GRAPHIC LABS</v>
      </c>
      <c r="P8" s="97" t="s">
        <v>135</v>
      </c>
      <c r="Q8">
        <v>14</v>
      </c>
      <c r="R8"/>
      <c r="T8" s="99" t="s">
        <v>39</v>
      </c>
      <c r="U8">
        <v>1</v>
      </c>
      <c r="V8">
        <v>125000</v>
      </c>
      <c r="W8">
        <v>0</v>
      </c>
      <c r="X8">
        <v>125000</v>
      </c>
      <c r="AA8" s="98">
        <v>42403</v>
      </c>
      <c r="AB8">
        <v>1279000</v>
      </c>
      <c r="AC8"/>
      <c r="AD8" s="100">
        <v>42403</v>
      </c>
      <c r="AE8" s="101">
        <v>1279000</v>
      </c>
    </row>
    <row r="9" spans="1:33" ht="15.6">
      <c r="A9" s="4">
        <v>42401</v>
      </c>
      <c r="B9" s="3" t="s">
        <v>22</v>
      </c>
      <c r="C9" s="3" t="s">
        <v>23</v>
      </c>
      <c r="D9" s="3" t="s">
        <v>24</v>
      </c>
      <c r="E9" s="3">
        <v>1</v>
      </c>
      <c r="F9" s="76">
        <v>125000</v>
      </c>
      <c r="G9" s="76">
        <v>0</v>
      </c>
      <c r="H9" s="76">
        <v>125000</v>
      </c>
      <c r="J9" s="3" t="s">
        <v>25</v>
      </c>
      <c r="M9" s="3" t="str">
        <f>VLOOKUP(C9,'Master Data #1'!$B$5:$G$328,6,0)</f>
        <v>Monoponik</v>
      </c>
      <c r="P9" s="97" t="s">
        <v>379</v>
      </c>
      <c r="Q9">
        <v>10</v>
      </c>
      <c r="R9"/>
      <c r="T9" s="99" t="s">
        <v>24</v>
      </c>
      <c r="U9">
        <v>1</v>
      </c>
      <c r="V9">
        <v>125000</v>
      </c>
      <c r="W9">
        <v>0</v>
      </c>
      <c r="X9">
        <v>125000</v>
      </c>
      <c r="AA9" s="98">
        <v>42404</v>
      </c>
      <c r="AB9">
        <v>203000</v>
      </c>
      <c r="AC9"/>
      <c r="AD9" s="100">
        <v>42404</v>
      </c>
      <c r="AE9" s="101">
        <v>203000</v>
      </c>
    </row>
    <row r="10" spans="1:33" ht="15.6">
      <c r="A10" s="4">
        <v>42401</v>
      </c>
      <c r="B10" s="3" t="s">
        <v>22</v>
      </c>
      <c r="C10" s="3" t="s">
        <v>26</v>
      </c>
      <c r="D10" s="3" t="s">
        <v>27</v>
      </c>
      <c r="E10" s="3">
        <v>1</v>
      </c>
      <c r="F10" s="76">
        <v>125000</v>
      </c>
      <c r="G10" s="76">
        <v>0</v>
      </c>
      <c r="H10" s="76">
        <v>125000</v>
      </c>
      <c r="J10" s="3" t="s">
        <v>25</v>
      </c>
      <c r="M10" s="3" t="str">
        <f>VLOOKUP(C10,'Master Data #1'!$B$5:$G$328,6,0)</f>
        <v>INHHOUSE</v>
      </c>
      <c r="P10" s="97" t="s">
        <v>76</v>
      </c>
      <c r="Q10">
        <v>8</v>
      </c>
      <c r="R10"/>
      <c r="T10" s="98">
        <v>42403</v>
      </c>
      <c r="U10">
        <v>1</v>
      </c>
      <c r="V10">
        <v>125000</v>
      </c>
      <c r="W10">
        <v>0</v>
      </c>
      <c r="X10">
        <v>125000</v>
      </c>
      <c r="AA10" s="98">
        <v>42405</v>
      </c>
      <c r="AB10">
        <v>242500</v>
      </c>
      <c r="AC10"/>
      <c r="AD10" s="100">
        <v>42405</v>
      </c>
      <c r="AE10" s="101">
        <v>242500</v>
      </c>
    </row>
    <row r="11" spans="1:33" ht="15.6">
      <c r="A11" s="4">
        <v>42401</v>
      </c>
      <c r="B11" s="3" t="s">
        <v>22</v>
      </c>
      <c r="C11" s="3" t="s">
        <v>28</v>
      </c>
      <c r="D11" s="3" t="s">
        <v>29</v>
      </c>
      <c r="E11" s="3">
        <v>1</v>
      </c>
      <c r="F11" s="76">
        <v>125000</v>
      </c>
      <c r="G11" s="76">
        <v>125000</v>
      </c>
      <c r="H11" s="76">
        <v>0</v>
      </c>
      <c r="J11" s="3" t="s">
        <v>25</v>
      </c>
      <c r="M11" s="3" t="str">
        <f>VLOOKUP(C11,'Master Data #1'!$B$5:$G$328,6,0)</f>
        <v>INHHOUSE</v>
      </c>
      <c r="P11" s="97" t="s">
        <v>133</v>
      </c>
      <c r="Q11">
        <v>8</v>
      </c>
      <c r="R11"/>
      <c r="T11" s="99" t="s">
        <v>108</v>
      </c>
      <c r="U11">
        <v>1</v>
      </c>
      <c r="V11">
        <v>125000</v>
      </c>
      <c r="W11">
        <v>0</v>
      </c>
      <c r="X11">
        <v>125000</v>
      </c>
      <c r="AA11" s="98">
        <v>42406</v>
      </c>
      <c r="AB11">
        <v>741000</v>
      </c>
      <c r="AC11"/>
      <c r="AD11" s="100">
        <v>42406</v>
      </c>
      <c r="AE11" s="101">
        <v>741000</v>
      </c>
    </row>
    <row r="12" spans="1:33" ht="15.6">
      <c r="A12" s="4">
        <v>42401</v>
      </c>
      <c r="B12" s="3" t="s">
        <v>22</v>
      </c>
      <c r="C12" s="3" t="s">
        <v>30</v>
      </c>
      <c r="D12" s="3" t="s">
        <v>31</v>
      </c>
      <c r="E12" s="3">
        <v>1</v>
      </c>
      <c r="F12" s="76">
        <v>125000</v>
      </c>
      <c r="G12" s="76">
        <v>0</v>
      </c>
      <c r="H12" s="76">
        <v>125000</v>
      </c>
      <c r="J12" s="3" t="s">
        <v>25</v>
      </c>
      <c r="M12" s="3" t="str">
        <f>VLOOKUP(C12,'Master Data #1'!$B$5:$G$328,6,0)</f>
        <v>Monoponik</v>
      </c>
      <c r="P12" s="97" t="s">
        <v>60</v>
      </c>
      <c r="Q12">
        <v>8</v>
      </c>
      <c r="R12"/>
      <c r="T12" s="98">
        <v>42404</v>
      </c>
      <c r="U12">
        <v>1</v>
      </c>
      <c r="V12">
        <v>15000</v>
      </c>
      <c r="W12">
        <v>0</v>
      </c>
      <c r="X12">
        <v>15000</v>
      </c>
      <c r="AA12" s="98">
        <v>42407</v>
      </c>
      <c r="AB12">
        <v>1139000</v>
      </c>
      <c r="AC12"/>
      <c r="AD12" s="100">
        <v>42407</v>
      </c>
      <c r="AE12" s="101">
        <v>1139000</v>
      </c>
    </row>
    <row r="13" spans="1:33" ht="15.6">
      <c r="A13" s="4">
        <v>42401</v>
      </c>
      <c r="B13" s="3" t="s">
        <v>22</v>
      </c>
      <c r="C13" s="3" t="s">
        <v>32</v>
      </c>
      <c r="D13" s="3" t="s">
        <v>33</v>
      </c>
      <c r="E13" s="3">
        <v>1</v>
      </c>
      <c r="F13" s="76">
        <v>125000</v>
      </c>
      <c r="G13" s="76">
        <v>0</v>
      </c>
      <c r="H13" s="76">
        <v>125000</v>
      </c>
      <c r="J13" s="3" t="s">
        <v>25</v>
      </c>
      <c r="M13" s="3" t="str">
        <f>VLOOKUP(C13,'Master Data #1'!$B$5:$G$328,6,0)</f>
        <v>DASSEIN GRAPHIC LABS</v>
      </c>
      <c r="P13" s="97" t="s">
        <v>100</v>
      </c>
      <c r="Q13">
        <v>7</v>
      </c>
      <c r="R13"/>
      <c r="T13" s="99" t="s">
        <v>135</v>
      </c>
      <c r="U13">
        <v>1</v>
      </c>
      <c r="V13">
        <v>15000</v>
      </c>
      <c r="W13">
        <v>0</v>
      </c>
      <c r="X13">
        <v>15000</v>
      </c>
      <c r="AA13" s="98">
        <v>42408</v>
      </c>
      <c r="AB13">
        <v>1458000</v>
      </c>
      <c r="AC13"/>
      <c r="AD13" s="100">
        <v>42408</v>
      </c>
      <c r="AE13" s="101">
        <v>1458000</v>
      </c>
    </row>
    <row r="14" spans="1:33" ht="15.6">
      <c r="A14" s="4">
        <v>42401</v>
      </c>
      <c r="B14" s="3" t="s">
        <v>22</v>
      </c>
      <c r="C14" s="3" t="s">
        <v>34</v>
      </c>
      <c r="D14" s="3" t="s">
        <v>35</v>
      </c>
      <c r="E14" s="3">
        <v>1</v>
      </c>
      <c r="F14" s="76">
        <v>125000</v>
      </c>
      <c r="G14" s="76">
        <v>0</v>
      </c>
      <c r="H14" s="76">
        <v>125000</v>
      </c>
      <c r="J14" s="3" t="s">
        <v>25</v>
      </c>
      <c r="M14" s="3" t="str">
        <f>VLOOKUP(C14,'Master Data #1'!$B$5:$G$328,6,0)</f>
        <v>INHHOUSE</v>
      </c>
      <c r="P14" s="97" t="s">
        <v>275</v>
      </c>
      <c r="Q14">
        <v>6</v>
      </c>
      <c r="R14"/>
      <c r="T14" s="98">
        <v>42406</v>
      </c>
      <c r="U14">
        <v>1</v>
      </c>
      <c r="V14">
        <v>15000</v>
      </c>
      <c r="W14">
        <v>0</v>
      </c>
      <c r="X14">
        <v>15000</v>
      </c>
      <c r="AA14" s="98">
        <v>42409</v>
      </c>
      <c r="AB14">
        <v>908000</v>
      </c>
      <c r="AC14"/>
      <c r="AD14" s="100">
        <v>42409</v>
      </c>
      <c r="AE14" s="101">
        <v>908000</v>
      </c>
    </row>
    <row r="15" spans="1:33" ht="15.6">
      <c r="A15" s="4">
        <v>42401</v>
      </c>
      <c r="B15" s="3" t="s">
        <v>22</v>
      </c>
      <c r="C15" s="3" t="s">
        <v>36</v>
      </c>
      <c r="D15" s="3" t="s">
        <v>37</v>
      </c>
      <c r="E15" s="3">
        <v>1</v>
      </c>
      <c r="F15" s="76">
        <v>10000</v>
      </c>
      <c r="G15" s="76">
        <v>10000</v>
      </c>
      <c r="H15" s="76">
        <v>0</v>
      </c>
      <c r="J15" s="3" t="s">
        <v>25</v>
      </c>
      <c r="M15" s="3" t="str">
        <f>VLOOKUP(C15,'Master Data #1'!$B$5:$G$328,6,0)</f>
        <v>InHouse</v>
      </c>
      <c r="P15" s="97" t="s">
        <v>148</v>
      </c>
      <c r="Q15">
        <v>6</v>
      </c>
      <c r="R15"/>
      <c r="T15" s="99" t="s">
        <v>135</v>
      </c>
      <c r="U15">
        <v>1</v>
      </c>
      <c r="V15">
        <v>15000</v>
      </c>
      <c r="W15">
        <v>0</v>
      </c>
      <c r="X15">
        <v>15000</v>
      </c>
      <c r="AA15" s="98">
        <v>42410</v>
      </c>
      <c r="AB15">
        <v>1011500</v>
      </c>
      <c r="AC15"/>
      <c r="AD15" s="100">
        <v>42410</v>
      </c>
      <c r="AE15" s="101">
        <v>1011500</v>
      </c>
    </row>
    <row r="16" spans="1:33" ht="15.6">
      <c r="A16" s="4">
        <v>42401</v>
      </c>
      <c r="B16" s="3" t="s">
        <v>22</v>
      </c>
      <c r="C16" s="3" t="s">
        <v>38</v>
      </c>
      <c r="D16" s="3" t="s">
        <v>39</v>
      </c>
      <c r="E16" s="3">
        <v>1</v>
      </c>
      <c r="F16" s="76">
        <v>125000</v>
      </c>
      <c r="G16" s="76">
        <v>0</v>
      </c>
      <c r="H16" s="76">
        <v>125000</v>
      </c>
      <c r="J16" s="3" t="s">
        <v>25</v>
      </c>
      <c r="M16" s="3" t="str">
        <f>VLOOKUP(C16,'Master Data #1'!$B$5:$G$328,6,0)</f>
        <v>INHHOUSE</v>
      </c>
      <c r="P16" s="97" t="s">
        <v>66</v>
      </c>
      <c r="Q16">
        <v>6</v>
      </c>
      <c r="R16"/>
      <c r="T16" s="98">
        <v>42408</v>
      </c>
      <c r="U16">
        <v>3</v>
      </c>
      <c r="V16">
        <v>155000</v>
      </c>
      <c r="W16">
        <v>833.33333333333337</v>
      </c>
      <c r="X16">
        <v>152500</v>
      </c>
      <c r="AA16" s="98">
        <v>42411</v>
      </c>
      <c r="AB16">
        <v>385000</v>
      </c>
      <c r="AC16"/>
      <c r="AD16" s="100">
        <v>42411</v>
      </c>
      <c r="AE16" s="101">
        <v>385000</v>
      </c>
    </row>
    <row r="17" spans="1:31" ht="15.6">
      <c r="A17" s="4">
        <v>42401</v>
      </c>
      <c r="B17" s="3" t="s">
        <v>40</v>
      </c>
      <c r="C17" s="3" t="s">
        <v>41</v>
      </c>
      <c r="D17" s="3" t="s">
        <v>42</v>
      </c>
      <c r="E17" s="3">
        <v>1</v>
      </c>
      <c r="F17" s="76">
        <v>125000</v>
      </c>
      <c r="G17" s="76">
        <v>0</v>
      </c>
      <c r="H17" s="76">
        <v>125000</v>
      </c>
      <c r="J17" s="3" t="s">
        <v>43</v>
      </c>
      <c r="M17" s="3" t="str">
        <f>VLOOKUP(C17,'Master Data #1'!$B$5:$G$328,6,0)</f>
        <v>INHHOUSE</v>
      </c>
      <c r="P17" s="97" t="s">
        <v>116</v>
      </c>
      <c r="Q17">
        <v>5</v>
      </c>
      <c r="R17"/>
      <c r="T17" s="99" t="s">
        <v>135</v>
      </c>
      <c r="U17">
        <v>2</v>
      </c>
      <c r="V17">
        <v>30000</v>
      </c>
      <c r="W17">
        <v>1250</v>
      </c>
      <c r="X17">
        <v>27500</v>
      </c>
      <c r="AA17" s="98">
        <v>42412</v>
      </c>
      <c r="AB17">
        <v>140000</v>
      </c>
      <c r="AC17"/>
      <c r="AD17" s="100">
        <v>42412</v>
      </c>
      <c r="AE17" s="101">
        <v>140000</v>
      </c>
    </row>
    <row r="18" spans="1:31" ht="15.6">
      <c r="A18" s="4">
        <v>42401</v>
      </c>
      <c r="B18" s="3" t="s">
        <v>40</v>
      </c>
      <c r="C18" s="3" t="s">
        <v>44</v>
      </c>
      <c r="D18" s="3" t="s">
        <v>45</v>
      </c>
      <c r="E18" s="3">
        <v>1</v>
      </c>
      <c r="F18" s="76">
        <v>125000</v>
      </c>
      <c r="G18" s="76">
        <v>0</v>
      </c>
      <c r="H18" s="76">
        <v>125000</v>
      </c>
      <c r="J18" s="3" t="s">
        <v>43</v>
      </c>
      <c r="M18" s="3" t="str">
        <f>VLOOKUP(C18,'Master Data #1'!$B$5:$G$328,6,0)</f>
        <v>InHouse</v>
      </c>
      <c r="P18" s="97" t="s">
        <v>280</v>
      </c>
      <c r="Q18">
        <v>5</v>
      </c>
      <c r="R18"/>
      <c r="T18" s="99" t="s">
        <v>42</v>
      </c>
      <c r="U18">
        <v>1</v>
      </c>
      <c r="V18">
        <v>125000</v>
      </c>
      <c r="W18">
        <v>0</v>
      </c>
      <c r="X18">
        <v>125000</v>
      </c>
      <c r="AA18" s="98">
        <v>42413</v>
      </c>
      <c r="AB18">
        <v>1299000</v>
      </c>
      <c r="AC18"/>
      <c r="AD18" s="100">
        <v>42413</v>
      </c>
      <c r="AE18" s="101">
        <v>1299000</v>
      </c>
    </row>
    <row r="19" spans="1:31" ht="15.6">
      <c r="A19" s="4">
        <v>42401</v>
      </c>
      <c r="B19" s="3" t="s">
        <v>46</v>
      </c>
      <c r="C19" s="3" t="s">
        <v>47</v>
      </c>
      <c r="D19" s="3" t="s">
        <v>48</v>
      </c>
      <c r="E19" s="3">
        <v>1</v>
      </c>
      <c r="F19" s="76">
        <v>15000</v>
      </c>
      <c r="G19" s="76">
        <v>15000</v>
      </c>
      <c r="H19" s="76">
        <v>0</v>
      </c>
      <c r="J19" s="3" t="s">
        <v>49</v>
      </c>
      <c r="M19" s="3" t="str">
        <f>VLOOKUP(C19,'Master Data #1'!$B$5:$G$328,6,0)</f>
        <v>InHouse</v>
      </c>
      <c r="P19" s="97" t="s">
        <v>71</v>
      </c>
      <c r="Q19">
        <v>5</v>
      </c>
      <c r="R19"/>
      <c r="T19" s="98">
        <v>42409</v>
      </c>
      <c r="U19">
        <v>2</v>
      </c>
      <c r="V19">
        <v>140000</v>
      </c>
      <c r="W19">
        <v>13500</v>
      </c>
      <c r="X19">
        <v>113000</v>
      </c>
      <c r="AA19" s="98">
        <v>42414</v>
      </c>
      <c r="AB19">
        <v>252000</v>
      </c>
      <c r="AC19"/>
      <c r="AD19" s="100">
        <v>42414</v>
      </c>
      <c r="AE19" s="101">
        <v>252000</v>
      </c>
    </row>
    <row r="20" spans="1:31" ht="15.6">
      <c r="A20" s="4">
        <v>42401</v>
      </c>
      <c r="B20" s="3" t="s">
        <v>46</v>
      </c>
      <c r="C20" s="3" t="s">
        <v>50</v>
      </c>
      <c r="D20" s="3" t="s">
        <v>51</v>
      </c>
      <c r="E20" s="3">
        <v>1</v>
      </c>
      <c r="F20" s="76">
        <v>125000</v>
      </c>
      <c r="G20" s="76">
        <v>12500</v>
      </c>
      <c r="H20" s="76">
        <v>112500</v>
      </c>
      <c r="J20" s="3" t="s">
        <v>49</v>
      </c>
      <c r="M20" s="3" t="str">
        <f>VLOOKUP(C20,'Master Data #1'!$B$5:$G$328,6,0)</f>
        <v>INHHOUSE</v>
      </c>
      <c r="P20" s="97" t="s">
        <v>156</v>
      </c>
      <c r="Q20">
        <v>5</v>
      </c>
      <c r="R20"/>
      <c r="T20" s="99" t="s">
        <v>286</v>
      </c>
      <c r="U20">
        <v>1</v>
      </c>
      <c r="V20">
        <v>125000</v>
      </c>
      <c r="W20">
        <v>12000</v>
      </c>
      <c r="X20">
        <v>113000</v>
      </c>
      <c r="AA20" s="98">
        <v>42415</v>
      </c>
      <c r="AB20">
        <v>1815000</v>
      </c>
      <c r="AC20"/>
      <c r="AD20" s="100">
        <v>42415</v>
      </c>
      <c r="AE20" s="101">
        <v>1815000</v>
      </c>
    </row>
    <row r="21" spans="1:31" ht="15.6">
      <c r="A21" s="4">
        <v>42401</v>
      </c>
      <c r="B21" s="3" t="s">
        <v>46</v>
      </c>
      <c r="C21" s="3" t="s">
        <v>52</v>
      </c>
      <c r="D21" s="3" t="s">
        <v>53</v>
      </c>
      <c r="E21" s="3">
        <v>1</v>
      </c>
      <c r="F21" s="76">
        <v>125000</v>
      </c>
      <c r="G21" s="76">
        <v>12500</v>
      </c>
      <c r="H21" s="76">
        <v>112500</v>
      </c>
      <c r="J21" s="3" t="s">
        <v>49</v>
      </c>
      <c r="M21" s="3" t="str">
        <f>VLOOKUP(C21,'Master Data #1'!$B$5:$G$328,6,0)</f>
        <v>Monoponik</v>
      </c>
      <c r="P21" s="97" t="s">
        <v>45</v>
      </c>
      <c r="Q21">
        <v>4</v>
      </c>
      <c r="R21"/>
      <c r="T21" s="99" t="s">
        <v>135</v>
      </c>
      <c r="U21">
        <v>1</v>
      </c>
      <c r="V21">
        <v>15000</v>
      </c>
      <c r="W21">
        <v>15000</v>
      </c>
      <c r="X21">
        <v>0</v>
      </c>
      <c r="AA21" s="98">
        <v>42416</v>
      </c>
      <c r="AB21">
        <v>243000</v>
      </c>
      <c r="AC21"/>
      <c r="AD21" s="100">
        <v>42416</v>
      </c>
      <c r="AE21" s="101">
        <v>243000</v>
      </c>
    </row>
    <row r="22" spans="1:31" ht="15.6">
      <c r="A22" s="4">
        <v>42401</v>
      </c>
      <c r="B22" s="3" t="s">
        <v>54</v>
      </c>
      <c r="C22" s="3" t="s">
        <v>55</v>
      </c>
      <c r="D22" s="3" t="s">
        <v>56</v>
      </c>
      <c r="E22" s="3">
        <v>1</v>
      </c>
      <c r="F22" s="76">
        <v>125000</v>
      </c>
      <c r="G22" s="76">
        <v>62000</v>
      </c>
      <c r="H22" s="76">
        <v>63000</v>
      </c>
      <c r="J22" s="3" t="s">
        <v>57</v>
      </c>
      <c r="M22" s="3" t="str">
        <f>VLOOKUP(C22,'Master Data #1'!$B$5:$G$328,6,0)</f>
        <v>InHouse</v>
      </c>
      <c r="P22" s="97" t="s">
        <v>142</v>
      </c>
      <c r="Q22">
        <v>4</v>
      </c>
      <c r="R22"/>
      <c r="T22" s="98">
        <v>42412</v>
      </c>
      <c r="U22">
        <v>2</v>
      </c>
      <c r="V22">
        <v>140000</v>
      </c>
      <c r="W22">
        <v>20000</v>
      </c>
      <c r="X22">
        <v>100000</v>
      </c>
      <c r="AA22" s="98">
        <v>42417</v>
      </c>
      <c r="AB22">
        <v>1395000</v>
      </c>
      <c r="AC22"/>
      <c r="AD22" s="100">
        <v>42417</v>
      </c>
      <c r="AE22" s="101">
        <v>1395000</v>
      </c>
    </row>
    <row r="23" spans="1:31" ht="15.6">
      <c r="A23" s="4">
        <v>42402</v>
      </c>
      <c r="B23" s="3" t="s">
        <v>58</v>
      </c>
      <c r="C23" s="3" t="s">
        <v>59</v>
      </c>
      <c r="D23" s="3" t="s">
        <v>60</v>
      </c>
      <c r="E23" s="3">
        <v>1</v>
      </c>
      <c r="F23" s="76">
        <v>75000</v>
      </c>
      <c r="G23" s="76">
        <v>37500</v>
      </c>
      <c r="H23" s="76">
        <v>37500</v>
      </c>
      <c r="J23" s="3" t="s">
        <v>61</v>
      </c>
      <c r="M23" s="3" t="str">
        <f>VLOOKUP(C23,'Master Data #1'!$B$5:$G$328,6,0)</f>
        <v>InHouse</v>
      </c>
      <c r="P23" s="97" t="s">
        <v>389</v>
      </c>
      <c r="Q23">
        <v>4</v>
      </c>
      <c r="T23" s="99" t="s">
        <v>340</v>
      </c>
      <c r="U23">
        <v>1</v>
      </c>
      <c r="V23">
        <v>125000</v>
      </c>
      <c r="W23">
        <v>40000</v>
      </c>
      <c r="X23">
        <v>85000</v>
      </c>
      <c r="AA23" s="98">
        <v>42418</v>
      </c>
      <c r="AB23">
        <v>340000</v>
      </c>
      <c r="AD23" s="100">
        <v>42418</v>
      </c>
      <c r="AE23" s="101">
        <v>340000</v>
      </c>
    </row>
    <row r="24" spans="1:31" ht="15.6">
      <c r="A24" s="4">
        <v>42402</v>
      </c>
      <c r="B24" s="3" t="s">
        <v>58</v>
      </c>
      <c r="C24" s="3" t="s">
        <v>62</v>
      </c>
      <c r="D24" s="3" t="s">
        <v>63</v>
      </c>
      <c r="E24" s="3">
        <v>1</v>
      </c>
      <c r="F24" s="76">
        <v>75000</v>
      </c>
      <c r="G24" s="76">
        <v>37500</v>
      </c>
      <c r="H24" s="76">
        <v>37500</v>
      </c>
      <c r="J24" s="3" t="s">
        <v>61</v>
      </c>
      <c r="M24" s="3" t="str">
        <f>VLOOKUP(C24,'Master Data #1'!$B$5:$G$328,6,0)</f>
        <v>InHouse</v>
      </c>
      <c r="P24" s="97" t="s">
        <v>97</v>
      </c>
      <c r="Q24">
        <v>4</v>
      </c>
      <c r="T24" s="99" t="s">
        <v>135</v>
      </c>
      <c r="U24">
        <v>1</v>
      </c>
      <c r="V24">
        <v>15000</v>
      </c>
      <c r="W24">
        <v>0</v>
      </c>
      <c r="X24">
        <v>15000</v>
      </c>
      <c r="AA24" s="98">
        <v>42419</v>
      </c>
      <c r="AB24">
        <v>773000</v>
      </c>
      <c r="AD24" s="100">
        <v>42419</v>
      </c>
      <c r="AE24" s="101">
        <v>773000</v>
      </c>
    </row>
    <row r="25" spans="1:31" ht="15.6">
      <c r="A25" s="4">
        <v>42402</v>
      </c>
      <c r="B25" s="3" t="s">
        <v>64</v>
      </c>
      <c r="C25" s="3" t="s">
        <v>65</v>
      </c>
      <c r="D25" s="3" t="s">
        <v>66</v>
      </c>
      <c r="E25" s="3">
        <v>1</v>
      </c>
      <c r="F25" s="76">
        <v>125000</v>
      </c>
      <c r="G25" s="76">
        <v>12000</v>
      </c>
      <c r="H25" s="76">
        <v>113000</v>
      </c>
      <c r="J25" s="3" t="s">
        <v>67</v>
      </c>
      <c r="M25" s="3" t="str">
        <f>VLOOKUP(C25,'Master Data #1'!$B$5:$G$328,6,0)</f>
        <v>INHHOUSE - IQBAL</v>
      </c>
      <c r="P25" s="97" t="s">
        <v>206</v>
      </c>
      <c r="Q25">
        <v>4</v>
      </c>
      <c r="T25" s="98">
        <v>42413</v>
      </c>
      <c r="U25">
        <v>5</v>
      </c>
      <c r="V25">
        <v>290000</v>
      </c>
      <c r="W25">
        <v>4250</v>
      </c>
      <c r="X25">
        <v>273000</v>
      </c>
      <c r="AA25" s="98">
        <v>42420</v>
      </c>
      <c r="AB25">
        <v>622500</v>
      </c>
      <c r="AD25" s="100">
        <v>42420</v>
      </c>
      <c r="AE25" s="101">
        <v>622500</v>
      </c>
    </row>
    <row r="26" spans="1:31" ht="15.6">
      <c r="A26" s="4">
        <v>42402</v>
      </c>
      <c r="B26" s="3" t="s">
        <v>64</v>
      </c>
      <c r="C26" s="3" t="s">
        <v>68</v>
      </c>
      <c r="D26" s="3" t="s">
        <v>69</v>
      </c>
      <c r="E26" s="3">
        <v>1</v>
      </c>
      <c r="F26" s="76">
        <v>125000</v>
      </c>
      <c r="G26" s="76">
        <v>12500</v>
      </c>
      <c r="H26" s="76">
        <v>112500</v>
      </c>
      <c r="J26" s="3" t="s">
        <v>67</v>
      </c>
      <c r="M26" s="3" t="str">
        <f>VLOOKUP(C26,'Master Data #1'!$B$5:$G$328,6,0)</f>
        <v>DASSEIN GRAPHIC LABS</v>
      </c>
      <c r="P26" s="97" t="s">
        <v>121</v>
      </c>
      <c r="Q26">
        <v>4</v>
      </c>
      <c r="T26" s="99" t="s">
        <v>369</v>
      </c>
      <c r="U26">
        <v>1</v>
      </c>
      <c r="V26">
        <v>10000</v>
      </c>
      <c r="W26">
        <v>0</v>
      </c>
      <c r="X26">
        <v>10000</v>
      </c>
      <c r="AA26" s="98">
        <v>42421</v>
      </c>
      <c r="AB26">
        <v>1121000</v>
      </c>
      <c r="AD26" s="100">
        <v>42421</v>
      </c>
      <c r="AE26" s="101">
        <v>1121000</v>
      </c>
    </row>
    <row r="27" spans="1:31" ht="15.6">
      <c r="A27" s="4">
        <v>42402</v>
      </c>
      <c r="B27" s="3" t="s">
        <v>64</v>
      </c>
      <c r="C27" s="3" t="s">
        <v>70</v>
      </c>
      <c r="D27" s="3" t="s">
        <v>71</v>
      </c>
      <c r="E27" s="3">
        <v>1</v>
      </c>
      <c r="F27" s="76">
        <v>15000</v>
      </c>
      <c r="G27" s="76">
        <v>0</v>
      </c>
      <c r="H27" s="76">
        <v>15000</v>
      </c>
      <c r="J27" s="3" t="s">
        <v>67</v>
      </c>
      <c r="M27" s="3" t="str">
        <f>VLOOKUP(C27,'Master Data #1'!$B$5:$G$328,6,0)</f>
        <v>InHouse</v>
      </c>
      <c r="P27" s="97" t="s">
        <v>160</v>
      </c>
      <c r="Q27">
        <v>4</v>
      </c>
      <c r="T27" s="99" t="s">
        <v>135</v>
      </c>
      <c r="U27">
        <v>2</v>
      </c>
      <c r="V27">
        <v>30000</v>
      </c>
      <c r="W27">
        <v>5000</v>
      </c>
      <c r="X27">
        <v>25000</v>
      </c>
      <c r="AA27" s="98">
        <v>42422</v>
      </c>
      <c r="AB27">
        <v>203000</v>
      </c>
      <c r="AD27" s="100">
        <v>42422</v>
      </c>
      <c r="AE27" s="101">
        <v>203000</v>
      </c>
    </row>
    <row r="28" spans="1:31" ht="15.6">
      <c r="A28" s="4">
        <v>42402</v>
      </c>
      <c r="B28" s="3" t="s">
        <v>64</v>
      </c>
      <c r="C28" s="3" t="s">
        <v>72</v>
      </c>
      <c r="D28" s="3" t="s">
        <v>73</v>
      </c>
      <c r="E28" s="3">
        <v>1</v>
      </c>
      <c r="F28" s="76">
        <v>125000</v>
      </c>
      <c r="G28" s="76">
        <v>12500</v>
      </c>
      <c r="H28" s="76">
        <v>112500</v>
      </c>
      <c r="J28" s="3" t="s">
        <v>67</v>
      </c>
      <c r="M28" s="3" t="str">
        <f>VLOOKUP(C28,'Master Data #1'!$B$5:$G$328,6,0)</f>
        <v>INHHOUSE</v>
      </c>
      <c r="P28" s="97" t="s">
        <v>177</v>
      </c>
      <c r="Q28">
        <v>3</v>
      </c>
      <c r="T28" s="99" t="s">
        <v>360</v>
      </c>
      <c r="U28">
        <v>1</v>
      </c>
      <c r="V28">
        <v>125000</v>
      </c>
      <c r="W28">
        <v>12000</v>
      </c>
      <c r="X28">
        <v>113000</v>
      </c>
      <c r="AA28" s="98">
        <v>42423</v>
      </c>
      <c r="AB28">
        <v>170000</v>
      </c>
      <c r="AD28" s="100">
        <v>42423</v>
      </c>
      <c r="AE28" s="101">
        <v>170000</v>
      </c>
    </row>
    <row r="29" spans="1:31" ht="15.6">
      <c r="A29" s="4">
        <v>42403</v>
      </c>
      <c r="B29" s="3" t="s">
        <v>74</v>
      </c>
      <c r="C29" s="3" t="s">
        <v>75</v>
      </c>
      <c r="D29" s="3" t="s">
        <v>76</v>
      </c>
      <c r="E29" s="3">
        <v>1</v>
      </c>
      <c r="F29" s="76">
        <v>125000</v>
      </c>
      <c r="G29" s="76">
        <v>12000</v>
      </c>
      <c r="H29" s="76">
        <v>113000</v>
      </c>
      <c r="J29" s="3" t="s">
        <v>77</v>
      </c>
      <c r="M29" s="3" t="str">
        <f>VLOOKUP(C29,'Master Data #1'!$B$5:$G$328,6,0)</f>
        <v>INHHOUSE - IQBAL</v>
      </c>
      <c r="P29" s="97" t="s">
        <v>265</v>
      </c>
      <c r="Q29">
        <v>3</v>
      </c>
      <c r="T29" s="99" t="s">
        <v>354</v>
      </c>
      <c r="U29">
        <v>1</v>
      </c>
      <c r="V29">
        <v>125000</v>
      </c>
      <c r="W29">
        <v>0</v>
      </c>
      <c r="X29">
        <v>125000</v>
      </c>
      <c r="AA29" s="98">
        <v>42424</v>
      </c>
      <c r="AB29">
        <v>15000</v>
      </c>
      <c r="AD29" s="100">
        <v>42424</v>
      </c>
      <c r="AE29" s="101">
        <v>15000</v>
      </c>
    </row>
    <row r="30" spans="1:31" ht="15.6">
      <c r="A30" s="4">
        <v>42403</v>
      </c>
      <c r="B30" s="3" t="s">
        <v>78</v>
      </c>
      <c r="C30" s="3" t="s">
        <v>79</v>
      </c>
      <c r="D30" s="3" t="s">
        <v>80</v>
      </c>
      <c r="E30" s="3">
        <v>1</v>
      </c>
      <c r="F30" s="76">
        <v>30000</v>
      </c>
      <c r="G30" s="76">
        <v>30000</v>
      </c>
      <c r="H30" s="76">
        <v>0</v>
      </c>
      <c r="J30" s="3" t="s">
        <v>81</v>
      </c>
      <c r="M30" s="3" t="str">
        <f>VLOOKUP(C30,'Master Data #1'!$B$5:$G$328,6,0)</f>
        <v>InHouse</v>
      </c>
      <c r="P30" s="97" t="s">
        <v>123</v>
      </c>
      <c r="Q30">
        <v>3</v>
      </c>
      <c r="T30" s="98">
        <v>42415</v>
      </c>
      <c r="U30">
        <v>2</v>
      </c>
      <c r="V30">
        <v>250000</v>
      </c>
      <c r="W30">
        <v>0</v>
      </c>
      <c r="X30">
        <v>250000</v>
      </c>
      <c r="AA30" s="98">
        <v>42425</v>
      </c>
      <c r="AB30">
        <v>217000</v>
      </c>
      <c r="AD30" s="100">
        <v>42425</v>
      </c>
      <c r="AE30" s="101">
        <v>217000</v>
      </c>
    </row>
    <row r="31" spans="1:31" ht="15.6">
      <c r="A31" s="4">
        <v>42403</v>
      </c>
      <c r="B31" s="3" t="s">
        <v>78</v>
      </c>
      <c r="C31" s="3" t="s">
        <v>82</v>
      </c>
      <c r="D31" s="3" t="s">
        <v>83</v>
      </c>
      <c r="E31" s="3">
        <v>1</v>
      </c>
      <c r="F31" s="76">
        <v>125000</v>
      </c>
      <c r="G31" s="76">
        <v>0</v>
      </c>
      <c r="H31" s="76">
        <v>125000</v>
      </c>
      <c r="J31" s="3" t="s">
        <v>81</v>
      </c>
      <c r="M31" s="3" t="str">
        <f>VLOOKUP(C31,'Master Data #1'!$B$5:$G$328,6,0)</f>
        <v>Monoponik</v>
      </c>
      <c r="P31" s="97" t="s">
        <v>373</v>
      </c>
      <c r="Q31">
        <v>3</v>
      </c>
      <c r="T31" s="99" t="s">
        <v>415</v>
      </c>
      <c r="U31">
        <v>1</v>
      </c>
      <c r="V31">
        <v>125000</v>
      </c>
      <c r="W31">
        <v>0</v>
      </c>
      <c r="X31">
        <v>125000</v>
      </c>
      <c r="AA31" s="98">
        <v>42426</v>
      </c>
      <c r="AB31">
        <v>660000</v>
      </c>
      <c r="AD31" s="100">
        <v>42426</v>
      </c>
      <c r="AE31" s="101">
        <v>660000</v>
      </c>
    </row>
    <row r="32" spans="1:31" ht="15.6">
      <c r="A32" s="4">
        <v>42403</v>
      </c>
      <c r="B32" s="3" t="s">
        <v>78</v>
      </c>
      <c r="C32" s="3" t="s">
        <v>84</v>
      </c>
      <c r="D32" s="3" t="s">
        <v>85</v>
      </c>
      <c r="E32" s="3">
        <v>1</v>
      </c>
      <c r="F32" s="76">
        <v>125000</v>
      </c>
      <c r="G32" s="76">
        <v>0</v>
      </c>
      <c r="H32" s="76">
        <v>125000</v>
      </c>
      <c r="J32" s="3" t="s">
        <v>81</v>
      </c>
      <c r="M32" s="3" t="str">
        <f>VLOOKUP(C32,'Master Data #1'!$B$5:$G$328,6,0)</f>
        <v>Monoponik</v>
      </c>
      <c r="P32" s="97" t="s">
        <v>171</v>
      </c>
      <c r="Q32">
        <v>3</v>
      </c>
      <c r="T32" s="99" t="s">
        <v>24</v>
      </c>
      <c r="U32">
        <v>1</v>
      </c>
      <c r="V32">
        <v>125000</v>
      </c>
      <c r="W32">
        <v>0</v>
      </c>
      <c r="X32">
        <v>125000</v>
      </c>
      <c r="AA32" s="98">
        <v>42427</v>
      </c>
      <c r="AB32">
        <v>404000</v>
      </c>
      <c r="AD32" s="100">
        <v>42427</v>
      </c>
      <c r="AE32" s="101">
        <v>404000</v>
      </c>
    </row>
    <row r="33" spans="1:31" ht="15.6">
      <c r="A33" s="4">
        <v>42403</v>
      </c>
      <c r="B33" s="3" t="s">
        <v>86</v>
      </c>
      <c r="C33" s="3" t="s">
        <v>70</v>
      </c>
      <c r="D33" s="3" t="s">
        <v>71</v>
      </c>
      <c r="E33" s="3">
        <v>1</v>
      </c>
      <c r="F33" s="76">
        <v>15000</v>
      </c>
      <c r="G33" s="76">
        <v>0</v>
      </c>
      <c r="H33" s="76">
        <v>15000</v>
      </c>
      <c r="J33" s="3" t="s">
        <v>87</v>
      </c>
      <c r="M33" s="3" t="str">
        <f>VLOOKUP(C33,'Master Data #1'!$B$5:$G$328,6,0)</f>
        <v>InHouse</v>
      </c>
      <c r="P33" s="97" t="s">
        <v>222</v>
      </c>
      <c r="Q33">
        <v>3</v>
      </c>
      <c r="T33" s="98">
        <v>42418</v>
      </c>
      <c r="U33">
        <v>2</v>
      </c>
      <c r="V33">
        <v>140000</v>
      </c>
      <c r="W33">
        <v>1250</v>
      </c>
      <c r="X33">
        <v>137500</v>
      </c>
      <c r="AA33" s="98">
        <v>42428</v>
      </c>
      <c r="AB33">
        <v>320000</v>
      </c>
      <c r="AD33" s="100">
        <v>42428</v>
      </c>
      <c r="AE33" s="101">
        <v>320000</v>
      </c>
    </row>
    <row r="34" spans="1:31" ht="15.6">
      <c r="A34" s="4">
        <v>42403</v>
      </c>
      <c r="B34" s="3" t="s">
        <v>86</v>
      </c>
      <c r="C34" s="3" t="s">
        <v>75</v>
      </c>
      <c r="D34" s="3" t="s">
        <v>76</v>
      </c>
      <c r="E34" s="3">
        <v>1</v>
      </c>
      <c r="F34" s="76">
        <v>125000</v>
      </c>
      <c r="G34" s="76">
        <v>0</v>
      </c>
      <c r="H34" s="76">
        <v>125000</v>
      </c>
      <c r="J34" s="3" t="s">
        <v>87</v>
      </c>
      <c r="M34" s="3" t="str">
        <f>VLOOKUP(C34,'Master Data #1'!$B$5:$G$328,6,0)</f>
        <v>INHHOUSE - IQBAL</v>
      </c>
      <c r="P34" s="97" t="s">
        <v>29</v>
      </c>
      <c r="Q34">
        <v>3</v>
      </c>
      <c r="T34" s="99" t="s">
        <v>135</v>
      </c>
      <c r="U34">
        <v>1</v>
      </c>
      <c r="V34">
        <v>15000</v>
      </c>
      <c r="W34">
        <v>2500</v>
      </c>
      <c r="X34">
        <v>12500</v>
      </c>
      <c r="AA34" s="98">
        <v>42429</v>
      </c>
      <c r="AB34">
        <v>125000</v>
      </c>
      <c r="AD34" s="100">
        <v>42429</v>
      </c>
      <c r="AE34" s="101">
        <v>125000</v>
      </c>
    </row>
    <row r="35" spans="1:31" ht="15.6">
      <c r="A35" s="4">
        <v>42403</v>
      </c>
      <c r="B35" s="3" t="s">
        <v>88</v>
      </c>
      <c r="C35" s="3" t="s">
        <v>89</v>
      </c>
      <c r="D35" s="3" t="s">
        <v>90</v>
      </c>
      <c r="E35" s="3">
        <v>1</v>
      </c>
      <c r="F35" s="76">
        <v>125000</v>
      </c>
      <c r="G35" s="76">
        <v>12000</v>
      </c>
      <c r="H35" s="76">
        <v>113000</v>
      </c>
      <c r="J35" s="3" t="s">
        <v>91</v>
      </c>
      <c r="M35" s="3" t="str">
        <f>VLOOKUP(C35,'Master Data #1'!$B$5:$G$328,6,0)</f>
        <v>INHHOUSE</v>
      </c>
      <c r="P35" s="97" t="s">
        <v>48</v>
      </c>
      <c r="Q35">
        <v>3</v>
      </c>
      <c r="T35" s="99" t="s">
        <v>354</v>
      </c>
      <c r="U35">
        <v>1</v>
      </c>
      <c r="V35">
        <v>125000</v>
      </c>
      <c r="W35">
        <v>0</v>
      </c>
      <c r="X35">
        <v>125000</v>
      </c>
      <c r="AA35" s="98" t="s">
        <v>1471</v>
      </c>
      <c r="AB35">
        <v>19423500</v>
      </c>
    </row>
    <row r="36" spans="1:31" ht="15.6">
      <c r="A36" s="4">
        <v>42403</v>
      </c>
      <c r="B36" s="3" t="s">
        <v>92</v>
      </c>
      <c r="C36" s="3" t="s">
        <v>93</v>
      </c>
      <c r="D36" s="3" t="s">
        <v>94</v>
      </c>
      <c r="E36" s="3">
        <v>1</v>
      </c>
      <c r="F36" s="76">
        <v>15000</v>
      </c>
      <c r="G36" s="76">
        <v>0</v>
      </c>
      <c r="H36" s="76">
        <v>15000</v>
      </c>
      <c r="J36" s="3" t="s">
        <v>95</v>
      </c>
      <c r="M36" s="3" t="str">
        <f>VLOOKUP(C36,'Master Data #1'!$B$5:$G$328,6,0)</f>
        <v>InHouse</v>
      </c>
      <c r="P36" s="97" t="s">
        <v>377</v>
      </c>
      <c r="Q36">
        <v>3</v>
      </c>
      <c r="T36" s="98">
        <v>42419</v>
      </c>
      <c r="U36">
        <v>3</v>
      </c>
      <c r="V36">
        <v>45000</v>
      </c>
      <c r="W36">
        <v>5000</v>
      </c>
      <c r="X36">
        <v>35000</v>
      </c>
    </row>
    <row r="37" spans="1:31" ht="15.6">
      <c r="A37" s="4">
        <v>42403</v>
      </c>
      <c r="B37" s="3" t="s">
        <v>92</v>
      </c>
      <c r="C37" s="3" t="s">
        <v>96</v>
      </c>
      <c r="D37" s="3" t="s">
        <v>97</v>
      </c>
      <c r="E37" s="3">
        <v>1</v>
      </c>
      <c r="F37" s="76">
        <v>125000</v>
      </c>
      <c r="G37" s="76">
        <v>12000</v>
      </c>
      <c r="H37" s="76">
        <v>113000</v>
      </c>
      <c r="J37" s="3" t="s">
        <v>95</v>
      </c>
      <c r="M37" s="3" t="str">
        <f>VLOOKUP(C37,'Master Data #1'!$B$5:$G$328,6,0)</f>
        <v>INHHOUSE</v>
      </c>
      <c r="P37" s="97" t="s">
        <v>256</v>
      </c>
      <c r="Q37">
        <v>3</v>
      </c>
      <c r="T37" s="99" t="s">
        <v>135</v>
      </c>
      <c r="U37">
        <v>3</v>
      </c>
      <c r="V37">
        <v>45000</v>
      </c>
      <c r="W37">
        <v>5000</v>
      </c>
      <c r="X37">
        <v>35000</v>
      </c>
    </row>
    <row r="38" spans="1:31" ht="15.6">
      <c r="A38" s="4">
        <v>42403</v>
      </c>
      <c r="B38" s="3" t="s">
        <v>98</v>
      </c>
      <c r="C38" s="3" t="s">
        <v>99</v>
      </c>
      <c r="D38" s="3" t="s">
        <v>100</v>
      </c>
      <c r="E38" s="3">
        <v>1</v>
      </c>
      <c r="F38" s="76">
        <v>15000</v>
      </c>
      <c r="G38" s="76">
        <v>0</v>
      </c>
      <c r="H38" s="76">
        <v>15000</v>
      </c>
      <c r="J38" s="3" t="s">
        <v>101</v>
      </c>
      <c r="M38" s="3" t="str">
        <f>VLOOKUP(C38,'Master Data #1'!$B$5:$G$328,6,0)</f>
        <v>InHouse</v>
      </c>
      <c r="P38" s="97" t="s">
        <v>330</v>
      </c>
      <c r="Q38">
        <v>3</v>
      </c>
      <c r="T38" s="98">
        <v>42420</v>
      </c>
      <c r="U38">
        <v>2</v>
      </c>
      <c r="V38">
        <v>250000</v>
      </c>
      <c r="W38">
        <v>31250</v>
      </c>
      <c r="X38">
        <v>187500</v>
      </c>
    </row>
    <row r="39" spans="1:31" ht="15.6">
      <c r="A39" s="4">
        <v>42403</v>
      </c>
      <c r="B39" s="3" t="s">
        <v>98</v>
      </c>
      <c r="C39" s="3" t="s">
        <v>75</v>
      </c>
      <c r="D39" s="3" t="s">
        <v>76</v>
      </c>
      <c r="E39" s="3">
        <v>1</v>
      </c>
      <c r="F39" s="76">
        <v>125000</v>
      </c>
      <c r="G39" s="76">
        <v>0</v>
      </c>
      <c r="H39" s="76">
        <v>125000</v>
      </c>
      <c r="J39" s="3" t="s">
        <v>101</v>
      </c>
      <c r="M39" s="3" t="str">
        <f>VLOOKUP(C39,'Master Data #1'!$B$5:$G$328,6,0)</f>
        <v>INHHOUSE - IQBAL</v>
      </c>
      <c r="P39" s="97" t="s">
        <v>498</v>
      </c>
      <c r="Q39">
        <v>3</v>
      </c>
      <c r="T39" s="99" t="s">
        <v>286</v>
      </c>
      <c r="U39">
        <v>1</v>
      </c>
      <c r="V39">
        <v>125000</v>
      </c>
      <c r="W39">
        <v>62500</v>
      </c>
      <c r="X39">
        <v>62500</v>
      </c>
    </row>
    <row r="40" spans="1:31" ht="15.6">
      <c r="A40" s="4">
        <v>42403</v>
      </c>
      <c r="B40" s="3" t="s">
        <v>102</v>
      </c>
      <c r="C40" s="3" t="s">
        <v>103</v>
      </c>
      <c r="D40" s="3" t="s">
        <v>104</v>
      </c>
      <c r="E40" s="3">
        <v>1</v>
      </c>
      <c r="F40" s="76">
        <v>20000</v>
      </c>
      <c r="G40" s="76">
        <v>0</v>
      </c>
      <c r="H40" s="76">
        <v>20000</v>
      </c>
      <c r="J40" s="3" t="s">
        <v>105</v>
      </c>
      <c r="M40" s="3" t="str">
        <f>VLOOKUP(C40,'Master Data #1'!$B$5:$G$328,6,0)</f>
        <v>InHouse</v>
      </c>
      <c r="P40" s="97" t="s">
        <v>183</v>
      </c>
      <c r="Q40">
        <v>3</v>
      </c>
      <c r="T40" s="99" t="s">
        <v>354</v>
      </c>
      <c r="U40">
        <v>1</v>
      </c>
      <c r="V40">
        <v>125000</v>
      </c>
      <c r="W40">
        <v>0</v>
      </c>
      <c r="X40">
        <v>125000</v>
      </c>
    </row>
    <row r="41" spans="1:31" ht="15.6">
      <c r="A41" s="4">
        <v>42403</v>
      </c>
      <c r="B41" s="3" t="s">
        <v>106</v>
      </c>
      <c r="C41" s="3" t="s">
        <v>107</v>
      </c>
      <c r="D41" s="3" t="s">
        <v>108</v>
      </c>
      <c r="E41" s="3">
        <v>1</v>
      </c>
      <c r="F41" s="76">
        <v>125000</v>
      </c>
      <c r="G41" s="76">
        <v>0</v>
      </c>
      <c r="H41" s="76">
        <v>125000</v>
      </c>
      <c r="J41" s="3" t="s">
        <v>109</v>
      </c>
      <c r="M41" s="3" t="str">
        <f>VLOOKUP(C41,'Master Data #1'!$B$5:$G$328,6,0)</f>
        <v>Monoponik</v>
      </c>
      <c r="P41" s="97" t="s">
        <v>326</v>
      </c>
      <c r="Q41">
        <v>3</v>
      </c>
      <c r="T41" s="98">
        <v>42421</v>
      </c>
      <c r="U41">
        <v>1</v>
      </c>
      <c r="V41">
        <v>15000</v>
      </c>
      <c r="W41">
        <v>0</v>
      </c>
      <c r="X41">
        <v>15000</v>
      </c>
    </row>
    <row r="42" spans="1:31" ht="15.6">
      <c r="A42" s="4">
        <v>42403</v>
      </c>
      <c r="B42" s="3" t="s">
        <v>106</v>
      </c>
      <c r="C42" s="3" t="s">
        <v>110</v>
      </c>
      <c r="D42" s="3" t="s">
        <v>111</v>
      </c>
      <c r="E42" s="3">
        <v>1</v>
      </c>
      <c r="F42" s="76">
        <v>125000</v>
      </c>
      <c r="G42" s="76">
        <v>0</v>
      </c>
      <c r="H42" s="76">
        <v>125000</v>
      </c>
      <c r="J42" s="3" t="s">
        <v>109</v>
      </c>
      <c r="M42" s="3" t="str">
        <f>VLOOKUP(C42,'Master Data #1'!$B$5:$G$328,6,0)</f>
        <v>Monoponik</v>
      </c>
      <c r="P42" s="97" t="s">
        <v>119</v>
      </c>
      <c r="Q42">
        <v>3</v>
      </c>
      <c r="T42" s="99" t="s">
        <v>135</v>
      </c>
      <c r="U42">
        <v>1</v>
      </c>
      <c r="V42">
        <v>15000</v>
      </c>
      <c r="W42">
        <v>0</v>
      </c>
      <c r="X42">
        <v>15000</v>
      </c>
    </row>
    <row r="43" spans="1:31" ht="15.6">
      <c r="A43" s="4">
        <v>42403</v>
      </c>
      <c r="B43" s="3" t="s">
        <v>106</v>
      </c>
      <c r="C43" s="3" t="s">
        <v>112</v>
      </c>
      <c r="D43" s="3" t="s">
        <v>113</v>
      </c>
      <c r="E43" s="3">
        <v>1</v>
      </c>
      <c r="F43" s="76">
        <v>125000</v>
      </c>
      <c r="G43" s="76">
        <v>0</v>
      </c>
      <c r="H43" s="76">
        <v>125000</v>
      </c>
      <c r="J43" s="3" t="s">
        <v>109</v>
      </c>
      <c r="M43" s="3" t="str">
        <f>VLOOKUP(C43,'Master Data #1'!$B$5:$G$328,6,0)</f>
        <v>INHHOUSE - IQBAL</v>
      </c>
      <c r="P43" s="97" t="s">
        <v>187</v>
      </c>
      <c r="Q43">
        <v>3</v>
      </c>
      <c r="T43" s="98">
        <v>42426</v>
      </c>
      <c r="U43">
        <v>1</v>
      </c>
      <c r="V43">
        <v>125000</v>
      </c>
      <c r="W43">
        <v>0</v>
      </c>
      <c r="X43">
        <v>125000</v>
      </c>
    </row>
    <row r="44" spans="1:31" ht="15.6">
      <c r="A44" s="4">
        <v>42404</v>
      </c>
      <c r="B44" s="3" t="s">
        <v>114</v>
      </c>
      <c r="C44" s="3" t="s">
        <v>115</v>
      </c>
      <c r="D44" s="3" t="s">
        <v>116</v>
      </c>
      <c r="E44" s="3">
        <v>1</v>
      </c>
      <c r="F44" s="76">
        <v>15000</v>
      </c>
      <c r="G44" s="76">
        <v>2500</v>
      </c>
      <c r="H44" s="76">
        <v>12500</v>
      </c>
      <c r="J44" s="3" t="s">
        <v>117</v>
      </c>
      <c r="M44" s="3" t="str">
        <f>VLOOKUP(C44,'Master Data #1'!$B$5:$G$328,6,0)</f>
        <v>InHouse</v>
      </c>
      <c r="P44" s="97" t="s">
        <v>354</v>
      </c>
      <c r="Q44">
        <v>3</v>
      </c>
      <c r="T44" s="99" t="s">
        <v>286</v>
      </c>
      <c r="U44">
        <v>1</v>
      </c>
      <c r="V44">
        <v>125000</v>
      </c>
      <c r="W44">
        <v>0</v>
      </c>
      <c r="X44">
        <v>125000</v>
      </c>
    </row>
    <row r="45" spans="1:31" ht="15.6">
      <c r="A45" s="4">
        <v>42404</v>
      </c>
      <c r="B45" s="3" t="s">
        <v>114</v>
      </c>
      <c r="C45" s="3" t="s">
        <v>118</v>
      </c>
      <c r="D45" s="3" t="s">
        <v>119</v>
      </c>
      <c r="E45" s="3">
        <v>1</v>
      </c>
      <c r="F45" s="76">
        <v>15000</v>
      </c>
      <c r="G45" s="76">
        <v>2500</v>
      </c>
      <c r="H45" s="76">
        <v>12500</v>
      </c>
      <c r="J45" s="3" t="s">
        <v>117</v>
      </c>
      <c r="M45" s="3" t="str">
        <f>VLOOKUP(C45,'Master Data #1'!$B$5:$G$328,6,0)</f>
        <v>InHouse</v>
      </c>
      <c r="P45" s="97" t="s">
        <v>138</v>
      </c>
      <c r="Q45">
        <v>3</v>
      </c>
      <c r="T45" s="98">
        <v>42427</v>
      </c>
      <c r="U45">
        <v>1</v>
      </c>
      <c r="V45">
        <v>15000</v>
      </c>
      <c r="W45">
        <v>0</v>
      </c>
      <c r="X45">
        <v>15000</v>
      </c>
    </row>
    <row r="46" spans="1:31" ht="15.6">
      <c r="A46" s="4">
        <v>42404</v>
      </c>
      <c r="B46" s="3" t="s">
        <v>114</v>
      </c>
      <c r="C46" s="3" t="s">
        <v>120</v>
      </c>
      <c r="D46" s="3" t="s">
        <v>121</v>
      </c>
      <c r="E46" s="3">
        <v>1</v>
      </c>
      <c r="F46" s="76">
        <v>10000</v>
      </c>
      <c r="G46" s="76">
        <v>0</v>
      </c>
      <c r="H46" s="76">
        <v>10000</v>
      </c>
      <c r="J46" s="3" t="s">
        <v>117</v>
      </c>
      <c r="M46" s="3" t="str">
        <f>VLOOKUP(C46,'Master Data #1'!$B$5:$G$328,6,0)</f>
        <v>InHouse</v>
      </c>
      <c r="P46" s="97" t="s">
        <v>286</v>
      </c>
      <c r="Q46">
        <v>3</v>
      </c>
      <c r="T46" s="99" t="s">
        <v>135</v>
      </c>
      <c r="U46">
        <v>1</v>
      </c>
      <c r="V46">
        <v>15000</v>
      </c>
      <c r="W46">
        <v>0</v>
      </c>
      <c r="X46">
        <v>15000</v>
      </c>
    </row>
    <row r="47" spans="1:31" ht="15.6">
      <c r="A47" s="4">
        <v>42404</v>
      </c>
      <c r="B47" s="3" t="s">
        <v>114</v>
      </c>
      <c r="C47" s="3" t="s">
        <v>122</v>
      </c>
      <c r="D47" s="3" t="s">
        <v>123</v>
      </c>
      <c r="E47" s="3">
        <v>1</v>
      </c>
      <c r="F47" s="76">
        <v>10000</v>
      </c>
      <c r="G47" s="76">
        <v>0</v>
      </c>
      <c r="H47" s="76">
        <v>10000</v>
      </c>
      <c r="J47" s="3" t="s">
        <v>117</v>
      </c>
      <c r="M47" s="3" t="str">
        <f>VLOOKUP(C47,'Master Data #1'!$B$5:$G$328,6,0)</f>
        <v>InHouse</v>
      </c>
      <c r="P47" s="97" t="s">
        <v>272</v>
      </c>
      <c r="Q47">
        <v>3</v>
      </c>
      <c r="T47" s="98" t="s">
        <v>1471</v>
      </c>
      <c r="U47">
        <v>30</v>
      </c>
      <c r="V47">
        <v>2095000</v>
      </c>
      <c r="W47">
        <v>5767.8571428571431</v>
      </c>
      <c r="X47">
        <v>1933500</v>
      </c>
    </row>
    <row r="48" spans="1:31" ht="15.6">
      <c r="A48" s="4">
        <v>42404</v>
      </c>
      <c r="B48" s="3" t="s">
        <v>114</v>
      </c>
      <c r="C48" s="3" t="s">
        <v>124</v>
      </c>
      <c r="D48" s="3" t="s">
        <v>125</v>
      </c>
      <c r="E48" s="3">
        <v>1</v>
      </c>
      <c r="F48" s="76">
        <v>10000</v>
      </c>
      <c r="G48" s="76">
        <v>0</v>
      </c>
      <c r="H48" s="76">
        <v>10000</v>
      </c>
      <c r="J48" s="3" t="s">
        <v>117</v>
      </c>
      <c r="M48" s="3" t="str">
        <f>VLOOKUP(C48,'Master Data #1'!$B$5:$G$328,6,0)</f>
        <v>InHouse</v>
      </c>
      <c r="P48" s="97" t="s">
        <v>242</v>
      </c>
      <c r="Q48">
        <v>3</v>
      </c>
    </row>
    <row r="49" spans="1:17" ht="15.6">
      <c r="A49" s="4">
        <v>42404</v>
      </c>
      <c r="B49" s="3" t="s">
        <v>126</v>
      </c>
      <c r="C49" s="3" t="s">
        <v>70</v>
      </c>
      <c r="D49" s="3" t="s">
        <v>71</v>
      </c>
      <c r="E49" s="3">
        <v>1</v>
      </c>
      <c r="F49" s="76">
        <v>15000</v>
      </c>
      <c r="G49" s="76">
        <v>0</v>
      </c>
      <c r="H49" s="76">
        <v>15000</v>
      </c>
      <c r="J49" s="3" t="s">
        <v>127</v>
      </c>
      <c r="M49" s="3" t="str">
        <f>VLOOKUP(C49,'Master Data #1'!$B$5:$G$328,6,0)</f>
        <v>InHouse</v>
      </c>
      <c r="P49" s="97" t="s">
        <v>211</v>
      </c>
      <c r="Q49">
        <v>2</v>
      </c>
    </row>
    <row r="50" spans="1:17" ht="15.6">
      <c r="A50" s="4">
        <v>42404</v>
      </c>
      <c r="B50" s="3" t="s">
        <v>126</v>
      </c>
      <c r="C50" s="3" t="s">
        <v>128</v>
      </c>
      <c r="D50" s="3" t="s">
        <v>129</v>
      </c>
      <c r="E50" s="3">
        <v>1</v>
      </c>
      <c r="F50" s="76">
        <v>15000</v>
      </c>
      <c r="G50" s="76">
        <v>0</v>
      </c>
      <c r="H50" s="76">
        <v>15000</v>
      </c>
      <c r="J50" s="3" t="s">
        <v>127</v>
      </c>
      <c r="M50" s="3" t="str">
        <f>VLOOKUP(C50,'Master Data #1'!$B$5:$G$328,6,0)</f>
        <v>InHouse</v>
      </c>
      <c r="P50" s="97" t="s">
        <v>24</v>
      </c>
      <c r="Q50">
        <v>2</v>
      </c>
    </row>
    <row r="51" spans="1:17" ht="15.6">
      <c r="A51" s="4">
        <v>42404</v>
      </c>
      <c r="B51" s="3" t="s">
        <v>126</v>
      </c>
      <c r="C51" s="3" t="s">
        <v>130</v>
      </c>
      <c r="D51" s="3" t="s">
        <v>131</v>
      </c>
      <c r="E51" s="3">
        <v>1</v>
      </c>
      <c r="F51" s="76">
        <v>125000</v>
      </c>
      <c r="G51" s="76">
        <v>62000</v>
      </c>
      <c r="H51" s="76">
        <v>63000</v>
      </c>
      <c r="J51" s="3" t="s">
        <v>127</v>
      </c>
      <c r="M51" s="3" t="str">
        <f>VLOOKUP(C51,'Master Data #1'!$B$5:$G$328,6,0)</f>
        <v>InHouse</v>
      </c>
      <c r="P51" s="97" t="s">
        <v>268</v>
      </c>
      <c r="Q51">
        <v>2</v>
      </c>
    </row>
    <row r="52" spans="1:17" ht="15.6">
      <c r="A52" s="4">
        <v>42404</v>
      </c>
      <c r="B52" s="3" t="s">
        <v>126</v>
      </c>
      <c r="C52" s="3" t="s">
        <v>132</v>
      </c>
      <c r="D52" s="3" t="s">
        <v>133</v>
      </c>
      <c r="E52" s="3">
        <v>1</v>
      </c>
      <c r="F52" s="76">
        <v>75000</v>
      </c>
      <c r="G52" s="76">
        <v>35000</v>
      </c>
      <c r="H52" s="76">
        <v>40000</v>
      </c>
      <c r="J52" s="3" t="s">
        <v>127</v>
      </c>
      <c r="M52" s="3" t="str">
        <f>VLOOKUP(C52,'Master Data #1'!$B$5:$G$328,6,0)</f>
        <v>InHouse</v>
      </c>
      <c r="P52" s="97" t="s">
        <v>308</v>
      </c>
      <c r="Q52">
        <v>2</v>
      </c>
    </row>
    <row r="53" spans="1:17" ht="15.6">
      <c r="A53" s="4">
        <v>42404</v>
      </c>
      <c r="B53" s="3" t="s">
        <v>126</v>
      </c>
      <c r="C53" s="3" t="s">
        <v>134</v>
      </c>
      <c r="D53" s="3" t="s">
        <v>135</v>
      </c>
      <c r="E53" s="3">
        <v>1</v>
      </c>
      <c r="F53" s="76">
        <v>15000</v>
      </c>
      <c r="G53" s="76">
        <v>0</v>
      </c>
      <c r="H53" s="76">
        <v>15000</v>
      </c>
      <c r="J53" s="3" t="s">
        <v>127</v>
      </c>
      <c r="M53" s="3" t="str">
        <f>VLOOKUP(C53,'Master Data #1'!$B$5:$G$328,6,0)</f>
        <v>InHouse</v>
      </c>
      <c r="P53" s="97" t="s">
        <v>492</v>
      </c>
      <c r="Q53">
        <v>2</v>
      </c>
    </row>
    <row r="54" spans="1:17" ht="15.6">
      <c r="A54" s="4">
        <v>42405</v>
      </c>
      <c r="B54" s="3" t="s">
        <v>136</v>
      </c>
      <c r="C54" s="3" t="s">
        <v>137</v>
      </c>
      <c r="D54" s="3" t="s">
        <v>138</v>
      </c>
      <c r="E54" s="3">
        <v>1</v>
      </c>
      <c r="F54" s="76">
        <v>15000</v>
      </c>
      <c r="G54" s="76">
        <v>0</v>
      </c>
      <c r="H54" s="76">
        <v>15000</v>
      </c>
      <c r="J54" s="3" t="s">
        <v>139</v>
      </c>
      <c r="M54" s="3" t="str">
        <f>VLOOKUP(C54,'Master Data #1'!$B$5:$G$328,6,0)</f>
        <v>InHouse</v>
      </c>
      <c r="P54" s="97" t="s">
        <v>69</v>
      </c>
      <c r="Q54">
        <v>2</v>
      </c>
    </row>
    <row r="55" spans="1:17" ht="15.6">
      <c r="A55" s="4">
        <v>42405</v>
      </c>
      <c r="B55" s="3" t="s">
        <v>140</v>
      </c>
      <c r="C55" s="3" t="s">
        <v>141</v>
      </c>
      <c r="D55" s="3" t="s">
        <v>142</v>
      </c>
      <c r="E55" s="3">
        <v>1</v>
      </c>
      <c r="F55" s="76">
        <v>15000</v>
      </c>
      <c r="G55" s="76">
        <v>2500</v>
      </c>
      <c r="H55" s="76">
        <v>12500</v>
      </c>
      <c r="J55" s="3" t="s">
        <v>143</v>
      </c>
      <c r="M55" s="3" t="str">
        <f>VLOOKUP(C55,'Master Data #1'!$B$5:$G$328,6,0)</f>
        <v>InHouse</v>
      </c>
      <c r="P55" s="97" t="s">
        <v>501</v>
      </c>
      <c r="Q55">
        <v>2</v>
      </c>
    </row>
    <row r="56" spans="1:17" ht="15.6">
      <c r="A56" s="4">
        <v>42405</v>
      </c>
      <c r="B56" s="3" t="s">
        <v>140</v>
      </c>
      <c r="C56" s="3" t="s">
        <v>144</v>
      </c>
      <c r="D56" s="3" t="s">
        <v>145</v>
      </c>
      <c r="E56" s="3">
        <v>1</v>
      </c>
      <c r="F56" s="76">
        <v>15000</v>
      </c>
      <c r="G56" s="76">
        <v>2500</v>
      </c>
      <c r="H56" s="76">
        <v>12500</v>
      </c>
      <c r="J56" s="3" t="s">
        <v>143</v>
      </c>
      <c r="M56" s="3" t="str">
        <f>VLOOKUP(C56,'Master Data #1'!$B$5:$G$328,6,0)</f>
        <v>InHouse</v>
      </c>
      <c r="P56" s="97" t="s">
        <v>125</v>
      </c>
      <c r="Q56">
        <v>2</v>
      </c>
    </row>
    <row r="57" spans="1:17" ht="15.6">
      <c r="A57" s="4">
        <v>42405</v>
      </c>
      <c r="B57" s="3" t="s">
        <v>146</v>
      </c>
      <c r="C57" s="3" t="s">
        <v>147</v>
      </c>
      <c r="D57" s="3" t="s">
        <v>148</v>
      </c>
      <c r="E57" s="3">
        <v>1</v>
      </c>
      <c r="F57" s="76">
        <v>125000</v>
      </c>
      <c r="G57" s="76">
        <v>0</v>
      </c>
      <c r="H57" s="76">
        <v>125000</v>
      </c>
      <c r="J57" s="3" t="s">
        <v>149</v>
      </c>
      <c r="M57" s="3" t="str">
        <f>VLOOKUP(C57,'Master Data #1'!$B$5:$G$328,6,0)</f>
        <v>INHHOUSE - IQBAL</v>
      </c>
      <c r="P57" s="97" t="s">
        <v>548</v>
      </c>
      <c r="Q57">
        <v>2</v>
      </c>
    </row>
    <row r="58" spans="1:17" ht="15.6">
      <c r="A58" s="4">
        <v>42405</v>
      </c>
      <c r="B58" s="3" t="s">
        <v>150</v>
      </c>
      <c r="C58" s="3" t="s">
        <v>151</v>
      </c>
      <c r="D58" s="3" t="s">
        <v>152</v>
      </c>
      <c r="E58" s="3">
        <v>1</v>
      </c>
      <c r="F58" s="76">
        <v>15000</v>
      </c>
      <c r="G58" s="76">
        <v>0</v>
      </c>
      <c r="H58" s="76">
        <v>15000</v>
      </c>
      <c r="J58" s="3" t="s">
        <v>153</v>
      </c>
      <c r="M58" s="3" t="str">
        <f>VLOOKUP(C58,'Master Data #1'!$B$5:$G$328,6,0)</f>
        <v>InHouse</v>
      </c>
      <c r="P58" s="97" t="s">
        <v>293</v>
      </c>
      <c r="Q58">
        <v>2</v>
      </c>
    </row>
    <row r="59" spans="1:17" ht="15.6">
      <c r="A59" s="4">
        <v>42405</v>
      </c>
      <c r="B59" s="3" t="s">
        <v>154</v>
      </c>
      <c r="C59" s="3" t="s">
        <v>155</v>
      </c>
      <c r="D59" s="3" t="s">
        <v>156</v>
      </c>
      <c r="E59" s="3">
        <v>1</v>
      </c>
      <c r="F59" s="76">
        <v>125000</v>
      </c>
      <c r="G59" s="76">
        <v>62500</v>
      </c>
      <c r="H59" s="76">
        <v>62500</v>
      </c>
      <c r="J59" s="3" t="s">
        <v>157</v>
      </c>
      <c r="M59" s="3" t="str">
        <f>VLOOKUP(C59,'Master Data #1'!$B$5:$G$328,6,0)</f>
        <v>INHHOUSE - IQBAL</v>
      </c>
      <c r="P59" s="97" t="s">
        <v>480</v>
      </c>
      <c r="Q59">
        <v>2</v>
      </c>
    </row>
    <row r="60" spans="1:17" ht="15.6">
      <c r="A60" s="4">
        <v>42406</v>
      </c>
      <c r="B60" s="3" t="s">
        <v>158</v>
      </c>
      <c r="C60" s="3" t="s">
        <v>159</v>
      </c>
      <c r="D60" s="3" t="s">
        <v>160</v>
      </c>
      <c r="E60" s="3">
        <v>3</v>
      </c>
      <c r="F60" s="76">
        <v>75000</v>
      </c>
      <c r="G60" s="76">
        <v>0</v>
      </c>
      <c r="H60" s="76">
        <v>75000</v>
      </c>
      <c r="J60" s="3" t="s">
        <v>161</v>
      </c>
      <c r="M60" s="3" t="str">
        <f>VLOOKUP(C60,'Master Data #1'!$B$5:$G$328,6,0)</f>
        <v>InHouse</v>
      </c>
      <c r="P60" s="97" t="s">
        <v>31</v>
      </c>
      <c r="Q60">
        <v>2</v>
      </c>
    </row>
    <row r="61" spans="1:17" ht="15.6">
      <c r="A61" s="4">
        <v>42406</v>
      </c>
      <c r="B61" s="3" t="s">
        <v>162</v>
      </c>
      <c r="C61" s="3" t="s">
        <v>134</v>
      </c>
      <c r="D61" s="3" t="s">
        <v>135</v>
      </c>
      <c r="E61" s="3">
        <v>1</v>
      </c>
      <c r="F61" s="76">
        <v>15000</v>
      </c>
      <c r="G61" s="76">
        <v>0</v>
      </c>
      <c r="H61" s="76">
        <v>15000</v>
      </c>
      <c r="J61" s="3" t="s">
        <v>163</v>
      </c>
      <c r="M61" s="3" t="str">
        <f>VLOOKUP(C61,'Master Data #1'!$B$5:$G$328,6,0)</f>
        <v>InHouse</v>
      </c>
      <c r="P61" s="97" t="s">
        <v>194</v>
      </c>
      <c r="Q61">
        <v>2</v>
      </c>
    </row>
    <row r="62" spans="1:17" ht="15.6">
      <c r="A62" s="4">
        <v>42406</v>
      </c>
      <c r="B62" s="3" t="s">
        <v>164</v>
      </c>
      <c r="C62" s="3" t="s">
        <v>99</v>
      </c>
      <c r="D62" s="3" t="s">
        <v>100</v>
      </c>
      <c r="E62" s="3">
        <v>1</v>
      </c>
      <c r="F62" s="76">
        <v>15000</v>
      </c>
      <c r="G62" s="76">
        <v>2500</v>
      </c>
      <c r="H62" s="76">
        <v>12500</v>
      </c>
      <c r="J62" s="3" t="s">
        <v>165</v>
      </c>
      <c r="M62" s="3" t="str">
        <f>VLOOKUP(C62,'Master Data #1'!$B$5:$G$328,6,0)</f>
        <v>InHouse</v>
      </c>
      <c r="P62" s="97" t="s">
        <v>167</v>
      </c>
      <c r="Q62">
        <v>2</v>
      </c>
    </row>
    <row r="63" spans="1:17" ht="15.6">
      <c r="A63" s="4">
        <v>42406</v>
      </c>
      <c r="B63" s="3" t="s">
        <v>164</v>
      </c>
      <c r="C63" s="3" t="s">
        <v>166</v>
      </c>
      <c r="D63" s="3" t="s">
        <v>167</v>
      </c>
      <c r="E63" s="3">
        <v>1</v>
      </c>
      <c r="F63" s="76">
        <v>15000</v>
      </c>
      <c r="G63" s="76">
        <v>2500</v>
      </c>
      <c r="H63" s="76">
        <v>12500</v>
      </c>
      <c r="J63" s="3" t="s">
        <v>165</v>
      </c>
      <c r="M63" s="3" t="str">
        <f>VLOOKUP(C63,'Master Data #1'!$B$5:$G$328,6,0)</f>
        <v>InHouse</v>
      </c>
      <c r="P63" s="97" t="s">
        <v>152</v>
      </c>
      <c r="Q63">
        <v>2</v>
      </c>
    </row>
    <row r="64" spans="1:17" ht="15.6">
      <c r="A64" s="4">
        <v>42406</v>
      </c>
      <c r="B64" s="3" t="s">
        <v>168</v>
      </c>
      <c r="C64" s="3" t="s">
        <v>155</v>
      </c>
      <c r="D64" s="3" t="s">
        <v>156</v>
      </c>
      <c r="E64" s="3">
        <v>1</v>
      </c>
      <c r="F64" s="76">
        <v>125000</v>
      </c>
      <c r="G64" s="76">
        <v>0</v>
      </c>
      <c r="H64" s="76">
        <v>125000</v>
      </c>
      <c r="J64" s="3" t="s">
        <v>169</v>
      </c>
      <c r="M64" s="3" t="str">
        <f>VLOOKUP(C64,'Master Data #1'!$B$5:$G$328,6,0)</f>
        <v>INHHOUSE - IQBAL</v>
      </c>
      <c r="P64" s="97" t="s">
        <v>298</v>
      </c>
      <c r="Q64">
        <v>2</v>
      </c>
    </row>
    <row r="65" spans="1:17" ht="15.6">
      <c r="A65" s="4">
        <v>42406</v>
      </c>
      <c r="B65" s="3" t="s">
        <v>168</v>
      </c>
      <c r="C65" s="3" t="s">
        <v>170</v>
      </c>
      <c r="D65" s="3" t="s">
        <v>171</v>
      </c>
      <c r="E65" s="3">
        <v>1</v>
      </c>
      <c r="F65" s="76">
        <v>125000</v>
      </c>
      <c r="G65" s="76">
        <v>0</v>
      </c>
      <c r="H65" s="76">
        <v>125000</v>
      </c>
      <c r="J65" s="3" t="s">
        <v>169</v>
      </c>
      <c r="M65" s="3" t="str">
        <f>VLOOKUP(C65,'Master Data #1'!$B$5:$G$328,6,0)</f>
        <v>INHHOUSE - IQBAL</v>
      </c>
      <c r="P65" s="97" t="s">
        <v>385</v>
      </c>
      <c r="Q65">
        <v>2</v>
      </c>
    </row>
    <row r="66" spans="1:17" ht="15.6">
      <c r="A66" s="4">
        <v>42406</v>
      </c>
      <c r="B66" s="3" t="s">
        <v>172</v>
      </c>
      <c r="C66" s="3" t="s">
        <v>173</v>
      </c>
      <c r="D66" s="3" t="s">
        <v>174</v>
      </c>
      <c r="E66" s="3">
        <v>1</v>
      </c>
      <c r="F66" s="76">
        <v>125000</v>
      </c>
      <c r="G66" s="76">
        <v>62000</v>
      </c>
      <c r="H66" s="76">
        <v>63000</v>
      </c>
      <c r="J66" s="3" t="s">
        <v>175</v>
      </c>
      <c r="M66" s="3" t="str">
        <f>VLOOKUP(C66,'Master Data #1'!$B$5:$G$328,6,0)</f>
        <v>InHouse</v>
      </c>
      <c r="P66" s="97" t="s">
        <v>56</v>
      </c>
      <c r="Q66">
        <v>2</v>
      </c>
    </row>
    <row r="67" spans="1:17" ht="15.6">
      <c r="A67" s="4">
        <v>42406</v>
      </c>
      <c r="B67" s="3" t="s">
        <v>172</v>
      </c>
      <c r="C67" s="3" t="s">
        <v>75</v>
      </c>
      <c r="D67" s="3" t="s">
        <v>76</v>
      </c>
      <c r="E67" s="3">
        <v>1</v>
      </c>
      <c r="F67" s="76">
        <v>125000</v>
      </c>
      <c r="G67" s="76">
        <v>0</v>
      </c>
      <c r="H67" s="76">
        <v>125000</v>
      </c>
      <c r="J67" s="3" t="s">
        <v>175</v>
      </c>
      <c r="M67" s="3" t="str">
        <f>VLOOKUP(C67,'Master Data #1'!$B$5:$G$328,6,0)</f>
        <v>INHHOUSE - IQBAL</v>
      </c>
      <c r="P67" s="97" t="s">
        <v>453</v>
      </c>
      <c r="Q67">
        <v>2</v>
      </c>
    </row>
    <row r="68" spans="1:17" ht="15.6">
      <c r="A68" s="4">
        <v>42406</v>
      </c>
      <c r="B68" s="3" t="s">
        <v>172</v>
      </c>
      <c r="C68" s="3" t="s">
        <v>176</v>
      </c>
      <c r="D68" s="3" t="s">
        <v>177</v>
      </c>
      <c r="E68" s="3">
        <v>1</v>
      </c>
      <c r="F68" s="76">
        <v>125000</v>
      </c>
      <c r="G68" s="76">
        <v>0</v>
      </c>
      <c r="H68" s="76">
        <v>125000</v>
      </c>
      <c r="J68" s="3" t="s">
        <v>175</v>
      </c>
      <c r="M68" s="3" t="str">
        <f>VLOOKUP(C68,'Master Data #1'!$B$5:$G$328,6,0)</f>
        <v>InHouse</v>
      </c>
      <c r="P68" s="97" t="s">
        <v>215</v>
      </c>
      <c r="Q68">
        <v>2</v>
      </c>
    </row>
    <row r="69" spans="1:17" ht="15.6">
      <c r="A69" s="4">
        <v>42406</v>
      </c>
      <c r="B69" s="3" t="s">
        <v>178</v>
      </c>
      <c r="C69" s="3" t="s">
        <v>55</v>
      </c>
      <c r="D69" s="3" t="s">
        <v>56</v>
      </c>
      <c r="E69" s="3">
        <v>1</v>
      </c>
      <c r="F69" s="76">
        <v>125000</v>
      </c>
      <c r="G69" s="76">
        <v>62000</v>
      </c>
      <c r="H69" s="76">
        <v>63000</v>
      </c>
      <c r="J69" s="3" t="s">
        <v>179</v>
      </c>
      <c r="M69" s="3" t="str">
        <f>VLOOKUP(C69,'Master Data #1'!$B$5:$G$328,6,0)</f>
        <v>InHouse</v>
      </c>
      <c r="P69" s="97" t="s">
        <v>21</v>
      </c>
      <c r="Q69">
        <v>2</v>
      </c>
    </row>
    <row r="70" spans="1:17" ht="15.6">
      <c r="A70" s="4">
        <v>42407</v>
      </c>
      <c r="B70" s="3" t="s">
        <v>180</v>
      </c>
      <c r="C70" s="3" t="s">
        <v>128</v>
      </c>
      <c r="D70" s="3" t="s">
        <v>129</v>
      </c>
      <c r="E70" s="3">
        <v>1</v>
      </c>
      <c r="F70" s="76">
        <v>15000</v>
      </c>
      <c r="G70" s="76">
        <v>0</v>
      </c>
      <c r="H70" s="76">
        <v>15000</v>
      </c>
      <c r="J70" s="3" t="s">
        <v>181</v>
      </c>
      <c r="M70" s="3" t="str">
        <f>VLOOKUP(C70,'Master Data #1'!$B$5:$G$328,6,0)</f>
        <v>InHouse</v>
      </c>
      <c r="P70" s="97" t="s">
        <v>581</v>
      </c>
      <c r="Q70">
        <v>2</v>
      </c>
    </row>
    <row r="71" spans="1:17" ht="15.6">
      <c r="A71" s="4">
        <v>42407</v>
      </c>
      <c r="B71" s="3" t="s">
        <v>180</v>
      </c>
      <c r="C71" s="3" t="s">
        <v>182</v>
      </c>
      <c r="D71" s="3" t="s">
        <v>183</v>
      </c>
      <c r="E71" s="3">
        <v>1</v>
      </c>
      <c r="F71" s="76">
        <v>125000</v>
      </c>
      <c r="G71" s="76">
        <v>12000</v>
      </c>
      <c r="H71" s="76">
        <v>113000</v>
      </c>
      <c r="J71" s="3" t="s">
        <v>181</v>
      </c>
      <c r="M71" s="3" t="str">
        <f>VLOOKUP(C71,'Master Data #1'!$B$5:$G$328,6,0)</f>
        <v>InHouse</v>
      </c>
      <c r="P71" s="97" t="s">
        <v>42</v>
      </c>
      <c r="Q71">
        <v>2</v>
      </c>
    </row>
    <row r="72" spans="1:17" ht="15.6">
      <c r="A72" s="4">
        <v>42407</v>
      </c>
      <c r="B72" s="3" t="s">
        <v>184</v>
      </c>
      <c r="C72" s="3" t="s">
        <v>65</v>
      </c>
      <c r="D72" s="3" t="s">
        <v>66</v>
      </c>
      <c r="E72" s="3">
        <v>1</v>
      </c>
      <c r="F72" s="76">
        <v>125000</v>
      </c>
      <c r="G72" s="76">
        <v>0</v>
      </c>
      <c r="H72" s="76">
        <v>125000</v>
      </c>
      <c r="J72" s="3" t="s">
        <v>185</v>
      </c>
      <c r="M72" s="3" t="str">
        <f>VLOOKUP(C72,'Master Data #1'!$B$5:$G$328,6,0)</f>
        <v>INHHOUSE - IQBAL</v>
      </c>
      <c r="P72" s="97" t="s">
        <v>145</v>
      </c>
      <c r="Q72">
        <v>2</v>
      </c>
    </row>
    <row r="73" spans="1:17" ht="15.6">
      <c r="A73" s="4">
        <v>42407</v>
      </c>
      <c r="B73" s="3" t="s">
        <v>184</v>
      </c>
      <c r="C73" s="3" t="s">
        <v>186</v>
      </c>
      <c r="D73" s="3" t="s">
        <v>187</v>
      </c>
      <c r="E73" s="3">
        <v>1</v>
      </c>
      <c r="F73" s="76">
        <v>75000</v>
      </c>
      <c r="G73" s="76">
        <v>37500</v>
      </c>
      <c r="H73" s="76">
        <v>37500</v>
      </c>
      <c r="J73" s="3" t="s">
        <v>185</v>
      </c>
      <c r="M73" s="3" t="str">
        <f>VLOOKUP(C73,'Master Data #1'!$B$5:$G$328,6,0)</f>
        <v>InHouse</v>
      </c>
      <c r="P73" s="97" t="s">
        <v>283</v>
      </c>
      <c r="Q73">
        <v>2</v>
      </c>
    </row>
    <row r="74" spans="1:17" ht="15.6">
      <c r="A74" s="4">
        <v>42407</v>
      </c>
      <c r="B74" s="3" t="s">
        <v>184</v>
      </c>
      <c r="C74" s="3" t="s">
        <v>59</v>
      </c>
      <c r="D74" s="3" t="s">
        <v>60</v>
      </c>
      <c r="E74" s="3">
        <v>1</v>
      </c>
      <c r="F74" s="76">
        <v>75000</v>
      </c>
      <c r="G74" s="76">
        <v>37500</v>
      </c>
      <c r="H74" s="76">
        <v>37500</v>
      </c>
      <c r="J74" s="3" t="s">
        <v>185</v>
      </c>
      <c r="M74" s="3" t="str">
        <f>VLOOKUP(C74,'Master Data #1'!$B$5:$G$328,6,0)</f>
        <v>InHouse</v>
      </c>
      <c r="P74" s="97" t="s">
        <v>261</v>
      </c>
      <c r="Q74">
        <v>2</v>
      </c>
    </row>
    <row r="75" spans="1:17" ht="15.6">
      <c r="A75" s="4">
        <v>42407</v>
      </c>
      <c r="B75" s="3" t="s">
        <v>188</v>
      </c>
      <c r="C75" s="3" t="s">
        <v>189</v>
      </c>
      <c r="D75" s="3" t="s">
        <v>190</v>
      </c>
      <c r="E75" s="3">
        <v>1</v>
      </c>
      <c r="F75" s="76">
        <v>10000</v>
      </c>
      <c r="G75" s="76">
        <v>0</v>
      </c>
      <c r="H75" s="76">
        <v>10000</v>
      </c>
      <c r="J75" s="3" t="s">
        <v>191</v>
      </c>
      <c r="M75" s="3" t="str">
        <f>VLOOKUP(C75,'Master Data #1'!$B$5:$G$328,6,0)</f>
        <v>InHouse</v>
      </c>
      <c r="P75" s="97" t="s">
        <v>90</v>
      </c>
      <c r="Q75">
        <v>2</v>
      </c>
    </row>
    <row r="76" spans="1:17" ht="15.6">
      <c r="A76" s="4">
        <v>42407</v>
      </c>
      <c r="B76" s="3" t="s">
        <v>192</v>
      </c>
      <c r="C76" s="3" t="s">
        <v>193</v>
      </c>
      <c r="D76" s="3" t="s">
        <v>194</v>
      </c>
      <c r="E76" s="3">
        <v>1</v>
      </c>
      <c r="F76" s="76">
        <v>125000</v>
      </c>
      <c r="G76" s="76">
        <v>62500</v>
      </c>
      <c r="H76" s="76">
        <v>62500</v>
      </c>
      <c r="J76" s="3" t="s">
        <v>195</v>
      </c>
      <c r="M76" s="3" t="str">
        <f>VLOOKUP(C76,'Master Data #1'!$B$5:$G$328,6,0)</f>
        <v>InHouse</v>
      </c>
      <c r="P76" s="97" t="s">
        <v>190</v>
      </c>
      <c r="Q76">
        <v>2</v>
      </c>
    </row>
    <row r="77" spans="1:17" ht="15.6">
      <c r="A77" s="4">
        <v>42407</v>
      </c>
      <c r="B77" s="3" t="s">
        <v>192</v>
      </c>
      <c r="C77" s="3" t="s">
        <v>196</v>
      </c>
      <c r="D77" s="3" t="s">
        <v>197</v>
      </c>
      <c r="E77" s="3">
        <v>1</v>
      </c>
      <c r="F77" s="76">
        <v>125000</v>
      </c>
      <c r="G77" s="76">
        <v>12500</v>
      </c>
      <c r="H77" s="76">
        <v>112500</v>
      </c>
      <c r="J77" s="3" t="s">
        <v>195</v>
      </c>
      <c r="M77" s="3" t="str">
        <f>VLOOKUP(C77,'Master Data #1'!$B$5:$G$328,6,0)</f>
        <v>INHHOUSE</v>
      </c>
      <c r="P77" s="97" t="s">
        <v>444</v>
      </c>
      <c r="Q77">
        <v>2</v>
      </c>
    </row>
    <row r="78" spans="1:17" ht="15.6">
      <c r="A78" s="4">
        <v>42407</v>
      </c>
      <c r="B78" s="3" t="s">
        <v>198</v>
      </c>
      <c r="C78" s="3" t="s">
        <v>75</v>
      </c>
      <c r="D78" s="3" t="s">
        <v>76</v>
      </c>
      <c r="E78" s="3">
        <v>1</v>
      </c>
      <c r="F78" s="76">
        <v>125000</v>
      </c>
      <c r="G78" s="76">
        <v>12500</v>
      </c>
      <c r="H78" s="76">
        <v>112500</v>
      </c>
      <c r="J78" s="3" t="s">
        <v>199</v>
      </c>
      <c r="M78" s="3" t="str">
        <f>VLOOKUP(C78,'Master Data #1'!$B$5:$G$328,6,0)</f>
        <v>INHHOUSE - IQBAL</v>
      </c>
      <c r="P78" s="97" t="s">
        <v>131</v>
      </c>
      <c r="Q78">
        <v>2</v>
      </c>
    </row>
    <row r="79" spans="1:17" ht="15.6">
      <c r="A79" s="4">
        <v>42407</v>
      </c>
      <c r="B79" s="3" t="s">
        <v>198</v>
      </c>
      <c r="C79" s="3" t="s">
        <v>200</v>
      </c>
      <c r="D79" s="3" t="s">
        <v>201</v>
      </c>
      <c r="E79" s="3">
        <v>1</v>
      </c>
      <c r="F79" s="76">
        <v>75000</v>
      </c>
      <c r="G79" s="76">
        <v>35000</v>
      </c>
      <c r="H79" s="76">
        <v>40000</v>
      </c>
      <c r="J79" s="3" t="s">
        <v>199</v>
      </c>
      <c r="M79" s="3" t="str">
        <f>VLOOKUP(C79,'Master Data #1'!$B$5:$G$328,6,0)</f>
        <v>InHouse</v>
      </c>
      <c r="P79" s="97" t="s">
        <v>27</v>
      </c>
      <c r="Q79">
        <v>2</v>
      </c>
    </row>
    <row r="80" spans="1:17" ht="15.6">
      <c r="A80" s="4">
        <v>42407</v>
      </c>
      <c r="B80" s="3" t="s">
        <v>198</v>
      </c>
      <c r="C80" s="3" t="s">
        <v>176</v>
      </c>
      <c r="D80" s="3" t="s">
        <v>177</v>
      </c>
      <c r="E80" s="3">
        <v>1</v>
      </c>
      <c r="F80" s="76">
        <v>125000</v>
      </c>
      <c r="G80" s="76">
        <v>12500</v>
      </c>
      <c r="H80" s="76">
        <v>112500</v>
      </c>
      <c r="J80" s="3" t="s">
        <v>199</v>
      </c>
      <c r="M80" s="3" t="str">
        <f>VLOOKUP(C80,'Master Data #1'!$B$5:$G$328,6,0)</f>
        <v>InHouse</v>
      </c>
      <c r="P80" s="97" t="s">
        <v>598</v>
      </c>
      <c r="Q80">
        <v>1</v>
      </c>
    </row>
    <row r="81" spans="1:17" ht="15.6">
      <c r="A81" s="4">
        <v>42407</v>
      </c>
      <c r="B81" s="3" t="s">
        <v>202</v>
      </c>
      <c r="C81" s="3" t="s">
        <v>147</v>
      </c>
      <c r="D81" s="3" t="s">
        <v>148</v>
      </c>
      <c r="E81" s="3">
        <v>1</v>
      </c>
      <c r="F81" s="76">
        <v>125000</v>
      </c>
      <c r="G81" s="76">
        <v>12000</v>
      </c>
      <c r="H81" s="76">
        <v>113000</v>
      </c>
      <c r="J81" s="3" t="s">
        <v>203</v>
      </c>
      <c r="M81" s="3" t="str">
        <f>VLOOKUP(C81,'Master Data #1'!$B$5:$G$328,6,0)</f>
        <v>INHHOUSE - IQBAL</v>
      </c>
      <c r="P81" s="97" t="s">
        <v>80</v>
      </c>
      <c r="Q81">
        <v>1</v>
      </c>
    </row>
    <row r="82" spans="1:17" ht="15.6">
      <c r="A82" s="4">
        <v>42407</v>
      </c>
      <c r="B82" s="3" t="s">
        <v>204</v>
      </c>
      <c r="C82" s="3" t="s">
        <v>205</v>
      </c>
      <c r="D82" s="3" t="s">
        <v>206</v>
      </c>
      <c r="E82" s="3">
        <v>1</v>
      </c>
      <c r="F82" s="76">
        <v>15000</v>
      </c>
      <c r="G82" s="76">
        <v>2500</v>
      </c>
      <c r="H82" s="76">
        <v>12500</v>
      </c>
      <c r="J82" s="3" t="s">
        <v>207</v>
      </c>
      <c r="M82" s="3" t="str">
        <f>VLOOKUP(C82,'Master Data #1'!$B$5:$G$328,6,0)</f>
        <v>InHouse</v>
      </c>
      <c r="P82" s="97" t="s">
        <v>575</v>
      </c>
      <c r="Q82">
        <v>1</v>
      </c>
    </row>
    <row r="83" spans="1:17" ht="15.6">
      <c r="A83" s="4">
        <v>42407</v>
      </c>
      <c r="B83" s="3" t="s">
        <v>204</v>
      </c>
      <c r="C83" s="3" t="s">
        <v>118</v>
      </c>
      <c r="D83" s="3" t="s">
        <v>119</v>
      </c>
      <c r="E83" s="3">
        <v>1</v>
      </c>
      <c r="F83" s="76">
        <v>15000</v>
      </c>
      <c r="G83" s="76">
        <v>2500</v>
      </c>
      <c r="H83" s="76">
        <v>12500</v>
      </c>
      <c r="J83" s="3" t="s">
        <v>207</v>
      </c>
      <c r="M83" s="3" t="str">
        <f>VLOOKUP(C83,'Master Data #1'!$B$5:$G$328,6,0)</f>
        <v>InHouse</v>
      </c>
      <c r="P83" s="97" t="s">
        <v>430</v>
      </c>
      <c r="Q83">
        <v>1</v>
      </c>
    </row>
    <row r="84" spans="1:17" ht="15.6">
      <c r="A84" s="4">
        <v>42407</v>
      </c>
      <c r="B84" s="3" t="s">
        <v>208</v>
      </c>
      <c r="C84" s="3" t="s">
        <v>128</v>
      </c>
      <c r="D84" s="3" t="s">
        <v>129</v>
      </c>
      <c r="E84" s="3">
        <v>1</v>
      </c>
      <c r="F84" s="76">
        <v>15000</v>
      </c>
      <c r="G84" s="76">
        <v>0</v>
      </c>
      <c r="H84" s="76">
        <v>15000</v>
      </c>
      <c r="J84" s="3" t="s">
        <v>209</v>
      </c>
      <c r="M84" s="3" t="str">
        <f>VLOOKUP(C84,'Master Data #1'!$B$5:$G$328,6,0)</f>
        <v>InHouse</v>
      </c>
      <c r="P84" s="97" t="s">
        <v>369</v>
      </c>
      <c r="Q84">
        <v>1</v>
      </c>
    </row>
    <row r="85" spans="1:17" ht="15.6">
      <c r="A85" s="4">
        <v>42407</v>
      </c>
      <c r="B85" s="3" t="s">
        <v>208</v>
      </c>
      <c r="C85" s="3" t="s">
        <v>210</v>
      </c>
      <c r="D85" s="3" t="s">
        <v>211</v>
      </c>
      <c r="E85" s="3">
        <v>1</v>
      </c>
      <c r="F85" s="76">
        <v>25000</v>
      </c>
      <c r="G85" s="76">
        <v>0</v>
      </c>
      <c r="H85" s="76">
        <v>25000</v>
      </c>
      <c r="J85" s="3" t="s">
        <v>209</v>
      </c>
      <c r="M85" s="3" t="str">
        <f>VLOOKUP(C85,'Master Data #1'!$B$5:$G$328,6,0)</f>
        <v>InHouse</v>
      </c>
      <c r="P85" s="97" t="s">
        <v>53</v>
      </c>
      <c r="Q85">
        <v>1</v>
      </c>
    </row>
    <row r="86" spans="1:17" ht="15.6">
      <c r="A86" s="4">
        <v>42407</v>
      </c>
      <c r="B86" s="3" t="s">
        <v>212</v>
      </c>
      <c r="C86" s="3" t="s">
        <v>65</v>
      </c>
      <c r="D86" s="3" t="s">
        <v>66</v>
      </c>
      <c r="E86" s="3">
        <v>1</v>
      </c>
      <c r="F86" s="76">
        <v>125000</v>
      </c>
      <c r="G86" s="76">
        <v>0</v>
      </c>
      <c r="H86" s="76">
        <v>125000</v>
      </c>
      <c r="J86" s="3" t="s">
        <v>213</v>
      </c>
      <c r="M86" s="3" t="str">
        <f>VLOOKUP(C86,'Master Data #1'!$B$5:$G$328,6,0)</f>
        <v>INHHOUSE - IQBAL</v>
      </c>
      <c r="P86" s="97" t="s">
        <v>319</v>
      </c>
      <c r="Q86">
        <v>1</v>
      </c>
    </row>
    <row r="87" spans="1:17" ht="15.6">
      <c r="A87" s="4">
        <v>42407</v>
      </c>
      <c r="B87" s="3" t="s">
        <v>212</v>
      </c>
      <c r="C87" s="3" t="s">
        <v>214</v>
      </c>
      <c r="D87" s="3" t="s">
        <v>215</v>
      </c>
      <c r="E87" s="3">
        <v>1</v>
      </c>
      <c r="F87" s="76">
        <v>35000</v>
      </c>
      <c r="G87" s="76">
        <v>17000</v>
      </c>
      <c r="H87" s="76">
        <v>18000</v>
      </c>
      <c r="J87" s="3" t="s">
        <v>213</v>
      </c>
      <c r="M87" s="3" t="str">
        <f>VLOOKUP(C87,'Master Data #1'!$B$5:$G$328,6,0)</f>
        <v>InHouse</v>
      </c>
      <c r="P87" s="97" t="s">
        <v>85</v>
      </c>
      <c r="Q87">
        <v>1</v>
      </c>
    </row>
    <row r="88" spans="1:17" ht="15.6">
      <c r="A88" s="4">
        <v>42407</v>
      </c>
      <c r="B88" s="3" t="s">
        <v>212</v>
      </c>
      <c r="C88" s="3" t="s">
        <v>59</v>
      </c>
      <c r="D88" s="3" t="s">
        <v>60</v>
      </c>
      <c r="E88" s="3">
        <v>1</v>
      </c>
      <c r="F88" s="76">
        <v>75000</v>
      </c>
      <c r="G88" s="76">
        <v>35000</v>
      </c>
      <c r="H88" s="76">
        <v>40000</v>
      </c>
      <c r="J88" s="3" t="s">
        <v>213</v>
      </c>
      <c r="M88" s="3" t="str">
        <f>VLOOKUP(C88,'Master Data #1'!$B$5:$G$328,6,0)</f>
        <v>InHouse</v>
      </c>
      <c r="P88" s="97" t="s">
        <v>396</v>
      </c>
      <c r="Q88">
        <v>1</v>
      </c>
    </row>
    <row r="89" spans="1:17" ht="15.6">
      <c r="A89" s="4">
        <v>42408</v>
      </c>
      <c r="B89" s="3" t="s">
        <v>216</v>
      </c>
      <c r="C89" s="3" t="s">
        <v>217</v>
      </c>
      <c r="D89" s="3" t="s">
        <v>218</v>
      </c>
      <c r="E89" s="3">
        <v>1</v>
      </c>
      <c r="F89" s="76">
        <v>145000</v>
      </c>
      <c r="G89" s="76">
        <v>14500</v>
      </c>
      <c r="H89" s="76">
        <v>130500</v>
      </c>
      <c r="J89" s="3" t="s">
        <v>219</v>
      </c>
      <c r="M89" s="3" t="str">
        <f>VLOOKUP(C89,'Master Data #1'!$B$5:$G$328,6,0)</f>
        <v>INHHOUSE</v>
      </c>
      <c r="P89" s="97" t="s">
        <v>562</v>
      </c>
      <c r="Q89">
        <v>1</v>
      </c>
    </row>
    <row r="90" spans="1:17" ht="15.6">
      <c r="A90" s="4">
        <v>42408</v>
      </c>
      <c r="B90" s="3" t="s">
        <v>220</v>
      </c>
      <c r="C90" s="3" t="s">
        <v>221</v>
      </c>
      <c r="D90" s="3" t="s">
        <v>222</v>
      </c>
      <c r="E90" s="3">
        <v>1</v>
      </c>
      <c r="F90" s="76">
        <v>125000</v>
      </c>
      <c r="G90" s="76">
        <v>12500</v>
      </c>
      <c r="H90" s="76">
        <v>112500</v>
      </c>
      <c r="J90" s="3" t="s">
        <v>223</v>
      </c>
      <c r="M90" s="3" t="str">
        <f>VLOOKUP(C90,'Master Data #1'!$B$5:$G$328,6,0)</f>
        <v>InHouse</v>
      </c>
      <c r="P90" s="97" t="s">
        <v>197</v>
      </c>
      <c r="Q90">
        <v>1</v>
      </c>
    </row>
    <row r="91" spans="1:17" ht="15.6">
      <c r="A91" s="4">
        <v>42408</v>
      </c>
      <c r="B91" s="3" t="s">
        <v>220</v>
      </c>
      <c r="C91" s="3" t="s">
        <v>224</v>
      </c>
      <c r="D91" s="3" t="s">
        <v>225</v>
      </c>
      <c r="E91" s="3">
        <v>1</v>
      </c>
      <c r="F91" s="76">
        <v>25000</v>
      </c>
      <c r="G91" s="76">
        <v>25000</v>
      </c>
      <c r="H91" s="76">
        <v>0</v>
      </c>
      <c r="J91" s="3" t="s">
        <v>223</v>
      </c>
      <c r="M91" s="3" t="str">
        <f>VLOOKUP(C91,'Master Data #1'!$B$5:$G$328,6,0)</f>
        <v>InHouse</v>
      </c>
      <c r="P91" s="97" t="s">
        <v>456</v>
      </c>
      <c r="Q91">
        <v>1</v>
      </c>
    </row>
    <row r="92" spans="1:17" ht="15.6">
      <c r="A92" s="4">
        <v>42408</v>
      </c>
      <c r="B92" s="3" t="s">
        <v>220</v>
      </c>
      <c r="C92" s="3" t="s">
        <v>226</v>
      </c>
      <c r="D92" s="3" t="s">
        <v>227</v>
      </c>
      <c r="E92" s="3">
        <v>1</v>
      </c>
      <c r="F92" s="76">
        <v>125000</v>
      </c>
      <c r="G92" s="76">
        <v>12500</v>
      </c>
      <c r="H92" s="76">
        <v>112500</v>
      </c>
      <c r="J92" s="3" t="s">
        <v>223</v>
      </c>
      <c r="M92" s="3" t="str">
        <f>VLOOKUP(C92,'Master Data #1'!$B$5:$G$328,6,0)</f>
        <v>INHHOUSE</v>
      </c>
      <c r="P92" s="97" t="s">
        <v>104</v>
      </c>
      <c r="Q92">
        <v>1</v>
      </c>
    </row>
    <row r="93" spans="1:17" ht="15.6">
      <c r="A93" s="4">
        <v>42408</v>
      </c>
      <c r="B93" s="3" t="s">
        <v>220</v>
      </c>
      <c r="C93" s="3" t="s">
        <v>228</v>
      </c>
      <c r="D93" s="3" t="s">
        <v>229</v>
      </c>
      <c r="E93" s="3">
        <v>1</v>
      </c>
      <c r="F93" s="76">
        <v>125000</v>
      </c>
      <c r="G93" s="76">
        <v>12500</v>
      </c>
      <c r="H93" s="76">
        <v>112500</v>
      </c>
      <c r="J93" s="3" t="s">
        <v>223</v>
      </c>
      <c r="M93" s="3" t="str">
        <f>VLOOKUP(C93,'Master Data #1'!$B$5:$G$328,6,0)</f>
        <v>INHHOUSE</v>
      </c>
      <c r="P93" s="97" t="s">
        <v>439</v>
      </c>
      <c r="Q93">
        <v>1</v>
      </c>
    </row>
    <row r="94" spans="1:17" ht="15.6">
      <c r="A94" s="4">
        <v>42408</v>
      </c>
      <c r="B94" s="3" t="s">
        <v>230</v>
      </c>
      <c r="C94" s="3" t="s">
        <v>231</v>
      </c>
      <c r="D94" s="3" t="s">
        <v>232</v>
      </c>
      <c r="E94" s="3">
        <v>1</v>
      </c>
      <c r="F94" s="76">
        <v>125000</v>
      </c>
      <c r="G94" s="76">
        <v>0</v>
      </c>
      <c r="H94" s="76">
        <v>125000</v>
      </c>
      <c r="J94" s="3" t="s">
        <v>233</v>
      </c>
      <c r="M94" s="3" t="str">
        <f>VLOOKUP(C94,'Master Data #1'!$B$5:$G$328,6,0)</f>
        <v>InHouse</v>
      </c>
      <c r="P94" s="97" t="s">
        <v>528</v>
      </c>
      <c r="Q94">
        <v>1</v>
      </c>
    </row>
    <row r="95" spans="1:17" ht="15.6">
      <c r="A95" s="4">
        <v>42408</v>
      </c>
      <c r="B95" s="3" t="s">
        <v>234</v>
      </c>
      <c r="C95" s="3" t="s">
        <v>235</v>
      </c>
      <c r="D95" s="3" t="s">
        <v>236</v>
      </c>
      <c r="E95" s="3">
        <v>1</v>
      </c>
      <c r="F95" s="76">
        <v>125000</v>
      </c>
      <c r="G95" s="76">
        <v>0</v>
      </c>
      <c r="H95" s="76">
        <v>125000</v>
      </c>
      <c r="J95" s="3" t="s">
        <v>237</v>
      </c>
      <c r="M95" s="3" t="str">
        <f>VLOOKUP(C95,'Master Data #1'!$B$5:$G$328,6,0)</f>
        <v>InHouse</v>
      </c>
      <c r="P95" s="97" t="s">
        <v>174</v>
      </c>
      <c r="Q95">
        <v>1</v>
      </c>
    </row>
    <row r="96" spans="1:17" ht="15.6">
      <c r="A96" s="4">
        <v>42408</v>
      </c>
      <c r="B96" s="3" t="s">
        <v>238</v>
      </c>
      <c r="C96" s="3" t="s">
        <v>221</v>
      </c>
      <c r="D96" s="3" t="s">
        <v>222</v>
      </c>
      <c r="E96" s="3">
        <v>1</v>
      </c>
      <c r="F96" s="76">
        <v>125000</v>
      </c>
      <c r="G96" s="76">
        <v>0</v>
      </c>
      <c r="H96" s="76">
        <v>125000</v>
      </c>
      <c r="J96" s="3" t="s">
        <v>239</v>
      </c>
      <c r="M96" s="3" t="str">
        <f>VLOOKUP(C96,'Master Data #1'!$B$5:$G$328,6,0)</f>
        <v>InHouse</v>
      </c>
      <c r="P96" s="97" t="s">
        <v>232</v>
      </c>
      <c r="Q96">
        <v>1</v>
      </c>
    </row>
    <row r="97" spans="1:17" ht="15.6">
      <c r="A97" s="4">
        <v>42408</v>
      </c>
      <c r="B97" s="3" t="s">
        <v>240</v>
      </c>
      <c r="C97" s="3" t="s">
        <v>241</v>
      </c>
      <c r="D97" s="3" t="s">
        <v>242</v>
      </c>
      <c r="E97" s="3">
        <v>1</v>
      </c>
      <c r="F97" s="76">
        <v>10000</v>
      </c>
      <c r="G97" s="76">
        <v>10000</v>
      </c>
      <c r="H97" s="76">
        <v>0</v>
      </c>
      <c r="J97" s="3" t="s">
        <v>243</v>
      </c>
      <c r="M97" s="3" t="str">
        <f>VLOOKUP(C97,'Master Data #1'!$B$5:$G$328,6,0)</f>
        <v>InHouse</v>
      </c>
      <c r="P97" s="97" t="s">
        <v>375</v>
      </c>
      <c r="Q97">
        <v>1</v>
      </c>
    </row>
    <row r="98" spans="1:17" ht="15.6">
      <c r="A98" s="4">
        <v>42408</v>
      </c>
      <c r="B98" s="3" t="s">
        <v>244</v>
      </c>
      <c r="C98" s="3" t="s">
        <v>41</v>
      </c>
      <c r="D98" s="3" t="s">
        <v>42</v>
      </c>
      <c r="E98" s="3">
        <v>1</v>
      </c>
      <c r="F98" s="76">
        <v>125000</v>
      </c>
      <c r="G98" s="76">
        <v>0</v>
      </c>
      <c r="H98" s="76">
        <v>125000</v>
      </c>
      <c r="J98" s="3" t="s">
        <v>245</v>
      </c>
      <c r="M98" s="3" t="str">
        <f>VLOOKUP(C98,'Master Data #1'!$B$5:$G$328,6,0)</f>
        <v>INHHOUSE</v>
      </c>
      <c r="P98" s="97" t="s">
        <v>451</v>
      </c>
      <c r="Q98">
        <v>1</v>
      </c>
    </row>
    <row r="99" spans="1:17" ht="15.6">
      <c r="A99" s="4">
        <v>42408</v>
      </c>
      <c r="B99" s="3" t="s">
        <v>246</v>
      </c>
      <c r="C99" s="3" t="s">
        <v>115</v>
      </c>
      <c r="D99" s="3" t="s">
        <v>116</v>
      </c>
      <c r="E99" s="3">
        <v>1</v>
      </c>
      <c r="F99" s="76">
        <v>15000</v>
      </c>
      <c r="G99" s="76">
        <v>0</v>
      </c>
      <c r="H99" s="76">
        <v>15000</v>
      </c>
      <c r="J99" s="3" t="s">
        <v>247</v>
      </c>
      <c r="M99" s="3" t="str">
        <f>VLOOKUP(C99,'Master Data #1'!$B$5:$G$328,6,0)</f>
        <v>InHouse</v>
      </c>
      <c r="P99" s="97" t="s">
        <v>37</v>
      </c>
      <c r="Q99">
        <v>1</v>
      </c>
    </row>
    <row r="100" spans="1:17" ht="15.6">
      <c r="A100" s="4">
        <v>42408</v>
      </c>
      <c r="B100" s="3" t="s">
        <v>248</v>
      </c>
      <c r="C100" s="3" t="s">
        <v>249</v>
      </c>
      <c r="D100" s="3" t="s">
        <v>250</v>
      </c>
      <c r="E100" s="3">
        <v>1</v>
      </c>
      <c r="F100" s="76">
        <v>25000</v>
      </c>
      <c r="G100" s="76">
        <v>0</v>
      </c>
      <c r="H100" s="76">
        <v>25000</v>
      </c>
      <c r="J100" s="3" t="s">
        <v>251</v>
      </c>
      <c r="M100" s="3" t="str">
        <f>VLOOKUP(C100,'Master Data #1'!$B$5:$G$328,6,0)</f>
        <v>InHouse</v>
      </c>
      <c r="P100" s="97" t="s">
        <v>225</v>
      </c>
      <c r="Q100">
        <v>1</v>
      </c>
    </row>
    <row r="101" spans="1:17" ht="15.6">
      <c r="A101" s="4">
        <v>42408</v>
      </c>
      <c r="B101" s="3" t="s">
        <v>248</v>
      </c>
      <c r="C101" s="3" t="s">
        <v>252</v>
      </c>
      <c r="D101" s="3" t="s">
        <v>253</v>
      </c>
      <c r="E101" s="3">
        <v>1</v>
      </c>
      <c r="F101" s="76">
        <v>10000</v>
      </c>
      <c r="G101" s="76">
        <v>0</v>
      </c>
      <c r="H101" s="76">
        <v>10000</v>
      </c>
      <c r="J101" s="3" t="s">
        <v>251</v>
      </c>
      <c r="M101" s="3" t="str">
        <f>VLOOKUP(C101,'Master Data #1'!$B$5:$G$328,6,0)</f>
        <v>InHouse</v>
      </c>
      <c r="P101" s="97" t="s">
        <v>33</v>
      </c>
      <c r="Q101">
        <v>1</v>
      </c>
    </row>
    <row r="102" spans="1:17" ht="15.6">
      <c r="A102" s="4">
        <v>42408</v>
      </c>
      <c r="B102" s="3" t="s">
        <v>254</v>
      </c>
      <c r="C102" s="3" t="s">
        <v>255</v>
      </c>
      <c r="D102" s="3" t="s">
        <v>256</v>
      </c>
      <c r="E102" s="3">
        <v>1</v>
      </c>
      <c r="F102" s="76">
        <v>125000</v>
      </c>
      <c r="G102" s="76">
        <v>0</v>
      </c>
      <c r="H102" s="76">
        <v>125000</v>
      </c>
      <c r="J102" s="3" t="s">
        <v>257</v>
      </c>
      <c r="M102" s="3" t="str">
        <f>VLOOKUP(C102,'Master Data #1'!$B$5:$G$328,6,0)</f>
        <v>INHHOUSE</v>
      </c>
      <c r="P102" s="97" t="s">
        <v>365</v>
      </c>
      <c r="Q102">
        <v>1</v>
      </c>
    </row>
    <row r="103" spans="1:17" ht="15.6">
      <c r="A103" s="4">
        <v>42408</v>
      </c>
      <c r="B103" s="3" t="s">
        <v>258</v>
      </c>
      <c r="C103" s="3" t="s">
        <v>134</v>
      </c>
      <c r="D103" s="3" t="s">
        <v>135</v>
      </c>
      <c r="E103" s="3">
        <v>1</v>
      </c>
      <c r="F103" s="76">
        <v>15000</v>
      </c>
      <c r="G103" s="76">
        <v>2500</v>
      </c>
      <c r="H103" s="76">
        <v>12500</v>
      </c>
      <c r="J103" s="3" t="s">
        <v>259</v>
      </c>
      <c r="M103" s="3" t="str">
        <f>VLOOKUP(C103,'Master Data #1'!$B$5:$G$328,6,0)</f>
        <v>InHouse</v>
      </c>
      <c r="P103" s="97" t="s">
        <v>19</v>
      </c>
      <c r="Q103">
        <v>1</v>
      </c>
    </row>
    <row r="104" spans="1:17" ht="15.6">
      <c r="A104" s="4">
        <v>42408</v>
      </c>
      <c r="B104" s="3" t="s">
        <v>258</v>
      </c>
      <c r="C104" s="3" t="s">
        <v>260</v>
      </c>
      <c r="D104" s="3" t="s">
        <v>261</v>
      </c>
      <c r="E104" s="3">
        <v>1</v>
      </c>
      <c r="F104" s="76">
        <v>15000</v>
      </c>
      <c r="G104" s="76">
        <v>2500</v>
      </c>
      <c r="H104" s="76">
        <v>12500</v>
      </c>
      <c r="J104" s="3" t="s">
        <v>259</v>
      </c>
      <c r="M104" s="3" t="str">
        <f>VLOOKUP(C104,'Master Data #1'!$B$5:$G$328,6,0)</f>
        <v>InHouse</v>
      </c>
      <c r="P104" s="97" t="s">
        <v>63</v>
      </c>
      <c r="Q104">
        <v>1</v>
      </c>
    </row>
    <row r="105" spans="1:17" ht="15.6">
      <c r="A105" s="4">
        <v>42408</v>
      </c>
      <c r="B105" s="3" t="s">
        <v>262</v>
      </c>
      <c r="C105" s="3" t="s">
        <v>137</v>
      </c>
      <c r="D105" s="3" t="s">
        <v>138</v>
      </c>
      <c r="E105" s="3">
        <v>1</v>
      </c>
      <c r="F105" s="76">
        <v>15000</v>
      </c>
      <c r="G105" s="76">
        <v>2500</v>
      </c>
      <c r="H105" s="76">
        <v>12500</v>
      </c>
      <c r="J105" s="3" t="s">
        <v>263</v>
      </c>
      <c r="M105" s="3" t="str">
        <f>VLOOKUP(C105,'Master Data #1'!$B$5:$G$328,6,0)</f>
        <v>InHouse</v>
      </c>
      <c r="P105" s="97" t="s">
        <v>553</v>
      </c>
      <c r="Q105">
        <v>1</v>
      </c>
    </row>
    <row r="106" spans="1:17" ht="15.6">
      <c r="A106" s="4">
        <v>42408</v>
      </c>
      <c r="B106" s="3" t="s">
        <v>262</v>
      </c>
      <c r="C106" s="3" t="s">
        <v>134</v>
      </c>
      <c r="D106" s="3" t="s">
        <v>135</v>
      </c>
      <c r="E106" s="3">
        <v>1</v>
      </c>
      <c r="F106" s="76">
        <v>15000</v>
      </c>
      <c r="G106" s="76">
        <v>0</v>
      </c>
      <c r="H106" s="76">
        <v>15000</v>
      </c>
      <c r="J106" s="3" t="s">
        <v>263</v>
      </c>
      <c r="M106" s="3" t="str">
        <f>VLOOKUP(C106,'Master Data #1'!$B$5:$G$328,6,0)</f>
        <v>InHouse</v>
      </c>
      <c r="P106" s="97" t="s">
        <v>340</v>
      </c>
      <c r="Q106">
        <v>1</v>
      </c>
    </row>
    <row r="107" spans="1:17" ht="15.6">
      <c r="A107" s="4">
        <v>42408</v>
      </c>
      <c r="B107" s="3" t="s">
        <v>262</v>
      </c>
      <c r="C107" s="3" t="s">
        <v>128</v>
      </c>
      <c r="D107" s="3" t="s">
        <v>129</v>
      </c>
      <c r="E107" s="3">
        <v>1</v>
      </c>
      <c r="F107" s="76">
        <v>15000</v>
      </c>
      <c r="G107" s="76">
        <v>2500</v>
      </c>
      <c r="H107" s="76">
        <v>12500</v>
      </c>
      <c r="J107" s="3" t="s">
        <v>263</v>
      </c>
      <c r="M107" s="3" t="str">
        <f>VLOOKUP(C107,'Master Data #1'!$B$5:$G$328,6,0)</f>
        <v>InHouse</v>
      </c>
      <c r="P107" s="97" t="s">
        <v>345</v>
      </c>
      <c r="Q107">
        <v>1</v>
      </c>
    </row>
    <row r="108" spans="1:17" ht="15.6">
      <c r="A108" s="4">
        <v>42408</v>
      </c>
      <c r="B108" s="3" t="s">
        <v>262</v>
      </c>
      <c r="C108" s="3" t="s">
        <v>96</v>
      </c>
      <c r="D108" s="3" t="s">
        <v>97</v>
      </c>
      <c r="E108" s="3">
        <v>2</v>
      </c>
      <c r="F108" s="76">
        <v>250000</v>
      </c>
      <c r="G108" s="76">
        <v>0</v>
      </c>
      <c r="H108" s="76">
        <v>250000</v>
      </c>
      <c r="J108" s="3" t="s">
        <v>263</v>
      </c>
      <c r="M108" s="3" t="str">
        <f>VLOOKUP(C108,'Master Data #1'!$B$5:$G$328,6,0)</f>
        <v>INHHOUSE</v>
      </c>
      <c r="P108" s="97" t="s">
        <v>35</v>
      </c>
      <c r="Q108">
        <v>1</v>
      </c>
    </row>
    <row r="109" spans="1:17" ht="15.6">
      <c r="A109" s="4">
        <v>42408</v>
      </c>
      <c r="B109" s="3" t="s">
        <v>262</v>
      </c>
      <c r="C109" s="3" t="s">
        <v>264</v>
      </c>
      <c r="D109" s="3" t="s">
        <v>265</v>
      </c>
      <c r="E109" s="3">
        <v>1</v>
      </c>
      <c r="F109" s="76">
        <v>10000</v>
      </c>
      <c r="G109" s="76">
        <v>10000</v>
      </c>
      <c r="H109" s="76">
        <v>0</v>
      </c>
      <c r="J109" s="3" t="s">
        <v>263</v>
      </c>
      <c r="M109" s="3" t="str">
        <f>VLOOKUP(C109,'Master Data #1'!$B$5:$G$328,6,0)</f>
        <v>InHouse</v>
      </c>
      <c r="P109" s="97" t="s">
        <v>517</v>
      </c>
      <c r="Q109">
        <v>1</v>
      </c>
    </row>
    <row r="110" spans="1:17" ht="15.6">
      <c r="A110" s="4">
        <v>42409</v>
      </c>
      <c r="B110" s="3" t="s">
        <v>266</v>
      </c>
      <c r="C110" s="3" t="s">
        <v>267</v>
      </c>
      <c r="D110" s="3" t="s">
        <v>268</v>
      </c>
      <c r="E110" s="3">
        <v>1</v>
      </c>
      <c r="F110" s="76">
        <v>145000</v>
      </c>
      <c r="G110" s="76">
        <v>0</v>
      </c>
      <c r="H110" s="76">
        <v>145000</v>
      </c>
      <c r="J110" s="3" t="s">
        <v>269</v>
      </c>
      <c r="M110" s="3" t="str">
        <f>VLOOKUP(C110,'Master Data #1'!$B$5:$G$328,6,0)</f>
        <v>INHHOUSE</v>
      </c>
      <c r="P110" s="97" t="s">
        <v>495</v>
      </c>
      <c r="Q110">
        <v>1</v>
      </c>
    </row>
    <row r="111" spans="1:17" ht="15.6">
      <c r="A111" s="4">
        <v>42409</v>
      </c>
      <c r="B111" s="3" t="s">
        <v>270</v>
      </c>
      <c r="C111" s="3" t="s">
        <v>271</v>
      </c>
      <c r="D111" s="3" t="s">
        <v>272</v>
      </c>
      <c r="E111" s="3">
        <v>1</v>
      </c>
      <c r="F111" s="76">
        <v>15000</v>
      </c>
      <c r="G111" s="76">
        <v>2500</v>
      </c>
      <c r="H111" s="76">
        <v>12500</v>
      </c>
      <c r="J111" s="3" t="s">
        <v>273</v>
      </c>
      <c r="M111" s="3" t="str">
        <f>VLOOKUP(C111,'Master Data #1'!$B$5:$G$328,6,0)</f>
        <v>InHouse</v>
      </c>
      <c r="P111" s="97" t="s">
        <v>584</v>
      </c>
      <c r="Q111">
        <v>1</v>
      </c>
    </row>
    <row r="112" spans="1:17" ht="15.6">
      <c r="A112" s="4">
        <v>42409</v>
      </c>
      <c r="B112" s="3" t="s">
        <v>270</v>
      </c>
      <c r="C112" s="3" t="s">
        <v>134</v>
      </c>
      <c r="D112" s="3" t="s">
        <v>135</v>
      </c>
      <c r="E112" s="3">
        <v>1</v>
      </c>
      <c r="F112" s="76">
        <v>15000</v>
      </c>
      <c r="G112" s="76">
        <v>15000</v>
      </c>
      <c r="H112" s="76">
        <v>0</v>
      </c>
      <c r="J112" s="3" t="s">
        <v>273</v>
      </c>
      <c r="M112" s="3" t="str">
        <f>VLOOKUP(C112,'Master Data #1'!$B$5:$G$328,6,0)</f>
        <v>InHouse</v>
      </c>
      <c r="P112" s="97" t="s">
        <v>514</v>
      </c>
      <c r="Q112">
        <v>1</v>
      </c>
    </row>
    <row r="113" spans="1:17" ht="15.6">
      <c r="A113" s="4">
        <v>42409</v>
      </c>
      <c r="B113" s="3" t="s">
        <v>270</v>
      </c>
      <c r="C113" s="3" t="s">
        <v>128</v>
      </c>
      <c r="D113" s="3" t="s">
        <v>129</v>
      </c>
      <c r="E113" s="3">
        <v>1</v>
      </c>
      <c r="F113" s="76">
        <v>15000</v>
      </c>
      <c r="G113" s="76">
        <v>2500</v>
      </c>
      <c r="H113" s="76">
        <v>12500</v>
      </c>
      <c r="J113" s="3" t="s">
        <v>273</v>
      </c>
      <c r="M113" s="3" t="str">
        <f>VLOOKUP(C113,'Master Data #1'!$B$5:$G$328,6,0)</f>
        <v>InHouse</v>
      </c>
      <c r="P113" s="97" t="s">
        <v>602</v>
      </c>
      <c r="Q113">
        <v>1</v>
      </c>
    </row>
    <row r="114" spans="1:17" ht="15.6">
      <c r="A114" s="4">
        <v>42409</v>
      </c>
      <c r="B114" s="3" t="s">
        <v>270</v>
      </c>
      <c r="C114" s="3" t="s">
        <v>96</v>
      </c>
      <c r="D114" s="3" t="s">
        <v>97</v>
      </c>
      <c r="E114" s="3">
        <v>1</v>
      </c>
      <c r="F114" s="76">
        <v>125000</v>
      </c>
      <c r="G114" s="76">
        <v>0</v>
      </c>
      <c r="H114" s="76">
        <v>125000</v>
      </c>
      <c r="J114" s="3" t="s">
        <v>273</v>
      </c>
      <c r="M114" s="3" t="str">
        <f>VLOOKUP(C114,'Master Data #1'!$B$5:$G$328,6,0)</f>
        <v>INHHOUSE</v>
      </c>
      <c r="P114" s="97" t="s">
        <v>83</v>
      </c>
      <c r="Q114">
        <v>1</v>
      </c>
    </row>
    <row r="115" spans="1:17" ht="15.6">
      <c r="A115" s="4">
        <v>42409</v>
      </c>
      <c r="B115" s="3" t="s">
        <v>270</v>
      </c>
      <c r="C115" s="3" t="s">
        <v>274</v>
      </c>
      <c r="D115" s="3" t="s">
        <v>275</v>
      </c>
      <c r="E115" s="3">
        <v>1</v>
      </c>
      <c r="F115" s="76">
        <v>125000</v>
      </c>
      <c r="G115" s="76">
        <v>0</v>
      </c>
      <c r="H115" s="76">
        <v>125000</v>
      </c>
      <c r="J115" s="3" t="s">
        <v>273</v>
      </c>
      <c r="M115" s="3" t="str">
        <f>VLOOKUP(C115,'Master Data #1'!$B$5:$G$328,6,0)</f>
        <v>INHHOUSE</v>
      </c>
      <c r="P115" s="97" t="s">
        <v>357</v>
      </c>
      <c r="Q115">
        <v>1</v>
      </c>
    </row>
    <row r="116" spans="1:17" ht="15.6">
      <c r="A116" s="4">
        <v>42409</v>
      </c>
      <c r="B116" s="3" t="s">
        <v>276</v>
      </c>
      <c r="C116" s="3" t="s">
        <v>274</v>
      </c>
      <c r="D116" s="3" t="s">
        <v>275</v>
      </c>
      <c r="E116" s="3">
        <v>1</v>
      </c>
      <c r="F116" s="76">
        <v>125000</v>
      </c>
      <c r="G116" s="76">
        <v>0</v>
      </c>
      <c r="H116" s="76">
        <v>125000</v>
      </c>
      <c r="J116" s="3" t="s">
        <v>277</v>
      </c>
      <c r="M116" s="3" t="str">
        <f>VLOOKUP(C116,'Master Data #1'!$B$5:$G$328,6,0)</f>
        <v>INHHOUSE</v>
      </c>
      <c r="P116" s="97" t="s">
        <v>592</v>
      </c>
      <c r="Q116">
        <v>1</v>
      </c>
    </row>
    <row r="117" spans="1:17" ht="15.6">
      <c r="A117" s="4">
        <v>42409</v>
      </c>
      <c r="B117" s="3" t="s">
        <v>278</v>
      </c>
      <c r="C117" s="3" t="s">
        <v>279</v>
      </c>
      <c r="D117" s="3" t="s">
        <v>280</v>
      </c>
      <c r="E117" s="3">
        <v>1</v>
      </c>
      <c r="F117" s="76">
        <v>10000</v>
      </c>
      <c r="G117" s="76">
        <v>10000</v>
      </c>
      <c r="H117" s="76">
        <v>0</v>
      </c>
      <c r="J117" s="3" t="s">
        <v>281</v>
      </c>
      <c r="M117" s="3" t="str">
        <f>VLOOKUP(C117,'Master Data #1'!$B$5:$G$328,6,0)</f>
        <v>InHouse</v>
      </c>
      <c r="P117" s="97" t="s">
        <v>113</v>
      </c>
      <c r="Q117">
        <v>1</v>
      </c>
    </row>
    <row r="118" spans="1:17" ht="15.6">
      <c r="A118" s="4">
        <v>42409</v>
      </c>
      <c r="B118" s="3" t="s">
        <v>278</v>
      </c>
      <c r="C118" s="3" t="s">
        <v>221</v>
      </c>
      <c r="D118" s="3" t="s">
        <v>222</v>
      </c>
      <c r="E118" s="3">
        <v>1</v>
      </c>
      <c r="F118" s="76">
        <v>125000</v>
      </c>
      <c r="G118" s="76">
        <v>0</v>
      </c>
      <c r="H118" s="76">
        <v>125000</v>
      </c>
      <c r="J118" s="3" t="s">
        <v>281</v>
      </c>
      <c r="M118" s="3" t="str">
        <f>VLOOKUP(C118,'Master Data #1'!$B$5:$G$328,6,0)</f>
        <v>InHouse</v>
      </c>
      <c r="P118" s="97" t="s">
        <v>227</v>
      </c>
      <c r="Q118">
        <v>1</v>
      </c>
    </row>
    <row r="119" spans="1:17" ht="15.6">
      <c r="A119" s="4">
        <v>42409</v>
      </c>
      <c r="B119" s="3" t="s">
        <v>278</v>
      </c>
      <c r="C119" s="3" t="s">
        <v>282</v>
      </c>
      <c r="D119" s="3" t="s">
        <v>283</v>
      </c>
      <c r="E119" s="3">
        <v>1</v>
      </c>
      <c r="F119" s="76">
        <v>125000</v>
      </c>
      <c r="G119" s="76">
        <v>0</v>
      </c>
      <c r="H119" s="76">
        <v>125000</v>
      </c>
      <c r="J119" s="3" t="s">
        <v>281</v>
      </c>
      <c r="M119" s="3" t="str">
        <f>VLOOKUP(C119,'Master Data #1'!$B$5:$G$328,6,0)</f>
        <v>DASSEIN GRAPHIC LABS</v>
      </c>
      <c r="P119" s="97" t="s">
        <v>409</v>
      </c>
      <c r="Q119">
        <v>1</v>
      </c>
    </row>
    <row r="120" spans="1:17" ht="15.6">
      <c r="A120" s="4">
        <v>42409</v>
      </c>
      <c r="B120" s="3" t="s">
        <v>284</v>
      </c>
      <c r="C120" s="3" t="s">
        <v>285</v>
      </c>
      <c r="D120" s="3" t="s">
        <v>286</v>
      </c>
      <c r="E120" s="3">
        <v>1</v>
      </c>
      <c r="F120" s="76">
        <v>125000</v>
      </c>
      <c r="G120" s="76">
        <v>12000</v>
      </c>
      <c r="H120" s="76">
        <v>113000</v>
      </c>
      <c r="J120" s="3" t="s">
        <v>287</v>
      </c>
      <c r="M120" s="3" t="str">
        <f>VLOOKUP(C120,'Master Data #1'!$B$5:$G$328,6,0)</f>
        <v>Monoponik</v>
      </c>
      <c r="P120" s="97" t="s">
        <v>218</v>
      </c>
      <c r="Q120">
        <v>1</v>
      </c>
    </row>
    <row r="121" spans="1:17" ht="15.6">
      <c r="A121" s="4">
        <v>42410</v>
      </c>
      <c r="B121" s="3" t="s">
        <v>288</v>
      </c>
      <c r="C121" s="3" t="s">
        <v>44</v>
      </c>
      <c r="D121" s="3" t="s">
        <v>45</v>
      </c>
      <c r="E121" s="3">
        <v>1</v>
      </c>
      <c r="F121" s="76">
        <v>125000</v>
      </c>
      <c r="G121" s="76">
        <v>0</v>
      </c>
      <c r="H121" s="76">
        <v>125000</v>
      </c>
      <c r="J121" s="3" t="s">
        <v>289</v>
      </c>
      <c r="M121" s="3" t="str">
        <f>VLOOKUP(C121,'Master Data #1'!$B$5:$G$328,6,0)</f>
        <v>InHouse</v>
      </c>
      <c r="P121" s="97" t="s">
        <v>311</v>
      </c>
      <c r="Q121">
        <v>1</v>
      </c>
    </row>
    <row r="122" spans="1:17" ht="15.6">
      <c r="A122" s="4">
        <v>42410</v>
      </c>
      <c r="B122" s="3" t="s">
        <v>290</v>
      </c>
      <c r="C122" s="3" t="s">
        <v>255</v>
      </c>
      <c r="D122" s="3" t="s">
        <v>256</v>
      </c>
      <c r="E122" s="3">
        <v>1</v>
      </c>
      <c r="F122" s="76">
        <v>125000</v>
      </c>
      <c r="G122" s="76">
        <v>25000</v>
      </c>
      <c r="H122" s="76">
        <v>100000</v>
      </c>
      <c r="J122" s="3" t="s">
        <v>291</v>
      </c>
      <c r="M122" s="3" t="str">
        <f>VLOOKUP(C122,'Master Data #1'!$B$5:$G$328,6,0)</f>
        <v>INHHOUSE</v>
      </c>
      <c r="P122" s="97" t="s">
        <v>111</v>
      </c>
      <c r="Q122">
        <v>1</v>
      </c>
    </row>
    <row r="123" spans="1:17" ht="15.6">
      <c r="A123" s="4">
        <v>42410</v>
      </c>
      <c r="B123" s="3" t="s">
        <v>290</v>
      </c>
      <c r="C123" s="3" t="s">
        <v>26</v>
      </c>
      <c r="D123" s="3" t="s">
        <v>27</v>
      </c>
      <c r="E123" s="3">
        <v>1</v>
      </c>
      <c r="F123" s="76">
        <v>125000</v>
      </c>
      <c r="G123" s="76">
        <v>25000</v>
      </c>
      <c r="H123" s="76">
        <v>100000</v>
      </c>
      <c r="J123" s="3" t="s">
        <v>291</v>
      </c>
      <c r="M123" s="3" t="str">
        <f>VLOOKUP(C123,'Master Data #1'!$B$5:$G$328,6,0)</f>
        <v>INHHOUSE</v>
      </c>
      <c r="P123" s="97" t="s">
        <v>412</v>
      </c>
      <c r="Q123">
        <v>1</v>
      </c>
    </row>
    <row r="124" spans="1:17" ht="15.6">
      <c r="A124" s="4">
        <v>42410</v>
      </c>
      <c r="B124" s="3" t="s">
        <v>290</v>
      </c>
      <c r="C124" s="3" t="s">
        <v>292</v>
      </c>
      <c r="D124" s="3" t="s">
        <v>293</v>
      </c>
      <c r="E124" s="3">
        <v>1</v>
      </c>
      <c r="F124" s="76">
        <v>125000</v>
      </c>
      <c r="G124" s="76">
        <v>25000</v>
      </c>
      <c r="H124" s="76">
        <v>100000</v>
      </c>
      <c r="J124" s="3" t="s">
        <v>291</v>
      </c>
      <c r="M124" s="3" t="str">
        <f>VLOOKUP(C124,'Master Data #1'!$B$5:$G$328,6,0)</f>
        <v>DASSEIN GRAPHIC LABS</v>
      </c>
      <c r="P124" s="97" t="s">
        <v>587</v>
      </c>
      <c r="Q124">
        <v>1</v>
      </c>
    </row>
    <row r="125" spans="1:17" ht="15.6">
      <c r="A125" s="4">
        <v>42410</v>
      </c>
      <c r="B125" s="3" t="s">
        <v>290</v>
      </c>
      <c r="C125" s="3" t="s">
        <v>186</v>
      </c>
      <c r="D125" s="3" t="s">
        <v>187</v>
      </c>
      <c r="E125" s="3">
        <v>1</v>
      </c>
      <c r="F125" s="76">
        <v>75000</v>
      </c>
      <c r="G125" s="76">
        <v>35000</v>
      </c>
      <c r="H125" s="76">
        <v>40000</v>
      </c>
      <c r="J125" s="3" t="s">
        <v>291</v>
      </c>
      <c r="M125" s="3" t="str">
        <f>VLOOKUP(C125,'Master Data #1'!$B$5:$G$328,6,0)</f>
        <v>InHouse</v>
      </c>
      <c r="P125" s="97" t="s">
        <v>371</v>
      </c>
      <c r="Q125">
        <v>1</v>
      </c>
    </row>
    <row r="126" spans="1:17" ht="15.6">
      <c r="A126" s="4">
        <v>42410</v>
      </c>
      <c r="B126" s="3" t="s">
        <v>294</v>
      </c>
      <c r="C126" s="3" t="s">
        <v>75</v>
      </c>
      <c r="D126" s="3" t="s">
        <v>76</v>
      </c>
      <c r="E126" s="3">
        <v>1</v>
      </c>
      <c r="F126" s="76">
        <v>125000</v>
      </c>
      <c r="G126" s="76">
        <v>12500</v>
      </c>
      <c r="H126" s="76">
        <v>112500</v>
      </c>
      <c r="J126" s="3" t="s">
        <v>295</v>
      </c>
      <c r="M126" s="3" t="str">
        <f>VLOOKUP(C126,'Master Data #1'!$B$5:$G$328,6,0)</f>
        <v>INHHOUSE - IQBAL</v>
      </c>
      <c r="P126" s="97" t="s">
        <v>449</v>
      </c>
      <c r="Q126">
        <v>1</v>
      </c>
    </row>
    <row r="127" spans="1:17" ht="15.6">
      <c r="A127" s="4">
        <v>42410</v>
      </c>
      <c r="B127" s="3" t="s">
        <v>294</v>
      </c>
      <c r="C127" s="3" t="s">
        <v>30</v>
      </c>
      <c r="D127" s="3" t="s">
        <v>31</v>
      </c>
      <c r="E127" s="3">
        <v>1</v>
      </c>
      <c r="F127" s="76">
        <v>125000</v>
      </c>
      <c r="G127" s="76">
        <v>12500</v>
      </c>
      <c r="H127" s="76">
        <v>112500</v>
      </c>
      <c r="J127" s="3" t="s">
        <v>295</v>
      </c>
      <c r="M127" s="3" t="str">
        <f>VLOOKUP(C127,'Master Data #1'!$B$5:$G$328,6,0)</f>
        <v>Monoponik</v>
      </c>
      <c r="P127" s="97" t="s">
        <v>367</v>
      </c>
      <c r="Q127">
        <v>1</v>
      </c>
    </row>
    <row r="128" spans="1:17" ht="15.6">
      <c r="A128" s="4">
        <v>42410</v>
      </c>
      <c r="B128" s="3" t="s">
        <v>296</v>
      </c>
      <c r="C128" s="3" t="s">
        <v>297</v>
      </c>
      <c r="D128" s="3" t="s">
        <v>298</v>
      </c>
      <c r="E128" s="3">
        <v>1</v>
      </c>
      <c r="F128" s="76">
        <v>20000</v>
      </c>
      <c r="G128" s="76">
        <v>0</v>
      </c>
      <c r="H128" s="76">
        <v>20000</v>
      </c>
      <c r="J128" s="3" t="s">
        <v>299</v>
      </c>
      <c r="M128" s="3" t="str">
        <f>VLOOKUP(C128,'Master Data #1'!$B$5:$G$328,6,0)</f>
        <v>InHouse</v>
      </c>
      <c r="P128" s="97" t="s">
        <v>360</v>
      </c>
      <c r="Q128">
        <v>1</v>
      </c>
    </row>
    <row r="129" spans="1:17" ht="15.6">
      <c r="A129" s="4">
        <v>42410</v>
      </c>
      <c r="B129" s="3" t="s">
        <v>300</v>
      </c>
      <c r="C129" s="3" t="s">
        <v>301</v>
      </c>
      <c r="D129" s="3" t="s">
        <v>302</v>
      </c>
      <c r="E129" s="3">
        <v>1</v>
      </c>
      <c r="F129" s="76">
        <v>125000</v>
      </c>
      <c r="G129" s="76">
        <v>12000</v>
      </c>
      <c r="H129" s="76">
        <v>113000</v>
      </c>
      <c r="J129" s="3" t="s">
        <v>303</v>
      </c>
      <c r="M129" s="3" t="str">
        <f>VLOOKUP(C129,'Master Data #1'!$B$5:$G$328,6,0)</f>
        <v>Monoponik</v>
      </c>
      <c r="P129" s="97" t="s">
        <v>315</v>
      </c>
      <c r="Q129">
        <v>1</v>
      </c>
    </row>
    <row r="130" spans="1:17" ht="15.6">
      <c r="A130" s="4">
        <v>42410</v>
      </c>
      <c r="B130" s="3" t="s">
        <v>304</v>
      </c>
      <c r="C130" s="3" t="s">
        <v>155</v>
      </c>
      <c r="D130" s="3" t="s">
        <v>156</v>
      </c>
      <c r="E130" s="3">
        <v>1</v>
      </c>
      <c r="F130" s="76">
        <v>125000</v>
      </c>
      <c r="G130" s="76">
        <v>62500</v>
      </c>
      <c r="H130" s="76">
        <v>62500</v>
      </c>
      <c r="J130" s="3" t="s">
        <v>305</v>
      </c>
      <c r="M130" s="3" t="str">
        <f>VLOOKUP(C130,'Master Data #1'!$B$5:$G$328,6,0)</f>
        <v>INHHOUSE - IQBAL</v>
      </c>
      <c r="P130" s="97" t="s">
        <v>39</v>
      </c>
      <c r="Q130">
        <v>1</v>
      </c>
    </row>
    <row r="131" spans="1:17" ht="15.6">
      <c r="A131" s="4">
        <v>42410</v>
      </c>
      <c r="B131" s="3" t="s">
        <v>306</v>
      </c>
      <c r="C131" s="3" t="s">
        <v>307</v>
      </c>
      <c r="D131" s="3" t="s">
        <v>308</v>
      </c>
      <c r="E131" s="3">
        <v>1</v>
      </c>
      <c r="F131" s="76">
        <v>25000</v>
      </c>
      <c r="G131" s="76">
        <v>0</v>
      </c>
      <c r="H131" s="76">
        <v>25000</v>
      </c>
      <c r="J131" s="3" t="s">
        <v>309</v>
      </c>
      <c r="M131" s="3" t="str">
        <f>VLOOKUP(C131,'Master Data #1'!$B$5:$G$328,6,0)</f>
        <v>InHouse</v>
      </c>
      <c r="P131" s="97" t="s">
        <v>94</v>
      </c>
      <c r="Q131">
        <v>1</v>
      </c>
    </row>
    <row r="132" spans="1:17" ht="15.6">
      <c r="A132" s="4">
        <v>42410</v>
      </c>
      <c r="B132" s="3" t="s">
        <v>306</v>
      </c>
      <c r="C132" s="3" t="s">
        <v>159</v>
      </c>
      <c r="D132" s="3" t="s">
        <v>160</v>
      </c>
      <c r="E132" s="3">
        <v>1</v>
      </c>
      <c r="F132" s="76">
        <v>25000</v>
      </c>
      <c r="G132" s="76">
        <v>0</v>
      </c>
      <c r="H132" s="76">
        <v>25000</v>
      </c>
      <c r="J132" s="3" t="s">
        <v>309</v>
      </c>
      <c r="M132" s="3" t="str">
        <f>VLOOKUP(C132,'Master Data #1'!$B$5:$G$328,6,0)</f>
        <v>InHouse</v>
      </c>
      <c r="P132" s="97" t="s">
        <v>541</v>
      </c>
      <c r="Q132">
        <v>1</v>
      </c>
    </row>
    <row r="133" spans="1:17" ht="15.6">
      <c r="A133" s="4">
        <v>42410</v>
      </c>
      <c r="B133" s="3" t="s">
        <v>306</v>
      </c>
      <c r="C133" s="3" t="s">
        <v>120</v>
      </c>
      <c r="D133" s="3" t="s">
        <v>121</v>
      </c>
      <c r="E133" s="3">
        <v>1</v>
      </c>
      <c r="F133" s="76">
        <v>10000</v>
      </c>
      <c r="G133" s="76">
        <v>0</v>
      </c>
      <c r="H133" s="76">
        <v>10000</v>
      </c>
      <c r="J133" s="3" t="s">
        <v>309</v>
      </c>
      <c r="M133" s="3" t="str">
        <f>VLOOKUP(C133,'Master Data #1'!$B$5:$G$328,6,0)</f>
        <v>InHouse</v>
      </c>
      <c r="P133" s="97" t="s">
        <v>201</v>
      </c>
      <c r="Q133">
        <v>1</v>
      </c>
    </row>
    <row r="134" spans="1:17" ht="15.6">
      <c r="A134" s="4">
        <v>42410</v>
      </c>
      <c r="B134" s="3" t="s">
        <v>306</v>
      </c>
      <c r="C134" s="3" t="s">
        <v>310</v>
      </c>
      <c r="D134" s="3" t="s">
        <v>311</v>
      </c>
      <c r="E134" s="3">
        <v>1</v>
      </c>
      <c r="F134" s="76">
        <v>10000</v>
      </c>
      <c r="G134" s="76">
        <v>0</v>
      </c>
      <c r="H134" s="76">
        <v>10000</v>
      </c>
      <c r="J134" s="3" t="s">
        <v>309</v>
      </c>
      <c r="M134" s="3" t="str">
        <f>VLOOKUP(C134,'Master Data #1'!$B$5:$G$328,6,0)</f>
        <v>InHouse</v>
      </c>
      <c r="P134" s="97" t="s">
        <v>415</v>
      </c>
      <c r="Q134">
        <v>1</v>
      </c>
    </row>
    <row r="135" spans="1:17" ht="15.6">
      <c r="A135" s="4">
        <v>42410</v>
      </c>
      <c r="B135" s="3" t="s">
        <v>306</v>
      </c>
      <c r="C135" s="3" t="s">
        <v>279</v>
      </c>
      <c r="D135" s="3" t="s">
        <v>280</v>
      </c>
      <c r="E135" s="3">
        <v>1</v>
      </c>
      <c r="F135" s="76">
        <v>10000</v>
      </c>
      <c r="G135" s="76">
        <v>0</v>
      </c>
      <c r="H135" s="76">
        <v>10000</v>
      </c>
      <c r="J135" s="3" t="s">
        <v>309</v>
      </c>
      <c r="M135" s="3" t="str">
        <f>VLOOKUP(C135,'Master Data #1'!$B$5:$G$328,6,0)</f>
        <v>InHouse</v>
      </c>
      <c r="P135" s="97" t="s">
        <v>466</v>
      </c>
      <c r="Q135">
        <v>1</v>
      </c>
    </row>
    <row r="136" spans="1:17" ht="15.6">
      <c r="A136" s="4">
        <v>42410</v>
      </c>
      <c r="B136" s="3" t="s">
        <v>306</v>
      </c>
      <c r="C136" s="3" t="s">
        <v>312</v>
      </c>
      <c r="D136" s="3" t="s">
        <v>313</v>
      </c>
      <c r="E136" s="3">
        <v>1</v>
      </c>
      <c r="F136" s="76">
        <v>10000</v>
      </c>
      <c r="G136" s="76">
        <v>0</v>
      </c>
      <c r="H136" s="76">
        <v>10000</v>
      </c>
      <c r="J136" s="3" t="s">
        <v>309</v>
      </c>
      <c r="M136" s="3" t="str">
        <f>VLOOKUP(C136,'Master Data #1'!$B$5:$G$328,6,0)</f>
        <v>InHouse</v>
      </c>
      <c r="P136" s="97" t="s">
        <v>108</v>
      </c>
      <c r="Q136">
        <v>1</v>
      </c>
    </row>
    <row r="137" spans="1:17" ht="15.6">
      <c r="A137" s="4">
        <v>42410</v>
      </c>
      <c r="B137" s="3" t="s">
        <v>306</v>
      </c>
      <c r="C137" s="3" t="s">
        <v>314</v>
      </c>
      <c r="D137" s="3" t="s">
        <v>315</v>
      </c>
      <c r="E137" s="3">
        <v>1</v>
      </c>
      <c r="F137" s="76">
        <v>12000</v>
      </c>
      <c r="G137" s="76">
        <v>0</v>
      </c>
      <c r="H137" s="76">
        <v>12000</v>
      </c>
      <c r="J137" s="3" t="s">
        <v>309</v>
      </c>
      <c r="M137" s="3" t="str">
        <f>VLOOKUP(C137,'Master Data #1'!$B$5:$G$328,6,0)</f>
        <v>InHouse</v>
      </c>
      <c r="P137" s="97" t="s">
        <v>521</v>
      </c>
      <c r="Q137">
        <v>1</v>
      </c>
    </row>
    <row r="138" spans="1:17" ht="15.6">
      <c r="A138" s="4">
        <v>42410</v>
      </c>
      <c r="B138" s="3" t="s">
        <v>306</v>
      </c>
      <c r="C138" s="3" t="s">
        <v>316</v>
      </c>
      <c r="D138" s="3" t="s">
        <v>317</v>
      </c>
      <c r="E138" s="3">
        <v>1</v>
      </c>
      <c r="F138" s="76">
        <v>12000</v>
      </c>
      <c r="G138" s="76">
        <v>0</v>
      </c>
      <c r="H138" s="76">
        <v>12000</v>
      </c>
      <c r="J138" s="3" t="s">
        <v>309</v>
      </c>
      <c r="M138" s="3" t="str">
        <f>VLOOKUP(C138,'Master Data #1'!$B$5:$G$328,6,0)</f>
        <v>InHouse</v>
      </c>
      <c r="P138" s="97" t="s">
        <v>16</v>
      </c>
      <c r="Q138">
        <v>1</v>
      </c>
    </row>
    <row r="139" spans="1:17" ht="15.6">
      <c r="A139" s="4">
        <v>42410</v>
      </c>
      <c r="B139" s="3" t="s">
        <v>306</v>
      </c>
      <c r="C139" s="3" t="s">
        <v>318</v>
      </c>
      <c r="D139" s="3" t="s">
        <v>319</v>
      </c>
      <c r="E139" s="3">
        <v>1</v>
      </c>
      <c r="F139" s="76">
        <v>12000</v>
      </c>
      <c r="G139" s="76">
        <v>0</v>
      </c>
      <c r="H139" s="76">
        <v>12000</v>
      </c>
      <c r="J139" s="3" t="s">
        <v>309</v>
      </c>
      <c r="M139" s="3" t="str">
        <f>VLOOKUP(C139,'Master Data #1'!$B$5:$G$328,6,0)</f>
        <v>InHouse</v>
      </c>
      <c r="P139" s="97" t="s">
        <v>51</v>
      </c>
      <c r="Q139">
        <v>1</v>
      </c>
    </row>
    <row r="140" spans="1:17" ht="15.6">
      <c r="A140" s="4">
        <v>42411</v>
      </c>
      <c r="B140" s="3" t="s">
        <v>320</v>
      </c>
      <c r="C140" s="3" t="s">
        <v>59</v>
      </c>
      <c r="D140" s="3" t="s">
        <v>60</v>
      </c>
      <c r="E140" s="3">
        <v>1</v>
      </c>
      <c r="F140" s="76">
        <v>75000</v>
      </c>
      <c r="G140" s="76">
        <v>35000</v>
      </c>
      <c r="H140" s="76">
        <v>40000</v>
      </c>
      <c r="J140" s="3" t="s">
        <v>321</v>
      </c>
      <c r="M140" s="3" t="str">
        <f>VLOOKUP(C140,'Master Data #1'!$B$5:$G$328,6,0)</f>
        <v>InHouse</v>
      </c>
      <c r="P140" s="97" t="s">
        <v>229</v>
      </c>
      <c r="Q140">
        <v>1</v>
      </c>
    </row>
    <row r="141" spans="1:17" ht="15.6">
      <c r="A141" s="4">
        <v>42411</v>
      </c>
      <c r="B141" s="3" t="s">
        <v>322</v>
      </c>
      <c r="C141" s="3" t="s">
        <v>44</v>
      </c>
      <c r="D141" s="3" t="s">
        <v>45</v>
      </c>
      <c r="E141" s="3">
        <v>1</v>
      </c>
      <c r="F141" s="76">
        <v>125000</v>
      </c>
      <c r="G141" s="76">
        <v>0</v>
      </c>
      <c r="H141" s="76">
        <v>125000</v>
      </c>
      <c r="J141" s="3" t="s">
        <v>323</v>
      </c>
      <c r="M141" s="3" t="str">
        <f>VLOOKUP(C141,'Master Data #1'!$B$5:$G$328,6,0)</f>
        <v>InHouse</v>
      </c>
      <c r="P141" s="97" t="s">
        <v>73</v>
      </c>
      <c r="Q141">
        <v>1</v>
      </c>
    </row>
    <row r="142" spans="1:17" ht="15.6">
      <c r="A142" s="4">
        <v>42411</v>
      </c>
      <c r="B142" s="3" t="s">
        <v>322</v>
      </c>
      <c r="C142" s="3" t="s">
        <v>70</v>
      </c>
      <c r="D142" s="3" t="s">
        <v>71</v>
      </c>
      <c r="E142" s="3">
        <v>1</v>
      </c>
      <c r="F142" s="76">
        <v>15000</v>
      </c>
      <c r="G142" s="76">
        <v>0</v>
      </c>
      <c r="H142" s="76">
        <v>15000</v>
      </c>
      <c r="J142" s="3" t="s">
        <v>323</v>
      </c>
      <c r="M142" s="3" t="str">
        <f>VLOOKUP(C142,'Master Data #1'!$B$5:$G$328,6,0)</f>
        <v>InHouse</v>
      </c>
      <c r="P142" s="97" t="s">
        <v>236</v>
      </c>
      <c r="Q142">
        <v>1</v>
      </c>
    </row>
    <row r="143" spans="1:17" ht="15.6">
      <c r="A143" s="4">
        <v>42411</v>
      </c>
      <c r="B143" s="3" t="s">
        <v>324</v>
      </c>
      <c r="C143" s="3" t="s">
        <v>325</v>
      </c>
      <c r="D143" s="3" t="s">
        <v>326</v>
      </c>
      <c r="E143" s="3">
        <v>3</v>
      </c>
      <c r="F143" s="76">
        <v>90000</v>
      </c>
      <c r="G143" s="76">
        <v>0</v>
      </c>
      <c r="H143" s="76">
        <v>90000</v>
      </c>
      <c r="J143" s="3" t="s">
        <v>327</v>
      </c>
      <c r="M143" s="3" t="str">
        <f>VLOOKUP(C143,'Master Data #1'!$B$5:$G$328,6,0)</f>
        <v>InHouse</v>
      </c>
      <c r="P143" s="97" t="s">
        <v>253</v>
      </c>
      <c r="Q143">
        <v>1</v>
      </c>
    </row>
    <row r="144" spans="1:17" ht="15.6">
      <c r="A144" s="4">
        <v>42411</v>
      </c>
      <c r="B144" s="3" t="s">
        <v>328</v>
      </c>
      <c r="C144" s="3" t="s">
        <v>329</v>
      </c>
      <c r="D144" s="3" t="s">
        <v>330</v>
      </c>
      <c r="E144" s="3">
        <v>1</v>
      </c>
      <c r="F144" s="76">
        <v>15000</v>
      </c>
      <c r="G144" s="76">
        <v>0</v>
      </c>
      <c r="H144" s="76">
        <v>15000</v>
      </c>
      <c r="J144" s="3" t="s">
        <v>331</v>
      </c>
      <c r="M144" s="3" t="str">
        <f>VLOOKUP(C144,'Master Data #1'!$B$5:$G$328,6,0)</f>
        <v>InHouse</v>
      </c>
      <c r="P144" s="97" t="s">
        <v>525</v>
      </c>
      <c r="Q144">
        <v>1</v>
      </c>
    </row>
    <row r="145" spans="1:17" ht="15.6">
      <c r="A145" s="4">
        <v>42411</v>
      </c>
      <c r="B145" s="3" t="s">
        <v>328</v>
      </c>
      <c r="C145" s="3" t="s">
        <v>332</v>
      </c>
      <c r="D145" s="3" t="s">
        <v>333</v>
      </c>
      <c r="E145" s="3">
        <v>1</v>
      </c>
      <c r="F145" s="76">
        <v>50000</v>
      </c>
      <c r="G145" s="76">
        <v>0</v>
      </c>
      <c r="H145" s="76">
        <v>50000</v>
      </c>
      <c r="J145" s="3" t="s">
        <v>331</v>
      </c>
      <c r="M145" s="3" t="str">
        <f>VLOOKUP(C145,'Master Data #1'!$B$5:$G$328,6,0)</f>
        <v>InHouse</v>
      </c>
      <c r="P145" s="97" t="s">
        <v>572</v>
      </c>
      <c r="Q145">
        <v>1</v>
      </c>
    </row>
    <row r="146" spans="1:17" ht="15.6">
      <c r="A146" s="4">
        <v>42411</v>
      </c>
      <c r="B146" s="3" t="s">
        <v>334</v>
      </c>
      <c r="C146" s="3" t="s">
        <v>332</v>
      </c>
      <c r="D146" s="3" t="s">
        <v>333</v>
      </c>
      <c r="E146" s="3">
        <v>1</v>
      </c>
      <c r="F146" s="76">
        <v>50000</v>
      </c>
      <c r="G146" s="76">
        <v>0</v>
      </c>
      <c r="H146" s="76">
        <v>50000</v>
      </c>
      <c r="J146" s="3" t="s">
        <v>335</v>
      </c>
      <c r="M146" s="3" t="str">
        <f>VLOOKUP(C146,'Master Data #1'!$B$5:$G$328,6,0)</f>
        <v>InHouse</v>
      </c>
      <c r="P146" s="97" t="s">
        <v>317</v>
      </c>
      <c r="Q146">
        <v>1</v>
      </c>
    </row>
    <row r="147" spans="1:17" ht="15.6">
      <c r="A147" s="4">
        <v>42412</v>
      </c>
      <c r="B147" s="3" t="s">
        <v>336</v>
      </c>
      <c r="C147" s="3" t="s">
        <v>70</v>
      </c>
      <c r="D147" s="3" t="s">
        <v>71</v>
      </c>
      <c r="E147" s="3">
        <v>1</v>
      </c>
      <c r="F147" s="76">
        <v>15000</v>
      </c>
      <c r="G147" s="76">
        <v>0</v>
      </c>
      <c r="H147" s="76">
        <v>15000</v>
      </c>
      <c r="J147" s="3" t="s">
        <v>337</v>
      </c>
      <c r="M147" s="3" t="str">
        <f>VLOOKUP(C147,'Master Data #1'!$B$5:$G$328,6,0)</f>
        <v>InHouse</v>
      </c>
      <c r="P147" s="97" t="s">
        <v>302</v>
      </c>
      <c r="Q147">
        <v>1</v>
      </c>
    </row>
    <row r="148" spans="1:17" ht="15.6">
      <c r="A148" s="4">
        <v>42412</v>
      </c>
      <c r="B148" s="3" t="s">
        <v>338</v>
      </c>
      <c r="C148" s="3" t="s">
        <v>339</v>
      </c>
      <c r="D148" s="3" t="s">
        <v>340</v>
      </c>
      <c r="E148" s="3">
        <v>1</v>
      </c>
      <c r="F148" s="76">
        <v>125000</v>
      </c>
      <c r="G148" s="76">
        <v>40000</v>
      </c>
      <c r="H148" s="76">
        <v>85000</v>
      </c>
      <c r="J148" s="3" t="s">
        <v>341</v>
      </c>
      <c r="M148" s="3" t="str">
        <f>VLOOKUP(C148,'Master Data #1'!$B$5:$G$328,6,0)</f>
        <v>Monoponik</v>
      </c>
      <c r="P148" s="97" t="s">
        <v>436</v>
      </c>
      <c r="Q148">
        <v>1</v>
      </c>
    </row>
    <row r="149" spans="1:17" ht="15.6">
      <c r="A149" s="4">
        <v>42412</v>
      </c>
      <c r="B149" s="3" t="s">
        <v>342</v>
      </c>
      <c r="C149" s="3" t="s">
        <v>99</v>
      </c>
      <c r="D149" s="3" t="s">
        <v>100</v>
      </c>
      <c r="E149" s="3">
        <v>1</v>
      </c>
      <c r="F149" s="76">
        <v>15000</v>
      </c>
      <c r="G149" s="76">
        <v>0</v>
      </c>
      <c r="H149" s="76">
        <v>15000</v>
      </c>
      <c r="J149" s="3" t="s">
        <v>343</v>
      </c>
      <c r="M149" s="3" t="str">
        <f>VLOOKUP(C149,'Master Data #1'!$B$5:$G$328,6,0)</f>
        <v>InHouse</v>
      </c>
      <c r="P149" s="97" t="s">
        <v>402</v>
      </c>
      <c r="Q149">
        <v>1</v>
      </c>
    </row>
    <row r="150" spans="1:17" ht="15.6">
      <c r="A150" s="4">
        <v>42412</v>
      </c>
      <c r="B150" s="3" t="s">
        <v>342</v>
      </c>
      <c r="C150" s="3" t="s">
        <v>344</v>
      </c>
      <c r="D150" s="3" t="s">
        <v>345</v>
      </c>
      <c r="E150" s="3">
        <v>1</v>
      </c>
      <c r="F150" s="76">
        <v>10000</v>
      </c>
      <c r="G150" s="76">
        <v>0</v>
      </c>
      <c r="H150" s="76">
        <v>10000</v>
      </c>
      <c r="J150" s="3" t="s">
        <v>343</v>
      </c>
      <c r="M150" s="3" t="e">
        <f>VLOOKUP(C150,'Master Data #1'!$B$5:$G$328,6,0)</f>
        <v>#N/A</v>
      </c>
      <c r="P150" s="97" t="s">
        <v>350</v>
      </c>
      <c r="Q150">
        <v>1</v>
      </c>
    </row>
    <row r="151" spans="1:17" ht="15.6">
      <c r="A151" s="4">
        <v>42412</v>
      </c>
      <c r="B151" s="3" t="s">
        <v>346</v>
      </c>
      <c r="C151" s="3" t="s">
        <v>134</v>
      </c>
      <c r="D151" s="3" t="s">
        <v>135</v>
      </c>
      <c r="E151" s="3">
        <v>1</v>
      </c>
      <c r="F151" s="76">
        <v>15000</v>
      </c>
      <c r="G151" s="76">
        <v>0</v>
      </c>
      <c r="H151" s="76">
        <v>15000</v>
      </c>
      <c r="J151" s="3" t="s">
        <v>347</v>
      </c>
      <c r="M151" s="3" t="str">
        <f>VLOOKUP(C151,'Master Data #1'!$B$5:$G$328,6,0)</f>
        <v>InHouse</v>
      </c>
      <c r="P151" s="97" t="s">
        <v>422</v>
      </c>
      <c r="Q151">
        <v>1</v>
      </c>
    </row>
    <row r="152" spans="1:17" ht="15.6">
      <c r="A152" s="4">
        <v>42413</v>
      </c>
      <c r="B152" s="3" t="s">
        <v>348</v>
      </c>
      <c r="C152" s="3" t="s">
        <v>349</v>
      </c>
      <c r="D152" s="3" t="s">
        <v>350</v>
      </c>
      <c r="E152" s="3">
        <v>1</v>
      </c>
      <c r="F152" s="76">
        <v>15000</v>
      </c>
      <c r="G152" s="76">
        <v>0</v>
      </c>
      <c r="H152" s="76">
        <v>15000</v>
      </c>
      <c r="J152" s="3" t="s">
        <v>351</v>
      </c>
      <c r="M152" s="3" t="str">
        <f>VLOOKUP(C152,'Master Data #1'!$B$5:$G$328,6,0)</f>
        <v>InHouse</v>
      </c>
      <c r="P152" s="97" t="s">
        <v>250</v>
      </c>
      <c r="Q152">
        <v>1</v>
      </c>
    </row>
    <row r="153" spans="1:17" ht="15.6">
      <c r="A153" s="4">
        <v>42413</v>
      </c>
      <c r="B153" s="3" t="s">
        <v>352</v>
      </c>
      <c r="C153" s="3" t="s">
        <v>353</v>
      </c>
      <c r="D153" s="3" t="s">
        <v>354</v>
      </c>
      <c r="E153" s="3">
        <v>1</v>
      </c>
      <c r="F153" s="76">
        <v>125000</v>
      </c>
      <c r="G153" s="76">
        <v>0</v>
      </c>
      <c r="H153" s="76">
        <v>125000</v>
      </c>
      <c r="J153" s="3" t="s">
        <v>355</v>
      </c>
      <c r="M153" s="3" t="str">
        <f>VLOOKUP(C153,'Master Data #1'!$B$5:$G$328,6,0)</f>
        <v>Monoponik</v>
      </c>
      <c r="P153" s="97" t="s">
        <v>556</v>
      </c>
      <c r="Q153">
        <v>1</v>
      </c>
    </row>
    <row r="154" spans="1:17" ht="15.6">
      <c r="A154" s="4">
        <v>42413</v>
      </c>
      <c r="B154" s="3" t="s">
        <v>352</v>
      </c>
      <c r="C154" s="3" t="s">
        <v>356</v>
      </c>
      <c r="D154" s="3" t="s">
        <v>357</v>
      </c>
      <c r="E154" s="3">
        <v>1</v>
      </c>
      <c r="F154" s="76">
        <v>125000</v>
      </c>
      <c r="G154" s="76">
        <v>0</v>
      </c>
      <c r="H154" s="76">
        <v>125000</v>
      </c>
      <c r="J154" s="3" t="s">
        <v>355</v>
      </c>
      <c r="M154" s="3" t="str">
        <f>VLOOKUP(C154,'Master Data #1'!$B$5:$G$328,6,0)</f>
        <v>INHHOUSE - IQBAL</v>
      </c>
      <c r="P154" s="97" t="s">
        <v>313</v>
      </c>
      <c r="Q154">
        <v>1</v>
      </c>
    </row>
    <row r="155" spans="1:17" ht="15.6">
      <c r="A155" s="4">
        <v>42413</v>
      </c>
      <c r="B155" s="3" t="s">
        <v>358</v>
      </c>
      <c r="C155" s="3" t="s">
        <v>359</v>
      </c>
      <c r="D155" s="3" t="s">
        <v>360</v>
      </c>
      <c r="E155" s="3">
        <v>1</v>
      </c>
      <c r="F155" s="76">
        <v>125000</v>
      </c>
      <c r="G155" s="76">
        <v>12000</v>
      </c>
      <c r="H155" s="76">
        <v>113000</v>
      </c>
      <c r="J155" s="3" t="s">
        <v>361</v>
      </c>
      <c r="M155" s="3" t="str">
        <f>VLOOKUP(C155,'Master Data #1'!$B$5:$G$328,6,0)</f>
        <v>Monoponik</v>
      </c>
      <c r="P155" s="97" t="s">
        <v>1471</v>
      </c>
      <c r="Q155">
        <v>354</v>
      </c>
    </row>
    <row r="156" spans="1:17">
      <c r="A156" s="4">
        <v>42413</v>
      </c>
      <c r="B156" s="3" t="s">
        <v>362</v>
      </c>
      <c r="C156" s="3" t="s">
        <v>122</v>
      </c>
      <c r="D156" s="3" t="s">
        <v>123</v>
      </c>
      <c r="E156" s="3">
        <v>2</v>
      </c>
      <c r="F156" s="76">
        <v>20000</v>
      </c>
      <c r="G156" s="76">
        <v>0</v>
      </c>
      <c r="H156" s="76">
        <v>20000</v>
      </c>
      <c r="J156" s="3" t="s">
        <v>363</v>
      </c>
      <c r="M156" s="3" t="str">
        <f>VLOOKUP(C156,'Master Data #1'!$B$5:$G$328,6,0)</f>
        <v>InHouse</v>
      </c>
    </row>
    <row r="157" spans="1:17">
      <c r="A157" s="4">
        <v>42413</v>
      </c>
      <c r="B157" s="3" t="s">
        <v>362</v>
      </c>
      <c r="C157" s="3" t="s">
        <v>364</v>
      </c>
      <c r="D157" s="3" t="s">
        <v>365</v>
      </c>
      <c r="E157" s="3">
        <v>1</v>
      </c>
      <c r="F157" s="76">
        <v>10000</v>
      </c>
      <c r="G157" s="76">
        <v>0</v>
      </c>
      <c r="H157" s="76">
        <v>10000</v>
      </c>
      <c r="J157" s="3" t="s">
        <v>363</v>
      </c>
      <c r="M157" s="3" t="str">
        <f>VLOOKUP(C157,'Master Data #1'!$B$5:$G$328,6,0)</f>
        <v>InHouse</v>
      </c>
    </row>
    <row r="158" spans="1:17">
      <c r="A158" s="4">
        <v>42413</v>
      </c>
      <c r="B158" s="3" t="s">
        <v>362</v>
      </c>
      <c r="C158" s="3" t="s">
        <v>279</v>
      </c>
      <c r="D158" s="3" t="s">
        <v>280</v>
      </c>
      <c r="E158" s="3">
        <v>2</v>
      </c>
      <c r="F158" s="76">
        <v>20000</v>
      </c>
      <c r="G158" s="76">
        <v>0</v>
      </c>
      <c r="H158" s="76">
        <v>20000</v>
      </c>
      <c r="J158" s="3" t="s">
        <v>363</v>
      </c>
      <c r="M158" s="3" t="str">
        <f>VLOOKUP(C158,'Master Data #1'!$B$5:$G$328,6,0)</f>
        <v>InHouse</v>
      </c>
    </row>
    <row r="159" spans="1:17">
      <c r="A159" s="4">
        <v>42413</v>
      </c>
      <c r="B159" s="3" t="s">
        <v>362</v>
      </c>
      <c r="C159" s="3" t="s">
        <v>264</v>
      </c>
      <c r="D159" s="3" t="s">
        <v>265</v>
      </c>
      <c r="E159" s="3">
        <v>1</v>
      </c>
      <c r="F159" s="76">
        <v>10000</v>
      </c>
      <c r="G159" s="76">
        <v>0</v>
      </c>
      <c r="H159" s="76">
        <v>10000</v>
      </c>
      <c r="J159" s="3" t="s">
        <v>363</v>
      </c>
      <c r="M159" s="3" t="str">
        <f>VLOOKUP(C159,'Master Data #1'!$B$5:$G$328,6,0)</f>
        <v>InHouse</v>
      </c>
    </row>
    <row r="160" spans="1:17">
      <c r="A160" s="4">
        <v>42413</v>
      </c>
      <c r="B160" s="3" t="s">
        <v>362</v>
      </c>
      <c r="C160" s="3" t="s">
        <v>366</v>
      </c>
      <c r="D160" s="3" t="s">
        <v>367</v>
      </c>
      <c r="E160" s="3">
        <v>1</v>
      </c>
      <c r="F160" s="76">
        <v>10000</v>
      </c>
      <c r="G160" s="76">
        <v>0</v>
      </c>
      <c r="H160" s="76">
        <v>10000</v>
      </c>
      <c r="J160" s="3" t="s">
        <v>363</v>
      </c>
      <c r="M160" s="3" t="str">
        <f>VLOOKUP(C160,'Master Data #1'!$B$5:$G$328,6,0)</f>
        <v>InHouse</v>
      </c>
    </row>
    <row r="161" spans="1:13">
      <c r="A161" s="4">
        <v>42413</v>
      </c>
      <c r="B161" s="3" t="s">
        <v>362</v>
      </c>
      <c r="C161" s="3" t="s">
        <v>368</v>
      </c>
      <c r="D161" s="3" t="s">
        <v>369</v>
      </c>
      <c r="E161" s="3">
        <v>1</v>
      </c>
      <c r="F161" s="76">
        <v>10000</v>
      </c>
      <c r="G161" s="76">
        <v>0</v>
      </c>
      <c r="H161" s="76">
        <v>10000</v>
      </c>
      <c r="J161" s="3" t="s">
        <v>363</v>
      </c>
      <c r="M161" s="3" t="str">
        <f>VLOOKUP(C161,'Master Data #1'!$B$5:$G$328,6,0)</f>
        <v>InHouse</v>
      </c>
    </row>
    <row r="162" spans="1:13">
      <c r="A162" s="4">
        <v>42413</v>
      </c>
      <c r="B162" s="3" t="s">
        <v>362</v>
      </c>
      <c r="C162" s="3" t="s">
        <v>124</v>
      </c>
      <c r="D162" s="3" t="s">
        <v>125</v>
      </c>
      <c r="E162" s="3">
        <v>1</v>
      </c>
      <c r="F162" s="76">
        <v>10000</v>
      </c>
      <c r="G162" s="76">
        <v>0</v>
      </c>
      <c r="H162" s="76">
        <v>10000</v>
      </c>
      <c r="J162" s="3" t="s">
        <v>363</v>
      </c>
      <c r="M162" s="3" t="str">
        <f>VLOOKUP(C162,'Master Data #1'!$B$5:$G$328,6,0)</f>
        <v>InHouse</v>
      </c>
    </row>
    <row r="163" spans="1:13">
      <c r="A163" s="4">
        <v>42413</v>
      </c>
      <c r="B163" s="3" t="s">
        <v>362</v>
      </c>
      <c r="C163" s="3" t="s">
        <v>370</v>
      </c>
      <c r="D163" s="3" t="s">
        <v>371</v>
      </c>
      <c r="E163" s="3">
        <v>1</v>
      </c>
      <c r="F163" s="76">
        <v>10000</v>
      </c>
      <c r="G163" s="76">
        <v>0</v>
      </c>
      <c r="H163" s="76">
        <v>10000</v>
      </c>
      <c r="J163" s="3" t="s">
        <v>363</v>
      </c>
      <c r="M163" s="3" t="str">
        <f>VLOOKUP(C163,'Master Data #1'!$B$5:$G$328,6,0)</f>
        <v>InHouse</v>
      </c>
    </row>
    <row r="164" spans="1:13">
      <c r="A164" s="4">
        <v>42413</v>
      </c>
      <c r="B164" s="3" t="s">
        <v>362</v>
      </c>
      <c r="C164" s="3" t="s">
        <v>189</v>
      </c>
      <c r="D164" s="3" t="s">
        <v>190</v>
      </c>
      <c r="E164" s="3">
        <v>1</v>
      </c>
      <c r="F164" s="76">
        <v>10000</v>
      </c>
      <c r="G164" s="76">
        <v>0</v>
      </c>
      <c r="H164" s="76">
        <v>10000</v>
      </c>
      <c r="J164" s="3" t="s">
        <v>363</v>
      </c>
      <c r="M164" s="3" t="str">
        <f>VLOOKUP(C164,'Master Data #1'!$B$5:$G$328,6,0)</f>
        <v>InHouse</v>
      </c>
    </row>
    <row r="165" spans="1:13">
      <c r="A165" s="4">
        <v>42413</v>
      </c>
      <c r="B165" s="3" t="s">
        <v>362</v>
      </c>
      <c r="C165" s="3" t="s">
        <v>372</v>
      </c>
      <c r="D165" s="3" t="s">
        <v>373</v>
      </c>
      <c r="E165" s="3">
        <v>2</v>
      </c>
      <c r="F165" s="76">
        <v>24000</v>
      </c>
      <c r="G165" s="76">
        <v>0</v>
      </c>
      <c r="H165" s="76">
        <v>24000</v>
      </c>
      <c r="J165" s="3" t="s">
        <v>363</v>
      </c>
      <c r="M165" s="3" t="str">
        <f>VLOOKUP(C165,'Master Data #1'!$B$5:$G$328,6,0)</f>
        <v>InHouse</v>
      </c>
    </row>
    <row r="166" spans="1:13">
      <c r="A166" s="4">
        <v>42413</v>
      </c>
      <c r="B166" s="3" t="s">
        <v>362</v>
      </c>
      <c r="C166" s="3" t="s">
        <v>374</v>
      </c>
      <c r="D166" s="3" t="s">
        <v>375</v>
      </c>
      <c r="E166" s="3">
        <v>1</v>
      </c>
      <c r="F166" s="76">
        <v>10000</v>
      </c>
      <c r="G166" s="76">
        <v>0</v>
      </c>
      <c r="H166" s="76">
        <v>10000</v>
      </c>
      <c r="J166" s="3" t="s">
        <v>363</v>
      </c>
      <c r="M166" s="3" t="str">
        <f>VLOOKUP(C166,'Master Data #1'!$B$5:$G$328,6,0)</f>
        <v>InHouse</v>
      </c>
    </row>
    <row r="167" spans="1:13">
      <c r="A167" s="4">
        <v>42413</v>
      </c>
      <c r="B167" s="3" t="s">
        <v>362</v>
      </c>
      <c r="C167" s="3" t="s">
        <v>376</v>
      </c>
      <c r="D167" s="3" t="s">
        <v>377</v>
      </c>
      <c r="E167" s="3">
        <v>2</v>
      </c>
      <c r="F167" s="76">
        <v>24000</v>
      </c>
      <c r="G167" s="76">
        <v>0</v>
      </c>
      <c r="H167" s="76">
        <v>24000</v>
      </c>
      <c r="J167" s="3" t="s">
        <v>363</v>
      </c>
      <c r="M167" s="3" t="str">
        <f>VLOOKUP(C167,'Master Data #1'!$B$5:$G$328,6,0)</f>
        <v>InHouse</v>
      </c>
    </row>
    <row r="168" spans="1:13">
      <c r="A168" s="4">
        <v>42413</v>
      </c>
      <c r="B168" s="3" t="s">
        <v>362</v>
      </c>
      <c r="C168" s="3" t="s">
        <v>120</v>
      </c>
      <c r="D168" s="3" t="s">
        <v>121</v>
      </c>
      <c r="E168" s="3">
        <v>2</v>
      </c>
      <c r="F168" s="76">
        <v>20000</v>
      </c>
      <c r="G168" s="76">
        <v>0</v>
      </c>
      <c r="H168" s="76">
        <v>20000</v>
      </c>
      <c r="J168" s="3" t="s">
        <v>363</v>
      </c>
      <c r="M168" s="3" t="str">
        <f>VLOOKUP(C168,'Master Data #1'!$B$5:$G$328,6,0)</f>
        <v>InHouse</v>
      </c>
    </row>
    <row r="169" spans="1:13">
      <c r="A169" s="4">
        <v>42413</v>
      </c>
      <c r="B169" s="3" t="s">
        <v>362</v>
      </c>
      <c r="C169" s="3" t="s">
        <v>378</v>
      </c>
      <c r="D169" s="3" t="s">
        <v>379</v>
      </c>
      <c r="E169" s="3">
        <v>10</v>
      </c>
      <c r="F169" s="76">
        <v>500000</v>
      </c>
      <c r="G169" s="76">
        <v>250000</v>
      </c>
      <c r="H169" s="76">
        <v>250000</v>
      </c>
      <c r="J169" s="3" t="s">
        <v>363</v>
      </c>
      <c r="M169" s="3" t="str">
        <f>VLOOKUP(C169,'Master Data #1'!$B$5:$G$328,6,0)</f>
        <v>InHouse</v>
      </c>
    </row>
    <row r="170" spans="1:13">
      <c r="A170" s="4">
        <v>42413</v>
      </c>
      <c r="B170" s="3" t="s">
        <v>362</v>
      </c>
      <c r="C170" s="3" t="s">
        <v>241</v>
      </c>
      <c r="D170" s="3" t="s">
        <v>242</v>
      </c>
      <c r="E170" s="3">
        <v>2</v>
      </c>
      <c r="F170" s="76">
        <v>20000</v>
      </c>
      <c r="G170" s="76">
        <v>0</v>
      </c>
      <c r="H170" s="76">
        <v>20000</v>
      </c>
      <c r="J170" s="3" t="s">
        <v>363</v>
      </c>
      <c r="M170" s="3" t="str">
        <f>VLOOKUP(C170,'Master Data #1'!$B$5:$G$328,6,0)</f>
        <v>InHouse</v>
      </c>
    </row>
    <row r="171" spans="1:13">
      <c r="A171" s="4">
        <v>42413</v>
      </c>
      <c r="B171" s="3" t="s">
        <v>380</v>
      </c>
      <c r="C171" s="3" t="s">
        <v>332</v>
      </c>
      <c r="D171" s="3" t="s">
        <v>333</v>
      </c>
      <c r="E171" s="3">
        <v>1</v>
      </c>
      <c r="F171" s="76">
        <v>50000</v>
      </c>
      <c r="G171" s="76">
        <v>0</v>
      </c>
      <c r="H171" s="76">
        <v>50000</v>
      </c>
      <c r="J171" s="3" t="s">
        <v>381</v>
      </c>
      <c r="M171" s="3" t="str">
        <f>VLOOKUP(C171,'Master Data #1'!$B$5:$G$328,6,0)</f>
        <v>InHouse</v>
      </c>
    </row>
    <row r="172" spans="1:13">
      <c r="A172" s="4">
        <v>42413</v>
      </c>
      <c r="B172" s="3" t="s">
        <v>382</v>
      </c>
      <c r="C172" s="3" t="s">
        <v>205</v>
      </c>
      <c r="D172" s="3" t="s">
        <v>206</v>
      </c>
      <c r="E172" s="3">
        <v>1</v>
      </c>
      <c r="F172" s="76">
        <v>15000</v>
      </c>
      <c r="G172" s="76">
        <v>2500</v>
      </c>
      <c r="H172" s="76">
        <v>12500</v>
      </c>
      <c r="J172" s="3" t="s">
        <v>383</v>
      </c>
      <c r="M172" s="3" t="str">
        <f>VLOOKUP(C172,'Master Data #1'!$B$5:$G$328,6,0)</f>
        <v>InHouse</v>
      </c>
    </row>
    <row r="173" spans="1:13">
      <c r="A173" s="4">
        <v>42413</v>
      </c>
      <c r="B173" s="3" t="s">
        <v>382</v>
      </c>
      <c r="C173" s="3" t="s">
        <v>384</v>
      </c>
      <c r="D173" s="3" t="s">
        <v>385</v>
      </c>
      <c r="E173" s="3">
        <v>1</v>
      </c>
      <c r="F173" s="76">
        <v>15000</v>
      </c>
      <c r="G173" s="76">
        <v>2500</v>
      </c>
      <c r="H173" s="76">
        <v>12500</v>
      </c>
      <c r="J173" s="3" t="s">
        <v>383</v>
      </c>
      <c r="M173" s="3" t="str">
        <f>VLOOKUP(C173,'Master Data #1'!$B$5:$G$328,6,0)</f>
        <v>InHouse</v>
      </c>
    </row>
    <row r="174" spans="1:13">
      <c r="A174" s="4">
        <v>42413</v>
      </c>
      <c r="B174" s="3" t="s">
        <v>382</v>
      </c>
      <c r="C174" s="3" t="s">
        <v>134</v>
      </c>
      <c r="D174" s="3" t="s">
        <v>135</v>
      </c>
      <c r="E174" s="3">
        <v>2</v>
      </c>
      <c r="F174" s="76">
        <v>30000</v>
      </c>
      <c r="G174" s="76">
        <v>5000</v>
      </c>
      <c r="H174" s="76">
        <v>25000</v>
      </c>
      <c r="J174" s="3" t="s">
        <v>383</v>
      </c>
      <c r="M174" s="3" t="str">
        <f>VLOOKUP(C174,'Master Data #1'!$B$5:$G$328,6,0)</f>
        <v>InHouse</v>
      </c>
    </row>
    <row r="175" spans="1:13">
      <c r="A175" s="4">
        <v>42413</v>
      </c>
      <c r="B175" s="3" t="s">
        <v>386</v>
      </c>
      <c r="C175" s="3" t="s">
        <v>155</v>
      </c>
      <c r="D175" s="3" t="s">
        <v>156</v>
      </c>
      <c r="E175" s="3">
        <v>1</v>
      </c>
      <c r="F175" s="76">
        <v>125000</v>
      </c>
      <c r="G175" s="76">
        <v>0</v>
      </c>
      <c r="H175" s="76">
        <v>125000</v>
      </c>
      <c r="J175" s="3" t="s">
        <v>387</v>
      </c>
      <c r="M175" s="3" t="str">
        <f>VLOOKUP(C175,'Master Data #1'!$B$5:$G$328,6,0)</f>
        <v>INHHOUSE - IQBAL</v>
      </c>
    </row>
    <row r="176" spans="1:13">
      <c r="A176" s="4">
        <v>42413</v>
      </c>
      <c r="B176" s="3" t="s">
        <v>386</v>
      </c>
      <c r="C176" s="3" t="s">
        <v>388</v>
      </c>
      <c r="D176" s="3" t="s">
        <v>389</v>
      </c>
      <c r="E176" s="3">
        <v>1</v>
      </c>
      <c r="F176" s="76">
        <v>125000</v>
      </c>
      <c r="G176" s="76">
        <v>0</v>
      </c>
      <c r="H176" s="76">
        <v>125000</v>
      </c>
      <c r="J176" s="3" t="s">
        <v>387</v>
      </c>
      <c r="M176" s="3" t="str">
        <f>VLOOKUP(C176,'Master Data #1'!$B$5:$G$328,6,0)</f>
        <v>INHHOUSE - IQBAL</v>
      </c>
    </row>
    <row r="177" spans="1:13">
      <c r="A177" s="4">
        <v>42413</v>
      </c>
      <c r="B177" s="3" t="s">
        <v>390</v>
      </c>
      <c r="C177" s="3" t="s">
        <v>255</v>
      </c>
      <c r="D177" s="3" t="s">
        <v>256</v>
      </c>
      <c r="E177" s="3">
        <v>1</v>
      </c>
      <c r="F177" s="76">
        <v>125000</v>
      </c>
      <c r="G177" s="76">
        <v>12000</v>
      </c>
      <c r="H177" s="76">
        <v>113000</v>
      </c>
      <c r="J177" s="3" t="s">
        <v>391</v>
      </c>
      <c r="M177" s="3" t="str">
        <f>VLOOKUP(C177,'Master Data #1'!$B$5:$G$328,6,0)</f>
        <v>INHHOUSE</v>
      </c>
    </row>
    <row r="178" spans="1:13">
      <c r="A178" s="4">
        <v>42414</v>
      </c>
      <c r="B178" s="3" t="s">
        <v>392</v>
      </c>
      <c r="C178" s="3" t="s">
        <v>128</v>
      </c>
      <c r="D178" s="3" t="s">
        <v>129</v>
      </c>
      <c r="E178" s="3">
        <v>1</v>
      </c>
      <c r="F178" s="76">
        <v>15000</v>
      </c>
      <c r="G178" s="76">
        <v>0</v>
      </c>
      <c r="H178" s="76">
        <v>15000</v>
      </c>
      <c r="J178" s="3" t="s">
        <v>393</v>
      </c>
      <c r="M178" s="3" t="str">
        <f>VLOOKUP(C178,'Master Data #1'!$B$5:$G$328,6,0)</f>
        <v>InHouse</v>
      </c>
    </row>
    <row r="179" spans="1:13">
      <c r="A179" s="4">
        <v>42414</v>
      </c>
      <c r="B179" s="3" t="s">
        <v>394</v>
      </c>
      <c r="C179" s="3" t="s">
        <v>395</v>
      </c>
      <c r="D179" s="3" t="s">
        <v>396</v>
      </c>
      <c r="E179" s="3">
        <v>1</v>
      </c>
      <c r="F179" s="76">
        <v>125000</v>
      </c>
      <c r="G179" s="76">
        <v>0</v>
      </c>
      <c r="H179" s="76">
        <v>125000</v>
      </c>
      <c r="J179" s="3" t="s">
        <v>397</v>
      </c>
      <c r="M179" s="3" t="str">
        <f>VLOOKUP(C179,'Master Data #1'!$B$5:$G$328,6,0)</f>
        <v>Monoponik</v>
      </c>
    </row>
    <row r="180" spans="1:13">
      <c r="A180" s="4">
        <v>42414</v>
      </c>
      <c r="B180" s="3" t="s">
        <v>398</v>
      </c>
      <c r="C180" s="3" t="s">
        <v>65</v>
      </c>
      <c r="D180" s="3" t="s">
        <v>66</v>
      </c>
      <c r="E180" s="3">
        <v>1</v>
      </c>
      <c r="F180" s="76">
        <v>125000</v>
      </c>
      <c r="G180" s="76">
        <v>13000</v>
      </c>
      <c r="H180" s="76">
        <v>112000</v>
      </c>
      <c r="J180" s="3" t="s">
        <v>399</v>
      </c>
      <c r="M180" s="3" t="str">
        <f>VLOOKUP(C180,'Master Data #1'!$B$5:$G$328,6,0)</f>
        <v>INHHOUSE - IQBAL</v>
      </c>
    </row>
    <row r="181" spans="1:13">
      <c r="A181" s="4">
        <v>42415</v>
      </c>
      <c r="B181" s="3" t="s">
        <v>400</v>
      </c>
      <c r="C181" s="3" t="s">
        <v>401</v>
      </c>
      <c r="D181" s="3" t="s">
        <v>402</v>
      </c>
      <c r="E181" s="3">
        <v>1</v>
      </c>
      <c r="F181" s="76">
        <v>125000</v>
      </c>
      <c r="G181" s="76">
        <v>0</v>
      </c>
      <c r="H181" s="76">
        <v>125000</v>
      </c>
      <c r="J181" s="3" t="s">
        <v>403</v>
      </c>
      <c r="M181" s="3" t="str">
        <f>VLOOKUP(C181,'Master Data #1'!$B$5:$G$328,6,0)</f>
        <v>INHHOUSE</v>
      </c>
    </row>
    <row r="182" spans="1:13">
      <c r="A182" s="4">
        <v>42415</v>
      </c>
      <c r="B182" s="3" t="s">
        <v>400</v>
      </c>
      <c r="C182" s="3" t="s">
        <v>274</v>
      </c>
      <c r="D182" s="3" t="s">
        <v>275</v>
      </c>
      <c r="E182" s="3">
        <v>1</v>
      </c>
      <c r="F182" s="76">
        <v>125000</v>
      </c>
      <c r="G182" s="76">
        <v>0</v>
      </c>
      <c r="H182" s="76">
        <v>125000</v>
      </c>
      <c r="J182" s="3" t="s">
        <v>403</v>
      </c>
      <c r="M182" s="3" t="str">
        <f>VLOOKUP(C182,'Master Data #1'!$B$5:$G$328,6,0)</f>
        <v>INHHOUSE</v>
      </c>
    </row>
    <row r="183" spans="1:13">
      <c r="A183" s="4">
        <v>42415</v>
      </c>
      <c r="B183" s="3" t="s">
        <v>400</v>
      </c>
      <c r="C183" s="3" t="s">
        <v>332</v>
      </c>
      <c r="D183" s="3" t="s">
        <v>333</v>
      </c>
      <c r="E183" s="3">
        <v>1</v>
      </c>
      <c r="F183" s="76">
        <v>50000</v>
      </c>
      <c r="G183" s="76">
        <v>50000</v>
      </c>
      <c r="H183" s="76">
        <v>0</v>
      </c>
      <c r="J183" s="3" t="s">
        <v>403</v>
      </c>
      <c r="M183" s="3" t="str">
        <f>VLOOKUP(C183,'Master Data #1'!$B$5:$G$328,6,0)</f>
        <v>InHouse</v>
      </c>
    </row>
    <row r="184" spans="1:13">
      <c r="A184" s="4">
        <v>42415</v>
      </c>
      <c r="B184" s="3" t="s">
        <v>400</v>
      </c>
      <c r="C184" s="3" t="s">
        <v>23</v>
      </c>
      <c r="D184" s="3" t="s">
        <v>24</v>
      </c>
      <c r="E184" s="3">
        <v>1</v>
      </c>
      <c r="F184" s="76">
        <v>125000</v>
      </c>
      <c r="G184" s="76">
        <v>0</v>
      </c>
      <c r="H184" s="76">
        <v>125000</v>
      </c>
      <c r="J184" s="3" t="s">
        <v>403</v>
      </c>
      <c r="M184" s="3" t="str">
        <f>VLOOKUP(C184,'Master Data #1'!$B$5:$G$328,6,0)</f>
        <v>Monoponik</v>
      </c>
    </row>
    <row r="185" spans="1:13">
      <c r="A185" s="4">
        <v>42415</v>
      </c>
      <c r="B185" s="3" t="s">
        <v>400</v>
      </c>
      <c r="C185" s="3" t="s">
        <v>170</v>
      </c>
      <c r="D185" s="3" t="s">
        <v>171</v>
      </c>
      <c r="E185" s="3">
        <v>1</v>
      </c>
      <c r="F185" s="76">
        <v>125000</v>
      </c>
      <c r="G185" s="76">
        <v>0</v>
      </c>
      <c r="H185" s="76">
        <v>125000</v>
      </c>
      <c r="J185" s="3" t="s">
        <v>403</v>
      </c>
      <c r="M185" s="3" t="str">
        <f>VLOOKUP(C185,'Master Data #1'!$B$5:$G$328,6,0)</f>
        <v>INHHOUSE - IQBAL</v>
      </c>
    </row>
    <row r="186" spans="1:13">
      <c r="A186" s="4">
        <v>42415</v>
      </c>
      <c r="B186" s="3" t="s">
        <v>400</v>
      </c>
      <c r="C186" s="3" t="s">
        <v>75</v>
      </c>
      <c r="D186" s="3" t="s">
        <v>76</v>
      </c>
      <c r="E186" s="3">
        <v>1</v>
      </c>
      <c r="F186" s="76">
        <v>125000</v>
      </c>
      <c r="G186" s="76">
        <v>0</v>
      </c>
      <c r="H186" s="76">
        <v>125000</v>
      </c>
      <c r="J186" s="3" t="s">
        <v>403</v>
      </c>
      <c r="M186" s="3" t="str">
        <f>VLOOKUP(C186,'Master Data #1'!$B$5:$G$328,6,0)</f>
        <v>INHHOUSE - IQBAL</v>
      </c>
    </row>
    <row r="187" spans="1:13">
      <c r="A187" s="4">
        <v>42415</v>
      </c>
      <c r="B187" s="3" t="s">
        <v>400</v>
      </c>
      <c r="C187" s="3" t="s">
        <v>292</v>
      </c>
      <c r="D187" s="3" t="s">
        <v>293</v>
      </c>
      <c r="E187" s="3">
        <v>1</v>
      </c>
      <c r="F187" s="76">
        <v>125000</v>
      </c>
      <c r="G187" s="76">
        <v>0</v>
      </c>
      <c r="H187" s="76">
        <v>125000</v>
      </c>
      <c r="J187" s="3" t="s">
        <v>403</v>
      </c>
      <c r="M187" s="3" t="str">
        <f>VLOOKUP(C187,'Master Data #1'!$B$5:$G$328,6,0)</f>
        <v>DASSEIN GRAPHIC LABS</v>
      </c>
    </row>
    <row r="188" spans="1:13">
      <c r="A188" s="4">
        <v>42415</v>
      </c>
      <c r="B188" s="3" t="s">
        <v>400</v>
      </c>
      <c r="C188" s="3" t="s">
        <v>155</v>
      </c>
      <c r="D188" s="3" t="s">
        <v>156</v>
      </c>
      <c r="E188" s="3">
        <v>1</v>
      </c>
      <c r="F188" s="76">
        <v>125000</v>
      </c>
      <c r="G188" s="76">
        <v>0</v>
      </c>
      <c r="H188" s="76">
        <v>125000</v>
      </c>
      <c r="J188" s="3" t="s">
        <v>403</v>
      </c>
      <c r="M188" s="3" t="str">
        <f>VLOOKUP(C188,'Master Data #1'!$B$5:$G$328,6,0)</f>
        <v>INHHOUSE - IQBAL</v>
      </c>
    </row>
    <row r="189" spans="1:13">
      <c r="A189" s="4">
        <v>42415</v>
      </c>
      <c r="B189" s="3" t="s">
        <v>400</v>
      </c>
      <c r="C189" s="3" t="s">
        <v>388</v>
      </c>
      <c r="D189" s="3" t="s">
        <v>389</v>
      </c>
      <c r="E189" s="3">
        <v>1</v>
      </c>
      <c r="F189" s="76">
        <v>125000</v>
      </c>
      <c r="G189" s="76">
        <v>0</v>
      </c>
      <c r="H189" s="76">
        <v>125000</v>
      </c>
      <c r="J189" s="3" t="s">
        <v>403</v>
      </c>
      <c r="M189" s="3" t="str">
        <f>VLOOKUP(C189,'Master Data #1'!$B$5:$G$328,6,0)</f>
        <v>INHHOUSE - IQBAL</v>
      </c>
    </row>
    <row r="190" spans="1:13">
      <c r="A190" s="4">
        <v>42415</v>
      </c>
      <c r="B190" s="3" t="s">
        <v>404</v>
      </c>
      <c r="C190" s="3" t="s">
        <v>205</v>
      </c>
      <c r="D190" s="3" t="s">
        <v>206</v>
      </c>
      <c r="E190" s="3">
        <v>1</v>
      </c>
      <c r="F190" s="76">
        <v>15000</v>
      </c>
      <c r="G190" s="76">
        <v>2500</v>
      </c>
      <c r="H190" s="76">
        <v>12500</v>
      </c>
      <c r="J190" s="3" t="s">
        <v>405</v>
      </c>
      <c r="M190" s="3" t="str">
        <f>VLOOKUP(C190,'Master Data #1'!$B$5:$G$328,6,0)</f>
        <v>InHouse</v>
      </c>
    </row>
    <row r="191" spans="1:13">
      <c r="A191" s="4">
        <v>42415</v>
      </c>
      <c r="B191" s="3" t="s">
        <v>404</v>
      </c>
      <c r="C191" s="3" t="s">
        <v>144</v>
      </c>
      <c r="D191" s="3" t="s">
        <v>145</v>
      </c>
      <c r="E191" s="3">
        <v>1</v>
      </c>
      <c r="F191" s="76">
        <v>15000</v>
      </c>
      <c r="G191" s="76">
        <v>0</v>
      </c>
      <c r="H191" s="76">
        <v>15000</v>
      </c>
      <c r="J191" s="3" t="s">
        <v>405</v>
      </c>
      <c r="M191" s="3" t="str">
        <f>VLOOKUP(C191,'Master Data #1'!$B$5:$G$328,6,0)</f>
        <v>InHouse</v>
      </c>
    </row>
    <row r="192" spans="1:13">
      <c r="A192" s="4">
        <v>42415</v>
      </c>
      <c r="B192" s="3" t="s">
        <v>404</v>
      </c>
      <c r="C192" s="3" t="s">
        <v>128</v>
      </c>
      <c r="D192" s="3" t="s">
        <v>129</v>
      </c>
      <c r="E192" s="3">
        <v>2</v>
      </c>
      <c r="F192" s="76">
        <v>30000</v>
      </c>
      <c r="G192" s="76">
        <v>5000</v>
      </c>
      <c r="H192" s="76">
        <v>25000</v>
      </c>
      <c r="J192" s="3" t="s">
        <v>405</v>
      </c>
      <c r="M192" s="3" t="str">
        <f>VLOOKUP(C192,'Master Data #1'!$B$5:$G$328,6,0)</f>
        <v>InHouse</v>
      </c>
    </row>
    <row r="193" spans="1:13">
      <c r="A193" s="4">
        <v>42415</v>
      </c>
      <c r="B193" s="3" t="s">
        <v>404</v>
      </c>
      <c r="C193" s="3" t="s">
        <v>151</v>
      </c>
      <c r="D193" s="3" t="s">
        <v>152</v>
      </c>
      <c r="E193" s="3">
        <v>1</v>
      </c>
      <c r="F193" s="76">
        <v>15000</v>
      </c>
      <c r="G193" s="76">
        <v>2500</v>
      </c>
      <c r="H193" s="76">
        <v>12500</v>
      </c>
      <c r="J193" s="3" t="s">
        <v>405</v>
      </c>
      <c r="M193" s="3" t="str">
        <f>VLOOKUP(C193,'Master Data #1'!$B$5:$G$328,6,0)</f>
        <v>InHouse</v>
      </c>
    </row>
    <row r="194" spans="1:13">
      <c r="A194" s="4">
        <v>42415</v>
      </c>
      <c r="B194" s="3" t="s">
        <v>406</v>
      </c>
      <c r="C194" s="3" t="s">
        <v>147</v>
      </c>
      <c r="D194" s="3" t="s">
        <v>148</v>
      </c>
      <c r="E194" s="3">
        <v>1</v>
      </c>
      <c r="F194" s="76">
        <v>125000</v>
      </c>
      <c r="G194" s="76">
        <v>0</v>
      </c>
      <c r="H194" s="76">
        <v>125000</v>
      </c>
      <c r="J194" s="3" t="s">
        <v>407</v>
      </c>
      <c r="M194" s="3" t="str">
        <f>VLOOKUP(C194,'Master Data #1'!$B$5:$G$328,6,0)</f>
        <v>INHHOUSE - IQBAL</v>
      </c>
    </row>
    <row r="195" spans="1:13">
      <c r="A195" s="4">
        <v>42415</v>
      </c>
      <c r="B195" s="3" t="s">
        <v>406</v>
      </c>
      <c r="C195" s="3" t="s">
        <v>408</v>
      </c>
      <c r="D195" s="3" t="s">
        <v>409</v>
      </c>
      <c r="E195" s="3">
        <v>1</v>
      </c>
      <c r="F195" s="76">
        <v>125000</v>
      </c>
      <c r="G195" s="76">
        <v>0</v>
      </c>
      <c r="H195" s="76">
        <v>125000</v>
      </c>
      <c r="J195" s="3" t="s">
        <v>407</v>
      </c>
      <c r="M195" s="3" t="str">
        <f>VLOOKUP(C195,'Master Data #1'!$B$5:$G$328,6,0)</f>
        <v>INHHOUSE - IQBAL</v>
      </c>
    </row>
    <row r="196" spans="1:13">
      <c r="A196" s="4">
        <v>42415</v>
      </c>
      <c r="B196" s="3" t="s">
        <v>406</v>
      </c>
      <c r="C196" s="3" t="s">
        <v>170</v>
      </c>
      <c r="D196" s="3" t="s">
        <v>171</v>
      </c>
      <c r="E196" s="3">
        <v>1</v>
      </c>
      <c r="F196" s="76">
        <v>125000</v>
      </c>
      <c r="G196" s="76">
        <v>0</v>
      </c>
      <c r="H196" s="76">
        <v>125000</v>
      </c>
      <c r="J196" s="3" t="s">
        <v>407</v>
      </c>
      <c r="M196" s="3" t="str">
        <f>VLOOKUP(C196,'Master Data #1'!$B$5:$G$328,6,0)</f>
        <v>INHHOUSE - IQBAL</v>
      </c>
    </row>
    <row r="197" spans="1:13">
      <c r="A197" s="4">
        <v>42415</v>
      </c>
      <c r="B197" s="3" t="s">
        <v>406</v>
      </c>
      <c r="C197" s="3" t="s">
        <v>28</v>
      </c>
      <c r="D197" s="3" t="s">
        <v>29</v>
      </c>
      <c r="E197" s="3">
        <v>1</v>
      </c>
      <c r="F197" s="76">
        <v>125000</v>
      </c>
      <c r="G197" s="76">
        <v>125000</v>
      </c>
      <c r="H197" s="76">
        <v>0</v>
      </c>
      <c r="J197" s="3" t="s">
        <v>407</v>
      </c>
      <c r="M197" s="3" t="str">
        <f>VLOOKUP(C197,'Master Data #1'!$B$5:$G$328,6,0)</f>
        <v>INHHOUSE</v>
      </c>
    </row>
    <row r="198" spans="1:13">
      <c r="A198" s="4">
        <v>42415</v>
      </c>
      <c r="B198" s="3" t="s">
        <v>406</v>
      </c>
      <c r="C198" s="3" t="s">
        <v>182</v>
      </c>
      <c r="D198" s="3" t="s">
        <v>183</v>
      </c>
      <c r="E198" s="3">
        <v>1</v>
      </c>
      <c r="F198" s="76">
        <v>125000</v>
      </c>
      <c r="G198" s="76">
        <v>0</v>
      </c>
      <c r="H198" s="76">
        <v>125000</v>
      </c>
      <c r="J198" s="3" t="s">
        <v>407</v>
      </c>
      <c r="M198" s="3" t="str">
        <f>VLOOKUP(C198,'Master Data #1'!$B$5:$G$328,6,0)</f>
        <v>InHouse</v>
      </c>
    </row>
    <row r="199" spans="1:13">
      <c r="A199" s="4">
        <v>42415</v>
      </c>
      <c r="B199" s="3" t="s">
        <v>410</v>
      </c>
      <c r="C199" s="3" t="s">
        <v>411</v>
      </c>
      <c r="D199" s="3" t="s">
        <v>412</v>
      </c>
      <c r="E199" s="3">
        <v>1</v>
      </c>
      <c r="F199" s="76">
        <v>12000</v>
      </c>
      <c r="G199" s="76">
        <v>12000</v>
      </c>
      <c r="H199" s="76">
        <v>0</v>
      </c>
      <c r="J199" s="3" t="s">
        <v>413</v>
      </c>
      <c r="M199" s="3" t="str">
        <f>VLOOKUP(C199,'Master Data #1'!$B$5:$G$328,6,0)</f>
        <v>InHouse</v>
      </c>
    </row>
    <row r="200" spans="1:13">
      <c r="A200" s="4">
        <v>42415</v>
      </c>
      <c r="B200" s="3" t="s">
        <v>410</v>
      </c>
      <c r="C200" s="3" t="s">
        <v>414</v>
      </c>
      <c r="D200" s="3" t="s">
        <v>415</v>
      </c>
      <c r="E200" s="3">
        <v>1</v>
      </c>
      <c r="F200" s="76">
        <v>125000</v>
      </c>
      <c r="G200" s="76">
        <v>0</v>
      </c>
      <c r="H200" s="76">
        <v>125000</v>
      </c>
      <c r="J200" s="3" t="s">
        <v>413</v>
      </c>
      <c r="M200" s="3" t="str">
        <f>VLOOKUP(C200,'Master Data #1'!$B$5:$G$328,6,0)</f>
        <v>Monoponik</v>
      </c>
    </row>
    <row r="201" spans="1:13">
      <c r="A201" s="4">
        <v>42415</v>
      </c>
      <c r="B201" s="3" t="s">
        <v>410</v>
      </c>
      <c r="C201" s="3" t="s">
        <v>65</v>
      </c>
      <c r="D201" s="3" t="s">
        <v>66</v>
      </c>
      <c r="E201" s="3">
        <v>1</v>
      </c>
      <c r="F201" s="76">
        <v>125000</v>
      </c>
      <c r="G201" s="76">
        <v>0</v>
      </c>
      <c r="H201" s="76">
        <v>125000</v>
      </c>
      <c r="J201" s="3" t="s">
        <v>413</v>
      </c>
      <c r="M201" s="3" t="str">
        <f>VLOOKUP(C201,'Master Data #1'!$B$5:$G$328,6,0)</f>
        <v>INHHOUSE - IQBAL</v>
      </c>
    </row>
    <row r="202" spans="1:13">
      <c r="A202" s="4">
        <v>42416</v>
      </c>
      <c r="B202" s="3" t="s">
        <v>416</v>
      </c>
      <c r="C202" s="3" t="s">
        <v>59</v>
      </c>
      <c r="D202" s="3" t="s">
        <v>60</v>
      </c>
      <c r="E202" s="3">
        <v>1</v>
      </c>
      <c r="F202" s="76">
        <v>75000</v>
      </c>
      <c r="G202" s="76">
        <v>35000</v>
      </c>
      <c r="H202" s="76">
        <v>40000</v>
      </c>
      <c r="J202" s="3" t="s">
        <v>417</v>
      </c>
      <c r="M202" s="3" t="str">
        <f>VLOOKUP(C202,'Master Data #1'!$B$5:$G$328,6,0)</f>
        <v>InHouse</v>
      </c>
    </row>
    <row r="203" spans="1:13">
      <c r="A203" s="4">
        <v>42416</v>
      </c>
      <c r="B203" s="3" t="s">
        <v>418</v>
      </c>
      <c r="C203" s="3" t="s">
        <v>20</v>
      </c>
      <c r="D203" s="3" t="s">
        <v>21</v>
      </c>
      <c r="E203" s="3">
        <v>1</v>
      </c>
      <c r="F203" s="76">
        <v>125000</v>
      </c>
      <c r="G203" s="76">
        <v>62000</v>
      </c>
      <c r="H203" s="76">
        <v>63000</v>
      </c>
      <c r="J203" s="3" t="s">
        <v>419</v>
      </c>
      <c r="M203" s="3" t="str">
        <f>VLOOKUP(C203,'Master Data #1'!$B$5:$G$328,6,0)</f>
        <v>DASSEIN GRAPHIC LABS</v>
      </c>
    </row>
    <row r="204" spans="1:13">
      <c r="A204" s="4">
        <v>42416</v>
      </c>
      <c r="B204" s="3" t="s">
        <v>420</v>
      </c>
      <c r="C204" s="3" t="s">
        <v>421</v>
      </c>
      <c r="D204" s="3" t="s">
        <v>422</v>
      </c>
      <c r="E204" s="3">
        <v>1</v>
      </c>
      <c r="F204" s="76">
        <v>125000</v>
      </c>
      <c r="G204" s="76">
        <v>0</v>
      </c>
      <c r="H204" s="76">
        <v>125000</v>
      </c>
      <c r="J204" s="3" t="s">
        <v>423</v>
      </c>
      <c r="M204" s="3" t="str">
        <f>VLOOKUP(C204,'Master Data #1'!$B$5:$G$328,6,0)</f>
        <v>INHHOUSE - IQBAL</v>
      </c>
    </row>
    <row r="205" spans="1:13">
      <c r="A205" s="4">
        <v>42416</v>
      </c>
      <c r="B205" s="3" t="s">
        <v>424</v>
      </c>
      <c r="C205" s="3" t="s">
        <v>115</v>
      </c>
      <c r="D205" s="3" t="s">
        <v>116</v>
      </c>
      <c r="E205" s="3">
        <v>1</v>
      </c>
      <c r="F205" s="76">
        <v>15000</v>
      </c>
      <c r="G205" s="76">
        <v>0</v>
      </c>
      <c r="H205" s="76">
        <v>15000</v>
      </c>
      <c r="J205" s="3" t="s">
        <v>425</v>
      </c>
      <c r="M205" s="3" t="str">
        <f>VLOOKUP(C205,'Master Data #1'!$B$5:$G$328,6,0)</f>
        <v>InHouse</v>
      </c>
    </row>
    <row r="206" spans="1:13">
      <c r="A206" s="4">
        <v>42417</v>
      </c>
      <c r="B206" s="3" t="s">
        <v>426</v>
      </c>
      <c r="C206" s="3" t="s">
        <v>282</v>
      </c>
      <c r="D206" s="3" t="s">
        <v>283</v>
      </c>
      <c r="E206" s="3">
        <v>1</v>
      </c>
      <c r="F206" s="76">
        <v>125000</v>
      </c>
      <c r="G206" s="76">
        <v>62000</v>
      </c>
      <c r="H206" s="76">
        <v>63000</v>
      </c>
      <c r="J206" s="3" t="s">
        <v>427</v>
      </c>
      <c r="M206" s="3" t="str">
        <f>VLOOKUP(C206,'Master Data #1'!$B$5:$G$328,6,0)</f>
        <v>DASSEIN GRAPHIC LABS</v>
      </c>
    </row>
    <row r="207" spans="1:13">
      <c r="A207" s="4">
        <v>42417</v>
      </c>
      <c r="B207" s="3" t="s">
        <v>428</v>
      </c>
      <c r="C207" s="3" t="s">
        <v>429</v>
      </c>
      <c r="D207" s="3" t="s">
        <v>430</v>
      </c>
      <c r="E207" s="3">
        <v>1</v>
      </c>
      <c r="F207" s="76">
        <v>125000</v>
      </c>
      <c r="G207" s="76">
        <v>0</v>
      </c>
      <c r="H207" s="76">
        <v>125000</v>
      </c>
      <c r="J207" s="3" t="s">
        <v>431</v>
      </c>
      <c r="M207" s="3" t="str">
        <f>VLOOKUP(C207,'Master Data #1'!$B$5:$G$328,6,0)</f>
        <v>Monoponik</v>
      </c>
    </row>
    <row r="208" spans="1:13">
      <c r="A208" s="4">
        <v>42417</v>
      </c>
      <c r="B208" s="3" t="s">
        <v>432</v>
      </c>
      <c r="C208" s="3" t="s">
        <v>128</v>
      </c>
      <c r="D208" s="3" t="s">
        <v>129</v>
      </c>
      <c r="E208" s="3">
        <v>1</v>
      </c>
      <c r="F208" s="76">
        <v>15000</v>
      </c>
      <c r="G208" s="76">
        <v>0</v>
      </c>
      <c r="H208" s="76">
        <v>15000</v>
      </c>
      <c r="J208" s="3" t="s">
        <v>433</v>
      </c>
      <c r="M208" s="3" t="str">
        <f>VLOOKUP(C208,'Master Data #1'!$B$5:$G$328,6,0)</f>
        <v>InHouse</v>
      </c>
    </row>
    <row r="209" spans="1:13">
      <c r="A209" s="4">
        <v>42417</v>
      </c>
      <c r="B209" s="3" t="s">
        <v>434</v>
      </c>
      <c r="C209" s="3" t="s">
        <v>435</v>
      </c>
      <c r="D209" s="3" t="s">
        <v>436</v>
      </c>
      <c r="E209" s="3">
        <v>1</v>
      </c>
      <c r="F209" s="76">
        <v>125000</v>
      </c>
      <c r="G209" s="76">
        <v>0</v>
      </c>
      <c r="H209" s="76">
        <v>125000</v>
      </c>
      <c r="J209" s="3" t="s">
        <v>437</v>
      </c>
      <c r="M209" s="3" t="str">
        <f>VLOOKUP(C209,'Master Data #1'!$B$5:$G$328,6,0)</f>
        <v>DASSEIN GRAPHIC LABS</v>
      </c>
    </row>
    <row r="210" spans="1:13">
      <c r="A210" s="4">
        <v>42417</v>
      </c>
      <c r="B210" s="3" t="s">
        <v>434</v>
      </c>
      <c r="C210" s="3" t="s">
        <v>438</v>
      </c>
      <c r="D210" s="3" t="s">
        <v>439</v>
      </c>
      <c r="E210" s="3">
        <v>1</v>
      </c>
      <c r="F210" s="76">
        <v>125000</v>
      </c>
      <c r="G210" s="76">
        <v>62000</v>
      </c>
      <c r="H210" s="76">
        <v>63000</v>
      </c>
      <c r="J210" s="3" t="s">
        <v>437</v>
      </c>
      <c r="M210" s="3" t="str">
        <f>VLOOKUP(C210,'Master Data #1'!$B$5:$G$328,6,0)</f>
        <v>InHouse</v>
      </c>
    </row>
    <row r="211" spans="1:13">
      <c r="A211" s="4">
        <v>42417</v>
      </c>
      <c r="B211" s="3" t="s">
        <v>434</v>
      </c>
      <c r="C211" s="3" t="s">
        <v>75</v>
      </c>
      <c r="D211" s="3" t="s">
        <v>76</v>
      </c>
      <c r="E211" s="3">
        <v>1</v>
      </c>
      <c r="F211" s="76">
        <v>125000</v>
      </c>
      <c r="G211" s="76">
        <v>0</v>
      </c>
      <c r="H211" s="76">
        <v>125000</v>
      </c>
      <c r="J211" s="3" t="s">
        <v>437</v>
      </c>
      <c r="M211" s="3" t="str">
        <f>VLOOKUP(C211,'Master Data #1'!$B$5:$G$328,6,0)</f>
        <v>INHHOUSE - IQBAL</v>
      </c>
    </row>
    <row r="212" spans="1:13">
      <c r="A212" s="4">
        <v>42417</v>
      </c>
      <c r="B212" s="3" t="s">
        <v>434</v>
      </c>
      <c r="C212" s="3" t="s">
        <v>186</v>
      </c>
      <c r="D212" s="3" t="s">
        <v>187</v>
      </c>
      <c r="E212" s="3">
        <v>1</v>
      </c>
      <c r="F212" s="76">
        <v>75000</v>
      </c>
      <c r="G212" s="76">
        <v>37500</v>
      </c>
      <c r="H212" s="76">
        <v>37500</v>
      </c>
      <c r="J212" s="3" t="s">
        <v>437</v>
      </c>
      <c r="M212" s="3" t="str">
        <f>VLOOKUP(C212,'Master Data #1'!$B$5:$G$328,6,0)</f>
        <v>InHouse</v>
      </c>
    </row>
    <row r="213" spans="1:13">
      <c r="A213" s="4">
        <v>42417</v>
      </c>
      <c r="B213" s="3" t="s">
        <v>434</v>
      </c>
      <c r="C213" s="3" t="s">
        <v>59</v>
      </c>
      <c r="D213" s="3" t="s">
        <v>60</v>
      </c>
      <c r="E213" s="3">
        <v>1</v>
      </c>
      <c r="F213" s="76">
        <v>75000</v>
      </c>
      <c r="G213" s="76">
        <v>37500</v>
      </c>
      <c r="H213" s="76">
        <v>37500</v>
      </c>
      <c r="J213" s="3" t="s">
        <v>437</v>
      </c>
      <c r="M213" s="3" t="str">
        <f>VLOOKUP(C213,'Master Data #1'!$B$5:$G$328,6,0)</f>
        <v>InHouse</v>
      </c>
    </row>
    <row r="214" spans="1:13">
      <c r="A214" s="4">
        <v>42417</v>
      </c>
      <c r="B214" s="3" t="s">
        <v>440</v>
      </c>
      <c r="C214" s="3" t="s">
        <v>332</v>
      </c>
      <c r="D214" s="3" t="s">
        <v>333</v>
      </c>
      <c r="E214" s="3">
        <v>1</v>
      </c>
      <c r="F214" s="76">
        <v>50000</v>
      </c>
      <c r="G214" s="76">
        <v>50000</v>
      </c>
      <c r="H214" s="76">
        <v>0</v>
      </c>
      <c r="J214" s="3" t="s">
        <v>441</v>
      </c>
      <c r="M214" s="3" t="str">
        <f>VLOOKUP(C214,'Master Data #1'!$B$5:$G$328,6,0)</f>
        <v>InHouse</v>
      </c>
    </row>
    <row r="215" spans="1:13">
      <c r="A215" s="4">
        <v>42417</v>
      </c>
      <c r="B215" s="3" t="s">
        <v>442</v>
      </c>
      <c r="C215" s="3" t="s">
        <v>443</v>
      </c>
      <c r="D215" s="3" t="s">
        <v>444</v>
      </c>
      <c r="E215" s="3">
        <v>1</v>
      </c>
      <c r="F215" s="76">
        <v>125000</v>
      </c>
      <c r="G215" s="76">
        <v>62500</v>
      </c>
      <c r="H215" s="76">
        <v>62500</v>
      </c>
      <c r="J215" s="3" t="s">
        <v>445</v>
      </c>
      <c r="M215" s="3" t="str">
        <f>VLOOKUP(C215,'Master Data #1'!$B$5:$G$328,6,0)</f>
        <v>InHouse</v>
      </c>
    </row>
    <row r="216" spans="1:13">
      <c r="A216" s="4">
        <v>42417</v>
      </c>
      <c r="B216" s="3" t="s">
        <v>442</v>
      </c>
      <c r="C216" s="3" t="s">
        <v>130</v>
      </c>
      <c r="D216" s="3" t="s">
        <v>131</v>
      </c>
      <c r="E216" s="3">
        <v>1</v>
      </c>
      <c r="F216" s="76">
        <v>125000</v>
      </c>
      <c r="G216" s="76">
        <v>62500</v>
      </c>
      <c r="H216" s="76">
        <v>62500</v>
      </c>
      <c r="J216" s="3" t="s">
        <v>445</v>
      </c>
      <c r="M216" s="3" t="str">
        <f>VLOOKUP(C216,'Master Data #1'!$B$5:$G$328,6,0)</f>
        <v>InHouse</v>
      </c>
    </row>
    <row r="217" spans="1:13">
      <c r="A217" s="4">
        <v>42417</v>
      </c>
      <c r="B217" s="3" t="s">
        <v>442</v>
      </c>
      <c r="C217" s="3" t="s">
        <v>147</v>
      </c>
      <c r="D217" s="3" t="s">
        <v>148</v>
      </c>
      <c r="E217" s="3">
        <v>1</v>
      </c>
      <c r="F217" s="76">
        <v>125000</v>
      </c>
      <c r="G217" s="76">
        <v>0</v>
      </c>
      <c r="H217" s="76">
        <v>125000</v>
      </c>
      <c r="J217" s="3" t="s">
        <v>445</v>
      </c>
      <c r="M217" s="3" t="str">
        <f>VLOOKUP(C217,'Master Data #1'!$B$5:$G$328,6,0)</f>
        <v>INHHOUSE - IQBAL</v>
      </c>
    </row>
    <row r="218" spans="1:13">
      <c r="A218" s="4">
        <v>42417</v>
      </c>
      <c r="B218" s="3" t="s">
        <v>442</v>
      </c>
      <c r="C218" s="3" t="s">
        <v>59</v>
      </c>
      <c r="D218" s="3" t="s">
        <v>60</v>
      </c>
      <c r="E218" s="3">
        <v>2</v>
      </c>
      <c r="F218" s="76">
        <v>150000</v>
      </c>
      <c r="G218" s="76">
        <v>75000</v>
      </c>
      <c r="H218" s="76">
        <v>75000</v>
      </c>
      <c r="J218" s="3" t="s">
        <v>445</v>
      </c>
      <c r="M218" s="3" t="str">
        <f>VLOOKUP(C218,'Master Data #1'!$B$5:$G$328,6,0)</f>
        <v>InHouse</v>
      </c>
    </row>
    <row r="219" spans="1:13">
      <c r="A219" s="4">
        <v>42417</v>
      </c>
      <c r="B219" s="3" t="s">
        <v>442</v>
      </c>
      <c r="C219" s="3" t="s">
        <v>99</v>
      </c>
      <c r="D219" s="3" t="s">
        <v>100</v>
      </c>
      <c r="E219" s="3">
        <v>1</v>
      </c>
      <c r="F219" s="76">
        <v>15000</v>
      </c>
      <c r="G219" s="76">
        <v>15000</v>
      </c>
      <c r="H219" s="76">
        <v>0</v>
      </c>
      <c r="J219" s="3" t="s">
        <v>445</v>
      </c>
      <c r="M219" s="3" t="str">
        <f>VLOOKUP(C219,'Master Data #1'!$B$5:$G$328,6,0)</f>
        <v>InHouse</v>
      </c>
    </row>
    <row r="220" spans="1:13">
      <c r="A220" s="4">
        <v>42417</v>
      </c>
      <c r="B220" s="3" t="s">
        <v>442</v>
      </c>
      <c r="C220" s="3" t="s">
        <v>332</v>
      </c>
      <c r="D220" s="3" t="s">
        <v>333</v>
      </c>
      <c r="E220" s="3">
        <v>1</v>
      </c>
      <c r="F220" s="76">
        <v>50000</v>
      </c>
      <c r="G220" s="76">
        <v>50000</v>
      </c>
      <c r="H220" s="76">
        <v>0</v>
      </c>
      <c r="J220" s="3" t="s">
        <v>445</v>
      </c>
      <c r="M220" s="3" t="str">
        <f>VLOOKUP(C220,'Master Data #1'!$B$5:$G$328,6,0)</f>
        <v>InHouse</v>
      </c>
    </row>
    <row r="221" spans="1:13">
      <c r="A221" s="4">
        <v>42417</v>
      </c>
      <c r="B221" s="3" t="s">
        <v>446</v>
      </c>
      <c r="C221" s="3" t="s">
        <v>332</v>
      </c>
      <c r="D221" s="3" t="s">
        <v>333</v>
      </c>
      <c r="E221" s="3">
        <v>1</v>
      </c>
      <c r="F221" s="76">
        <v>50000</v>
      </c>
      <c r="G221" s="76">
        <v>50000</v>
      </c>
      <c r="H221" s="76">
        <v>0</v>
      </c>
      <c r="J221" s="3" t="s">
        <v>447</v>
      </c>
      <c r="M221" s="3" t="str">
        <f>VLOOKUP(C221,'Master Data #1'!$B$5:$G$328,6,0)</f>
        <v>InHouse</v>
      </c>
    </row>
    <row r="222" spans="1:13">
      <c r="A222" s="4">
        <v>42417</v>
      </c>
      <c r="B222" s="3" t="s">
        <v>446</v>
      </c>
      <c r="C222" s="3" t="s">
        <v>448</v>
      </c>
      <c r="D222" s="3" t="s">
        <v>449</v>
      </c>
      <c r="E222" s="3">
        <v>1</v>
      </c>
      <c r="F222" s="76">
        <v>125000</v>
      </c>
      <c r="G222" s="76">
        <v>62000</v>
      </c>
      <c r="H222" s="76">
        <v>63000</v>
      </c>
      <c r="J222" s="3" t="s">
        <v>447</v>
      </c>
      <c r="M222" s="3" t="str">
        <f>VLOOKUP(C222,'Master Data #1'!$B$5:$G$328,6,0)</f>
        <v>InHouse</v>
      </c>
    </row>
    <row r="223" spans="1:13">
      <c r="A223" s="4">
        <v>42417</v>
      </c>
      <c r="B223" s="3" t="s">
        <v>446</v>
      </c>
      <c r="C223" s="3" t="s">
        <v>450</v>
      </c>
      <c r="D223" s="3" t="s">
        <v>451</v>
      </c>
      <c r="E223" s="3">
        <v>1</v>
      </c>
      <c r="F223" s="76">
        <v>145000</v>
      </c>
      <c r="G223" s="76">
        <v>0</v>
      </c>
      <c r="H223" s="76">
        <v>145000</v>
      </c>
      <c r="J223" s="3" t="s">
        <v>447</v>
      </c>
      <c r="M223" s="3" t="str">
        <f>VLOOKUP(C223,'Master Data #1'!$B$5:$G$328,6,0)</f>
        <v>INHHOUSE</v>
      </c>
    </row>
    <row r="224" spans="1:13">
      <c r="A224" s="4">
        <v>42417</v>
      </c>
      <c r="B224" s="3" t="s">
        <v>446</v>
      </c>
      <c r="C224" s="3" t="s">
        <v>452</v>
      </c>
      <c r="D224" s="3" t="s">
        <v>453</v>
      </c>
      <c r="E224" s="3">
        <v>1</v>
      </c>
      <c r="F224" s="76">
        <v>145000</v>
      </c>
      <c r="G224" s="76">
        <v>0</v>
      </c>
      <c r="H224" s="76">
        <v>145000</v>
      </c>
      <c r="J224" s="3" t="s">
        <v>447</v>
      </c>
      <c r="M224" s="3" t="str">
        <f>VLOOKUP(C224,'Master Data #1'!$B$5:$G$328,6,0)</f>
        <v>INHHOUSE</v>
      </c>
    </row>
    <row r="225" spans="1:13">
      <c r="A225" s="4">
        <v>42417</v>
      </c>
      <c r="B225" s="3" t="s">
        <v>454</v>
      </c>
      <c r="C225" s="3" t="s">
        <v>455</v>
      </c>
      <c r="D225" s="3" t="s">
        <v>456</v>
      </c>
      <c r="E225" s="3">
        <v>1</v>
      </c>
      <c r="F225" s="76">
        <v>125000</v>
      </c>
      <c r="G225" s="76">
        <v>62000</v>
      </c>
      <c r="H225" s="76">
        <v>63000</v>
      </c>
      <c r="J225" s="3" t="s">
        <v>457</v>
      </c>
      <c r="M225" s="3" t="str">
        <f>VLOOKUP(C225,'Master Data #1'!$B$5:$G$328,6,0)</f>
        <v>InHouse</v>
      </c>
    </row>
    <row r="226" spans="1:13">
      <c r="A226" s="4">
        <v>42417</v>
      </c>
      <c r="B226" s="3" t="s">
        <v>458</v>
      </c>
      <c r="C226" s="3" t="s">
        <v>443</v>
      </c>
      <c r="D226" s="3" t="s">
        <v>444</v>
      </c>
      <c r="E226" s="3">
        <v>1</v>
      </c>
      <c r="F226" s="76">
        <v>125000</v>
      </c>
      <c r="G226" s="76">
        <v>62000</v>
      </c>
      <c r="H226" s="76">
        <v>63000</v>
      </c>
      <c r="J226" s="3" t="s">
        <v>459</v>
      </c>
      <c r="M226" s="3" t="str">
        <f>VLOOKUP(C226,'Master Data #1'!$B$5:$G$328,6,0)</f>
        <v>InHouse</v>
      </c>
    </row>
    <row r="227" spans="1:13">
      <c r="A227" s="4">
        <v>42418</v>
      </c>
      <c r="B227" s="3" t="s">
        <v>460</v>
      </c>
      <c r="C227" s="3" t="s">
        <v>134</v>
      </c>
      <c r="D227" s="3" t="s">
        <v>135</v>
      </c>
      <c r="E227" s="3">
        <v>1</v>
      </c>
      <c r="F227" s="76">
        <v>15000</v>
      </c>
      <c r="G227" s="76">
        <v>2500</v>
      </c>
      <c r="H227" s="76">
        <v>12500</v>
      </c>
      <c r="J227" s="3" t="s">
        <v>461</v>
      </c>
      <c r="M227" s="3" t="str">
        <f>VLOOKUP(C227,'Master Data #1'!$B$5:$G$328,6,0)</f>
        <v>InHouse</v>
      </c>
    </row>
    <row r="228" spans="1:13">
      <c r="A228" s="4">
        <v>42418</v>
      </c>
      <c r="B228" s="3" t="s">
        <v>460</v>
      </c>
      <c r="C228" s="3" t="s">
        <v>128</v>
      </c>
      <c r="D228" s="3" t="s">
        <v>129</v>
      </c>
      <c r="E228" s="3">
        <v>1</v>
      </c>
      <c r="F228" s="76">
        <v>15000</v>
      </c>
      <c r="G228" s="76">
        <v>2500</v>
      </c>
      <c r="H228" s="76">
        <v>12500</v>
      </c>
      <c r="J228" s="3" t="s">
        <v>461</v>
      </c>
      <c r="M228" s="3" t="str">
        <f>VLOOKUP(C228,'Master Data #1'!$B$5:$G$328,6,0)</f>
        <v>InHouse</v>
      </c>
    </row>
    <row r="229" spans="1:13">
      <c r="A229" s="4">
        <v>42418</v>
      </c>
      <c r="B229" s="3" t="s">
        <v>462</v>
      </c>
      <c r="C229" s="3" t="s">
        <v>141</v>
      </c>
      <c r="D229" s="3" t="s">
        <v>142</v>
      </c>
      <c r="E229" s="3">
        <v>1</v>
      </c>
      <c r="F229" s="76">
        <v>15000</v>
      </c>
      <c r="G229" s="76">
        <v>2500</v>
      </c>
      <c r="H229" s="76">
        <v>12500</v>
      </c>
      <c r="J229" s="3" t="s">
        <v>463</v>
      </c>
      <c r="M229" s="3" t="str">
        <f>VLOOKUP(C229,'Master Data #1'!$B$5:$G$328,6,0)</f>
        <v>InHouse</v>
      </c>
    </row>
    <row r="230" spans="1:13">
      <c r="A230" s="4">
        <v>42418</v>
      </c>
      <c r="B230" s="3" t="s">
        <v>462</v>
      </c>
      <c r="C230" s="3" t="s">
        <v>205</v>
      </c>
      <c r="D230" s="3" t="s">
        <v>206</v>
      </c>
      <c r="E230" s="3">
        <v>1</v>
      </c>
      <c r="F230" s="76">
        <v>15000</v>
      </c>
      <c r="G230" s="76">
        <v>2500</v>
      </c>
      <c r="H230" s="76">
        <v>12500</v>
      </c>
      <c r="J230" s="3" t="s">
        <v>463</v>
      </c>
      <c r="M230" s="3" t="str">
        <f>VLOOKUP(C230,'Master Data #1'!$B$5:$G$328,6,0)</f>
        <v>InHouse</v>
      </c>
    </row>
    <row r="231" spans="1:13">
      <c r="A231" s="4">
        <v>42418</v>
      </c>
      <c r="B231" s="3" t="s">
        <v>464</v>
      </c>
      <c r="C231" s="3" t="s">
        <v>465</v>
      </c>
      <c r="D231" s="3" t="s">
        <v>466</v>
      </c>
      <c r="E231" s="3">
        <v>1</v>
      </c>
      <c r="F231" s="76">
        <v>75000</v>
      </c>
      <c r="G231" s="76">
        <v>35000</v>
      </c>
      <c r="H231" s="76">
        <v>40000</v>
      </c>
      <c r="J231" s="3" t="s">
        <v>467</v>
      </c>
      <c r="M231" s="3" t="str">
        <f>VLOOKUP(C231,'Master Data #1'!$B$5:$G$328,6,0)</f>
        <v>InHouse</v>
      </c>
    </row>
    <row r="232" spans="1:13">
      <c r="A232" s="4">
        <v>42418</v>
      </c>
      <c r="B232" s="3" t="s">
        <v>468</v>
      </c>
      <c r="C232" s="3" t="s">
        <v>353</v>
      </c>
      <c r="D232" s="3" t="s">
        <v>354</v>
      </c>
      <c r="E232" s="3">
        <v>1</v>
      </c>
      <c r="F232" s="76">
        <v>125000</v>
      </c>
      <c r="G232" s="76">
        <v>0</v>
      </c>
      <c r="H232" s="76">
        <v>125000</v>
      </c>
      <c r="J232" s="3" t="s">
        <v>469</v>
      </c>
      <c r="M232" s="3" t="str">
        <f>VLOOKUP(C232,'Master Data #1'!$B$5:$G$328,6,0)</f>
        <v>Monoponik</v>
      </c>
    </row>
    <row r="233" spans="1:13">
      <c r="A233" s="4">
        <v>42418</v>
      </c>
      <c r="B233" s="3" t="s">
        <v>468</v>
      </c>
      <c r="C233" s="3" t="s">
        <v>388</v>
      </c>
      <c r="D233" s="3" t="s">
        <v>389</v>
      </c>
      <c r="E233" s="3">
        <v>1</v>
      </c>
      <c r="F233" s="76">
        <v>125000</v>
      </c>
      <c r="G233" s="76">
        <v>0</v>
      </c>
      <c r="H233" s="76">
        <v>125000</v>
      </c>
      <c r="J233" s="3" t="s">
        <v>469</v>
      </c>
      <c r="M233" s="3" t="str">
        <f>VLOOKUP(C233,'Master Data #1'!$B$5:$G$328,6,0)</f>
        <v>INHHOUSE - IQBAL</v>
      </c>
    </row>
    <row r="234" spans="1:13">
      <c r="A234" s="4">
        <v>42419</v>
      </c>
      <c r="B234" s="3" t="s">
        <v>470</v>
      </c>
      <c r="C234" s="3" t="s">
        <v>68</v>
      </c>
      <c r="D234" s="3" t="s">
        <v>69</v>
      </c>
      <c r="E234" s="3">
        <v>1</v>
      </c>
      <c r="F234" s="76">
        <v>125000</v>
      </c>
      <c r="G234" s="76">
        <v>62000</v>
      </c>
      <c r="H234" s="76">
        <v>63000</v>
      </c>
      <c r="J234" s="3" t="s">
        <v>471</v>
      </c>
      <c r="M234" s="3" t="str">
        <f>VLOOKUP(C234,'Master Data #1'!$B$5:$G$328,6,0)</f>
        <v>DASSEIN GRAPHIC LABS</v>
      </c>
    </row>
    <row r="235" spans="1:13">
      <c r="A235" s="4">
        <v>42419</v>
      </c>
      <c r="B235" s="3" t="s">
        <v>472</v>
      </c>
      <c r="C235" s="3" t="s">
        <v>132</v>
      </c>
      <c r="D235" s="3" t="s">
        <v>133</v>
      </c>
      <c r="E235" s="3">
        <v>1</v>
      </c>
      <c r="F235" s="76">
        <v>75000</v>
      </c>
      <c r="G235" s="76">
        <v>35000</v>
      </c>
      <c r="H235" s="76">
        <v>40000</v>
      </c>
      <c r="J235" s="3" t="s">
        <v>473</v>
      </c>
      <c r="M235" s="3" t="str">
        <f>VLOOKUP(C235,'Master Data #1'!$B$5:$G$328,6,0)</f>
        <v>InHouse</v>
      </c>
    </row>
    <row r="236" spans="1:13">
      <c r="A236" s="4">
        <v>42419</v>
      </c>
      <c r="B236" s="3" t="s">
        <v>474</v>
      </c>
      <c r="C236" s="3" t="s">
        <v>132</v>
      </c>
      <c r="D236" s="3" t="s">
        <v>133</v>
      </c>
      <c r="E236" s="3">
        <v>4</v>
      </c>
      <c r="F236" s="76">
        <v>300000</v>
      </c>
      <c r="G236" s="76">
        <v>140000</v>
      </c>
      <c r="H236" s="76">
        <v>160000</v>
      </c>
      <c r="J236" s="3" t="s">
        <v>475</v>
      </c>
      <c r="M236" s="3" t="str">
        <f>VLOOKUP(C236,'Master Data #1'!$B$5:$G$328,6,0)</f>
        <v>InHouse</v>
      </c>
    </row>
    <row r="237" spans="1:13">
      <c r="A237" s="4">
        <v>42419</v>
      </c>
      <c r="B237" s="3" t="s">
        <v>476</v>
      </c>
      <c r="C237" s="3" t="s">
        <v>134</v>
      </c>
      <c r="D237" s="3" t="s">
        <v>135</v>
      </c>
      <c r="E237" s="3">
        <v>2</v>
      </c>
      <c r="F237" s="76">
        <v>30000</v>
      </c>
      <c r="G237" s="76">
        <v>10000</v>
      </c>
      <c r="H237" s="76">
        <v>20000</v>
      </c>
      <c r="J237" s="3" t="s">
        <v>477</v>
      </c>
      <c r="M237" s="3" t="str">
        <f>VLOOKUP(C237,'Master Data #1'!$B$5:$G$328,6,0)</f>
        <v>InHouse</v>
      </c>
    </row>
    <row r="238" spans="1:13">
      <c r="A238" s="4">
        <v>42419</v>
      </c>
      <c r="B238" s="3" t="s">
        <v>476</v>
      </c>
      <c r="C238" s="3" t="s">
        <v>128</v>
      </c>
      <c r="D238" s="3" t="s">
        <v>129</v>
      </c>
      <c r="E238" s="3">
        <v>8</v>
      </c>
      <c r="F238" s="76">
        <v>120000</v>
      </c>
      <c r="G238" s="76">
        <v>40000</v>
      </c>
      <c r="H238" s="76">
        <v>80000</v>
      </c>
      <c r="J238" s="3" t="s">
        <v>477</v>
      </c>
      <c r="M238" s="3" t="str">
        <f>VLOOKUP(C238,'Master Data #1'!$B$5:$G$328,6,0)</f>
        <v>InHouse</v>
      </c>
    </row>
    <row r="239" spans="1:13">
      <c r="A239" s="4">
        <v>42419</v>
      </c>
      <c r="B239" s="3" t="s">
        <v>476</v>
      </c>
      <c r="C239" s="3" t="s">
        <v>274</v>
      </c>
      <c r="D239" s="3" t="s">
        <v>275</v>
      </c>
      <c r="E239" s="3">
        <v>2</v>
      </c>
      <c r="F239" s="76">
        <v>250000</v>
      </c>
      <c r="G239" s="76">
        <v>0</v>
      </c>
      <c r="H239" s="76">
        <v>250000</v>
      </c>
      <c r="J239" s="3" t="s">
        <v>477</v>
      </c>
      <c r="M239" s="3" t="str">
        <f>VLOOKUP(C239,'Master Data #1'!$B$5:$G$328,6,0)</f>
        <v>INHHOUSE</v>
      </c>
    </row>
    <row r="240" spans="1:13">
      <c r="A240" s="4">
        <v>42419</v>
      </c>
      <c r="B240" s="3" t="s">
        <v>476</v>
      </c>
      <c r="C240" s="3" t="s">
        <v>332</v>
      </c>
      <c r="D240" s="3" t="s">
        <v>333</v>
      </c>
      <c r="E240" s="3">
        <v>1</v>
      </c>
      <c r="F240" s="76">
        <v>50000</v>
      </c>
      <c r="G240" s="76">
        <v>50000</v>
      </c>
      <c r="H240" s="76">
        <v>0</v>
      </c>
      <c r="J240" s="3" t="s">
        <v>477</v>
      </c>
      <c r="M240" s="3" t="str">
        <f>VLOOKUP(C240,'Master Data #1'!$B$5:$G$328,6,0)</f>
        <v>InHouse</v>
      </c>
    </row>
    <row r="241" spans="1:13">
      <c r="A241" s="4">
        <v>42419</v>
      </c>
      <c r="B241" s="3" t="s">
        <v>476</v>
      </c>
      <c r="C241" s="3" t="s">
        <v>44</v>
      </c>
      <c r="D241" s="3" t="s">
        <v>45</v>
      </c>
      <c r="E241" s="3">
        <v>1</v>
      </c>
      <c r="F241" s="76">
        <v>125000</v>
      </c>
      <c r="G241" s="76">
        <v>0</v>
      </c>
      <c r="H241" s="76">
        <v>125000</v>
      </c>
      <c r="J241" s="3" t="s">
        <v>477</v>
      </c>
      <c r="M241" s="3" t="str">
        <f>VLOOKUP(C241,'Master Data #1'!$B$5:$G$328,6,0)</f>
        <v>InHouse</v>
      </c>
    </row>
    <row r="242" spans="1:13">
      <c r="A242" s="4">
        <v>42419</v>
      </c>
      <c r="B242" s="3" t="s">
        <v>478</v>
      </c>
      <c r="C242" s="3" t="s">
        <v>479</v>
      </c>
      <c r="D242" s="3" t="s">
        <v>480</v>
      </c>
      <c r="E242" s="3">
        <v>2</v>
      </c>
      <c r="F242" s="76">
        <v>20000</v>
      </c>
      <c r="G242" s="76">
        <v>0</v>
      </c>
      <c r="H242" s="76">
        <v>20000</v>
      </c>
      <c r="J242" s="3" t="s">
        <v>481</v>
      </c>
      <c r="M242" s="3" t="str">
        <f>VLOOKUP(C242,'Master Data #1'!$B$5:$G$328,6,0)</f>
        <v>InHouse</v>
      </c>
    </row>
    <row r="243" spans="1:13">
      <c r="A243" s="4">
        <v>42419</v>
      </c>
      <c r="B243" s="3" t="s">
        <v>482</v>
      </c>
      <c r="C243" s="3" t="s">
        <v>134</v>
      </c>
      <c r="D243" s="3" t="s">
        <v>135</v>
      </c>
      <c r="E243" s="3">
        <v>1</v>
      </c>
      <c r="F243" s="76">
        <v>15000</v>
      </c>
      <c r="G243" s="76">
        <v>0</v>
      </c>
      <c r="H243" s="76">
        <v>15000</v>
      </c>
      <c r="J243" s="3" t="s">
        <v>483</v>
      </c>
      <c r="M243" s="3" t="str">
        <f>VLOOKUP(C243,'Master Data #1'!$B$5:$G$328,6,0)</f>
        <v>InHouse</v>
      </c>
    </row>
    <row r="244" spans="1:13">
      <c r="A244" s="4">
        <v>42420</v>
      </c>
      <c r="B244" s="3" t="s">
        <v>484</v>
      </c>
      <c r="C244" s="3" t="s">
        <v>28</v>
      </c>
      <c r="D244" s="3" t="s">
        <v>29</v>
      </c>
      <c r="E244" s="3">
        <v>1</v>
      </c>
      <c r="F244" s="76">
        <v>125000</v>
      </c>
      <c r="G244" s="76">
        <v>0</v>
      </c>
      <c r="H244" s="76">
        <v>125000</v>
      </c>
      <c r="J244" s="3" t="s">
        <v>485</v>
      </c>
      <c r="M244" s="3" t="str">
        <f>VLOOKUP(C244,'Master Data #1'!$B$5:$G$328,6,0)</f>
        <v>INHHOUSE</v>
      </c>
    </row>
    <row r="245" spans="1:13">
      <c r="A245" s="4">
        <v>42420</v>
      </c>
      <c r="B245" s="3" t="s">
        <v>484</v>
      </c>
      <c r="C245" s="3" t="s">
        <v>166</v>
      </c>
      <c r="D245" s="3" t="s">
        <v>167</v>
      </c>
      <c r="E245" s="3">
        <v>1</v>
      </c>
      <c r="F245" s="76">
        <v>15000</v>
      </c>
      <c r="G245" s="76">
        <v>0</v>
      </c>
      <c r="H245" s="76">
        <v>15000</v>
      </c>
      <c r="J245" s="3" t="s">
        <v>485</v>
      </c>
      <c r="M245" s="3" t="str">
        <f>VLOOKUP(C245,'Master Data #1'!$B$5:$G$328,6,0)</f>
        <v>InHouse</v>
      </c>
    </row>
    <row r="246" spans="1:13">
      <c r="A246" s="4">
        <v>42420</v>
      </c>
      <c r="B246" s="3" t="s">
        <v>486</v>
      </c>
      <c r="C246" s="3" t="s">
        <v>353</v>
      </c>
      <c r="D246" s="3" t="s">
        <v>354</v>
      </c>
      <c r="E246" s="3">
        <v>1</v>
      </c>
      <c r="F246" s="76">
        <v>125000</v>
      </c>
      <c r="G246" s="76">
        <v>0</v>
      </c>
      <c r="H246" s="76">
        <v>125000</v>
      </c>
      <c r="J246" s="3" t="s">
        <v>487</v>
      </c>
      <c r="M246" s="3" t="str">
        <f>VLOOKUP(C246,'Master Data #1'!$B$5:$G$328,6,0)</f>
        <v>Monoponik</v>
      </c>
    </row>
    <row r="247" spans="1:13">
      <c r="A247" s="4">
        <v>42420</v>
      </c>
      <c r="B247" s="3" t="s">
        <v>488</v>
      </c>
      <c r="C247" s="3" t="s">
        <v>332</v>
      </c>
      <c r="D247" s="3" t="s">
        <v>333</v>
      </c>
      <c r="E247" s="3">
        <v>1</v>
      </c>
      <c r="F247" s="76">
        <v>50000</v>
      </c>
      <c r="G247" s="76">
        <v>0</v>
      </c>
      <c r="H247" s="76">
        <v>50000</v>
      </c>
      <c r="J247" s="3" t="s">
        <v>489</v>
      </c>
      <c r="M247" s="3" t="str">
        <f>VLOOKUP(C247,'Master Data #1'!$B$5:$G$328,6,0)</f>
        <v>InHouse</v>
      </c>
    </row>
    <row r="248" spans="1:13">
      <c r="A248" s="4">
        <v>42420</v>
      </c>
      <c r="B248" s="3" t="s">
        <v>490</v>
      </c>
      <c r="C248" s="3" t="s">
        <v>491</v>
      </c>
      <c r="D248" s="3" t="s">
        <v>492</v>
      </c>
      <c r="E248" s="3">
        <v>1</v>
      </c>
      <c r="F248" s="76">
        <v>25000</v>
      </c>
      <c r="G248" s="76">
        <v>0</v>
      </c>
      <c r="H248" s="76">
        <v>25000</v>
      </c>
      <c r="J248" s="3" t="s">
        <v>493</v>
      </c>
      <c r="M248" s="3" t="str">
        <f>VLOOKUP(C248,'Master Data #1'!$B$5:$G$328,6,0)</f>
        <v>InHouse</v>
      </c>
    </row>
    <row r="249" spans="1:13">
      <c r="A249" s="4">
        <v>42420</v>
      </c>
      <c r="B249" s="3" t="s">
        <v>490</v>
      </c>
      <c r="C249" s="3" t="s">
        <v>494</v>
      </c>
      <c r="D249" s="3" t="s">
        <v>495</v>
      </c>
      <c r="E249" s="3">
        <v>1</v>
      </c>
      <c r="F249" s="76">
        <v>25000</v>
      </c>
      <c r="G249" s="76">
        <v>0</v>
      </c>
      <c r="H249" s="76">
        <v>25000</v>
      </c>
      <c r="J249" s="3" t="s">
        <v>493</v>
      </c>
      <c r="M249" s="3" t="str">
        <f>VLOOKUP(C249,'Master Data #1'!$B$5:$G$328,6,0)</f>
        <v>InHouse</v>
      </c>
    </row>
    <row r="250" spans="1:13">
      <c r="A250" s="4">
        <v>42420</v>
      </c>
      <c r="B250" s="3" t="s">
        <v>496</v>
      </c>
      <c r="C250" s="3" t="s">
        <v>497</v>
      </c>
      <c r="D250" s="3" t="s">
        <v>498</v>
      </c>
      <c r="E250" s="3">
        <v>1</v>
      </c>
      <c r="F250" s="76">
        <v>25000</v>
      </c>
      <c r="G250" s="76">
        <v>0</v>
      </c>
      <c r="H250" s="76">
        <v>25000</v>
      </c>
      <c r="J250" s="3" t="s">
        <v>499</v>
      </c>
      <c r="M250" s="3" t="str">
        <f>VLOOKUP(C250,'Master Data #1'!$B$5:$G$328,6,0)</f>
        <v>InHouse</v>
      </c>
    </row>
    <row r="251" spans="1:13">
      <c r="A251" s="4">
        <v>42420</v>
      </c>
      <c r="B251" s="3" t="s">
        <v>496</v>
      </c>
      <c r="C251" s="3" t="s">
        <v>500</v>
      </c>
      <c r="D251" s="3" t="s">
        <v>501</v>
      </c>
      <c r="E251" s="3">
        <v>1</v>
      </c>
      <c r="F251" s="76">
        <v>25000</v>
      </c>
      <c r="G251" s="76">
        <v>0</v>
      </c>
      <c r="H251" s="76">
        <v>25000</v>
      </c>
      <c r="J251" s="3" t="s">
        <v>499</v>
      </c>
      <c r="M251" s="3" t="str">
        <f>VLOOKUP(C251,'Master Data #1'!$B$5:$G$328,6,0)</f>
        <v>InHouse</v>
      </c>
    </row>
    <row r="252" spans="1:13">
      <c r="A252" s="4">
        <v>42420</v>
      </c>
      <c r="B252" s="3" t="s">
        <v>496</v>
      </c>
      <c r="C252" s="3" t="s">
        <v>279</v>
      </c>
      <c r="D252" s="3" t="s">
        <v>280</v>
      </c>
      <c r="E252" s="3">
        <v>1</v>
      </c>
      <c r="F252" s="76">
        <v>10000</v>
      </c>
      <c r="G252" s="76">
        <v>0</v>
      </c>
      <c r="H252" s="76">
        <v>10000</v>
      </c>
      <c r="J252" s="3" t="s">
        <v>499</v>
      </c>
      <c r="M252" s="3" t="str">
        <f>VLOOKUP(C252,'Master Data #1'!$B$5:$G$328,6,0)</f>
        <v>InHouse</v>
      </c>
    </row>
    <row r="253" spans="1:13">
      <c r="A253" s="4">
        <v>42420</v>
      </c>
      <c r="B253" s="3" t="s">
        <v>496</v>
      </c>
      <c r="C253" s="3" t="s">
        <v>264</v>
      </c>
      <c r="D253" s="3" t="s">
        <v>265</v>
      </c>
      <c r="E253" s="3">
        <v>1</v>
      </c>
      <c r="F253" s="76">
        <v>10000</v>
      </c>
      <c r="G253" s="76">
        <v>0</v>
      </c>
      <c r="H253" s="76">
        <v>10000</v>
      </c>
      <c r="J253" s="3" t="s">
        <v>499</v>
      </c>
      <c r="M253" s="3" t="str">
        <f>VLOOKUP(C253,'Master Data #1'!$B$5:$G$328,6,0)</f>
        <v>InHouse</v>
      </c>
    </row>
    <row r="254" spans="1:13">
      <c r="A254" s="4">
        <v>42420</v>
      </c>
      <c r="B254" s="3" t="s">
        <v>496</v>
      </c>
      <c r="C254" s="3" t="s">
        <v>147</v>
      </c>
      <c r="D254" s="3" t="s">
        <v>148</v>
      </c>
      <c r="E254" s="3">
        <v>1</v>
      </c>
      <c r="F254" s="76">
        <v>125000</v>
      </c>
      <c r="G254" s="76">
        <v>0</v>
      </c>
      <c r="H254" s="76">
        <v>125000</v>
      </c>
      <c r="J254" s="3" t="s">
        <v>499</v>
      </c>
      <c r="M254" s="3" t="str">
        <f>VLOOKUP(C254,'Master Data #1'!$B$5:$G$328,6,0)</f>
        <v>INHHOUSE - IQBAL</v>
      </c>
    </row>
    <row r="255" spans="1:13">
      <c r="A255" s="4">
        <v>42420</v>
      </c>
      <c r="B255" s="3" t="s">
        <v>502</v>
      </c>
      <c r="C255" s="3" t="s">
        <v>285</v>
      </c>
      <c r="D255" s="3" t="s">
        <v>286</v>
      </c>
      <c r="E255" s="3">
        <v>1</v>
      </c>
      <c r="F255" s="76">
        <v>125000</v>
      </c>
      <c r="G255" s="76">
        <v>62500</v>
      </c>
      <c r="H255" s="76">
        <v>62500</v>
      </c>
      <c r="J255" s="3" t="s">
        <v>503</v>
      </c>
      <c r="M255" s="3" t="str">
        <f>VLOOKUP(C255,'Master Data #1'!$B$5:$G$328,6,0)</f>
        <v>Monoponik</v>
      </c>
    </row>
    <row r="256" spans="1:13">
      <c r="A256" s="4">
        <v>42421</v>
      </c>
      <c r="B256" s="3" t="s">
        <v>504</v>
      </c>
      <c r="C256" s="3" t="s">
        <v>65</v>
      </c>
      <c r="D256" s="3" t="s">
        <v>66</v>
      </c>
      <c r="E256" s="3">
        <v>1</v>
      </c>
      <c r="F256" s="76">
        <v>125000</v>
      </c>
      <c r="G256" s="76">
        <v>12000</v>
      </c>
      <c r="H256" s="76">
        <v>113000</v>
      </c>
      <c r="J256" s="3" t="s">
        <v>505</v>
      </c>
      <c r="M256" s="3" t="str">
        <f>VLOOKUP(C256,'Master Data #1'!$B$5:$G$328,6,0)</f>
        <v>INHHOUSE - IQBAL</v>
      </c>
    </row>
    <row r="257" spans="1:13">
      <c r="A257" s="4">
        <v>42421</v>
      </c>
      <c r="B257" s="3" t="s">
        <v>506</v>
      </c>
      <c r="C257" s="3" t="s">
        <v>176</v>
      </c>
      <c r="D257" s="3" t="s">
        <v>177</v>
      </c>
      <c r="E257" s="3">
        <v>1</v>
      </c>
      <c r="F257" s="76">
        <v>125000</v>
      </c>
      <c r="G257" s="76">
        <v>12000</v>
      </c>
      <c r="H257" s="76">
        <v>113000</v>
      </c>
      <c r="J257" s="3" t="s">
        <v>507</v>
      </c>
      <c r="M257" s="3" t="str">
        <f>VLOOKUP(C257,'Master Data #1'!$B$5:$G$328,6,0)</f>
        <v>InHouse</v>
      </c>
    </row>
    <row r="258" spans="1:13">
      <c r="A258" s="4">
        <v>42421</v>
      </c>
      <c r="B258" s="3" t="s">
        <v>508</v>
      </c>
      <c r="C258" s="3" t="s">
        <v>332</v>
      </c>
      <c r="D258" s="3" t="s">
        <v>333</v>
      </c>
      <c r="E258" s="3">
        <v>1</v>
      </c>
      <c r="F258" s="76">
        <v>50000</v>
      </c>
      <c r="G258" s="76">
        <v>50000</v>
      </c>
      <c r="H258" s="76">
        <v>0</v>
      </c>
      <c r="J258" s="3" t="s">
        <v>509</v>
      </c>
      <c r="M258" s="3" t="str">
        <f>VLOOKUP(C258,'Master Data #1'!$B$5:$G$328,6,0)</f>
        <v>InHouse</v>
      </c>
    </row>
    <row r="259" spans="1:13">
      <c r="A259" s="4">
        <v>42421</v>
      </c>
      <c r="B259" s="3" t="s">
        <v>508</v>
      </c>
      <c r="C259" s="3" t="s">
        <v>193</v>
      </c>
      <c r="D259" s="3" t="s">
        <v>194</v>
      </c>
      <c r="E259" s="3">
        <v>1</v>
      </c>
      <c r="F259" s="76">
        <v>125000</v>
      </c>
      <c r="G259" s="76">
        <v>62000</v>
      </c>
      <c r="H259" s="76">
        <v>63000</v>
      </c>
      <c r="J259" s="3" t="s">
        <v>509</v>
      </c>
      <c r="M259" s="3" t="str">
        <f>VLOOKUP(C259,'Master Data #1'!$B$5:$G$328,6,0)</f>
        <v>InHouse</v>
      </c>
    </row>
    <row r="260" spans="1:13">
      <c r="A260" s="4">
        <v>42421</v>
      </c>
      <c r="B260" s="3" t="s">
        <v>508</v>
      </c>
      <c r="C260" s="3" t="s">
        <v>267</v>
      </c>
      <c r="D260" s="3" t="s">
        <v>268</v>
      </c>
      <c r="E260" s="3">
        <v>1</v>
      </c>
      <c r="F260" s="76">
        <v>145000</v>
      </c>
      <c r="G260" s="76">
        <v>14500</v>
      </c>
      <c r="H260" s="76">
        <v>130500</v>
      </c>
      <c r="J260" s="3" t="s">
        <v>509</v>
      </c>
      <c r="M260" s="3" t="str">
        <f>VLOOKUP(C260,'Master Data #1'!$B$5:$G$328,6,0)</f>
        <v>INHHOUSE</v>
      </c>
    </row>
    <row r="261" spans="1:13">
      <c r="A261" s="4">
        <v>42421</v>
      </c>
      <c r="B261" s="3" t="s">
        <v>508</v>
      </c>
      <c r="C261" s="3" t="s">
        <v>147</v>
      </c>
      <c r="D261" s="3" t="s">
        <v>148</v>
      </c>
      <c r="E261" s="3">
        <v>1</v>
      </c>
      <c r="F261" s="76">
        <v>125000</v>
      </c>
      <c r="G261" s="76">
        <v>0</v>
      </c>
      <c r="H261" s="76">
        <v>125000</v>
      </c>
      <c r="J261" s="3" t="s">
        <v>509</v>
      </c>
      <c r="M261" s="3" t="str">
        <f>VLOOKUP(C261,'Master Data #1'!$B$5:$G$328,6,0)</f>
        <v>INHHOUSE - IQBAL</v>
      </c>
    </row>
    <row r="262" spans="1:13">
      <c r="A262" s="4">
        <v>42421</v>
      </c>
      <c r="B262" s="3" t="s">
        <v>510</v>
      </c>
      <c r="C262" s="3" t="s">
        <v>271</v>
      </c>
      <c r="D262" s="3" t="s">
        <v>272</v>
      </c>
      <c r="E262" s="3">
        <v>2</v>
      </c>
      <c r="F262" s="76">
        <v>30000</v>
      </c>
      <c r="G262" s="76">
        <v>0</v>
      </c>
      <c r="H262" s="76">
        <v>30000</v>
      </c>
      <c r="J262" s="3" t="s">
        <v>511</v>
      </c>
      <c r="M262" s="3" t="str">
        <f>VLOOKUP(C262,'Master Data #1'!$B$5:$G$328,6,0)</f>
        <v>InHouse</v>
      </c>
    </row>
    <row r="263" spans="1:13">
      <c r="A263" s="4">
        <v>42421</v>
      </c>
      <c r="B263" s="3" t="s">
        <v>512</v>
      </c>
      <c r="C263" s="3" t="s">
        <v>513</v>
      </c>
      <c r="D263" s="3" t="s">
        <v>514</v>
      </c>
      <c r="E263" s="3">
        <v>1</v>
      </c>
      <c r="F263" s="76">
        <v>125000</v>
      </c>
      <c r="G263" s="76">
        <v>12000</v>
      </c>
      <c r="H263" s="76">
        <v>113000</v>
      </c>
      <c r="J263" s="3" t="s">
        <v>515</v>
      </c>
      <c r="M263" s="3" t="str">
        <f>VLOOKUP(C263,'Master Data #1'!$B$5:$G$328,6,0)</f>
        <v>DASSEIN GRAPHIC LABS</v>
      </c>
    </row>
    <row r="264" spans="1:13">
      <c r="A264" s="4">
        <v>42421</v>
      </c>
      <c r="B264" s="3" t="s">
        <v>512</v>
      </c>
      <c r="C264" s="3" t="s">
        <v>332</v>
      </c>
      <c r="D264" s="3" t="s">
        <v>333</v>
      </c>
      <c r="E264" s="3">
        <v>1</v>
      </c>
      <c r="F264" s="76">
        <v>50000</v>
      </c>
      <c r="G264" s="76">
        <v>50000</v>
      </c>
      <c r="H264" s="76">
        <v>0</v>
      </c>
      <c r="J264" s="3" t="s">
        <v>515</v>
      </c>
      <c r="M264" s="3" t="str">
        <f>VLOOKUP(C264,'Master Data #1'!$B$5:$G$328,6,0)</f>
        <v>InHouse</v>
      </c>
    </row>
    <row r="265" spans="1:13">
      <c r="A265" s="4">
        <v>42421</v>
      </c>
      <c r="B265" s="3" t="s">
        <v>512</v>
      </c>
      <c r="C265" s="3" t="s">
        <v>516</v>
      </c>
      <c r="D265" s="3" t="s">
        <v>517</v>
      </c>
      <c r="E265" s="3">
        <v>1</v>
      </c>
      <c r="F265" s="76">
        <v>125000</v>
      </c>
      <c r="G265" s="76">
        <v>62000</v>
      </c>
      <c r="H265" s="76">
        <v>63000</v>
      </c>
      <c r="J265" s="3" t="s">
        <v>515</v>
      </c>
      <c r="M265" s="3" t="str">
        <f>VLOOKUP(C265,'Master Data #1'!$B$5:$G$328,6,0)</f>
        <v>InHouse</v>
      </c>
    </row>
    <row r="266" spans="1:13">
      <c r="A266" s="4">
        <v>42421</v>
      </c>
      <c r="B266" s="3" t="s">
        <v>512</v>
      </c>
      <c r="C266" s="3" t="s">
        <v>452</v>
      </c>
      <c r="D266" s="3" t="s">
        <v>453</v>
      </c>
      <c r="E266" s="3">
        <v>1</v>
      </c>
      <c r="F266" s="76">
        <v>145000</v>
      </c>
      <c r="G266" s="76">
        <v>14500</v>
      </c>
      <c r="H266" s="76">
        <v>130500</v>
      </c>
      <c r="J266" s="3" t="s">
        <v>515</v>
      </c>
      <c r="M266" s="3" t="str">
        <f>VLOOKUP(C266,'Master Data #1'!$B$5:$G$328,6,0)</f>
        <v>INHHOUSE</v>
      </c>
    </row>
    <row r="267" spans="1:13">
      <c r="A267" s="4">
        <v>42421</v>
      </c>
      <c r="B267" s="3" t="s">
        <v>512</v>
      </c>
      <c r="C267" s="3" t="s">
        <v>132</v>
      </c>
      <c r="D267" s="3" t="s">
        <v>133</v>
      </c>
      <c r="E267" s="3">
        <v>2</v>
      </c>
      <c r="F267" s="76">
        <v>150000</v>
      </c>
      <c r="G267" s="76">
        <v>75000</v>
      </c>
      <c r="H267" s="76">
        <v>75000</v>
      </c>
      <c r="J267" s="3" t="s">
        <v>515</v>
      </c>
      <c r="M267" s="3" t="str">
        <f>VLOOKUP(C267,'Master Data #1'!$B$5:$G$328,6,0)</f>
        <v>InHouse</v>
      </c>
    </row>
    <row r="268" spans="1:13">
      <c r="A268" s="4">
        <v>42421</v>
      </c>
      <c r="B268" s="3" t="s">
        <v>518</v>
      </c>
      <c r="C268" s="3" t="s">
        <v>47</v>
      </c>
      <c r="D268" s="3" t="s">
        <v>48</v>
      </c>
      <c r="E268" s="3">
        <v>1</v>
      </c>
      <c r="F268" s="76">
        <v>15000</v>
      </c>
      <c r="G268" s="76">
        <v>0</v>
      </c>
      <c r="H268" s="76">
        <v>15000</v>
      </c>
      <c r="J268" s="3" t="s">
        <v>519</v>
      </c>
      <c r="M268" s="3" t="str">
        <f>VLOOKUP(C268,'Master Data #1'!$B$5:$G$328,6,0)</f>
        <v>InHouse</v>
      </c>
    </row>
    <row r="269" spans="1:13">
      <c r="A269" s="4">
        <v>42421</v>
      </c>
      <c r="B269" s="3" t="s">
        <v>518</v>
      </c>
      <c r="C269" s="3" t="s">
        <v>520</v>
      </c>
      <c r="D269" s="3" t="s">
        <v>521</v>
      </c>
      <c r="E269" s="3">
        <v>1</v>
      </c>
      <c r="F269" s="76">
        <v>75000</v>
      </c>
      <c r="G269" s="76">
        <v>35000</v>
      </c>
      <c r="H269" s="76">
        <v>40000</v>
      </c>
      <c r="J269" s="3" t="s">
        <v>519</v>
      </c>
      <c r="M269" s="3" t="str">
        <f>VLOOKUP(C269,'Master Data #1'!$B$5:$G$328,6,0)</f>
        <v>InHouse</v>
      </c>
    </row>
    <row r="270" spans="1:13">
      <c r="A270" s="4">
        <v>42421</v>
      </c>
      <c r="B270" s="3" t="s">
        <v>522</v>
      </c>
      <c r="C270" s="3" t="s">
        <v>134</v>
      </c>
      <c r="D270" s="3" t="s">
        <v>135</v>
      </c>
      <c r="E270" s="3">
        <v>1</v>
      </c>
      <c r="F270" s="76">
        <v>15000</v>
      </c>
      <c r="G270" s="76">
        <v>0</v>
      </c>
      <c r="H270" s="76">
        <v>15000</v>
      </c>
      <c r="J270" s="3" t="s">
        <v>523</v>
      </c>
      <c r="M270" s="3" t="str">
        <f>VLOOKUP(C270,'Master Data #1'!$B$5:$G$328,6,0)</f>
        <v>InHouse</v>
      </c>
    </row>
    <row r="271" spans="1:13">
      <c r="A271" s="4">
        <v>42421</v>
      </c>
      <c r="B271" s="3" t="s">
        <v>522</v>
      </c>
      <c r="C271" s="3" t="s">
        <v>524</v>
      </c>
      <c r="D271" s="3" t="s">
        <v>525</v>
      </c>
      <c r="E271" s="3">
        <v>1</v>
      </c>
      <c r="F271" s="76">
        <v>25000</v>
      </c>
      <c r="G271" s="76">
        <v>0</v>
      </c>
      <c r="H271" s="76">
        <v>25000</v>
      </c>
      <c r="J271" s="3" t="s">
        <v>523</v>
      </c>
      <c r="M271" s="3" t="str">
        <f>VLOOKUP(C271,'Master Data #1'!$B$5:$G$328,6,0)</f>
        <v>InHouse</v>
      </c>
    </row>
    <row r="272" spans="1:13">
      <c r="A272" s="4">
        <v>42421</v>
      </c>
      <c r="B272" s="3" t="s">
        <v>526</v>
      </c>
      <c r="C272" s="3" t="s">
        <v>527</v>
      </c>
      <c r="D272" s="3" t="s">
        <v>528</v>
      </c>
      <c r="E272" s="3">
        <v>1</v>
      </c>
      <c r="F272" s="76">
        <v>75000</v>
      </c>
      <c r="G272" s="76">
        <v>35000</v>
      </c>
      <c r="H272" s="76">
        <v>40000</v>
      </c>
      <c r="J272" s="3" t="s">
        <v>529</v>
      </c>
      <c r="M272" s="3" t="str">
        <f>VLOOKUP(C272,'Master Data #1'!$B$5:$G$328,6,0)</f>
        <v>InHouse</v>
      </c>
    </row>
    <row r="273" spans="1:13">
      <c r="A273" s="4">
        <v>42421</v>
      </c>
      <c r="B273" s="3" t="s">
        <v>530</v>
      </c>
      <c r="C273" s="3" t="s">
        <v>115</v>
      </c>
      <c r="D273" s="3" t="s">
        <v>116</v>
      </c>
      <c r="E273" s="3">
        <v>1</v>
      </c>
      <c r="F273" s="76">
        <v>15000</v>
      </c>
      <c r="G273" s="76">
        <v>0</v>
      </c>
      <c r="H273" s="76">
        <v>15000</v>
      </c>
      <c r="J273" s="3" t="s">
        <v>531</v>
      </c>
      <c r="M273" s="3" t="str">
        <f>VLOOKUP(C273,'Master Data #1'!$B$5:$G$328,6,0)</f>
        <v>InHouse</v>
      </c>
    </row>
    <row r="274" spans="1:13">
      <c r="A274" s="4">
        <v>42421</v>
      </c>
      <c r="B274" s="3" t="s">
        <v>530</v>
      </c>
      <c r="C274" s="3" t="s">
        <v>141</v>
      </c>
      <c r="D274" s="3" t="s">
        <v>142</v>
      </c>
      <c r="E274" s="3">
        <v>1</v>
      </c>
      <c r="F274" s="76">
        <v>15000</v>
      </c>
      <c r="G274" s="76">
        <v>0</v>
      </c>
      <c r="H274" s="76">
        <v>15000</v>
      </c>
      <c r="J274" s="3" t="s">
        <v>531</v>
      </c>
      <c r="M274" s="3" t="str">
        <f>VLOOKUP(C274,'Master Data #1'!$B$5:$G$328,6,0)</f>
        <v>InHouse</v>
      </c>
    </row>
    <row r="275" spans="1:13">
      <c r="A275" s="4">
        <v>42422</v>
      </c>
      <c r="B275" s="3" t="s">
        <v>532</v>
      </c>
      <c r="C275" s="3" t="s">
        <v>332</v>
      </c>
      <c r="D275" s="3" t="s">
        <v>333</v>
      </c>
      <c r="E275" s="3">
        <v>1</v>
      </c>
      <c r="F275" s="76">
        <v>50000</v>
      </c>
      <c r="G275" s="76">
        <v>0</v>
      </c>
      <c r="H275" s="76">
        <v>50000</v>
      </c>
      <c r="J275" s="3" t="s">
        <v>533</v>
      </c>
      <c r="M275" s="3" t="str">
        <f>VLOOKUP(C275,'Master Data #1'!$B$5:$G$328,6,0)</f>
        <v>InHouse</v>
      </c>
    </row>
    <row r="276" spans="1:13">
      <c r="A276" s="4">
        <v>42422</v>
      </c>
      <c r="B276" s="3" t="s">
        <v>534</v>
      </c>
      <c r="C276" s="3" t="s">
        <v>274</v>
      </c>
      <c r="D276" s="3" t="s">
        <v>275</v>
      </c>
      <c r="E276" s="3">
        <v>1</v>
      </c>
      <c r="F276" s="76">
        <v>125000</v>
      </c>
      <c r="G276" s="76">
        <v>12000</v>
      </c>
      <c r="H276" s="76">
        <v>113000</v>
      </c>
      <c r="J276" s="3" t="s">
        <v>535</v>
      </c>
      <c r="M276" s="3" t="str">
        <f>VLOOKUP(C276,'Master Data #1'!$B$5:$G$328,6,0)</f>
        <v>INHHOUSE</v>
      </c>
    </row>
    <row r="277" spans="1:13">
      <c r="A277" s="4">
        <v>42422</v>
      </c>
      <c r="B277" s="3" t="s">
        <v>536</v>
      </c>
      <c r="C277" s="3" t="s">
        <v>329</v>
      </c>
      <c r="D277" s="3" t="s">
        <v>330</v>
      </c>
      <c r="E277" s="3">
        <v>1</v>
      </c>
      <c r="F277" s="76">
        <v>15000</v>
      </c>
      <c r="G277" s="76">
        <v>2500</v>
      </c>
      <c r="H277" s="76">
        <v>12500</v>
      </c>
      <c r="J277" s="3" t="s">
        <v>537</v>
      </c>
      <c r="M277" s="3" t="str">
        <f>VLOOKUP(C277,'Master Data #1'!$B$5:$G$328,6,0)</f>
        <v>InHouse</v>
      </c>
    </row>
    <row r="278" spans="1:13">
      <c r="A278" s="4">
        <v>42422</v>
      </c>
      <c r="B278" s="3" t="s">
        <v>536</v>
      </c>
      <c r="C278" s="3" t="s">
        <v>47</v>
      </c>
      <c r="D278" s="3" t="s">
        <v>48</v>
      </c>
      <c r="E278" s="3">
        <v>1</v>
      </c>
      <c r="F278" s="76">
        <v>15000</v>
      </c>
      <c r="G278" s="76">
        <v>2500</v>
      </c>
      <c r="H278" s="76">
        <v>12500</v>
      </c>
      <c r="J278" s="3" t="s">
        <v>537</v>
      </c>
      <c r="M278" s="3" t="str">
        <f>VLOOKUP(C278,'Master Data #1'!$B$5:$G$328,6,0)</f>
        <v>InHouse</v>
      </c>
    </row>
    <row r="279" spans="1:13">
      <c r="A279" s="4">
        <v>42422</v>
      </c>
      <c r="B279" s="3" t="s">
        <v>536</v>
      </c>
      <c r="C279" s="3" t="s">
        <v>99</v>
      </c>
      <c r="D279" s="3" t="s">
        <v>100</v>
      </c>
      <c r="E279" s="3">
        <v>1</v>
      </c>
      <c r="F279" s="76">
        <v>15000</v>
      </c>
      <c r="G279" s="76">
        <v>0</v>
      </c>
      <c r="H279" s="76">
        <v>15000</v>
      </c>
      <c r="J279" s="3" t="s">
        <v>537</v>
      </c>
      <c r="M279" s="3" t="str">
        <f>VLOOKUP(C279,'Master Data #1'!$B$5:$G$328,6,0)</f>
        <v>InHouse</v>
      </c>
    </row>
    <row r="280" spans="1:13">
      <c r="A280" s="4">
        <v>42423</v>
      </c>
      <c r="B280" s="3" t="s">
        <v>538</v>
      </c>
      <c r="C280" s="3" t="s">
        <v>297</v>
      </c>
      <c r="D280" s="3" t="s">
        <v>298</v>
      </c>
      <c r="E280" s="3">
        <v>1</v>
      </c>
      <c r="F280" s="76">
        <v>20000</v>
      </c>
      <c r="G280" s="76">
        <v>0</v>
      </c>
      <c r="H280" s="76">
        <v>20000</v>
      </c>
      <c r="J280" s="3" t="s">
        <v>539</v>
      </c>
      <c r="M280" s="3" t="str">
        <f>VLOOKUP(C280,'Master Data #1'!$B$5:$G$328,6,0)</f>
        <v>InHouse</v>
      </c>
    </row>
    <row r="281" spans="1:13">
      <c r="A281" s="4">
        <v>42423</v>
      </c>
      <c r="B281" s="3" t="s">
        <v>538</v>
      </c>
      <c r="C281" s="3" t="s">
        <v>540</v>
      </c>
      <c r="D281" s="3" t="s">
        <v>541</v>
      </c>
      <c r="E281" s="3">
        <v>1</v>
      </c>
      <c r="F281" s="76">
        <v>125000</v>
      </c>
      <c r="G281" s="76">
        <v>0</v>
      </c>
      <c r="H281" s="76">
        <v>125000</v>
      </c>
      <c r="J281" s="3" t="s">
        <v>539</v>
      </c>
      <c r="M281" s="3" t="str">
        <f>VLOOKUP(C281,'Master Data #1'!$B$5:$G$328,6,0)</f>
        <v>InHouse</v>
      </c>
    </row>
    <row r="282" spans="1:13">
      <c r="A282" s="4">
        <v>42423</v>
      </c>
      <c r="B282" s="3" t="s">
        <v>542</v>
      </c>
      <c r="C282" s="3" t="s">
        <v>491</v>
      </c>
      <c r="D282" s="3" t="s">
        <v>492</v>
      </c>
      <c r="E282" s="3">
        <v>1</v>
      </c>
      <c r="F282" s="76">
        <v>25000</v>
      </c>
      <c r="G282" s="76">
        <v>0</v>
      </c>
      <c r="H282" s="76">
        <v>25000</v>
      </c>
      <c r="J282" s="3" t="s">
        <v>543</v>
      </c>
      <c r="M282" s="3" t="str">
        <f>VLOOKUP(C282,'Master Data #1'!$B$5:$G$328,6,0)</f>
        <v>InHouse</v>
      </c>
    </row>
    <row r="283" spans="1:13">
      <c r="A283" s="4">
        <v>42424</v>
      </c>
      <c r="B283" s="3" t="s">
        <v>544</v>
      </c>
      <c r="C283" s="3" t="s">
        <v>329</v>
      </c>
      <c r="D283" s="3" t="s">
        <v>330</v>
      </c>
      <c r="E283" s="3">
        <v>1</v>
      </c>
      <c r="F283" s="76">
        <v>15000</v>
      </c>
      <c r="G283" s="76">
        <v>0</v>
      </c>
      <c r="H283" s="76">
        <v>15000</v>
      </c>
      <c r="J283" s="3" t="s">
        <v>545</v>
      </c>
      <c r="M283" s="3" t="str">
        <f>VLOOKUP(C283,'Master Data #1'!$B$5:$G$328,6,0)</f>
        <v>InHouse</v>
      </c>
    </row>
    <row r="284" spans="1:13">
      <c r="A284" s="4">
        <v>42425</v>
      </c>
      <c r="B284" s="3" t="s">
        <v>546</v>
      </c>
      <c r="C284" s="3" t="s">
        <v>547</v>
      </c>
      <c r="D284" s="3" t="s">
        <v>548</v>
      </c>
      <c r="E284" s="3">
        <v>1</v>
      </c>
      <c r="F284" s="76">
        <v>145000</v>
      </c>
      <c r="G284" s="76">
        <v>14000</v>
      </c>
      <c r="H284" s="76">
        <v>131000</v>
      </c>
      <c r="J284" s="3" t="s">
        <v>549</v>
      </c>
      <c r="M284" s="3" t="str">
        <f>VLOOKUP(C284,'Master Data #1'!$B$5:$G$328,6,0)</f>
        <v>INHHOUSE</v>
      </c>
    </row>
    <row r="285" spans="1:13">
      <c r="A285" s="4">
        <v>42425</v>
      </c>
      <c r="B285" s="3" t="s">
        <v>550</v>
      </c>
      <c r="C285" s="3" t="s">
        <v>372</v>
      </c>
      <c r="D285" s="3" t="s">
        <v>373</v>
      </c>
      <c r="E285" s="3">
        <v>1</v>
      </c>
      <c r="F285" s="76">
        <v>12000</v>
      </c>
      <c r="G285" s="76">
        <v>0</v>
      </c>
      <c r="H285" s="76">
        <v>12000</v>
      </c>
      <c r="J285" s="3" t="s">
        <v>551</v>
      </c>
      <c r="M285" s="3" t="str">
        <f>VLOOKUP(C285,'Master Data #1'!$B$5:$G$328,6,0)</f>
        <v>InHouse</v>
      </c>
    </row>
    <row r="286" spans="1:13">
      <c r="A286" s="4">
        <v>42425</v>
      </c>
      <c r="B286" s="3" t="s">
        <v>550</v>
      </c>
      <c r="C286" s="3" t="s">
        <v>552</v>
      </c>
      <c r="D286" s="3" t="s">
        <v>553</v>
      </c>
      <c r="E286" s="3">
        <v>1</v>
      </c>
      <c r="F286" s="76">
        <v>12000</v>
      </c>
      <c r="G286" s="76">
        <v>0</v>
      </c>
      <c r="H286" s="76">
        <v>12000</v>
      </c>
      <c r="J286" s="3" t="s">
        <v>551</v>
      </c>
      <c r="M286" s="3" t="str">
        <f>VLOOKUP(C286,'Master Data #1'!$B$5:$G$328,6,0)</f>
        <v>InHouse</v>
      </c>
    </row>
    <row r="287" spans="1:13">
      <c r="A287" s="4">
        <v>42425</v>
      </c>
      <c r="B287" s="3" t="s">
        <v>550</v>
      </c>
      <c r="C287" s="3" t="s">
        <v>376</v>
      </c>
      <c r="D287" s="3" t="s">
        <v>377</v>
      </c>
      <c r="E287" s="3">
        <v>1</v>
      </c>
      <c r="F287" s="76">
        <v>12000</v>
      </c>
      <c r="G287" s="76">
        <v>0</v>
      </c>
      <c r="H287" s="76">
        <v>12000</v>
      </c>
      <c r="J287" s="3" t="s">
        <v>551</v>
      </c>
      <c r="M287" s="3" t="str">
        <f>VLOOKUP(C287,'Master Data #1'!$B$5:$G$328,6,0)</f>
        <v>InHouse</v>
      </c>
    </row>
    <row r="288" spans="1:13">
      <c r="A288" s="4">
        <v>42425</v>
      </c>
      <c r="B288" s="3" t="s">
        <v>550</v>
      </c>
      <c r="C288" s="3" t="s">
        <v>332</v>
      </c>
      <c r="D288" s="3" t="s">
        <v>333</v>
      </c>
      <c r="E288" s="3">
        <v>1</v>
      </c>
      <c r="F288" s="76">
        <v>50000</v>
      </c>
      <c r="G288" s="76">
        <v>0</v>
      </c>
      <c r="H288" s="76">
        <v>50000</v>
      </c>
      <c r="J288" s="3" t="s">
        <v>551</v>
      </c>
      <c r="M288" s="3" t="str">
        <f>VLOOKUP(C288,'Master Data #1'!$B$5:$G$328,6,0)</f>
        <v>InHouse</v>
      </c>
    </row>
    <row r="289" spans="1:13">
      <c r="A289" s="4">
        <v>42426</v>
      </c>
      <c r="B289" s="3" t="s">
        <v>554</v>
      </c>
      <c r="C289" s="3" t="s">
        <v>555</v>
      </c>
      <c r="D289" s="3" t="s">
        <v>556</v>
      </c>
      <c r="E289" s="3">
        <v>1</v>
      </c>
      <c r="F289" s="76">
        <v>125000</v>
      </c>
      <c r="G289" s="76">
        <v>0</v>
      </c>
      <c r="H289" s="76">
        <v>125000</v>
      </c>
      <c r="J289" s="3" t="s">
        <v>557</v>
      </c>
      <c r="M289" s="3" t="str">
        <f>VLOOKUP(C289,'Master Data #1'!$B$5:$G$328,6,0)</f>
        <v>INHHOUSE</v>
      </c>
    </row>
    <row r="290" spans="1:13">
      <c r="A290" s="4">
        <v>42426</v>
      </c>
      <c r="B290" s="3" t="s">
        <v>554</v>
      </c>
      <c r="C290" s="3" t="s">
        <v>182</v>
      </c>
      <c r="D290" s="3" t="s">
        <v>183</v>
      </c>
      <c r="E290" s="3">
        <v>1</v>
      </c>
      <c r="F290" s="76">
        <v>125000</v>
      </c>
      <c r="G290" s="76">
        <v>0</v>
      </c>
      <c r="H290" s="76">
        <v>125000</v>
      </c>
      <c r="J290" s="3" t="s">
        <v>557</v>
      </c>
      <c r="M290" s="3" t="str">
        <f>VLOOKUP(C290,'Master Data #1'!$B$5:$G$328,6,0)</f>
        <v>InHouse</v>
      </c>
    </row>
    <row r="291" spans="1:13">
      <c r="A291" s="4">
        <v>42426</v>
      </c>
      <c r="B291" s="3" t="s">
        <v>558</v>
      </c>
      <c r="C291" s="3" t="s">
        <v>285</v>
      </c>
      <c r="D291" s="3" t="s">
        <v>286</v>
      </c>
      <c r="E291" s="3">
        <v>1</v>
      </c>
      <c r="F291" s="76">
        <v>125000</v>
      </c>
      <c r="G291" s="76">
        <v>0</v>
      </c>
      <c r="H291" s="76">
        <v>125000</v>
      </c>
      <c r="J291" s="3" t="s">
        <v>559</v>
      </c>
      <c r="M291" s="3" t="str">
        <f>VLOOKUP(C291,'Master Data #1'!$B$5:$G$328,6,0)</f>
        <v>Monoponik</v>
      </c>
    </row>
    <row r="292" spans="1:13">
      <c r="A292" s="4">
        <v>42426</v>
      </c>
      <c r="B292" s="3" t="s">
        <v>560</v>
      </c>
      <c r="C292" s="3" t="s">
        <v>561</v>
      </c>
      <c r="D292" s="3" t="s">
        <v>562</v>
      </c>
      <c r="E292" s="3">
        <v>1</v>
      </c>
      <c r="F292" s="76">
        <v>125000</v>
      </c>
      <c r="G292" s="76">
        <v>0</v>
      </c>
      <c r="H292" s="76">
        <v>125000</v>
      </c>
      <c r="J292" s="3" t="s">
        <v>563</v>
      </c>
      <c r="M292" s="3" t="str">
        <f>VLOOKUP(C292,'Master Data #1'!$B$5:$G$328,6,0)</f>
        <v>INHHOUSE - IQBAL</v>
      </c>
    </row>
    <row r="293" spans="1:13">
      <c r="A293" s="4">
        <v>42426</v>
      </c>
      <c r="B293" s="3" t="s">
        <v>564</v>
      </c>
      <c r="C293" s="3" t="s">
        <v>547</v>
      </c>
      <c r="D293" s="3" t="s">
        <v>548</v>
      </c>
      <c r="E293" s="3">
        <v>1</v>
      </c>
      <c r="F293" s="76">
        <v>145000</v>
      </c>
      <c r="G293" s="76">
        <v>0</v>
      </c>
      <c r="H293" s="76">
        <v>145000</v>
      </c>
      <c r="J293" s="3" t="s">
        <v>565</v>
      </c>
      <c r="M293" s="3" t="str">
        <f>VLOOKUP(C293,'Master Data #1'!$B$5:$G$328,6,0)</f>
        <v>INHHOUSE</v>
      </c>
    </row>
    <row r="294" spans="1:13">
      <c r="A294" s="4">
        <v>42426</v>
      </c>
      <c r="B294" s="3" t="s">
        <v>566</v>
      </c>
      <c r="C294" s="3" t="s">
        <v>115</v>
      </c>
      <c r="D294" s="3" t="s">
        <v>116</v>
      </c>
      <c r="E294" s="3">
        <v>1</v>
      </c>
      <c r="F294" s="76">
        <v>15000</v>
      </c>
      <c r="G294" s="76">
        <v>0</v>
      </c>
      <c r="H294" s="76">
        <v>15000</v>
      </c>
      <c r="J294" s="3" t="s">
        <v>567</v>
      </c>
      <c r="M294" s="3" t="str">
        <f>VLOOKUP(C294,'Master Data #1'!$B$5:$G$328,6,0)</f>
        <v>InHouse</v>
      </c>
    </row>
    <row r="295" spans="1:13">
      <c r="A295" s="4">
        <v>42427</v>
      </c>
      <c r="B295" s="3" t="s">
        <v>568</v>
      </c>
      <c r="C295" s="3" t="s">
        <v>99</v>
      </c>
      <c r="D295" s="3" t="s">
        <v>100</v>
      </c>
      <c r="E295" s="3">
        <v>1</v>
      </c>
      <c r="F295" s="76">
        <v>15000</v>
      </c>
      <c r="G295" s="76">
        <v>0</v>
      </c>
      <c r="H295" s="76">
        <v>15000</v>
      </c>
      <c r="J295" s="3" t="s">
        <v>569</v>
      </c>
      <c r="M295" s="3" t="str">
        <f>VLOOKUP(C295,'Master Data #1'!$B$5:$G$328,6,0)</f>
        <v>InHouse</v>
      </c>
    </row>
    <row r="296" spans="1:13">
      <c r="A296" s="4">
        <v>42427</v>
      </c>
      <c r="B296" s="3" t="s">
        <v>570</v>
      </c>
      <c r="C296" s="3" t="s">
        <v>571</v>
      </c>
      <c r="D296" s="3" t="s">
        <v>572</v>
      </c>
      <c r="E296" s="3">
        <v>1</v>
      </c>
      <c r="F296" s="76">
        <v>125000</v>
      </c>
      <c r="G296" s="76">
        <v>125000</v>
      </c>
      <c r="H296" s="76">
        <v>0</v>
      </c>
      <c r="J296" s="3" t="s">
        <v>573</v>
      </c>
      <c r="M296" s="3" t="str">
        <f>VLOOKUP(C296,'Master Data #1'!$B$5:$G$328,6,0)</f>
        <v>INHHOUSE - IQBAL</v>
      </c>
    </row>
    <row r="297" spans="1:13">
      <c r="A297" s="4">
        <v>42427</v>
      </c>
      <c r="B297" s="3" t="s">
        <v>570</v>
      </c>
      <c r="C297" s="3" t="s">
        <v>574</v>
      </c>
      <c r="D297" s="3" t="s">
        <v>575</v>
      </c>
      <c r="E297" s="3">
        <v>1</v>
      </c>
      <c r="F297" s="76">
        <v>125000</v>
      </c>
      <c r="G297" s="76">
        <v>125000</v>
      </c>
      <c r="H297" s="76">
        <v>0</v>
      </c>
      <c r="J297" s="3" t="s">
        <v>573</v>
      </c>
      <c r="M297" s="3" t="str">
        <f>VLOOKUP(C297,'Master Data #1'!$B$5:$G$328,6,0)</f>
        <v>INHHOUSE - IQBAL</v>
      </c>
    </row>
    <row r="298" spans="1:13">
      <c r="A298" s="4">
        <v>42427</v>
      </c>
      <c r="B298" s="3" t="s">
        <v>576</v>
      </c>
      <c r="C298" s="3" t="s">
        <v>134</v>
      </c>
      <c r="D298" s="3" t="s">
        <v>135</v>
      </c>
      <c r="E298" s="3">
        <v>1</v>
      </c>
      <c r="F298" s="76">
        <v>15000</v>
      </c>
      <c r="G298" s="76">
        <v>0</v>
      </c>
      <c r="H298" s="76">
        <v>15000</v>
      </c>
      <c r="J298" s="3" t="s">
        <v>577</v>
      </c>
      <c r="M298" s="3" t="str">
        <f>VLOOKUP(C298,'Master Data #1'!$B$5:$G$328,6,0)</f>
        <v>InHouse</v>
      </c>
    </row>
    <row r="299" spans="1:13">
      <c r="A299" s="4">
        <v>42427</v>
      </c>
      <c r="B299" s="3" t="s">
        <v>576</v>
      </c>
      <c r="C299" s="3" t="s">
        <v>500</v>
      </c>
      <c r="D299" s="3" t="s">
        <v>501</v>
      </c>
      <c r="E299" s="3">
        <v>1</v>
      </c>
      <c r="F299" s="76">
        <v>25000</v>
      </c>
      <c r="G299" s="76">
        <v>0</v>
      </c>
      <c r="H299" s="76">
        <v>25000</v>
      </c>
      <c r="J299" s="3" t="s">
        <v>577</v>
      </c>
      <c r="M299" s="3" t="str">
        <f>VLOOKUP(C299,'Master Data #1'!$B$5:$G$328,6,0)</f>
        <v>InHouse</v>
      </c>
    </row>
    <row r="300" spans="1:13">
      <c r="A300" s="4">
        <v>42427</v>
      </c>
      <c r="B300" s="3" t="s">
        <v>576</v>
      </c>
      <c r="C300" s="3" t="s">
        <v>388</v>
      </c>
      <c r="D300" s="3" t="s">
        <v>389</v>
      </c>
      <c r="E300" s="3">
        <v>1</v>
      </c>
      <c r="F300" s="76">
        <v>125000</v>
      </c>
      <c r="G300" s="76">
        <v>0</v>
      </c>
      <c r="H300" s="76">
        <v>125000</v>
      </c>
      <c r="J300" s="3" t="s">
        <v>577</v>
      </c>
      <c r="M300" s="3" t="str">
        <f>VLOOKUP(C300,'Master Data #1'!$B$5:$G$328,6,0)</f>
        <v>INHHOUSE - IQBAL</v>
      </c>
    </row>
    <row r="301" spans="1:13">
      <c r="A301" s="4">
        <v>42427</v>
      </c>
      <c r="B301" s="3" t="s">
        <v>578</v>
      </c>
      <c r="C301" s="3" t="s">
        <v>497</v>
      </c>
      <c r="D301" s="3" t="s">
        <v>498</v>
      </c>
      <c r="E301" s="3">
        <v>2</v>
      </c>
      <c r="F301" s="76">
        <v>50000</v>
      </c>
      <c r="G301" s="76">
        <v>0</v>
      </c>
      <c r="H301" s="76">
        <v>50000</v>
      </c>
      <c r="J301" s="3" t="s">
        <v>579</v>
      </c>
      <c r="M301" s="3" t="str">
        <f>VLOOKUP(C301,'Master Data #1'!$B$5:$G$328,6,0)</f>
        <v>InHouse</v>
      </c>
    </row>
    <row r="302" spans="1:13">
      <c r="A302" s="4">
        <v>42427</v>
      </c>
      <c r="B302" s="3" t="s">
        <v>578</v>
      </c>
      <c r="C302" s="3" t="s">
        <v>580</v>
      </c>
      <c r="D302" s="3" t="s">
        <v>581</v>
      </c>
      <c r="E302" s="3">
        <v>2</v>
      </c>
      <c r="F302" s="76">
        <v>50000</v>
      </c>
      <c r="G302" s="76">
        <v>0</v>
      </c>
      <c r="H302" s="76">
        <v>50000</v>
      </c>
      <c r="J302" s="3" t="s">
        <v>579</v>
      </c>
      <c r="M302" s="3" t="str">
        <f>VLOOKUP(C302,'Master Data #1'!$B$5:$G$328,6,0)</f>
        <v>InHouse</v>
      </c>
    </row>
    <row r="303" spans="1:13">
      <c r="A303" s="4">
        <v>42427</v>
      </c>
      <c r="B303" s="3" t="s">
        <v>578</v>
      </c>
      <c r="C303" s="3" t="s">
        <v>210</v>
      </c>
      <c r="D303" s="3" t="s">
        <v>211</v>
      </c>
      <c r="E303" s="3">
        <v>1</v>
      </c>
      <c r="F303" s="76">
        <v>25000</v>
      </c>
      <c r="G303" s="76">
        <v>0</v>
      </c>
      <c r="H303" s="76">
        <v>25000</v>
      </c>
      <c r="J303" s="3" t="s">
        <v>579</v>
      </c>
      <c r="M303" s="3" t="str">
        <f>VLOOKUP(C303,'Master Data #1'!$B$5:$G$328,6,0)</f>
        <v>InHouse</v>
      </c>
    </row>
    <row r="304" spans="1:13">
      <c r="A304" s="4">
        <v>42427</v>
      </c>
      <c r="B304" s="3" t="s">
        <v>582</v>
      </c>
      <c r="C304" s="3" t="s">
        <v>583</v>
      </c>
      <c r="D304" s="3" t="s">
        <v>584</v>
      </c>
      <c r="E304" s="3">
        <v>1</v>
      </c>
      <c r="F304" s="76">
        <v>35000</v>
      </c>
      <c r="G304" s="76">
        <v>17000</v>
      </c>
      <c r="H304" s="76">
        <v>18000</v>
      </c>
      <c r="J304" s="3" t="s">
        <v>585</v>
      </c>
      <c r="M304" s="3" t="str">
        <f>VLOOKUP(C304,'Master Data #1'!$B$5:$G$328,6,0)</f>
        <v>InHouse</v>
      </c>
    </row>
    <row r="305" spans="1:13">
      <c r="A305" s="4">
        <v>42427</v>
      </c>
      <c r="B305" s="3" t="s">
        <v>582</v>
      </c>
      <c r="C305" s="3" t="s">
        <v>586</v>
      </c>
      <c r="D305" s="3" t="s">
        <v>587</v>
      </c>
      <c r="E305" s="3">
        <v>1</v>
      </c>
      <c r="F305" s="76">
        <v>35000</v>
      </c>
      <c r="G305" s="76">
        <v>17000</v>
      </c>
      <c r="H305" s="76">
        <v>18000</v>
      </c>
      <c r="J305" s="3" t="s">
        <v>585</v>
      </c>
      <c r="M305" s="3" t="str">
        <f>VLOOKUP(C305,'Master Data #1'!$B$5:$G$328,6,0)</f>
        <v>InHouse</v>
      </c>
    </row>
    <row r="306" spans="1:13">
      <c r="A306" s="4">
        <v>42427</v>
      </c>
      <c r="B306" s="3" t="s">
        <v>582</v>
      </c>
      <c r="C306" s="3" t="s">
        <v>214</v>
      </c>
      <c r="D306" s="3" t="s">
        <v>215</v>
      </c>
      <c r="E306" s="3">
        <v>1</v>
      </c>
      <c r="F306" s="76">
        <v>35000</v>
      </c>
      <c r="G306" s="76">
        <v>17000</v>
      </c>
      <c r="H306" s="76">
        <v>18000</v>
      </c>
      <c r="J306" s="3" t="s">
        <v>585</v>
      </c>
      <c r="M306" s="3" t="str">
        <f>VLOOKUP(C306,'Master Data #1'!$B$5:$G$328,6,0)</f>
        <v>InHouse</v>
      </c>
    </row>
    <row r="307" spans="1:13">
      <c r="A307" s="4">
        <v>42427</v>
      </c>
      <c r="B307" s="3" t="s">
        <v>588</v>
      </c>
      <c r="C307" s="3" t="s">
        <v>137</v>
      </c>
      <c r="D307" s="3" t="s">
        <v>138</v>
      </c>
      <c r="E307" s="3">
        <v>1</v>
      </c>
      <c r="F307" s="76">
        <v>15000</v>
      </c>
      <c r="G307" s="76">
        <v>0</v>
      </c>
      <c r="H307" s="76">
        <v>15000</v>
      </c>
      <c r="J307" s="3" t="s">
        <v>589</v>
      </c>
      <c r="M307" s="3" t="str">
        <f>VLOOKUP(C307,'Master Data #1'!$B$5:$G$328,6,0)</f>
        <v>InHouse</v>
      </c>
    </row>
    <row r="308" spans="1:13">
      <c r="A308" s="4">
        <v>42427</v>
      </c>
      <c r="B308" s="3" t="s">
        <v>588</v>
      </c>
      <c r="C308" s="3" t="s">
        <v>260</v>
      </c>
      <c r="D308" s="3" t="s">
        <v>261</v>
      </c>
      <c r="E308" s="3">
        <v>1</v>
      </c>
      <c r="F308" s="76">
        <v>15000</v>
      </c>
      <c r="G308" s="76">
        <v>0</v>
      </c>
      <c r="H308" s="76">
        <v>15000</v>
      </c>
      <c r="J308" s="3" t="s">
        <v>589</v>
      </c>
      <c r="M308" s="3" t="str">
        <f>VLOOKUP(C308,'Master Data #1'!$B$5:$G$328,6,0)</f>
        <v>InHouse</v>
      </c>
    </row>
    <row r="309" spans="1:13">
      <c r="A309" s="4">
        <v>42427</v>
      </c>
      <c r="B309" s="3" t="s">
        <v>590</v>
      </c>
      <c r="C309" s="3" t="s">
        <v>591</v>
      </c>
      <c r="D309" s="3" t="s">
        <v>592</v>
      </c>
      <c r="E309" s="3">
        <v>1</v>
      </c>
      <c r="F309" s="76">
        <v>15000</v>
      </c>
      <c r="G309" s="76">
        <v>0</v>
      </c>
      <c r="H309" s="76">
        <v>15000</v>
      </c>
      <c r="J309" s="3" t="s">
        <v>593</v>
      </c>
      <c r="M309" s="3" t="str">
        <f>VLOOKUP(C309,'Master Data #1'!$B$5:$G$328,6,0)</f>
        <v>InHouse</v>
      </c>
    </row>
    <row r="310" spans="1:13">
      <c r="A310" s="4">
        <v>42428</v>
      </c>
      <c r="B310" s="3" t="s">
        <v>594</v>
      </c>
      <c r="C310" s="3" t="s">
        <v>141</v>
      </c>
      <c r="D310" s="3" t="s">
        <v>142</v>
      </c>
      <c r="E310" s="3">
        <v>1</v>
      </c>
      <c r="F310" s="76">
        <v>15000</v>
      </c>
      <c r="G310" s="76">
        <v>2500</v>
      </c>
      <c r="H310" s="76">
        <v>12500</v>
      </c>
      <c r="J310" s="3" t="s">
        <v>595</v>
      </c>
      <c r="M310" s="3" t="str">
        <f>VLOOKUP(C310,'Master Data #1'!$B$5:$G$328,6,0)</f>
        <v>InHouse</v>
      </c>
    </row>
    <row r="311" spans="1:13">
      <c r="A311" s="4">
        <v>42428</v>
      </c>
      <c r="B311" s="3" t="s">
        <v>594</v>
      </c>
      <c r="C311" s="3" t="s">
        <v>118</v>
      </c>
      <c r="D311" s="3" t="s">
        <v>119</v>
      </c>
      <c r="E311" s="3">
        <v>1</v>
      </c>
      <c r="F311" s="76">
        <v>15000</v>
      </c>
      <c r="G311" s="76">
        <v>2500</v>
      </c>
      <c r="H311" s="76">
        <v>12500</v>
      </c>
      <c r="J311" s="3" t="s">
        <v>595</v>
      </c>
      <c r="M311" s="3" t="str">
        <f>VLOOKUP(C311,'Master Data #1'!$B$5:$G$328,6,0)</f>
        <v>InHouse</v>
      </c>
    </row>
    <row r="312" spans="1:13">
      <c r="A312" s="4">
        <v>42428</v>
      </c>
      <c r="B312" s="3" t="s">
        <v>594</v>
      </c>
      <c r="C312" s="3" t="s">
        <v>384</v>
      </c>
      <c r="D312" s="3" t="s">
        <v>385</v>
      </c>
      <c r="E312" s="3">
        <v>1</v>
      </c>
      <c r="F312" s="76">
        <v>15000</v>
      </c>
      <c r="G312" s="76">
        <v>0</v>
      </c>
      <c r="H312" s="76">
        <v>15000</v>
      </c>
      <c r="J312" s="3" t="s">
        <v>595</v>
      </c>
      <c r="M312" s="3" t="str">
        <f>VLOOKUP(C312,'Master Data #1'!$B$5:$G$328,6,0)</f>
        <v>InHouse</v>
      </c>
    </row>
    <row r="313" spans="1:13">
      <c r="A313" s="4">
        <v>42428</v>
      </c>
      <c r="B313" s="3" t="s">
        <v>594</v>
      </c>
      <c r="C313" s="3" t="s">
        <v>332</v>
      </c>
      <c r="D313" s="3" t="s">
        <v>333</v>
      </c>
      <c r="E313" s="3">
        <v>1</v>
      </c>
      <c r="F313" s="76">
        <v>50000</v>
      </c>
      <c r="G313" s="76">
        <v>0</v>
      </c>
      <c r="H313" s="76">
        <v>50000</v>
      </c>
      <c r="J313" s="3" t="s">
        <v>595</v>
      </c>
      <c r="M313" s="3" t="str">
        <f>VLOOKUP(C313,'Master Data #1'!$B$5:$G$328,6,0)</f>
        <v>InHouse</v>
      </c>
    </row>
    <row r="314" spans="1:13">
      <c r="A314" s="4">
        <v>42428</v>
      </c>
      <c r="B314" s="3" t="s">
        <v>596</v>
      </c>
      <c r="C314" s="3" t="s">
        <v>597</v>
      </c>
      <c r="D314" s="3" t="s">
        <v>598</v>
      </c>
      <c r="E314" s="3">
        <v>1</v>
      </c>
      <c r="F314" s="76">
        <v>125000</v>
      </c>
      <c r="G314" s="76">
        <v>0</v>
      </c>
      <c r="H314" s="76">
        <v>125000</v>
      </c>
      <c r="J314" s="3" t="s">
        <v>599</v>
      </c>
      <c r="M314" s="3" t="str">
        <f>VLOOKUP(C314,'Master Data #1'!$B$5:$G$328,6,0)</f>
        <v>INHHOUSE - IQBAL</v>
      </c>
    </row>
    <row r="315" spans="1:13">
      <c r="A315" s="4">
        <v>42428</v>
      </c>
      <c r="B315" s="3" t="s">
        <v>600</v>
      </c>
      <c r="C315" s="3" t="s">
        <v>601</v>
      </c>
      <c r="D315" s="3" t="s">
        <v>602</v>
      </c>
      <c r="E315" s="3">
        <v>1</v>
      </c>
      <c r="F315" s="76">
        <v>15000</v>
      </c>
      <c r="G315" s="76">
        <v>0</v>
      </c>
      <c r="H315" s="76">
        <v>15000</v>
      </c>
      <c r="J315" s="3" t="s">
        <v>603</v>
      </c>
      <c r="M315" s="3" t="str">
        <f>VLOOKUP(C315,'Master Data #1'!$B$5:$G$328,6,0)</f>
        <v>InHouse</v>
      </c>
    </row>
    <row r="316" spans="1:13">
      <c r="A316" s="4">
        <v>42428</v>
      </c>
      <c r="B316" s="3" t="s">
        <v>600</v>
      </c>
      <c r="C316" s="3" t="s">
        <v>99</v>
      </c>
      <c r="D316" s="3" t="s">
        <v>100</v>
      </c>
      <c r="E316" s="3">
        <v>1</v>
      </c>
      <c r="F316" s="76">
        <v>15000</v>
      </c>
      <c r="G316" s="76">
        <v>0</v>
      </c>
      <c r="H316" s="76">
        <v>15000</v>
      </c>
      <c r="J316" s="3" t="s">
        <v>603</v>
      </c>
      <c r="M316" s="3" t="str">
        <f>VLOOKUP(C316,'Master Data #1'!$B$5:$G$328,6,0)</f>
        <v>InHouse</v>
      </c>
    </row>
    <row r="317" spans="1:13">
      <c r="A317" s="4">
        <v>42428</v>
      </c>
      <c r="B317" s="3" t="s">
        <v>600</v>
      </c>
      <c r="C317" s="3" t="s">
        <v>307</v>
      </c>
      <c r="D317" s="3" t="s">
        <v>308</v>
      </c>
      <c r="E317" s="3">
        <v>1</v>
      </c>
      <c r="F317" s="76">
        <v>25000</v>
      </c>
      <c r="G317" s="76">
        <v>0</v>
      </c>
      <c r="H317" s="76">
        <v>25000</v>
      </c>
      <c r="J317" s="3" t="s">
        <v>603</v>
      </c>
      <c r="M317" s="3" t="str">
        <f>VLOOKUP(C317,'Master Data #1'!$B$5:$G$328,6,0)</f>
        <v>InHouse</v>
      </c>
    </row>
    <row r="318" spans="1:13">
      <c r="A318" s="4">
        <v>42428</v>
      </c>
      <c r="B318" s="3" t="s">
        <v>604</v>
      </c>
      <c r="C318" s="3" t="s">
        <v>332</v>
      </c>
      <c r="D318" s="3" t="s">
        <v>333</v>
      </c>
      <c r="E318" s="3">
        <v>1</v>
      </c>
      <c r="F318" s="76">
        <v>50000</v>
      </c>
      <c r="G318" s="76">
        <v>0</v>
      </c>
      <c r="H318" s="76">
        <v>50000</v>
      </c>
      <c r="J318" s="3" t="s">
        <v>605</v>
      </c>
      <c r="M318" s="3" t="str">
        <f>VLOOKUP(C318,'Master Data #1'!$B$5:$G$328,6,0)</f>
        <v>InHouse</v>
      </c>
    </row>
    <row r="319" spans="1:13">
      <c r="A319" s="4">
        <v>42429</v>
      </c>
      <c r="B319" s="3" t="s">
        <v>606</v>
      </c>
      <c r="C319" s="3" t="s">
        <v>89</v>
      </c>
      <c r="D319" s="3" t="s">
        <v>90</v>
      </c>
      <c r="E319" s="3">
        <v>1</v>
      </c>
      <c r="F319" s="76">
        <v>125000</v>
      </c>
      <c r="G319" s="76">
        <v>0</v>
      </c>
      <c r="H319" s="76">
        <v>125000</v>
      </c>
      <c r="J319" s="3" t="s">
        <v>607</v>
      </c>
      <c r="M319" s="3" t="str">
        <f>VLOOKUP(C319,'Master Data #1'!$B$5:$G$328,6,0)</f>
        <v>INHHOUSE</v>
      </c>
    </row>
    <row r="320" spans="1:13">
      <c r="E320" s="3">
        <f>SUM(E6:E319)</f>
        <v>354</v>
      </c>
      <c r="H320" s="94">
        <f>SUM(H6:H319)</f>
        <v>19423500</v>
      </c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9"/>
  <sheetViews>
    <sheetView workbookViewId="0">
      <pane ySplit="4" topLeftCell="A5" activePane="bottomLeft" state="frozen"/>
      <selection pane="bottomLeft" activeCell="C269" sqref="C269"/>
    </sheetView>
  </sheetViews>
  <sheetFormatPr defaultColWidth="8.796875" defaultRowHeight="13.8"/>
  <cols>
    <col min="1" max="1" width="6" style="11" customWidth="1"/>
    <col min="2" max="2" width="20" style="56" customWidth="1"/>
    <col min="3" max="3" width="42.296875" style="56" bestFit="1" customWidth="1"/>
    <col min="4" max="4" width="18.69921875" style="57" customWidth="1"/>
    <col min="5" max="5" width="23.19921875" style="10" bestFit="1" customWidth="1"/>
    <col min="6" max="6" width="16.19921875" style="10" bestFit="1" customWidth="1"/>
    <col min="7" max="7" width="26.5" style="10" bestFit="1" customWidth="1"/>
    <col min="8" max="16384" width="8.796875" style="11"/>
  </cols>
  <sheetData>
    <row r="1" spans="1:7" ht="24.6">
      <c r="A1" s="6" t="s">
        <v>1437</v>
      </c>
      <c r="B1" s="7"/>
      <c r="C1" s="7"/>
      <c r="D1" s="8"/>
      <c r="E1" s="9"/>
    </row>
    <row r="2" spans="1:7">
      <c r="A2" s="12" t="s">
        <v>612</v>
      </c>
      <c r="B2" s="13"/>
      <c r="C2" s="13"/>
      <c r="D2" s="14"/>
      <c r="E2" s="15"/>
    </row>
    <row r="3" spans="1:7" ht="14.4" thickBot="1">
      <c r="A3" s="16"/>
      <c r="B3" s="16"/>
      <c r="C3" s="13"/>
      <c r="D3" s="14"/>
      <c r="E3" s="17"/>
      <c r="F3" s="18"/>
      <c r="G3" s="19"/>
    </row>
    <row r="4" spans="1:7" ht="28.05" customHeight="1" thickTop="1">
      <c r="A4" s="20" t="s">
        <v>613</v>
      </c>
      <c r="B4" s="21" t="s">
        <v>614</v>
      </c>
      <c r="C4" s="22" t="s">
        <v>615</v>
      </c>
      <c r="D4" s="23" t="s">
        <v>616</v>
      </c>
      <c r="E4" s="24" t="s">
        <v>617</v>
      </c>
      <c r="F4" s="25" t="s">
        <v>618</v>
      </c>
      <c r="G4" s="26" t="s">
        <v>619</v>
      </c>
    </row>
    <row r="5" spans="1:7" ht="19.95" customHeight="1">
      <c r="A5" s="27">
        <v>1</v>
      </c>
      <c r="B5" s="28" t="s">
        <v>325</v>
      </c>
      <c r="C5" s="29" t="s">
        <v>620</v>
      </c>
      <c r="D5" s="30">
        <v>30000</v>
      </c>
      <c r="E5" s="28" t="s">
        <v>621</v>
      </c>
      <c r="F5" s="31"/>
      <c r="G5" s="32" t="s">
        <v>622</v>
      </c>
    </row>
    <row r="6" spans="1:7" ht="19.95" customHeight="1">
      <c r="A6" s="33">
        <v>2</v>
      </c>
      <c r="B6" s="34" t="s">
        <v>623</v>
      </c>
      <c r="C6" s="35" t="s">
        <v>624</v>
      </c>
      <c r="D6" s="36">
        <v>30000</v>
      </c>
      <c r="E6" s="34" t="s">
        <v>621</v>
      </c>
      <c r="F6" s="37"/>
      <c r="G6" s="38" t="s">
        <v>622</v>
      </c>
    </row>
    <row r="7" spans="1:7" ht="19.95" customHeight="1">
      <c r="A7" s="33">
        <v>3</v>
      </c>
      <c r="B7" s="34" t="s">
        <v>79</v>
      </c>
      <c r="C7" s="35" t="s">
        <v>80</v>
      </c>
      <c r="D7" s="36">
        <v>30000</v>
      </c>
      <c r="E7" s="34" t="s">
        <v>621</v>
      </c>
      <c r="F7" s="37"/>
      <c r="G7" s="38" t="s">
        <v>622</v>
      </c>
    </row>
    <row r="8" spans="1:7" ht="19.95" customHeight="1">
      <c r="A8" s="33">
        <v>4</v>
      </c>
      <c r="B8" s="39" t="s">
        <v>625</v>
      </c>
      <c r="C8" s="40" t="s">
        <v>626</v>
      </c>
      <c r="D8" s="36">
        <v>30000</v>
      </c>
      <c r="E8" s="34" t="s">
        <v>621</v>
      </c>
      <c r="F8" s="37"/>
      <c r="G8" s="38" t="s">
        <v>622</v>
      </c>
    </row>
    <row r="9" spans="1:7" ht="19.95" customHeight="1">
      <c r="A9" s="33">
        <v>5</v>
      </c>
      <c r="B9" s="39" t="s">
        <v>627</v>
      </c>
      <c r="C9" s="40" t="s">
        <v>628</v>
      </c>
      <c r="D9" s="36">
        <v>30000</v>
      </c>
      <c r="E9" s="34" t="s">
        <v>621</v>
      </c>
      <c r="F9" s="37"/>
      <c r="G9" s="38" t="s">
        <v>622</v>
      </c>
    </row>
    <row r="10" spans="1:7" ht="19.95" customHeight="1">
      <c r="A10" s="33">
        <v>6</v>
      </c>
      <c r="B10" s="34" t="s">
        <v>629</v>
      </c>
      <c r="C10" s="35" t="s">
        <v>630</v>
      </c>
      <c r="D10" s="36">
        <v>30000</v>
      </c>
      <c r="E10" s="34" t="s">
        <v>631</v>
      </c>
      <c r="F10" s="37"/>
      <c r="G10" s="38" t="s">
        <v>622</v>
      </c>
    </row>
    <row r="11" spans="1:7" ht="19.95" customHeight="1">
      <c r="A11" s="33">
        <v>7</v>
      </c>
      <c r="B11" s="34" t="s">
        <v>580</v>
      </c>
      <c r="C11" s="40" t="s">
        <v>632</v>
      </c>
      <c r="D11" s="36">
        <v>30000</v>
      </c>
      <c r="E11" s="34" t="s">
        <v>631</v>
      </c>
      <c r="F11" s="37"/>
      <c r="G11" s="38" t="s">
        <v>622</v>
      </c>
    </row>
    <row r="12" spans="1:7" ht="19.95" customHeight="1">
      <c r="A12" s="33">
        <v>8</v>
      </c>
      <c r="B12" s="34" t="s">
        <v>224</v>
      </c>
      <c r="C12" s="40" t="s">
        <v>225</v>
      </c>
      <c r="D12" s="36">
        <v>30000</v>
      </c>
      <c r="E12" s="34" t="s">
        <v>631</v>
      </c>
      <c r="F12" s="37"/>
      <c r="G12" s="38" t="s">
        <v>622</v>
      </c>
    </row>
    <row r="13" spans="1:7" ht="19.95" customHeight="1">
      <c r="A13" s="33">
        <v>9</v>
      </c>
      <c r="B13" s="34" t="s">
        <v>500</v>
      </c>
      <c r="C13" s="40" t="s">
        <v>633</v>
      </c>
      <c r="D13" s="36">
        <v>30000</v>
      </c>
      <c r="E13" s="34" t="s">
        <v>631</v>
      </c>
      <c r="F13" s="37"/>
      <c r="G13" s="38" t="s">
        <v>622</v>
      </c>
    </row>
    <row r="14" spans="1:7" ht="19.95" customHeight="1">
      <c r="A14" s="33">
        <v>10</v>
      </c>
      <c r="B14" s="34" t="s">
        <v>210</v>
      </c>
      <c r="C14" s="40" t="s">
        <v>211</v>
      </c>
      <c r="D14" s="36">
        <v>30000</v>
      </c>
      <c r="E14" s="34" t="s">
        <v>631</v>
      </c>
      <c r="F14" s="37"/>
      <c r="G14" s="38" t="s">
        <v>622</v>
      </c>
    </row>
    <row r="15" spans="1:7" ht="19.95" customHeight="1">
      <c r="A15" s="33">
        <v>11</v>
      </c>
      <c r="B15" s="34" t="s">
        <v>497</v>
      </c>
      <c r="C15" s="40" t="s">
        <v>498</v>
      </c>
      <c r="D15" s="36">
        <v>30000</v>
      </c>
      <c r="E15" s="34" t="s">
        <v>631</v>
      </c>
      <c r="F15" s="37"/>
      <c r="G15" s="38" t="s">
        <v>622</v>
      </c>
    </row>
    <row r="16" spans="1:7" ht="19.95" customHeight="1">
      <c r="A16" s="33">
        <v>12</v>
      </c>
      <c r="B16" s="34" t="s">
        <v>159</v>
      </c>
      <c r="C16" s="40" t="s">
        <v>634</v>
      </c>
      <c r="D16" s="41">
        <v>25000</v>
      </c>
      <c r="E16" s="34" t="s">
        <v>635</v>
      </c>
      <c r="F16" s="37"/>
      <c r="G16" s="38" t="s">
        <v>622</v>
      </c>
    </row>
    <row r="17" spans="1:7" ht="19.95" customHeight="1">
      <c r="A17" s="33">
        <v>13</v>
      </c>
      <c r="B17" s="34" t="s">
        <v>307</v>
      </c>
      <c r="C17" s="40" t="s">
        <v>636</v>
      </c>
      <c r="D17" s="41">
        <v>25000</v>
      </c>
      <c r="E17" s="34" t="s">
        <v>635</v>
      </c>
      <c r="F17" s="37"/>
      <c r="G17" s="38" t="s">
        <v>622</v>
      </c>
    </row>
    <row r="18" spans="1:7" ht="19.95" customHeight="1">
      <c r="A18" s="33">
        <v>14</v>
      </c>
      <c r="B18" s="34" t="s">
        <v>524</v>
      </c>
      <c r="C18" s="40" t="s">
        <v>637</v>
      </c>
      <c r="D18" s="41">
        <v>25000</v>
      </c>
      <c r="E18" s="34" t="s">
        <v>635</v>
      </c>
      <c r="F18" s="37"/>
      <c r="G18" s="38" t="s">
        <v>622</v>
      </c>
    </row>
    <row r="19" spans="1:7" ht="19.95" customHeight="1">
      <c r="A19" s="33">
        <v>15</v>
      </c>
      <c r="B19" s="34" t="s">
        <v>494</v>
      </c>
      <c r="C19" s="40" t="s">
        <v>638</v>
      </c>
      <c r="D19" s="41">
        <v>25000</v>
      </c>
      <c r="E19" s="34" t="s">
        <v>635</v>
      </c>
      <c r="F19" s="37"/>
      <c r="G19" s="38" t="s">
        <v>622</v>
      </c>
    </row>
    <row r="20" spans="1:7" ht="19.95" customHeight="1">
      <c r="A20" s="33">
        <v>16</v>
      </c>
      <c r="B20" s="34" t="s">
        <v>491</v>
      </c>
      <c r="C20" s="40" t="s">
        <v>639</v>
      </c>
      <c r="D20" s="41">
        <v>25000</v>
      </c>
      <c r="E20" s="34" t="s">
        <v>635</v>
      </c>
      <c r="F20" s="37"/>
      <c r="G20" s="38" t="s">
        <v>622</v>
      </c>
    </row>
    <row r="21" spans="1:7" ht="19.95" customHeight="1">
      <c r="A21" s="33">
        <v>17</v>
      </c>
      <c r="B21" s="34" t="s">
        <v>640</v>
      </c>
      <c r="C21" s="40" t="s">
        <v>641</v>
      </c>
      <c r="D21" s="41">
        <v>25000</v>
      </c>
      <c r="E21" s="34" t="s">
        <v>635</v>
      </c>
      <c r="F21" s="37"/>
      <c r="G21" s="38" t="s">
        <v>622</v>
      </c>
    </row>
    <row r="22" spans="1:7" ht="19.95" customHeight="1">
      <c r="A22" s="33">
        <v>18</v>
      </c>
      <c r="B22" s="34" t="s">
        <v>249</v>
      </c>
      <c r="C22" s="40" t="s">
        <v>642</v>
      </c>
      <c r="D22" s="41">
        <v>25000</v>
      </c>
      <c r="E22" s="34" t="s">
        <v>635</v>
      </c>
      <c r="F22" s="37"/>
      <c r="G22" s="38" t="s">
        <v>622</v>
      </c>
    </row>
    <row r="23" spans="1:7" ht="19.95" customHeight="1">
      <c r="A23" s="33">
        <v>19</v>
      </c>
      <c r="B23" s="34" t="s">
        <v>643</v>
      </c>
      <c r="C23" s="40" t="s">
        <v>644</v>
      </c>
      <c r="D23" s="41">
        <v>25000</v>
      </c>
      <c r="E23" s="34" t="s">
        <v>635</v>
      </c>
      <c r="F23" s="37"/>
      <c r="G23" s="38" t="s">
        <v>622</v>
      </c>
    </row>
    <row r="24" spans="1:7" ht="19.95" customHeight="1">
      <c r="A24" s="33">
        <v>20</v>
      </c>
      <c r="B24" s="42" t="s">
        <v>645</v>
      </c>
      <c r="C24" s="40" t="s">
        <v>646</v>
      </c>
      <c r="D24" s="36">
        <v>10000</v>
      </c>
      <c r="E24" s="34" t="s">
        <v>647</v>
      </c>
      <c r="F24" s="37"/>
      <c r="G24" s="38" t="s">
        <v>622</v>
      </c>
    </row>
    <row r="25" spans="1:7" ht="19.95" customHeight="1">
      <c r="A25" s="33">
        <v>21</v>
      </c>
      <c r="B25" s="34" t="s">
        <v>124</v>
      </c>
      <c r="C25" s="40" t="s">
        <v>648</v>
      </c>
      <c r="D25" s="36">
        <v>10000</v>
      </c>
      <c r="E25" s="34" t="s">
        <v>647</v>
      </c>
      <c r="F25" s="37"/>
      <c r="G25" s="38" t="s">
        <v>622</v>
      </c>
    </row>
    <row r="26" spans="1:7" ht="19.95" customHeight="1">
      <c r="A26" s="33">
        <v>22</v>
      </c>
      <c r="B26" s="34" t="s">
        <v>189</v>
      </c>
      <c r="C26" s="40" t="s">
        <v>190</v>
      </c>
      <c r="D26" s="36">
        <v>10000</v>
      </c>
      <c r="E26" s="34" t="s">
        <v>647</v>
      </c>
      <c r="F26" s="37"/>
      <c r="G26" s="38" t="s">
        <v>622</v>
      </c>
    </row>
    <row r="27" spans="1:7" ht="19.95" customHeight="1">
      <c r="A27" s="33">
        <v>23</v>
      </c>
      <c r="B27" s="34" t="s">
        <v>370</v>
      </c>
      <c r="C27" s="40" t="s">
        <v>371</v>
      </c>
      <c r="D27" s="36">
        <v>10000</v>
      </c>
      <c r="E27" s="34" t="s">
        <v>647</v>
      </c>
      <c r="F27" s="37"/>
      <c r="G27" s="38" t="s">
        <v>622</v>
      </c>
    </row>
    <row r="28" spans="1:7" ht="19.95" customHeight="1">
      <c r="A28" s="33">
        <v>24</v>
      </c>
      <c r="B28" s="34" t="s">
        <v>649</v>
      </c>
      <c r="C28" s="40" t="s">
        <v>650</v>
      </c>
      <c r="D28" s="36">
        <v>10000</v>
      </c>
      <c r="E28" s="34" t="s">
        <v>647</v>
      </c>
      <c r="F28" s="37"/>
      <c r="G28" s="38" t="s">
        <v>622</v>
      </c>
    </row>
    <row r="29" spans="1:7" ht="19.95" customHeight="1">
      <c r="A29" s="33">
        <v>25</v>
      </c>
      <c r="B29" s="34" t="s">
        <v>651</v>
      </c>
      <c r="C29" s="40" t="s">
        <v>375</v>
      </c>
      <c r="D29" s="36">
        <v>10000</v>
      </c>
      <c r="E29" s="34" t="s">
        <v>647</v>
      </c>
      <c r="F29" s="37"/>
      <c r="G29" s="38" t="s">
        <v>622</v>
      </c>
    </row>
    <row r="30" spans="1:7" ht="19.95" customHeight="1">
      <c r="A30" s="33">
        <v>26</v>
      </c>
      <c r="B30" s="34" t="s">
        <v>120</v>
      </c>
      <c r="C30" s="40" t="s">
        <v>121</v>
      </c>
      <c r="D30" s="36">
        <v>10000</v>
      </c>
      <c r="E30" s="34" t="s">
        <v>647</v>
      </c>
      <c r="F30" s="37"/>
      <c r="G30" s="38" t="s">
        <v>622</v>
      </c>
    </row>
    <row r="31" spans="1:7" ht="19.95" customHeight="1">
      <c r="A31" s="33">
        <v>27</v>
      </c>
      <c r="B31" s="34" t="s">
        <v>652</v>
      </c>
      <c r="C31" s="40" t="s">
        <v>653</v>
      </c>
      <c r="D31" s="36">
        <v>10000</v>
      </c>
      <c r="E31" s="34" t="s">
        <v>647</v>
      </c>
      <c r="F31" s="37"/>
      <c r="G31" s="38" t="s">
        <v>622</v>
      </c>
    </row>
    <row r="32" spans="1:7" ht="19.95" customHeight="1">
      <c r="A32" s="33">
        <v>28</v>
      </c>
      <c r="B32" s="34" t="s">
        <v>654</v>
      </c>
      <c r="C32" s="40" t="s">
        <v>655</v>
      </c>
      <c r="D32" s="36">
        <v>10000</v>
      </c>
      <c r="E32" s="34" t="s">
        <v>647</v>
      </c>
      <c r="F32" s="37"/>
      <c r="G32" s="38" t="s">
        <v>622</v>
      </c>
    </row>
    <row r="33" spans="1:7" ht="19.95" customHeight="1">
      <c r="A33" s="33">
        <v>29</v>
      </c>
      <c r="B33" s="34" t="s">
        <v>656</v>
      </c>
      <c r="C33" s="40" t="s">
        <v>657</v>
      </c>
      <c r="D33" s="36">
        <v>10000</v>
      </c>
      <c r="E33" s="34" t="s">
        <v>647</v>
      </c>
      <c r="F33" s="37"/>
      <c r="G33" s="38" t="s">
        <v>622</v>
      </c>
    </row>
    <row r="34" spans="1:7" ht="19.95" customHeight="1">
      <c r="A34" s="33">
        <v>30</v>
      </c>
      <c r="B34" s="34" t="s">
        <v>658</v>
      </c>
      <c r="C34" s="40" t="s">
        <v>659</v>
      </c>
      <c r="D34" s="36">
        <v>10000</v>
      </c>
      <c r="E34" s="34" t="s">
        <v>647</v>
      </c>
      <c r="F34" s="37"/>
      <c r="G34" s="38" t="s">
        <v>622</v>
      </c>
    </row>
    <row r="35" spans="1:7" ht="19.95" customHeight="1">
      <c r="A35" s="33">
        <v>31</v>
      </c>
      <c r="B35" s="34" t="s">
        <v>660</v>
      </c>
      <c r="C35" s="40" t="s">
        <v>661</v>
      </c>
      <c r="D35" s="36">
        <v>10000</v>
      </c>
      <c r="E35" s="34" t="s">
        <v>647</v>
      </c>
      <c r="F35" s="37"/>
      <c r="G35" s="38" t="s">
        <v>622</v>
      </c>
    </row>
    <row r="36" spans="1:7" ht="19.95" customHeight="1">
      <c r="A36" s="33">
        <v>32</v>
      </c>
      <c r="B36" s="34" t="s">
        <v>376</v>
      </c>
      <c r="C36" s="40" t="s">
        <v>377</v>
      </c>
      <c r="D36" s="36">
        <v>12000</v>
      </c>
      <c r="E36" s="34" t="s">
        <v>647</v>
      </c>
      <c r="F36" s="37"/>
      <c r="G36" s="38" t="s">
        <v>622</v>
      </c>
    </row>
    <row r="37" spans="1:7" ht="19.95" customHeight="1">
      <c r="A37" s="33">
        <v>33</v>
      </c>
      <c r="B37" s="34" t="s">
        <v>314</v>
      </c>
      <c r="C37" s="40" t="s">
        <v>315</v>
      </c>
      <c r="D37" s="36">
        <v>12000</v>
      </c>
      <c r="E37" s="34" t="s">
        <v>647</v>
      </c>
      <c r="F37" s="37"/>
      <c r="G37" s="38" t="s">
        <v>622</v>
      </c>
    </row>
    <row r="38" spans="1:7" ht="19.95" customHeight="1">
      <c r="A38" s="33">
        <v>34</v>
      </c>
      <c r="B38" s="34" t="s">
        <v>662</v>
      </c>
      <c r="C38" s="40" t="s">
        <v>663</v>
      </c>
      <c r="D38" s="36">
        <v>10000</v>
      </c>
      <c r="E38" s="34" t="s">
        <v>647</v>
      </c>
      <c r="F38" s="37"/>
      <c r="G38" s="38" t="s">
        <v>622</v>
      </c>
    </row>
    <row r="39" spans="1:7" ht="19.95" customHeight="1">
      <c r="A39" s="33">
        <v>35</v>
      </c>
      <c r="B39" s="34" t="s">
        <v>664</v>
      </c>
      <c r="C39" s="40" t="s">
        <v>665</v>
      </c>
      <c r="D39" s="36">
        <v>10000</v>
      </c>
      <c r="E39" s="34" t="s">
        <v>647</v>
      </c>
      <c r="F39" s="37"/>
      <c r="G39" s="38" t="s">
        <v>622</v>
      </c>
    </row>
    <row r="40" spans="1:7" ht="19.95" customHeight="1">
      <c r="A40" s="33">
        <v>36</v>
      </c>
      <c r="B40" s="34" t="s">
        <v>411</v>
      </c>
      <c r="C40" s="40" t="s">
        <v>412</v>
      </c>
      <c r="D40" s="36">
        <v>12000</v>
      </c>
      <c r="E40" s="34" t="s">
        <v>647</v>
      </c>
      <c r="F40" s="37"/>
      <c r="G40" s="38" t="s">
        <v>622</v>
      </c>
    </row>
    <row r="41" spans="1:7" ht="19.95" customHeight="1">
      <c r="A41" s="33">
        <v>37</v>
      </c>
      <c r="B41" s="34" t="s">
        <v>372</v>
      </c>
      <c r="C41" s="40" t="s">
        <v>373</v>
      </c>
      <c r="D41" s="36">
        <v>12000</v>
      </c>
      <c r="E41" s="34" t="s">
        <v>647</v>
      </c>
      <c r="F41" s="37"/>
      <c r="G41" s="38" t="s">
        <v>622</v>
      </c>
    </row>
    <row r="42" spans="1:7" ht="19.95" customHeight="1">
      <c r="A42" s="33">
        <v>38</v>
      </c>
      <c r="B42" s="34" t="s">
        <v>666</v>
      </c>
      <c r="C42" s="40" t="s">
        <v>365</v>
      </c>
      <c r="D42" s="36">
        <v>10000</v>
      </c>
      <c r="E42" s="34" t="s">
        <v>647</v>
      </c>
      <c r="F42" s="37"/>
      <c r="G42" s="38" t="s">
        <v>622</v>
      </c>
    </row>
    <row r="43" spans="1:7" ht="19.95" customHeight="1">
      <c r="A43" s="33">
        <v>39</v>
      </c>
      <c r="B43" s="34" t="s">
        <v>667</v>
      </c>
      <c r="C43" s="40" t="s">
        <v>668</v>
      </c>
      <c r="D43" s="36">
        <v>10000</v>
      </c>
      <c r="E43" s="34" t="s">
        <v>647</v>
      </c>
      <c r="F43" s="37"/>
      <c r="G43" s="38" t="s">
        <v>622</v>
      </c>
    </row>
    <row r="44" spans="1:7" ht="19.95" customHeight="1">
      <c r="A44" s="33">
        <v>40</v>
      </c>
      <c r="B44" s="34" t="s">
        <v>669</v>
      </c>
      <c r="C44" s="40" t="s">
        <v>319</v>
      </c>
      <c r="D44" s="36">
        <v>12000</v>
      </c>
      <c r="E44" s="34" t="s">
        <v>647</v>
      </c>
      <c r="F44" s="37"/>
      <c r="G44" s="38" t="s">
        <v>622</v>
      </c>
    </row>
    <row r="45" spans="1:7" ht="19.95" customHeight="1">
      <c r="A45" s="33">
        <v>41</v>
      </c>
      <c r="B45" s="34" t="s">
        <v>670</v>
      </c>
      <c r="C45" s="40" t="s">
        <v>671</v>
      </c>
      <c r="D45" s="36">
        <v>10000</v>
      </c>
      <c r="E45" s="34" t="s">
        <v>647</v>
      </c>
      <c r="F45" s="37"/>
      <c r="G45" s="38" t="s">
        <v>622</v>
      </c>
    </row>
    <row r="46" spans="1:7" ht="19.95" customHeight="1">
      <c r="A46" s="33">
        <v>42</v>
      </c>
      <c r="B46" s="34" t="s">
        <v>672</v>
      </c>
      <c r="C46" s="40" t="s">
        <v>317</v>
      </c>
      <c r="D46" s="36">
        <v>12000</v>
      </c>
      <c r="E46" s="34" t="s">
        <v>647</v>
      </c>
      <c r="F46" s="37"/>
      <c r="G46" s="38" t="s">
        <v>622</v>
      </c>
    </row>
    <row r="47" spans="1:7" ht="19.95" customHeight="1">
      <c r="A47" s="33">
        <v>43</v>
      </c>
      <c r="B47" s="34" t="s">
        <v>673</v>
      </c>
      <c r="C47" s="40" t="s">
        <v>480</v>
      </c>
      <c r="D47" s="36">
        <v>10000</v>
      </c>
      <c r="E47" s="34" t="s">
        <v>647</v>
      </c>
      <c r="F47" s="37"/>
      <c r="G47" s="38" t="s">
        <v>622</v>
      </c>
    </row>
    <row r="48" spans="1:7" ht="19.95" customHeight="1">
      <c r="A48" s="33">
        <v>44</v>
      </c>
      <c r="B48" s="34" t="s">
        <v>674</v>
      </c>
      <c r="C48" s="40" t="s">
        <v>675</v>
      </c>
      <c r="D48" s="36">
        <v>12000</v>
      </c>
      <c r="E48" s="34" t="s">
        <v>647</v>
      </c>
      <c r="F48" s="37"/>
      <c r="G48" s="38" t="s">
        <v>622</v>
      </c>
    </row>
    <row r="49" spans="1:7" ht="19.95" customHeight="1">
      <c r="A49" s="33">
        <v>45</v>
      </c>
      <c r="B49" s="34" t="s">
        <v>676</v>
      </c>
      <c r="C49" s="40" t="s">
        <v>677</v>
      </c>
      <c r="D49" s="36">
        <v>12000</v>
      </c>
      <c r="E49" s="34" t="s">
        <v>647</v>
      </c>
      <c r="F49" s="37"/>
      <c r="G49" s="38" t="s">
        <v>622</v>
      </c>
    </row>
    <row r="50" spans="1:7" ht="19.95" customHeight="1">
      <c r="A50" s="33">
        <v>46</v>
      </c>
      <c r="B50" s="34" t="s">
        <v>678</v>
      </c>
      <c r="C50" s="40" t="s">
        <v>369</v>
      </c>
      <c r="D50" s="36">
        <v>10000</v>
      </c>
      <c r="E50" s="34" t="s">
        <v>647</v>
      </c>
      <c r="F50" s="37"/>
      <c r="G50" s="38" t="s">
        <v>622</v>
      </c>
    </row>
    <row r="51" spans="1:7" ht="19.95" customHeight="1">
      <c r="A51" s="33">
        <v>47</v>
      </c>
      <c r="B51" s="34" t="s">
        <v>679</v>
      </c>
      <c r="C51" s="40" t="s">
        <v>680</v>
      </c>
      <c r="D51" s="36">
        <v>10000</v>
      </c>
      <c r="E51" s="34" t="s">
        <v>647</v>
      </c>
      <c r="F51" s="37"/>
      <c r="G51" s="38" t="s">
        <v>622</v>
      </c>
    </row>
    <row r="52" spans="1:7" ht="19.95" customHeight="1">
      <c r="A52" s="33">
        <v>48</v>
      </c>
      <c r="B52" s="34" t="s">
        <v>681</v>
      </c>
      <c r="C52" s="40" t="s">
        <v>682</v>
      </c>
      <c r="D52" s="36">
        <v>12000</v>
      </c>
      <c r="E52" s="34" t="s">
        <v>647</v>
      </c>
      <c r="F52" s="37"/>
      <c r="G52" s="38" t="s">
        <v>622</v>
      </c>
    </row>
    <row r="53" spans="1:7" ht="19.95" customHeight="1">
      <c r="A53" s="33">
        <v>49</v>
      </c>
      <c r="B53" s="34" t="s">
        <v>683</v>
      </c>
      <c r="C53" s="40" t="s">
        <v>684</v>
      </c>
      <c r="D53" s="36">
        <v>12000</v>
      </c>
      <c r="E53" s="34" t="s">
        <v>647</v>
      </c>
      <c r="F53" s="37"/>
      <c r="G53" s="38" t="s">
        <v>622</v>
      </c>
    </row>
    <row r="54" spans="1:7" ht="19.95" customHeight="1">
      <c r="A54" s="33">
        <v>50</v>
      </c>
      <c r="B54" s="34" t="s">
        <v>685</v>
      </c>
      <c r="C54" s="40" t="s">
        <v>265</v>
      </c>
      <c r="D54" s="36">
        <v>10000</v>
      </c>
      <c r="E54" s="34" t="s">
        <v>647</v>
      </c>
      <c r="F54" s="37"/>
      <c r="G54" s="38" t="s">
        <v>622</v>
      </c>
    </row>
    <row r="55" spans="1:7" ht="19.95" customHeight="1">
      <c r="A55" s="33">
        <v>51</v>
      </c>
      <c r="B55" s="34" t="s">
        <v>312</v>
      </c>
      <c r="C55" s="40" t="s">
        <v>313</v>
      </c>
      <c r="D55" s="36">
        <v>10000</v>
      </c>
      <c r="E55" s="34" t="s">
        <v>647</v>
      </c>
      <c r="F55" s="37"/>
      <c r="G55" s="38" t="s">
        <v>622</v>
      </c>
    </row>
    <row r="56" spans="1:7" ht="19.95" customHeight="1">
      <c r="A56" s="33">
        <v>52</v>
      </c>
      <c r="B56" s="34" t="s">
        <v>686</v>
      </c>
      <c r="C56" s="40" t="s">
        <v>553</v>
      </c>
      <c r="D56" s="36">
        <v>12000</v>
      </c>
      <c r="E56" s="34" t="s">
        <v>647</v>
      </c>
      <c r="F56" s="37"/>
      <c r="G56" s="38" t="s">
        <v>622</v>
      </c>
    </row>
    <row r="57" spans="1:7" ht="19.95" customHeight="1">
      <c r="A57" s="33">
        <v>53</v>
      </c>
      <c r="B57" s="34" t="s">
        <v>310</v>
      </c>
      <c r="C57" s="40" t="s">
        <v>687</v>
      </c>
      <c r="D57" s="36">
        <v>10000</v>
      </c>
      <c r="E57" s="34" t="s">
        <v>647</v>
      </c>
      <c r="F57" s="37"/>
      <c r="G57" s="38" t="s">
        <v>622</v>
      </c>
    </row>
    <row r="58" spans="1:7" ht="19.95" customHeight="1">
      <c r="A58" s="33">
        <v>54</v>
      </c>
      <c r="B58" s="34" t="s">
        <v>688</v>
      </c>
      <c r="C58" s="40" t="s">
        <v>689</v>
      </c>
      <c r="D58" s="36">
        <v>12000</v>
      </c>
      <c r="E58" s="34" t="s">
        <v>647</v>
      </c>
      <c r="F58" s="37"/>
      <c r="G58" s="38" t="s">
        <v>622</v>
      </c>
    </row>
    <row r="59" spans="1:7" ht="19.95" customHeight="1">
      <c r="A59" s="33">
        <v>55</v>
      </c>
      <c r="B59" s="42" t="s">
        <v>690</v>
      </c>
      <c r="C59" s="40" t="s">
        <v>691</v>
      </c>
      <c r="D59" s="36">
        <v>10000</v>
      </c>
      <c r="E59" s="34" t="s">
        <v>647</v>
      </c>
      <c r="F59" s="37"/>
      <c r="G59" s="38" t="s">
        <v>622</v>
      </c>
    </row>
    <row r="60" spans="1:7" ht="19.95" customHeight="1">
      <c r="A60" s="33">
        <v>56</v>
      </c>
      <c r="B60" s="42" t="s">
        <v>692</v>
      </c>
      <c r="C60" s="40" t="s">
        <v>693</v>
      </c>
      <c r="D60" s="36">
        <v>12000</v>
      </c>
      <c r="E60" s="34" t="s">
        <v>647</v>
      </c>
      <c r="F60" s="37"/>
      <c r="G60" s="38" t="s">
        <v>622</v>
      </c>
    </row>
    <row r="61" spans="1:7" ht="19.95" customHeight="1">
      <c r="A61" s="33">
        <v>57</v>
      </c>
      <c r="B61" s="42" t="s">
        <v>36</v>
      </c>
      <c r="C61" s="40" t="s">
        <v>37</v>
      </c>
      <c r="D61" s="36">
        <v>10000</v>
      </c>
      <c r="E61" s="34" t="s">
        <v>647</v>
      </c>
      <c r="F61" s="37"/>
      <c r="G61" s="38" t="s">
        <v>622</v>
      </c>
    </row>
    <row r="62" spans="1:7" ht="19.95" customHeight="1">
      <c r="A62" s="33">
        <v>58</v>
      </c>
      <c r="B62" s="34" t="s">
        <v>694</v>
      </c>
      <c r="C62" s="40" t="s">
        <v>19</v>
      </c>
      <c r="D62" s="36">
        <v>10000</v>
      </c>
      <c r="E62" s="34" t="s">
        <v>647</v>
      </c>
      <c r="F62" s="37"/>
      <c r="G62" s="38" t="s">
        <v>622</v>
      </c>
    </row>
    <row r="63" spans="1:7" ht="19.95" customHeight="1">
      <c r="A63" s="33">
        <v>59</v>
      </c>
      <c r="B63" s="34" t="s">
        <v>695</v>
      </c>
      <c r="C63" s="40" t="s">
        <v>696</v>
      </c>
      <c r="D63" s="36">
        <v>10000</v>
      </c>
      <c r="E63" s="34" t="s">
        <v>647</v>
      </c>
      <c r="F63" s="37"/>
      <c r="G63" s="38" t="s">
        <v>622</v>
      </c>
    </row>
    <row r="64" spans="1:7" ht="19.95" customHeight="1">
      <c r="A64" s="33">
        <v>60</v>
      </c>
      <c r="B64" s="34" t="s">
        <v>697</v>
      </c>
      <c r="C64" s="40" t="s">
        <v>698</v>
      </c>
      <c r="D64" s="36">
        <v>10000</v>
      </c>
      <c r="E64" s="34" t="s">
        <v>647</v>
      </c>
      <c r="F64" s="37"/>
      <c r="G64" s="38" t="s">
        <v>622</v>
      </c>
    </row>
    <row r="65" spans="1:7" ht="19.95" customHeight="1">
      <c r="A65" s="33">
        <v>61</v>
      </c>
      <c r="B65" s="34" t="s">
        <v>122</v>
      </c>
      <c r="C65" s="40" t="s">
        <v>123</v>
      </c>
      <c r="D65" s="36">
        <v>10000</v>
      </c>
      <c r="E65" s="34" t="s">
        <v>647</v>
      </c>
      <c r="F65" s="37"/>
      <c r="G65" s="38" t="s">
        <v>622</v>
      </c>
    </row>
    <row r="66" spans="1:7" ht="19.95" customHeight="1">
      <c r="A66" s="33">
        <v>62</v>
      </c>
      <c r="B66" s="34" t="s">
        <v>699</v>
      </c>
      <c r="C66" s="40" t="s">
        <v>700</v>
      </c>
      <c r="D66" s="36">
        <v>12000</v>
      </c>
      <c r="E66" s="34" t="s">
        <v>647</v>
      </c>
      <c r="F66" s="37"/>
      <c r="G66" s="38" t="s">
        <v>622</v>
      </c>
    </row>
    <row r="67" spans="1:7" ht="19.95" customHeight="1">
      <c r="A67" s="33">
        <v>63</v>
      </c>
      <c r="B67" s="34" t="s">
        <v>701</v>
      </c>
      <c r="C67" s="40" t="s">
        <v>702</v>
      </c>
      <c r="D67" s="36">
        <v>10000</v>
      </c>
      <c r="E67" s="34" t="s">
        <v>647</v>
      </c>
      <c r="F67" s="37"/>
      <c r="G67" s="38" t="s">
        <v>622</v>
      </c>
    </row>
    <row r="68" spans="1:7" ht="19.95" customHeight="1">
      <c r="A68" s="33">
        <v>64</v>
      </c>
      <c r="B68" s="34" t="s">
        <v>241</v>
      </c>
      <c r="C68" s="40" t="s">
        <v>242</v>
      </c>
      <c r="D68" s="36">
        <v>10000</v>
      </c>
      <c r="E68" s="34" t="s">
        <v>647</v>
      </c>
      <c r="F68" s="37"/>
      <c r="G68" s="38" t="s">
        <v>622</v>
      </c>
    </row>
    <row r="69" spans="1:7" ht="19.95" customHeight="1">
      <c r="A69" s="33">
        <v>65</v>
      </c>
      <c r="B69" s="34" t="s">
        <v>703</v>
      </c>
      <c r="C69" s="40" t="s">
        <v>704</v>
      </c>
      <c r="D69" s="36">
        <v>15000</v>
      </c>
      <c r="E69" s="34" t="s">
        <v>705</v>
      </c>
      <c r="F69" s="37"/>
      <c r="G69" s="38" t="s">
        <v>622</v>
      </c>
    </row>
    <row r="70" spans="1:7" ht="19.95" customHeight="1">
      <c r="A70" s="33">
        <v>66</v>
      </c>
      <c r="B70" s="34" t="s">
        <v>706</v>
      </c>
      <c r="C70" s="40" t="s">
        <v>707</v>
      </c>
      <c r="D70" s="36">
        <v>15000</v>
      </c>
      <c r="E70" s="34" t="s">
        <v>705</v>
      </c>
      <c r="F70" s="37"/>
      <c r="G70" s="38" t="s">
        <v>622</v>
      </c>
    </row>
    <row r="71" spans="1:7" ht="19.95" customHeight="1">
      <c r="A71" s="33">
        <v>67</v>
      </c>
      <c r="B71" s="34" t="s">
        <v>708</v>
      </c>
      <c r="C71" s="40" t="s">
        <v>709</v>
      </c>
      <c r="D71" s="36">
        <v>15000</v>
      </c>
      <c r="E71" s="34" t="s">
        <v>705</v>
      </c>
      <c r="F71" s="37"/>
      <c r="G71" s="38" t="s">
        <v>622</v>
      </c>
    </row>
    <row r="72" spans="1:7" ht="19.95" customHeight="1">
      <c r="A72" s="33">
        <v>68</v>
      </c>
      <c r="B72" s="34" t="s">
        <v>710</v>
      </c>
      <c r="C72" s="40" t="s">
        <v>711</v>
      </c>
      <c r="D72" s="36">
        <v>15000</v>
      </c>
      <c r="E72" s="34" t="s">
        <v>705</v>
      </c>
      <c r="F72" s="37"/>
      <c r="G72" s="38" t="s">
        <v>622</v>
      </c>
    </row>
    <row r="73" spans="1:7" ht="19.95" customHeight="1">
      <c r="A73" s="33">
        <v>69</v>
      </c>
      <c r="B73" s="34" t="s">
        <v>712</v>
      </c>
      <c r="C73" s="40" t="s">
        <v>713</v>
      </c>
      <c r="D73" s="36">
        <v>15000</v>
      </c>
      <c r="E73" s="34" t="s">
        <v>705</v>
      </c>
      <c r="F73" s="37"/>
      <c r="G73" s="38" t="s">
        <v>622</v>
      </c>
    </row>
    <row r="74" spans="1:7" ht="19.95" customHeight="1">
      <c r="A74" s="33">
        <v>70</v>
      </c>
      <c r="B74" s="34" t="s">
        <v>714</v>
      </c>
      <c r="C74" s="40" t="s">
        <v>715</v>
      </c>
      <c r="D74" s="36">
        <v>15000</v>
      </c>
      <c r="E74" s="34" t="s">
        <v>705</v>
      </c>
      <c r="F74" s="37"/>
      <c r="G74" s="38" t="s">
        <v>622</v>
      </c>
    </row>
    <row r="75" spans="1:7" ht="19.95" customHeight="1">
      <c r="A75" s="33">
        <v>71</v>
      </c>
      <c r="B75" s="34" t="s">
        <v>716</v>
      </c>
      <c r="C75" s="40" t="s">
        <v>717</v>
      </c>
      <c r="D75" s="36">
        <v>15000</v>
      </c>
      <c r="E75" s="34" t="s">
        <v>705</v>
      </c>
      <c r="F75" s="37"/>
      <c r="G75" s="38" t="s">
        <v>622</v>
      </c>
    </row>
    <row r="76" spans="1:7" ht="19.95" customHeight="1">
      <c r="A76" s="33">
        <v>72</v>
      </c>
      <c r="B76" s="34" t="s">
        <v>718</v>
      </c>
      <c r="C76" s="40" t="s">
        <v>719</v>
      </c>
      <c r="D76" s="36">
        <v>15000</v>
      </c>
      <c r="E76" s="34" t="s">
        <v>705</v>
      </c>
      <c r="F76" s="37"/>
      <c r="G76" s="38" t="s">
        <v>622</v>
      </c>
    </row>
    <row r="77" spans="1:7" ht="19.95" customHeight="1">
      <c r="A77" s="33">
        <v>73</v>
      </c>
      <c r="B77" s="34" t="s">
        <v>378</v>
      </c>
      <c r="C77" s="40" t="s">
        <v>379</v>
      </c>
      <c r="D77" s="36">
        <v>50000</v>
      </c>
      <c r="E77" s="34" t="s">
        <v>720</v>
      </c>
      <c r="F77" s="37"/>
      <c r="G77" s="38" t="s">
        <v>622</v>
      </c>
    </row>
    <row r="78" spans="1:7" ht="19.95" customHeight="1">
      <c r="A78" s="33">
        <v>74</v>
      </c>
      <c r="B78" s="34" t="s">
        <v>721</v>
      </c>
      <c r="C78" s="40" t="s">
        <v>722</v>
      </c>
      <c r="D78" s="36">
        <v>50000</v>
      </c>
      <c r="E78" s="34" t="s">
        <v>720</v>
      </c>
      <c r="F78" s="37"/>
      <c r="G78" s="38" t="s">
        <v>622</v>
      </c>
    </row>
    <row r="79" spans="1:7" ht="19.95" customHeight="1">
      <c r="A79" s="33">
        <v>75</v>
      </c>
      <c r="B79" s="34" t="s">
        <v>723</v>
      </c>
      <c r="C79" s="40" t="s">
        <v>724</v>
      </c>
      <c r="D79" s="36">
        <v>75000</v>
      </c>
      <c r="E79" s="34" t="s">
        <v>725</v>
      </c>
      <c r="F79" s="37"/>
      <c r="G79" s="38" t="s">
        <v>622</v>
      </c>
    </row>
    <row r="80" spans="1:7" ht="19.95" customHeight="1">
      <c r="A80" s="33">
        <v>76</v>
      </c>
      <c r="B80" s="34" t="s">
        <v>726</v>
      </c>
      <c r="C80" s="40" t="s">
        <v>727</v>
      </c>
      <c r="D80" s="36">
        <v>75000</v>
      </c>
      <c r="E80" s="34" t="s">
        <v>725</v>
      </c>
      <c r="F80" s="37"/>
      <c r="G80" s="38" t="s">
        <v>622</v>
      </c>
    </row>
    <row r="81" spans="1:7" ht="19.95" customHeight="1">
      <c r="A81" s="33">
        <v>77</v>
      </c>
      <c r="B81" s="34" t="s">
        <v>728</v>
      </c>
      <c r="C81" s="40" t="s">
        <v>729</v>
      </c>
      <c r="D81" s="36">
        <v>75000</v>
      </c>
      <c r="E81" s="34" t="s">
        <v>725</v>
      </c>
      <c r="F81" s="37"/>
      <c r="G81" s="38" t="s">
        <v>622</v>
      </c>
    </row>
    <row r="82" spans="1:7" ht="19.95" customHeight="1">
      <c r="A82" s="33">
        <v>78</v>
      </c>
      <c r="B82" s="34" t="s">
        <v>730</v>
      </c>
      <c r="C82" s="40" t="s">
        <v>731</v>
      </c>
      <c r="D82" s="36">
        <v>75000</v>
      </c>
      <c r="E82" s="34" t="s">
        <v>725</v>
      </c>
      <c r="F82" s="37"/>
      <c r="G82" s="38" t="s">
        <v>622</v>
      </c>
    </row>
    <row r="83" spans="1:7" ht="19.95" customHeight="1">
      <c r="A83" s="33">
        <v>79</v>
      </c>
      <c r="B83" s="34" t="s">
        <v>732</v>
      </c>
      <c r="C83" s="40" t="s">
        <v>733</v>
      </c>
      <c r="D83" s="36">
        <v>75000</v>
      </c>
      <c r="E83" s="34" t="s">
        <v>725</v>
      </c>
      <c r="F83" s="37"/>
      <c r="G83" s="38" t="s">
        <v>622</v>
      </c>
    </row>
    <row r="84" spans="1:7" ht="19.95" customHeight="1">
      <c r="A84" s="33">
        <v>80</v>
      </c>
      <c r="B84" s="34" t="s">
        <v>734</v>
      </c>
      <c r="C84" s="43" t="s">
        <v>735</v>
      </c>
      <c r="D84" s="36">
        <v>75000</v>
      </c>
      <c r="E84" s="34" t="s">
        <v>725</v>
      </c>
      <c r="F84" s="37"/>
      <c r="G84" s="38" t="s">
        <v>622</v>
      </c>
    </row>
    <row r="85" spans="1:7" ht="19.95" customHeight="1">
      <c r="A85" s="33">
        <v>81</v>
      </c>
      <c r="B85" s="34" t="s">
        <v>736</v>
      </c>
      <c r="C85" s="40" t="s">
        <v>737</v>
      </c>
      <c r="D85" s="36">
        <v>75000</v>
      </c>
      <c r="E85" s="34" t="s">
        <v>725</v>
      </c>
      <c r="F85" s="37"/>
      <c r="G85" s="38" t="s">
        <v>622</v>
      </c>
    </row>
    <row r="86" spans="1:7" ht="19.95" customHeight="1">
      <c r="A86" s="33">
        <v>82</v>
      </c>
      <c r="B86" s="34" t="s">
        <v>738</v>
      </c>
      <c r="C86" s="43" t="s">
        <v>739</v>
      </c>
      <c r="D86" s="36">
        <v>75000</v>
      </c>
      <c r="E86" s="34" t="s">
        <v>725</v>
      </c>
      <c r="F86" s="37"/>
      <c r="G86" s="38" t="s">
        <v>622</v>
      </c>
    </row>
    <row r="87" spans="1:7" ht="19.95" customHeight="1">
      <c r="A87" s="33">
        <v>83</v>
      </c>
      <c r="B87" s="34" t="s">
        <v>740</v>
      </c>
      <c r="C87" s="43" t="s">
        <v>741</v>
      </c>
      <c r="D87" s="36">
        <v>75000</v>
      </c>
      <c r="E87" s="34" t="s">
        <v>725</v>
      </c>
      <c r="F87" s="37"/>
      <c r="G87" s="38" t="s">
        <v>622</v>
      </c>
    </row>
    <row r="88" spans="1:7" ht="19.95" customHeight="1">
      <c r="A88" s="33">
        <v>84</v>
      </c>
      <c r="B88" s="34" t="s">
        <v>742</v>
      </c>
      <c r="C88" s="43" t="s">
        <v>743</v>
      </c>
      <c r="D88" s="36">
        <v>75000</v>
      </c>
      <c r="E88" s="34" t="s">
        <v>725</v>
      </c>
      <c r="F88" s="37"/>
      <c r="G88" s="38" t="s">
        <v>622</v>
      </c>
    </row>
    <row r="89" spans="1:7" ht="19.95" customHeight="1">
      <c r="A89" s="33">
        <v>85</v>
      </c>
      <c r="B89" s="34" t="s">
        <v>744</v>
      </c>
      <c r="C89" s="43" t="s">
        <v>745</v>
      </c>
      <c r="D89" s="36">
        <v>75000</v>
      </c>
      <c r="E89" s="34" t="s">
        <v>725</v>
      </c>
      <c r="F89" s="37"/>
      <c r="G89" s="38" t="s">
        <v>622</v>
      </c>
    </row>
    <row r="90" spans="1:7" ht="19.95" customHeight="1">
      <c r="A90" s="33">
        <v>86</v>
      </c>
      <c r="B90" s="34" t="s">
        <v>62</v>
      </c>
      <c r="C90" s="43" t="s">
        <v>63</v>
      </c>
      <c r="D90" s="36">
        <v>75000</v>
      </c>
      <c r="E90" s="34" t="s">
        <v>725</v>
      </c>
      <c r="F90" s="37"/>
      <c r="G90" s="38" t="s">
        <v>622</v>
      </c>
    </row>
    <row r="91" spans="1:7" ht="19.95" customHeight="1">
      <c r="A91" s="33">
        <v>87</v>
      </c>
      <c r="B91" s="34" t="s">
        <v>59</v>
      </c>
      <c r="C91" s="43" t="s">
        <v>60</v>
      </c>
      <c r="D91" s="36">
        <v>75000</v>
      </c>
      <c r="E91" s="34" t="s">
        <v>725</v>
      </c>
      <c r="F91" s="37"/>
      <c r="G91" s="38" t="s">
        <v>622</v>
      </c>
    </row>
    <row r="92" spans="1:7" ht="19.95" customHeight="1">
      <c r="A92" s="33">
        <v>88</v>
      </c>
      <c r="B92" s="34" t="s">
        <v>186</v>
      </c>
      <c r="C92" s="43" t="s">
        <v>187</v>
      </c>
      <c r="D92" s="36">
        <v>75000</v>
      </c>
      <c r="E92" s="34" t="s">
        <v>725</v>
      </c>
      <c r="F92" s="37"/>
      <c r="G92" s="38" t="s">
        <v>622</v>
      </c>
    </row>
    <row r="93" spans="1:7" ht="19.95" customHeight="1">
      <c r="A93" s="33">
        <v>89</v>
      </c>
      <c r="B93" s="34" t="s">
        <v>200</v>
      </c>
      <c r="C93" s="43" t="s">
        <v>201</v>
      </c>
      <c r="D93" s="36">
        <v>75000</v>
      </c>
      <c r="E93" s="34" t="s">
        <v>725</v>
      </c>
      <c r="F93" s="37"/>
      <c r="G93" s="38" t="s">
        <v>622</v>
      </c>
    </row>
    <row r="94" spans="1:7" ht="19.95" customHeight="1">
      <c r="A94" s="33">
        <v>90</v>
      </c>
      <c r="B94" s="34" t="s">
        <v>465</v>
      </c>
      <c r="C94" s="43" t="s">
        <v>466</v>
      </c>
      <c r="D94" s="36">
        <v>75000</v>
      </c>
      <c r="E94" s="34" t="s">
        <v>725</v>
      </c>
      <c r="F94" s="37"/>
      <c r="G94" s="38" t="s">
        <v>622</v>
      </c>
    </row>
    <row r="95" spans="1:7" ht="19.95" customHeight="1">
      <c r="A95" s="33">
        <v>91</v>
      </c>
      <c r="B95" s="34" t="s">
        <v>520</v>
      </c>
      <c r="C95" s="43" t="s">
        <v>521</v>
      </c>
      <c r="D95" s="36">
        <v>75000</v>
      </c>
      <c r="E95" s="34" t="s">
        <v>725</v>
      </c>
      <c r="F95" s="37"/>
      <c r="G95" s="38" t="s">
        <v>622</v>
      </c>
    </row>
    <row r="96" spans="1:7" ht="19.95" customHeight="1">
      <c r="A96" s="33">
        <v>92</v>
      </c>
      <c r="B96" s="34" t="s">
        <v>132</v>
      </c>
      <c r="C96" s="43" t="s">
        <v>746</v>
      </c>
      <c r="D96" s="36">
        <v>75000</v>
      </c>
      <c r="E96" s="34" t="s">
        <v>725</v>
      </c>
      <c r="F96" s="37"/>
      <c r="G96" s="38" t="s">
        <v>622</v>
      </c>
    </row>
    <row r="97" spans="1:7" ht="19.95" customHeight="1">
      <c r="A97" s="33">
        <v>93</v>
      </c>
      <c r="B97" s="34" t="s">
        <v>747</v>
      </c>
      <c r="C97" s="40" t="s">
        <v>748</v>
      </c>
      <c r="D97" s="36">
        <v>75000</v>
      </c>
      <c r="E97" s="34" t="s">
        <v>725</v>
      </c>
      <c r="F97" s="37"/>
      <c r="G97" s="38" t="s">
        <v>622</v>
      </c>
    </row>
    <row r="98" spans="1:7" ht="19.95" customHeight="1">
      <c r="A98" s="33">
        <v>94</v>
      </c>
      <c r="B98" s="34" t="s">
        <v>749</v>
      </c>
      <c r="C98" s="40" t="s">
        <v>750</v>
      </c>
      <c r="D98" s="36">
        <v>75000</v>
      </c>
      <c r="E98" s="34" t="s">
        <v>725</v>
      </c>
      <c r="F98" s="37"/>
      <c r="G98" s="38" t="s">
        <v>622</v>
      </c>
    </row>
    <row r="99" spans="1:7" ht="19.95" customHeight="1">
      <c r="A99" s="33">
        <v>95</v>
      </c>
      <c r="B99" s="34" t="s">
        <v>751</v>
      </c>
      <c r="C99" s="40" t="s">
        <v>752</v>
      </c>
      <c r="D99" s="36">
        <v>75000</v>
      </c>
      <c r="E99" s="34" t="s">
        <v>725</v>
      </c>
      <c r="F99" s="37"/>
      <c r="G99" s="38" t="s">
        <v>622</v>
      </c>
    </row>
    <row r="100" spans="1:7" ht="19.95" customHeight="1">
      <c r="A100" s="33">
        <v>96</v>
      </c>
      <c r="B100" s="34" t="s">
        <v>753</v>
      </c>
      <c r="C100" s="40" t="s">
        <v>754</v>
      </c>
      <c r="D100" s="36">
        <v>75000</v>
      </c>
      <c r="E100" s="34" t="s">
        <v>725</v>
      </c>
      <c r="F100" s="37"/>
      <c r="G100" s="38" t="s">
        <v>622</v>
      </c>
    </row>
    <row r="101" spans="1:7" ht="19.95" customHeight="1">
      <c r="A101" s="33">
        <v>97</v>
      </c>
      <c r="B101" s="34" t="s">
        <v>755</v>
      </c>
      <c r="C101" s="40" t="s">
        <v>756</v>
      </c>
      <c r="D101" s="36">
        <v>75000</v>
      </c>
      <c r="E101" s="34" t="s">
        <v>725</v>
      </c>
      <c r="F101" s="37"/>
      <c r="G101" s="38" t="s">
        <v>622</v>
      </c>
    </row>
    <row r="102" spans="1:7" ht="19.95" customHeight="1">
      <c r="A102" s="33">
        <v>98</v>
      </c>
      <c r="B102" s="34" t="s">
        <v>757</v>
      </c>
      <c r="C102" s="40" t="s">
        <v>758</v>
      </c>
      <c r="D102" s="36">
        <v>75000</v>
      </c>
      <c r="E102" s="34" t="s">
        <v>725</v>
      </c>
      <c r="F102" s="37"/>
      <c r="G102" s="38" t="s">
        <v>622</v>
      </c>
    </row>
    <row r="103" spans="1:7" ht="19.95" customHeight="1">
      <c r="A103" s="33">
        <v>99</v>
      </c>
      <c r="B103" s="34" t="s">
        <v>759</v>
      </c>
      <c r="C103" s="40" t="s">
        <v>760</v>
      </c>
      <c r="D103" s="36">
        <v>75000</v>
      </c>
      <c r="E103" s="34" t="s">
        <v>761</v>
      </c>
      <c r="F103" s="37"/>
      <c r="G103" s="38" t="s">
        <v>622</v>
      </c>
    </row>
    <row r="104" spans="1:7" ht="19.95" customHeight="1">
      <c r="A104" s="33">
        <v>100</v>
      </c>
      <c r="B104" s="34" t="s">
        <v>762</v>
      </c>
      <c r="C104" s="40" t="s">
        <v>763</v>
      </c>
      <c r="D104" s="36">
        <v>75000</v>
      </c>
      <c r="E104" s="34" t="s">
        <v>761</v>
      </c>
      <c r="F104" s="37"/>
      <c r="G104" s="38" t="s">
        <v>622</v>
      </c>
    </row>
    <row r="105" spans="1:7" ht="19.95" customHeight="1">
      <c r="A105" s="33">
        <v>101</v>
      </c>
      <c r="B105" s="34" t="s">
        <v>764</v>
      </c>
      <c r="C105" s="40" t="s">
        <v>765</v>
      </c>
      <c r="D105" s="36">
        <v>75000</v>
      </c>
      <c r="E105" s="34" t="s">
        <v>761</v>
      </c>
      <c r="F105" s="37"/>
      <c r="G105" s="38" t="s">
        <v>622</v>
      </c>
    </row>
    <row r="106" spans="1:7" ht="19.95" customHeight="1">
      <c r="A106" s="33">
        <v>102</v>
      </c>
      <c r="B106" s="34" t="s">
        <v>766</v>
      </c>
      <c r="C106" s="40" t="s">
        <v>767</v>
      </c>
      <c r="D106" s="36">
        <v>75000</v>
      </c>
      <c r="E106" s="34" t="s">
        <v>761</v>
      </c>
      <c r="F106" s="37"/>
      <c r="G106" s="38" t="s">
        <v>622</v>
      </c>
    </row>
    <row r="107" spans="1:7" ht="19.95" customHeight="1">
      <c r="A107" s="33">
        <v>103</v>
      </c>
      <c r="B107" s="34" t="s">
        <v>768</v>
      </c>
      <c r="C107" s="40" t="s">
        <v>769</v>
      </c>
      <c r="D107" s="36">
        <v>75000</v>
      </c>
      <c r="E107" s="34" t="s">
        <v>761</v>
      </c>
      <c r="F107" s="37"/>
      <c r="G107" s="38" t="s">
        <v>622</v>
      </c>
    </row>
    <row r="108" spans="1:7" ht="19.95" customHeight="1">
      <c r="A108" s="33">
        <v>104</v>
      </c>
      <c r="B108" s="34" t="s">
        <v>527</v>
      </c>
      <c r="C108" s="40" t="s">
        <v>528</v>
      </c>
      <c r="D108" s="36">
        <v>75000</v>
      </c>
      <c r="E108" s="34" t="s">
        <v>761</v>
      </c>
      <c r="F108" s="37"/>
      <c r="G108" s="38" t="s">
        <v>622</v>
      </c>
    </row>
    <row r="109" spans="1:7" ht="19.95" customHeight="1">
      <c r="A109" s="33">
        <v>105</v>
      </c>
      <c r="B109" s="34" t="s">
        <v>770</v>
      </c>
      <c r="C109" s="40" t="s">
        <v>771</v>
      </c>
      <c r="D109" s="36">
        <v>75000</v>
      </c>
      <c r="E109" s="34" t="s">
        <v>761</v>
      </c>
      <c r="F109" s="37"/>
      <c r="G109" s="38" t="s">
        <v>622</v>
      </c>
    </row>
    <row r="110" spans="1:7" ht="19.95" customHeight="1">
      <c r="A110" s="33">
        <v>106</v>
      </c>
      <c r="B110" s="34" t="s">
        <v>772</v>
      </c>
      <c r="C110" s="40" t="s">
        <v>773</v>
      </c>
      <c r="D110" s="36">
        <v>75000</v>
      </c>
      <c r="E110" s="34" t="s">
        <v>761</v>
      </c>
      <c r="F110" s="37"/>
      <c r="G110" s="38" t="s">
        <v>622</v>
      </c>
    </row>
    <row r="111" spans="1:7" ht="19.95" customHeight="1">
      <c r="A111" s="33">
        <v>107</v>
      </c>
      <c r="B111" s="34" t="s">
        <v>774</v>
      </c>
      <c r="C111" s="40" t="s">
        <v>775</v>
      </c>
      <c r="D111" s="36">
        <v>35000</v>
      </c>
      <c r="E111" s="34" t="s">
        <v>776</v>
      </c>
      <c r="F111" s="37"/>
      <c r="G111" s="38" t="s">
        <v>622</v>
      </c>
    </row>
    <row r="112" spans="1:7" ht="19.95" customHeight="1">
      <c r="A112" s="33">
        <v>108</v>
      </c>
      <c r="B112" s="34" t="s">
        <v>214</v>
      </c>
      <c r="C112" s="40" t="s">
        <v>215</v>
      </c>
      <c r="D112" s="36">
        <v>35000</v>
      </c>
      <c r="E112" s="34" t="s">
        <v>776</v>
      </c>
      <c r="F112" s="37"/>
      <c r="G112" s="38" t="s">
        <v>622</v>
      </c>
    </row>
    <row r="113" spans="1:7" ht="19.95" customHeight="1">
      <c r="A113" s="33">
        <v>109</v>
      </c>
      <c r="B113" s="34" t="s">
        <v>583</v>
      </c>
      <c r="C113" s="40" t="s">
        <v>777</v>
      </c>
      <c r="D113" s="36">
        <v>35000</v>
      </c>
      <c r="E113" s="34" t="s">
        <v>776</v>
      </c>
      <c r="F113" s="37"/>
      <c r="G113" s="38" t="s">
        <v>622</v>
      </c>
    </row>
    <row r="114" spans="1:7" ht="19.95" customHeight="1">
      <c r="A114" s="33">
        <v>110</v>
      </c>
      <c r="B114" s="34" t="s">
        <v>778</v>
      </c>
      <c r="C114" s="40" t="s">
        <v>779</v>
      </c>
      <c r="D114" s="36">
        <v>35000</v>
      </c>
      <c r="E114" s="34" t="s">
        <v>776</v>
      </c>
      <c r="F114" s="37"/>
      <c r="G114" s="38" t="s">
        <v>622</v>
      </c>
    </row>
    <row r="115" spans="1:7" ht="19.95" customHeight="1">
      <c r="A115" s="33">
        <v>111</v>
      </c>
      <c r="B115" s="34" t="s">
        <v>780</v>
      </c>
      <c r="C115" s="40" t="s">
        <v>781</v>
      </c>
      <c r="D115" s="36">
        <v>35000</v>
      </c>
      <c r="E115" s="34" t="s">
        <v>776</v>
      </c>
      <c r="F115" s="37"/>
      <c r="G115" s="38" t="s">
        <v>622</v>
      </c>
    </row>
    <row r="116" spans="1:7" ht="19.95" customHeight="1">
      <c r="A116" s="33">
        <v>111</v>
      </c>
      <c r="B116" s="34" t="s">
        <v>782</v>
      </c>
      <c r="C116" s="40" t="s">
        <v>783</v>
      </c>
      <c r="D116" s="36">
        <v>35000</v>
      </c>
      <c r="E116" s="34" t="s">
        <v>776</v>
      </c>
      <c r="F116" s="37"/>
      <c r="G116" s="38" t="s">
        <v>622</v>
      </c>
    </row>
    <row r="117" spans="1:7" ht="19.95" customHeight="1">
      <c r="A117" s="33">
        <v>112</v>
      </c>
      <c r="B117" s="34" t="s">
        <v>586</v>
      </c>
      <c r="C117" s="40" t="s">
        <v>784</v>
      </c>
      <c r="D117" s="36">
        <v>35000</v>
      </c>
      <c r="E117" s="34" t="s">
        <v>776</v>
      </c>
      <c r="F117" s="37"/>
      <c r="G117" s="38" t="s">
        <v>622</v>
      </c>
    </row>
    <row r="118" spans="1:7" ht="19.95" customHeight="1">
      <c r="A118" s="33">
        <v>113</v>
      </c>
      <c r="B118" s="34" t="s">
        <v>785</v>
      </c>
      <c r="C118" s="40" t="s">
        <v>786</v>
      </c>
      <c r="D118" s="36">
        <v>35000</v>
      </c>
      <c r="E118" s="34" t="s">
        <v>776</v>
      </c>
      <c r="F118" s="37"/>
      <c r="G118" s="38" t="s">
        <v>622</v>
      </c>
    </row>
    <row r="119" spans="1:7" ht="19.95" customHeight="1">
      <c r="A119" s="33">
        <v>114</v>
      </c>
      <c r="B119" s="34" t="s">
        <v>787</v>
      </c>
      <c r="C119" s="40" t="s">
        <v>788</v>
      </c>
      <c r="D119" s="36">
        <v>125000</v>
      </c>
      <c r="E119" s="34" t="s">
        <v>789</v>
      </c>
      <c r="F119" s="37"/>
      <c r="G119" s="38" t="s">
        <v>622</v>
      </c>
    </row>
    <row r="120" spans="1:7" ht="19.95" customHeight="1">
      <c r="A120" s="33">
        <v>115</v>
      </c>
      <c r="B120" s="34" t="s">
        <v>790</v>
      </c>
      <c r="C120" s="40" t="s">
        <v>791</v>
      </c>
      <c r="D120" s="36">
        <v>125000</v>
      </c>
      <c r="E120" s="34" t="s">
        <v>789</v>
      </c>
      <c r="F120" s="37"/>
      <c r="G120" s="38" t="s">
        <v>622</v>
      </c>
    </row>
    <row r="121" spans="1:7" ht="19.95" customHeight="1">
      <c r="A121" s="33">
        <v>116</v>
      </c>
      <c r="B121" s="34" t="s">
        <v>792</v>
      </c>
      <c r="C121" s="40" t="s">
        <v>793</v>
      </c>
      <c r="D121" s="36">
        <v>125000</v>
      </c>
      <c r="E121" s="34" t="s">
        <v>789</v>
      </c>
      <c r="F121" s="37"/>
      <c r="G121" s="38" t="s">
        <v>622</v>
      </c>
    </row>
    <row r="122" spans="1:7" ht="19.95" customHeight="1">
      <c r="A122" s="33">
        <v>117</v>
      </c>
      <c r="B122" s="34" t="s">
        <v>516</v>
      </c>
      <c r="C122" s="40" t="s">
        <v>794</v>
      </c>
      <c r="D122" s="36">
        <v>125000</v>
      </c>
      <c r="E122" s="34" t="s">
        <v>789</v>
      </c>
      <c r="F122" s="37"/>
      <c r="G122" s="38" t="s">
        <v>622</v>
      </c>
    </row>
    <row r="123" spans="1:7" ht="19.95" customHeight="1">
      <c r="A123" s="33">
        <v>118</v>
      </c>
      <c r="B123" s="34" t="s">
        <v>795</v>
      </c>
      <c r="C123" s="40" t="s">
        <v>796</v>
      </c>
      <c r="D123" s="36">
        <v>125000</v>
      </c>
      <c r="E123" s="34" t="s">
        <v>789</v>
      </c>
      <c r="F123" s="37"/>
      <c r="G123" s="38" t="s">
        <v>622</v>
      </c>
    </row>
    <row r="124" spans="1:7" ht="19.95" customHeight="1">
      <c r="A124" s="33">
        <v>119</v>
      </c>
      <c r="B124" s="34" t="s">
        <v>797</v>
      </c>
      <c r="C124" s="40" t="s">
        <v>798</v>
      </c>
      <c r="D124" s="36">
        <v>125000</v>
      </c>
      <c r="E124" s="34" t="s">
        <v>789</v>
      </c>
      <c r="F124" s="37"/>
      <c r="G124" s="38" t="s">
        <v>622</v>
      </c>
    </row>
    <row r="125" spans="1:7" ht="19.95" customHeight="1">
      <c r="A125" s="33">
        <v>120</v>
      </c>
      <c r="B125" s="34" t="s">
        <v>799</v>
      </c>
      <c r="C125" s="40" t="s">
        <v>800</v>
      </c>
      <c r="D125" s="36">
        <v>125000</v>
      </c>
      <c r="E125" s="34" t="s">
        <v>789</v>
      </c>
      <c r="F125" s="37"/>
      <c r="G125" s="38" t="s">
        <v>622</v>
      </c>
    </row>
    <row r="126" spans="1:7" ht="19.95" customHeight="1">
      <c r="A126" s="33">
        <v>121</v>
      </c>
      <c r="B126" s="34" t="s">
        <v>173</v>
      </c>
      <c r="C126" s="40" t="s">
        <v>174</v>
      </c>
      <c r="D126" s="36">
        <v>125000</v>
      </c>
      <c r="E126" s="34" t="s">
        <v>789</v>
      </c>
      <c r="F126" s="37"/>
      <c r="G126" s="38" t="s">
        <v>622</v>
      </c>
    </row>
    <row r="127" spans="1:7" ht="19.95" customHeight="1">
      <c r="A127" s="33">
        <v>122</v>
      </c>
      <c r="B127" s="39" t="s">
        <v>130</v>
      </c>
      <c r="C127" s="40" t="s">
        <v>131</v>
      </c>
      <c r="D127" s="36">
        <v>125000</v>
      </c>
      <c r="E127" s="34" t="s">
        <v>789</v>
      </c>
      <c r="F127" s="37"/>
      <c r="G127" s="38" t="s">
        <v>622</v>
      </c>
    </row>
    <row r="128" spans="1:7" ht="19.95" customHeight="1">
      <c r="A128" s="33">
        <v>123</v>
      </c>
      <c r="B128" s="39" t="s">
        <v>443</v>
      </c>
      <c r="C128" s="40" t="s">
        <v>444</v>
      </c>
      <c r="D128" s="36">
        <v>125000</v>
      </c>
      <c r="E128" s="34" t="s">
        <v>789</v>
      </c>
      <c r="F128" s="37"/>
      <c r="G128" s="38" t="s">
        <v>622</v>
      </c>
    </row>
    <row r="129" spans="1:7" ht="19.95" customHeight="1">
      <c r="A129" s="33">
        <v>124</v>
      </c>
      <c r="B129" s="39" t="s">
        <v>448</v>
      </c>
      <c r="C129" s="40" t="s">
        <v>801</v>
      </c>
      <c r="D129" s="36">
        <v>125000</v>
      </c>
      <c r="E129" s="34" t="s">
        <v>789</v>
      </c>
      <c r="F129" s="37"/>
      <c r="G129" s="38" t="s">
        <v>622</v>
      </c>
    </row>
    <row r="130" spans="1:7" ht="19.95" customHeight="1">
      <c r="A130" s="33">
        <v>125</v>
      </c>
      <c r="B130" s="39" t="s">
        <v>802</v>
      </c>
      <c r="C130" s="40" t="s">
        <v>803</v>
      </c>
      <c r="D130" s="36">
        <v>125000</v>
      </c>
      <c r="E130" s="34" t="s">
        <v>789</v>
      </c>
      <c r="F130" s="37"/>
      <c r="G130" s="38" t="s">
        <v>622</v>
      </c>
    </row>
    <row r="131" spans="1:7" ht="19.95" customHeight="1">
      <c r="A131" s="33">
        <v>126</v>
      </c>
      <c r="B131" s="34" t="s">
        <v>804</v>
      </c>
      <c r="C131" s="40" t="s">
        <v>805</v>
      </c>
      <c r="D131" s="36">
        <v>125000</v>
      </c>
      <c r="E131" s="34" t="s">
        <v>806</v>
      </c>
      <c r="F131" s="37"/>
      <c r="G131" s="38" t="s">
        <v>622</v>
      </c>
    </row>
    <row r="132" spans="1:7" ht="19.95" customHeight="1">
      <c r="A132" s="33">
        <v>127</v>
      </c>
      <c r="B132" s="34" t="s">
        <v>55</v>
      </c>
      <c r="C132" s="40" t="s">
        <v>56</v>
      </c>
      <c r="D132" s="36">
        <v>125000</v>
      </c>
      <c r="E132" s="34" t="s">
        <v>806</v>
      </c>
      <c r="F132" s="37"/>
      <c r="G132" s="38" t="s">
        <v>622</v>
      </c>
    </row>
    <row r="133" spans="1:7" ht="19.95" customHeight="1">
      <c r="A133" s="33">
        <v>128</v>
      </c>
      <c r="B133" s="34" t="s">
        <v>807</v>
      </c>
      <c r="C133" s="40" t="s">
        <v>808</v>
      </c>
      <c r="D133" s="36">
        <v>125000</v>
      </c>
      <c r="E133" s="34" t="s">
        <v>806</v>
      </c>
      <c r="F133" s="37"/>
      <c r="G133" s="38" t="s">
        <v>622</v>
      </c>
    </row>
    <row r="134" spans="1:7" ht="19.95" customHeight="1">
      <c r="A134" s="33">
        <v>129</v>
      </c>
      <c r="B134" s="34" t="s">
        <v>809</v>
      </c>
      <c r="C134" s="40" t="s">
        <v>810</v>
      </c>
      <c r="D134" s="36">
        <v>125000</v>
      </c>
      <c r="E134" s="34" t="s">
        <v>806</v>
      </c>
      <c r="F134" s="37"/>
      <c r="G134" s="38" t="s">
        <v>622</v>
      </c>
    </row>
    <row r="135" spans="1:7" ht="19.95" customHeight="1">
      <c r="A135" s="33">
        <v>130</v>
      </c>
      <c r="B135" s="34" t="s">
        <v>455</v>
      </c>
      <c r="C135" s="40" t="s">
        <v>811</v>
      </c>
      <c r="D135" s="36">
        <v>125000</v>
      </c>
      <c r="E135" s="34" t="s">
        <v>806</v>
      </c>
      <c r="F135" s="37"/>
      <c r="G135" s="38" t="s">
        <v>622</v>
      </c>
    </row>
    <row r="136" spans="1:7" ht="19.95" customHeight="1">
      <c r="A136" s="33">
        <v>131</v>
      </c>
      <c r="B136" s="34" t="s">
        <v>438</v>
      </c>
      <c r="C136" s="40" t="s">
        <v>812</v>
      </c>
      <c r="D136" s="36">
        <v>125000</v>
      </c>
      <c r="E136" s="34" t="s">
        <v>806</v>
      </c>
      <c r="F136" s="37"/>
      <c r="G136" s="38" t="s">
        <v>622</v>
      </c>
    </row>
    <row r="137" spans="1:7" ht="19.95" customHeight="1">
      <c r="A137" s="33">
        <v>132</v>
      </c>
      <c r="B137" s="34" t="s">
        <v>813</v>
      </c>
      <c r="C137" s="40" t="s">
        <v>814</v>
      </c>
      <c r="D137" s="36">
        <v>125000</v>
      </c>
      <c r="E137" s="34" t="s">
        <v>806</v>
      </c>
      <c r="F137" s="37"/>
      <c r="G137" s="38" t="s">
        <v>622</v>
      </c>
    </row>
    <row r="138" spans="1:7" ht="19.95" customHeight="1">
      <c r="A138" s="33">
        <v>133</v>
      </c>
      <c r="B138" s="34" t="s">
        <v>815</v>
      </c>
      <c r="C138" s="40" t="s">
        <v>816</v>
      </c>
      <c r="D138" s="36">
        <v>125000</v>
      </c>
      <c r="E138" s="34" t="s">
        <v>806</v>
      </c>
      <c r="F138" s="37"/>
      <c r="G138" s="38" t="s">
        <v>622</v>
      </c>
    </row>
    <row r="139" spans="1:7" ht="19.95" customHeight="1">
      <c r="A139" s="33">
        <v>134</v>
      </c>
      <c r="B139" s="34" t="s">
        <v>193</v>
      </c>
      <c r="C139" s="40" t="s">
        <v>194</v>
      </c>
      <c r="D139" s="36">
        <v>125000</v>
      </c>
      <c r="E139" s="34" t="s">
        <v>806</v>
      </c>
      <c r="F139" s="37"/>
      <c r="G139" s="38" t="s">
        <v>622</v>
      </c>
    </row>
    <row r="140" spans="1:7" ht="19.95" customHeight="1">
      <c r="A140" s="33">
        <v>135</v>
      </c>
      <c r="B140" s="34" t="s">
        <v>817</v>
      </c>
      <c r="C140" s="40" t="s">
        <v>97</v>
      </c>
      <c r="D140" s="36">
        <v>125000</v>
      </c>
      <c r="E140" s="34" t="s">
        <v>806</v>
      </c>
      <c r="F140" s="37" t="s">
        <v>818</v>
      </c>
      <c r="G140" s="38" t="s">
        <v>622</v>
      </c>
    </row>
    <row r="141" spans="1:7" ht="19.95" customHeight="1">
      <c r="A141" s="33">
        <v>136</v>
      </c>
      <c r="B141" s="34" t="s">
        <v>819</v>
      </c>
      <c r="C141" s="40" t="s">
        <v>275</v>
      </c>
      <c r="D141" s="36">
        <v>125000</v>
      </c>
      <c r="E141" s="34" t="s">
        <v>806</v>
      </c>
      <c r="F141" s="37" t="s">
        <v>818</v>
      </c>
      <c r="G141" s="38" t="s">
        <v>622</v>
      </c>
    </row>
    <row r="142" spans="1:7" ht="19.95" customHeight="1">
      <c r="A142" s="33">
        <v>137</v>
      </c>
      <c r="B142" s="34" t="s">
        <v>820</v>
      </c>
      <c r="C142" s="40" t="s">
        <v>90</v>
      </c>
      <c r="D142" s="36">
        <v>125000</v>
      </c>
      <c r="E142" s="34" t="s">
        <v>806</v>
      </c>
      <c r="F142" s="37" t="s">
        <v>818</v>
      </c>
      <c r="G142" s="38" t="s">
        <v>622</v>
      </c>
    </row>
    <row r="143" spans="1:7" ht="19.95" customHeight="1">
      <c r="A143" s="33">
        <v>138</v>
      </c>
      <c r="B143" s="34" t="s">
        <v>821</v>
      </c>
      <c r="C143" s="44" t="s">
        <v>822</v>
      </c>
      <c r="D143" s="36">
        <v>125000</v>
      </c>
      <c r="E143" s="34" t="s">
        <v>806</v>
      </c>
      <c r="F143" s="37" t="s">
        <v>818</v>
      </c>
      <c r="G143" s="38" t="s">
        <v>622</v>
      </c>
    </row>
    <row r="144" spans="1:7" ht="19.95" customHeight="1">
      <c r="A144" s="33">
        <v>139</v>
      </c>
      <c r="B144" s="34" t="s">
        <v>44</v>
      </c>
      <c r="C144" s="44" t="s">
        <v>45</v>
      </c>
      <c r="D144" s="36">
        <v>125000</v>
      </c>
      <c r="E144" s="34" t="s">
        <v>806</v>
      </c>
      <c r="F144" s="37" t="s">
        <v>818</v>
      </c>
      <c r="G144" s="38" t="s">
        <v>622</v>
      </c>
    </row>
    <row r="145" spans="1:7" ht="19.95" customHeight="1">
      <c r="A145" s="33">
        <v>140</v>
      </c>
      <c r="B145" s="34" t="s">
        <v>176</v>
      </c>
      <c r="C145" s="44" t="s">
        <v>177</v>
      </c>
      <c r="D145" s="36">
        <v>125000</v>
      </c>
      <c r="E145" s="34" t="s">
        <v>806</v>
      </c>
      <c r="F145" s="37" t="s">
        <v>818</v>
      </c>
      <c r="G145" s="38" t="s">
        <v>622</v>
      </c>
    </row>
    <row r="146" spans="1:7" ht="19.95" customHeight="1">
      <c r="A146" s="33">
        <v>141</v>
      </c>
      <c r="B146" s="34" t="s">
        <v>182</v>
      </c>
      <c r="C146" s="44" t="s">
        <v>183</v>
      </c>
      <c r="D146" s="36">
        <v>125000</v>
      </c>
      <c r="E146" s="34" t="s">
        <v>806</v>
      </c>
      <c r="F146" s="37" t="s">
        <v>818</v>
      </c>
      <c r="G146" s="38" t="s">
        <v>622</v>
      </c>
    </row>
    <row r="147" spans="1:7" ht="19.95" customHeight="1">
      <c r="A147" s="33">
        <v>142</v>
      </c>
      <c r="B147" s="34" t="s">
        <v>231</v>
      </c>
      <c r="C147" s="44" t="s">
        <v>232</v>
      </c>
      <c r="D147" s="36">
        <v>125000</v>
      </c>
      <c r="E147" s="34" t="s">
        <v>806</v>
      </c>
      <c r="F147" s="37" t="s">
        <v>818</v>
      </c>
      <c r="G147" s="38" t="s">
        <v>622</v>
      </c>
    </row>
    <row r="148" spans="1:7" ht="19.95" customHeight="1">
      <c r="A148" s="33">
        <v>143</v>
      </c>
      <c r="B148" s="34" t="s">
        <v>823</v>
      </c>
      <c r="C148" s="40" t="s">
        <v>824</v>
      </c>
      <c r="D148" s="36">
        <v>125000</v>
      </c>
      <c r="E148" s="34" t="s">
        <v>806</v>
      </c>
      <c r="F148" s="37" t="s">
        <v>818</v>
      </c>
      <c r="G148" s="38" t="s">
        <v>622</v>
      </c>
    </row>
    <row r="149" spans="1:7" ht="19.95" customHeight="1">
      <c r="A149" s="33">
        <v>144</v>
      </c>
      <c r="B149" s="34" t="s">
        <v>825</v>
      </c>
      <c r="C149" s="40" t="s">
        <v>826</v>
      </c>
      <c r="D149" s="36">
        <v>125000</v>
      </c>
      <c r="E149" s="34" t="s">
        <v>806</v>
      </c>
      <c r="F149" s="37" t="s">
        <v>818</v>
      </c>
      <c r="G149" s="38" t="s">
        <v>622</v>
      </c>
    </row>
    <row r="150" spans="1:7" ht="19.95" customHeight="1">
      <c r="A150" s="33">
        <v>145</v>
      </c>
      <c r="B150" s="34" t="s">
        <v>827</v>
      </c>
      <c r="C150" s="40" t="s">
        <v>828</v>
      </c>
      <c r="D150" s="36">
        <v>125000</v>
      </c>
      <c r="E150" s="34" t="s">
        <v>806</v>
      </c>
      <c r="F150" s="37" t="s">
        <v>818</v>
      </c>
      <c r="G150" s="38" t="s">
        <v>622</v>
      </c>
    </row>
    <row r="151" spans="1:7" ht="19.95" customHeight="1">
      <c r="A151" s="33">
        <v>146</v>
      </c>
      <c r="B151" s="34" t="s">
        <v>829</v>
      </c>
      <c r="C151" s="40" t="s">
        <v>830</v>
      </c>
      <c r="D151" s="36">
        <v>125000</v>
      </c>
      <c r="E151" s="34" t="s">
        <v>806</v>
      </c>
      <c r="F151" s="37" t="s">
        <v>818</v>
      </c>
      <c r="G151" s="38" t="s">
        <v>622</v>
      </c>
    </row>
    <row r="152" spans="1:7" ht="19.95" customHeight="1">
      <c r="A152" s="33">
        <v>147</v>
      </c>
      <c r="B152" s="34" t="s">
        <v>540</v>
      </c>
      <c r="C152" s="40" t="s">
        <v>541</v>
      </c>
      <c r="D152" s="36">
        <v>125000</v>
      </c>
      <c r="E152" s="34" t="s">
        <v>806</v>
      </c>
      <c r="F152" s="37" t="s">
        <v>818</v>
      </c>
      <c r="G152" s="38" t="s">
        <v>622</v>
      </c>
    </row>
    <row r="153" spans="1:7" ht="19.95" customHeight="1">
      <c r="A153" s="33">
        <v>148</v>
      </c>
      <c r="B153" s="34" t="s">
        <v>831</v>
      </c>
      <c r="C153" s="40" t="s">
        <v>832</v>
      </c>
      <c r="D153" s="36">
        <v>125000</v>
      </c>
      <c r="E153" s="34" t="s">
        <v>806</v>
      </c>
      <c r="F153" s="37" t="s">
        <v>818</v>
      </c>
      <c r="G153" s="38" t="s">
        <v>622</v>
      </c>
    </row>
    <row r="154" spans="1:7" ht="19.95" customHeight="1">
      <c r="A154" s="33">
        <v>149</v>
      </c>
      <c r="B154" s="34" t="s">
        <v>833</v>
      </c>
      <c r="C154" s="40" t="s">
        <v>834</v>
      </c>
      <c r="D154" s="36">
        <v>125000</v>
      </c>
      <c r="E154" s="34" t="s">
        <v>806</v>
      </c>
      <c r="F154" s="37" t="s">
        <v>818</v>
      </c>
      <c r="G154" s="38" t="s">
        <v>622</v>
      </c>
    </row>
    <row r="155" spans="1:7" ht="19.95" customHeight="1">
      <c r="A155" s="33">
        <v>150</v>
      </c>
      <c r="B155" s="34" t="s">
        <v>835</v>
      </c>
      <c r="C155" s="40" t="s">
        <v>836</v>
      </c>
      <c r="D155" s="36">
        <v>125000</v>
      </c>
      <c r="E155" s="34" t="s">
        <v>806</v>
      </c>
      <c r="F155" s="37" t="s">
        <v>818</v>
      </c>
      <c r="G155" s="38" t="s">
        <v>622</v>
      </c>
    </row>
    <row r="156" spans="1:7" ht="19.95" customHeight="1">
      <c r="A156" s="33">
        <v>151</v>
      </c>
      <c r="B156" s="34" t="s">
        <v>837</v>
      </c>
      <c r="C156" s="40" t="s">
        <v>838</v>
      </c>
      <c r="D156" s="36">
        <v>125000</v>
      </c>
      <c r="E156" s="34" t="s">
        <v>806</v>
      </c>
      <c r="F156" s="37" t="s">
        <v>818</v>
      </c>
      <c r="G156" s="38" t="s">
        <v>622</v>
      </c>
    </row>
    <row r="157" spans="1:7" ht="19.95" customHeight="1">
      <c r="A157" s="33">
        <v>152</v>
      </c>
      <c r="B157" s="34" t="s">
        <v>839</v>
      </c>
      <c r="C157" s="40" t="s">
        <v>840</v>
      </c>
      <c r="D157" s="36">
        <v>125000</v>
      </c>
      <c r="E157" s="34" t="s">
        <v>806</v>
      </c>
      <c r="F157" s="37" t="s">
        <v>818</v>
      </c>
      <c r="G157" s="38" t="s">
        <v>622</v>
      </c>
    </row>
    <row r="158" spans="1:7" ht="19.95" customHeight="1">
      <c r="A158" s="33">
        <v>153</v>
      </c>
      <c r="B158" s="34" t="s">
        <v>221</v>
      </c>
      <c r="C158" s="40" t="s">
        <v>222</v>
      </c>
      <c r="D158" s="36">
        <v>125000</v>
      </c>
      <c r="E158" s="34" t="s">
        <v>806</v>
      </c>
      <c r="F158" s="37" t="s">
        <v>818</v>
      </c>
      <c r="G158" s="38" t="s">
        <v>622</v>
      </c>
    </row>
    <row r="159" spans="1:7" ht="19.95" customHeight="1">
      <c r="A159" s="33">
        <v>154</v>
      </c>
      <c r="B159" s="34" t="s">
        <v>235</v>
      </c>
      <c r="C159" s="40" t="s">
        <v>236</v>
      </c>
      <c r="D159" s="36">
        <v>125000</v>
      </c>
      <c r="E159" s="34" t="s">
        <v>806</v>
      </c>
      <c r="F159" s="37" t="s">
        <v>818</v>
      </c>
      <c r="G159" s="38" t="s">
        <v>622</v>
      </c>
    </row>
    <row r="160" spans="1:7" ht="19.95" customHeight="1">
      <c r="A160" s="33">
        <v>155</v>
      </c>
      <c r="B160" s="34" t="s">
        <v>841</v>
      </c>
      <c r="C160" s="35" t="s">
        <v>842</v>
      </c>
      <c r="D160" s="36"/>
      <c r="E160" s="34" t="s">
        <v>843</v>
      </c>
      <c r="F160" s="37"/>
      <c r="G160" s="38" t="s">
        <v>622</v>
      </c>
    </row>
    <row r="161" spans="1:7" ht="19.95" customHeight="1">
      <c r="A161" s="33">
        <v>156</v>
      </c>
      <c r="B161" s="34" t="s">
        <v>841</v>
      </c>
      <c r="C161" s="35" t="s">
        <v>844</v>
      </c>
      <c r="D161" s="36"/>
      <c r="E161" s="34" t="s">
        <v>843</v>
      </c>
      <c r="F161" s="37"/>
      <c r="G161" s="38" t="s">
        <v>622</v>
      </c>
    </row>
    <row r="162" spans="1:7" ht="19.95" customHeight="1">
      <c r="A162" s="33">
        <v>157</v>
      </c>
      <c r="B162" s="34" t="s">
        <v>841</v>
      </c>
      <c r="C162" s="35" t="s">
        <v>845</v>
      </c>
      <c r="D162" s="36"/>
      <c r="E162" s="34" t="s">
        <v>843</v>
      </c>
      <c r="F162" s="37"/>
      <c r="G162" s="38" t="s">
        <v>622</v>
      </c>
    </row>
    <row r="163" spans="1:7" ht="19.95" customHeight="1">
      <c r="A163" s="33">
        <v>158</v>
      </c>
      <c r="B163" s="34" t="s">
        <v>841</v>
      </c>
      <c r="C163" s="35" t="s">
        <v>846</v>
      </c>
      <c r="D163" s="36"/>
      <c r="E163" s="34" t="s">
        <v>843</v>
      </c>
      <c r="F163" s="37"/>
      <c r="G163" s="38" t="s">
        <v>622</v>
      </c>
    </row>
    <row r="164" spans="1:7" ht="19.95" customHeight="1">
      <c r="A164" s="33">
        <v>159</v>
      </c>
      <c r="B164" s="34" t="s">
        <v>847</v>
      </c>
      <c r="C164" s="35" t="s">
        <v>848</v>
      </c>
      <c r="D164" s="36">
        <v>20000</v>
      </c>
      <c r="E164" s="34" t="s">
        <v>849</v>
      </c>
      <c r="F164" s="37"/>
      <c r="G164" s="38" t="s">
        <v>622</v>
      </c>
    </row>
    <row r="165" spans="1:7" ht="19.95" customHeight="1">
      <c r="A165" s="33">
        <v>160</v>
      </c>
      <c r="B165" s="34" t="s">
        <v>850</v>
      </c>
      <c r="C165" s="40" t="s">
        <v>851</v>
      </c>
      <c r="D165" s="36">
        <v>20000</v>
      </c>
      <c r="E165" s="34" t="s">
        <v>849</v>
      </c>
      <c r="F165" s="37"/>
      <c r="G165" s="38" t="s">
        <v>622</v>
      </c>
    </row>
    <row r="166" spans="1:7" ht="19.95" customHeight="1">
      <c r="A166" s="33">
        <v>161</v>
      </c>
      <c r="B166" s="34" t="s">
        <v>841</v>
      </c>
      <c r="C166" s="40" t="s">
        <v>852</v>
      </c>
      <c r="D166" s="36"/>
      <c r="E166" s="34" t="s">
        <v>853</v>
      </c>
      <c r="F166" s="37"/>
      <c r="G166" s="38" t="s">
        <v>622</v>
      </c>
    </row>
    <row r="167" spans="1:7" ht="19.95" customHeight="1">
      <c r="A167" s="33">
        <v>162</v>
      </c>
      <c r="B167" s="42" t="s">
        <v>297</v>
      </c>
      <c r="C167" s="40" t="s">
        <v>298</v>
      </c>
      <c r="D167" s="36"/>
      <c r="E167" s="34" t="s">
        <v>854</v>
      </c>
      <c r="F167" s="37"/>
      <c r="G167" s="38" t="s">
        <v>622</v>
      </c>
    </row>
    <row r="168" spans="1:7" ht="19.95" customHeight="1">
      <c r="A168" s="33">
        <v>163</v>
      </c>
      <c r="B168" s="34" t="s">
        <v>855</v>
      </c>
      <c r="C168" s="40" t="s">
        <v>856</v>
      </c>
      <c r="D168" s="36"/>
      <c r="E168" s="34" t="s">
        <v>857</v>
      </c>
      <c r="F168" s="37"/>
      <c r="G168" s="38" t="s">
        <v>622</v>
      </c>
    </row>
    <row r="169" spans="1:7" ht="19.95" customHeight="1">
      <c r="A169" s="33">
        <v>164</v>
      </c>
      <c r="B169" s="42" t="s">
        <v>858</v>
      </c>
      <c r="C169" s="40" t="s">
        <v>859</v>
      </c>
      <c r="D169" s="36">
        <v>10000</v>
      </c>
      <c r="E169" s="34" t="s">
        <v>860</v>
      </c>
      <c r="F169" s="37"/>
      <c r="G169" s="38" t="s">
        <v>622</v>
      </c>
    </row>
    <row r="170" spans="1:7" ht="19.95" customHeight="1">
      <c r="A170" s="33">
        <v>165</v>
      </c>
      <c r="B170" s="42" t="s">
        <v>861</v>
      </c>
      <c r="C170" s="45" t="s">
        <v>862</v>
      </c>
      <c r="D170" s="36">
        <v>10000</v>
      </c>
      <c r="E170" s="34" t="s">
        <v>863</v>
      </c>
      <c r="F170" s="37"/>
      <c r="G170" s="38" t="s">
        <v>622</v>
      </c>
    </row>
    <row r="171" spans="1:7" ht="19.95" customHeight="1">
      <c r="A171" s="33">
        <v>166</v>
      </c>
      <c r="B171" s="42" t="s">
        <v>864</v>
      </c>
      <c r="C171" s="45" t="s">
        <v>865</v>
      </c>
      <c r="D171" s="36"/>
      <c r="E171" s="34" t="s">
        <v>863</v>
      </c>
      <c r="F171" s="37"/>
      <c r="G171" s="38" t="s">
        <v>622</v>
      </c>
    </row>
    <row r="172" spans="1:7" ht="19.95" customHeight="1">
      <c r="A172" s="33">
        <v>167</v>
      </c>
      <c r="B172" s="42" t="s">
        <v>866</v>
      </c>
      <c r="C172" s="45" t="s">
        <v>867</v>
      </c>
      <c r="D172" s="36"/>
      <c r="E172" s="34" t="s">
        <v>863</v>
      </c>
      <c r="F172" s="37"/>
      <c r="G172" s="38" t="s">
        <v>622</v>
      </c>
    </row>
    <row r="173" spans="1:7" ht="19.95" customHeight="1">
      <c r="A173" s="33">
        <v>168</v>
      </c>
      <c r="B173" s="42" t="s">
        <v>868</v>
      </c>
      <c r="C173" s="45" t="s">
        <v>869</v>
      </c>
      <c r="D173" s="36"/>
      <c r="E173" s="34" t="s">
        <v>863</v>
      </c>
      <c r="F173" s="37"/>
      <c r="G173" s="38" t="s">
        <v>622</v>
      </c>
    </row>
    <row r="174" spans="1:7" ht="19.95" customHeight="1">
      <c r="A174" s="33">
        <v>169</v>
      </c>
      <c r="B174" s="42" t="s">
        <v>870</v>
      </c>
      <c r="C174" s="45" t="s">
        <v>871</v>
      </c>
      <c r="D174" s="36"/>
      <c r="E174" s="34" t="s">
        <v>863</v>
      </c>
      <c r="F174" s="37"/>
      <c r="G174" s="38" t="s">
        <v>622</v>
      </c>
    </row>
    <row r="175" spans="1:7" ht="19.95" customHeight="1">
      <c r="A175" s="33">
        <v>170</v>
      </c>
      <c r="B175" s="42" t="s">
        <v>252</v>
      </c>
      <c r="C175" s="45" t="s">
        <v>872</v>
      </c>
      <c r="D175" s="36"/>
      <c r="E175" s="34" t="s">
        <v>863</v>
      </c>
      <c r="F175" s="37"/>
      <c r="G175" s="38" t="s">
        <v>622</v>
      </c>
    </row>
    <row r="176" spans="1:7" ht="19.95" customHeight="1">
      <c r="A176" s="33">
        <v>171</v>
      </c>
      <c r="B176" s="34" t="s">
        <v>855</v>
      </c>
      <c r="C176" s="40" t="s">
        <v>873</v>
      </c>
      <c r="D176" s="36"/>
      <c r="E176" s="34" t="s">
        <v>874</v>
      </c>
      <c r="F176" s="37"/>
      <c r="G176" s="38" t="s">
        <v>622</v>
      </c>
    </row>
    <row r="177" spans="1:7" ht="19.95" customHeight="1">
      <c r="A177" s="33">
        <v>172</v>
      </c>
      <c r="B177" s="42" t="s">
        <v>875</v>
      </c>
      <c r="C177" s="40" t="s">
        <v>876</v>
      </c>
      <c r="D177" s="36">
        <v>20000</v>
      </c>
      <c r="E177" s="34" t="s">
        <v>877</v>
      </c>
      <c r="F177" s="37"/>
      <c r="G177" s="38" t="s">
        <v>622</v>
      </c>
    </row>
    <row r="178" spans="1:7" ht="19.95" customHeight="1">
      <c r="A178" s="33">
        <v>173</v>
      </c>
      <c r="B178" s="42" t="s">
        <v>103</v>
      </c>
      <c r="C178" s="40" t="s">
        <v>104</v>
      </c>
      <c r="D178" s="36">
        <v>20000</v>
      </c>
      <c r="E178" s="34" t="s">
        <v>878</v>
      </c>
      <c r="F178" s="37"/>
      <c r="G178" s="38" t="s">
        <v>622</v>
      </c>
    </row>
    <row r="179" spans="1:7">
      <c r="A179" s="33">
        <v>174</v>
      </c>
      <c r="B179" s="46" t="s">
        <v>879</v>
      </c>
      <c r="C179" s="47" t="s">
        <v>880</v>
      </c>
      <c r="D179" s="36">
        <v>125000</v>
      </c>
      <c r="E179" s="37" t="s">
        <v>881</v>
      </c>
      <c r="F179" s="37" t="s">
        <v>818</v>
      </c>
      <c r="G179" s="38" t="s">
        <v>882</v>
      </c>
    </row>
    <row r="180" spans="1:7">
      <c r="A180" s="33">
        <v>175</v>
      </c>
      <c r="B180" s="46" t="s">
        <v>110</v>
      </c>
      <c r="C180" s="47" t="s">
        <v>883</v>
      </c>
      <c r="D180" s="36">
        <v>125000</v>
      </c>
      <c r="E180" s="37" t="s">
        <v>881</v>
      </c>
      <c r="F180" s="37" t="s">
        <v>818</v>
      </c>
      <c r="G180" s="38" t="s">
        <v>882</v>
      </c>
    </row>
    <row r="181" spans="1:7">
      <c r="A181" s="33">
        <v>176</v>
      </c>
      <c r="B181" s="46" t="s">
        <v>884</v>
      </c>
      <c r="C181" s="47" t="s">
        <v>885</v>
      </c>
      <c r="D181" s="36">
        <v>125000</v>
      </c>
      <c r="E181" s="37" t="s">
        <v>881</v>
      </c>
      <c r="F181" s="37" t="s">
        <v>818</v>
      </c>
      <c r="G181" s="38" t="s">
        <v>882</v>
      </c>
    </row>
    <row r="182" spans="1:7">
      <c r="A182" s="33">
        <v>177</v>
      </c>
      <c r="B182" s="46" t="s">
        <v>395</v>
      </c>
      <c r="C182" s="47" t="s">
        <v>886</v>
      </c>
      <c r="D182" s="36">
        <v>125000</v>
      </c>
      <c r="E182" s="37" t="s">
        <v>881</v>
      </c>
      <c r="F182" s="37" t="s">
        <v>818</v>
      </c>
      <c r="G182" s="38" t="s">
        <v>882</v>
      </c>
    </row>
    <row r="183" spans="1:7">
      <c r="A183" s="33">
        <v>178</v>
      </c>
      <c r="B183" s="46" t="s">
        <v>887</v>
      </c>
      <c r="C183" s="47" t="s">
        <v>888</v>
      </c>
      <c r="D183" s="36">
        <v>125000</v>
      </c>
      <c r="E183" s="37" t="s">
        <v>881</v>
      </c>
      <c r="F183" s="37" t="s">
        <v>818</v>
      </c>
      <c r="G183" s="38" t="s">
        <v>882</v>
      </c>
    </row>
    <row r="184" spans="1:7">
      <c r="A184" s="33">
        <v>179</v>
      </c>
      <c r="B184" s="46" t="s">
        <v>889</v>
      </c>
      <c r="C184" s="47" t="s">
        <v>890</v>
      </c>
      <c r="D184" s="36">
        <v>125000</v>
      </c>
      <c r="E184" s="37" t="s">
        <v>881</v>
      </c>
      <c r="F184" s="37" t="s">
        <v>818</v>
      </c>
      <c r="G184" s="38" t="s">
        <v>882</v>
      </c>
    </row>
    <row r="185" spans="1:7">
      <c r="A185" s="33">
        <v>180</v>
      </c>
      <c r="B185" s="46" t="s">
        <v>107</v>
      </c>
      <c r="C185" s="47" t="s">
        <v>891</v>
      </c>
      <c r="D185" s="36">
        <v>125000</v>
      </c>
      <c r="E185" s="37" t="s">
        <v>881</v>
      </c>
      <c r="F185" s="37" t="s">
        <v>818</v>
      </c>
      <c r="G185" s="38" t="s">
        <v>882</v>
      </c>
    </row>
    <row r="186" spans="1:7">
      <c r="A186" s="33">
        <v>181</v>
      </c>
      <c r="B186" s="46" t="s">
        <v>285</v>
      </c>
      <c r="C186" s="47" t="s">
        <v>892</v>
      </c>
      <c r="D186" s="36">
        <v>125000</v>
      </c>
      <c r="E186" s="37" t="s">
        <v>881</v>
      </c>
      <c r="F186" s="37" t="s">
        <v>818</v>
      </c>
      <c r="G186" s="38" t="s">
        <v>882</v>
      </c>
    </row>
    <row r="187" spans="1:7">
      <c r="A187" s="33">
        <v>182</v>
      </c>
      <c r="B187" s="46" t="s">
        <v>893</v>
      </c>
      <c r="C187" s="47" t="s">
        <v>894</v>
      </c>
      <c r="D187" s="36">
        <v>125000</v>
      </c>
      <c r="E187" s="37" t="s">
        <v>881</v>
      </c>
      <c r="F187" s="37" t="s">
        <v>818</v>
      </c>
      <c r="G187" s="38" t="s">
        <v>882</v>
      </c>
    </row>
    <row r="188" spans="1:7">
      <c r="A188" s="33">
        <v>183</v>
      </c>
      <c r="B188" s="46" t="s">
        <v>895</v>
      </c>
      <c r="C188" s="47" t="s">
        <v>896</v>
      </c>
      <c r="D188" s="36">
        <v>125000</v>
      </c>
      <c r="E188" s="37" t="s">
        <v>881</v>
      </c>
      <c r="F188" s="37" t="s">
        <v>818</v>
      </c>
      <c r="G188" s="38" t="s">
        <v>882</v>
      </c>
    </row>
    <row r="189" spans="1:7">
      <c r="A189" s="33">
        <v>184</v>
      </c>
      <c r="B189" s="46" t="s">
        <v>339</v>
      </c>
      <c r="C189" s="47" t="s">
        <v>897</v>
      </c>
      <c r="D189" s="36">
        <v>125000</v>
      </c>
      <c r="E189" s="37" t="s">
        <v>881</v>
      </c>
      <c r="F189" s="37" t="s">
        <v>818</v>
      </c>
      <c r="G189" s="38" t="s">
        <v>882</v>
      </c>
    </row>
    <row r="190" spans="1:7">
      <c r="A190" s="33">
        <v>185</v>
      </c>
      <c r="B190" s="46" t="s">
        <v>898</v>
      </c>
      <c r="C190" s="47" t="s">
        <v>899</v>
      </c>
      <c r="D190" s="36">
        <v>125000</v>
      </c>
      <c r="E190" s="37" t="s">
        <v>881</v>
      </c>
      <c r="F190" s="37" t="s">
        <v>818</v>
      </c>
      <c r="G190" s="38" t="s">
        <v>882</v>
      </c>
    </row>
    <row r="191" spans="1:7">
      <c r="A191" s="33">
        <v>186</v>
      </c>
      <c r="B191" s="46" t="s">
        <v>900</v>
      </c>
      <c r="C191" s="47" t="s">
        <v>901</v>
      </c>
      <c r="D191" s="36">
        <v>125000</v>
      </c>
      <c r="E191" s="37" t="s">
        <v>881</v>
      </c>
      <c r="F191" s="37" t="s">
        <v>818</v>
      </c>
      <c r="G191" s="38" t="s">
        <v>882</v>
      </c>
    </row>
    <row r="192" spans="1:7">
      <c r="A192" s="33">
        <v>187</v>
      </c>
      <c r="B192" s="46" t="s">
        <v>902</v>
      </c>
      <c r="C192" s="47" t="s">
        <v>903</v>
      </c>
      <c r="D192" s="36">
        <v>125000</v>
      </c>
      <c r="E192" s="37" t="s">
        <v>881</v>
      </c>
      <c r="F192" s="37" t="s">
        <v>818</v>
      </c>
      <c r="G192" s="38" t="s">
        <v>882</v>
      </c>
    </row>
    <row r="193" spans="1:7">
      <c r="A193" s="33">
        <v>188</v>
      </c>
      <c r="B193" s="46" t="s">
        <v>904</v>
      </c>
      <c r="C193" s="47" t="s">
        <v>905</v>
      </c>
      <c r="D193" s="36">
        <v>125000</v>
      </c>
      <c r="E193" s="37" t="s">
        <v>881</v>
      </c>
      <c r="F193" s="37" t="s">
        <v>818</v>
      </c>
      <c r="G193" s="38" t="s">
        <v>882</v>
      </c>
    </row>
    <row r="194" spans="1:7">
      <c r="A194" s="33">
        <v>189</v>
      </c>
      <c r="B194" s="46" t="s">
        <v>906</v>
      </c>
      <c r="C194" s="47" t="s">
        <v>907</v>
      </c>
      <c r="D194" s="36">
        <v>125000</v>
      </c>
      <c r="E194" s="37" t="s">
        <v>881</v>
      </c>
      <c r="F194" s="37" t="s">
        <v>818</v>
      </c>
      <c r="G194" s="38" t="s">
        <v>882</v>
      </c>
    </row>
    <row r="195" spans="1:7">
      <c r="A195" s="33">
        <v>190</v>
      </c>
      <c r="B195" s="46" t="s">
        <v>908</v>
      </c>
      <c r="C195" s="47" t="s">
        <v>909</v>
      </c>
      <c r="D195" s="36">
        <v>125000</v>
      </c>
      <c r="E195" s="37" t="s">
        <v>881</v>
      </c>
      <c r="F195" s="37" t="s">
        <v>818</v>
      </c>
      <c r="G195" s="38" t="s">
        <v>882</v>
      </c>
    </row>
    <row r="196" spans="1:7">
      <c r="A196" s="33">
        <v>191</v>
      </c>
      <c r="B196" s="46" t="s">
        <v>910</v>
      </c>
      <c r="C196" s="47" t="s">
        <v>911</v>
      </c>
      <c r="D196" s="36">
        <v>125000</v>
      </c>
      <c r="E196" s="37" t="s">
        <v>881</v>
      </c>
      <c r="F196" s="37" t="s">
        <v>818</v>
      </c>
      <c r="G196" s="38" t="s">
        <v>882</v>
      </c>
    </row>
    <row r="197" spans="1:7">
      <c r="A197" s="33">
        <v>192</v>
      </c>
      <c r="B197" s="46" t="s">
        <v>912</v>
      </c>
      <c r="C197" s="47" t="s">
        <v>913</v>
      </c>
      <c r="D197" s="36">
        <v>125000</v>
      </c>
      <c r="E197" s="37" t="s">
        <v>881</v>
      </c>
      <c r="F197" s="37" t="s">
        <v>818</v>
      </c>
      <c r="G197" s="38" t="s">
        <v>882</v>
      </c>
    </row>
    <row r="198" spans="1:7">
      <c r="A198" s="33">
        <v>193</v>
      </c>
      <c r="B198" s="46" t="s">
        <v>301</v>
      </c>
      <c r="C198" s="47" t="s">
        <v>914</v>
      </c>
      <c r="D198" s="36">
        <v>125000</v>
      </c>
      <c r="E198" s="37" t="s">
        <v>881</v>
      </c>
      <c r="F198" s="37" t="s">
        <v>818</v>
      </c>
      <c r="G198" s="38" t="s">
        <v>882</v>
      </c>
    </row>
    <row r="199" spans="1:7">
      <c r="A199" s="33">
        <v>194</v>
      </c>
      <c r="B199" s="46" t="s">
        <v>915</v>
      </c>
      <c r="C199" s="47" t="s">
        <v>916</v>
      </c>
      <c r="D199" s="36">
        <v>125000</v>
      </c>
      <c r="E199" s="37" t="s">
        <v>881</v>
      </c>
      <c r="F199" s="37" t="s">
        <v>818</v>
      </c>
      <c r="G199" s="38" t="s">
        <v>882</v>
      </c>
    </row>
    <row r="200" spans="1:7">
      <c r="A200" s="33">
        <v>195</v>
      </c>
      <c r="B200" s="46" t="s">
        <v>917</v>
      </c>
      <c r="C200" s="47" t="s">
        <v>918</v>
      </c>
      <c r="D200" s="36">
        <v>125000</v>
      </c>
      <c r="E200" s="37" t="s">
        <v>881</v>
      </c>
      <c r="F200" s="37" t="s">
        <v>818</v>
      </c>
      <c r="G200" s="38" t="s">
        <v>882</v>
      </c>
    </row>
    <row r="201" spans="1:7">
      <c r="A201" s="33">
        <v>196</v>
      </c>
      <c r="B201" s="46" t="s">
        <v>919</v>
      </c>
      <c r="C201" s="47" t="s">
        <v>920</v>
      </c>
      <c r="D201" s="36">
        <v>125000</v>
      </c>
      <c r="E201" s="37" t="s">
        <v>881</v>
      </c>
      <c r="F201" s="37" t="s">
        <v>818</v>
      </c>
      <c r="G201" s="38" t="s">
        <v>882</v>
      </c>
    </row>
    <row r="202" spans="1:7">
      <c r="A202" s="33">
        <v>197</v>
      </c>
      <c r="B202" s="46" t="s">
        <v>921</v>
      </c>
      <c r="C202" s="47" t="s">
        <v>922</v>
      </c>
      <c r="D202" s="36">
        <v>125000</v>
      </c>
      <c r="E202" s="37" t="s">
        <v>881</v>
      </c>
      <c r="F202" s="37" t="s">
        <v>818</v>
      </c>
      <c r="G202" s="38" t="s">
        <v>882</v>
      </c>
    </row>
    <row r="203" spans="1:7">
      <c r="A203" s="33">
        <v>198</v>
      </c>
      <c r="B203" s="46" t="s">
        <v>414</v>
      </c>
      <c r="C203" s="47" t="s">
        <v>923</v>
      </c>
      <c r="D203" s="36">
        <v>125000</v>
      </c>
      <c r="E203" s="37" t="s">
        <v>881</v>
      </c>
      <c r="F203" s="37" t="s">
        <v>818</v>
      </c>
      <c r="G203" s="38" t="s">
        <v>882</v>
      </c>
    </row>
    <row r="204" spans="1:7">
      <c r="A204" s="33">
        <v>199</v>
      </c>
      <c r="B204" s="46" t="s">
        <v>924</v>
      </c>
      <c r="C204" s="47" t="s">
        <v>925</v>
      </c>
      <c r="D204" s="36">
        <v>125000</v>
      </c>
      <c r="E204" s="37" t="s">
        <v>881</v>
      </c>
      <c r="F204" s="37" t="s">
        <v>818</v>
      </c>
      <c r="G204" s="38" t="s">
        <v>882</v>
      </c>
    </row>
    <row r="205" spans="1:7">
      <c r="A205" s="33">
        <v>200</v>
      </c>
      <c r="B205" s="46" t="s">
        <v>359</v>
      </c>
      <c r="C205" s="47" t="s">
        <v>926</v>
      </c>
      <c r="D205" s="36">
        <v>125000</v>
      </c>
      <c r="E205" s="37" t="s">
        <v>881</v>
      </c>
      <c r="F205" s="37" t="s">
        <v>818</v>
      </c>
      <c r="G205" s="38" t="s">
        <v>882</v>
      </c>
    </row>
    <row r="206" spans="1:7">
      <c r="A206" s="33">
        <v>201</v>
      </c>
      <c r="B206" s="46" t="s">
        <v>23</v>
      </c>
      <c r="C206" s="47" t="s">
        <v>927</v>
      </c>
      <c r="D206" s="36">
        <v>125000</v>
      </c>
      <c r="E206" s="37" t="s">
        <v>881</v>
      </c>
      <c r="F206" s="37" t="s">
        <v>818</v>
      </c>
      <c r="G206" s="38" t="s">
        <v>882</v>
      </c>
    </row>
    <row r="207" spans="1:7">
      <c r="A207" s="33">
        <v>202</v>
      </c>
      <c r="B207" s="46" t="s">
        <v>353</v>
      </c>
      <c r="C207" s="47" t="s">
        <v>928</v>
      </c>
      <c r="D207" s="36">
        <v>125000</v>
      </c>
      <c r="E207" s="37" t="s">
        <v>881</v>
      </c>
      <c r="F207" s="37" t="s">
        <v>818</v>
      </c>
      <c r="G207" s="38" t="s">
        <v>882</v>
      </c>
    </row>
    <row r="208" spans="1:7">
      <c r="A208" s="33">
        <v>203</v>
      </c>
      <c r="B208" s="46" t="s">
        <v>929</v>
      </c>
      <c r="C208" s="47" t="s">
        <v>930</v>
      </c>
      <c r="D208" s="36">
        <v>125000</v>
      </c>
      <c r="E208" s="37" t="s">
        <v>881</v>
      </c>
      <c r="F208" s="37" t="s">
        <v>818</v>
      </c>
      <c r="G208" s="38" t="s">
        <v>882</v>
      </c>
    </row>
    <row r="209" spans="1:7">
      <c r="A209" s="33">
        <v>204</v>
      </c>
      <c r="B209" s="46" t="s">
        <v>931</v>
      </c>
      <c r="C209" s="47" t="s">
        <v>932</v>
      </c>
      <c r="D209" s="36">
        <v>125000</v>
      </c>
      <c r="E209" s="37" t="s">
        <v>881</v>
      </c>
      <c r="F209" s="37" t="s">
        <v>818</v>
      </c>
      <c r="G209" s="38" t="s">
        <v>933</v>
      </c>
    </row>
    <row r="210" spans="1:7">
      <c r="A210" s="33">
        <v>205</v>
      </c>
      <c r="B210" s="46" t="s">
        <v>41</v>
      </c>
      <c r="C210" s="47" t="s">
        <v>934</v>
      </c>
      <c r="D210" s="36">
        <v>125000</v>
      </c>
      <c r="E210" s="37" t="s">
        <v>881</v>
      </c>
      <c r="F210" s="37" t="s">
        <v>818</v>
      </c>
      <c r="G210" s="38" t="s">
        <v>933</v>
      </c>
    </row>
    <row r="211" spans="1:7">
      <c r="A211" s="33">
        <v>206</v>
      </c>
      <c r="B211" s="46" t="s">
        <v>38</v>
      </c>
      <c r="C211" s="47" t="s">
        <v>935</v>
      </c>
      <c r="D211" s="36">
        <v>125000</v>
      </c>
      <c r="E211" s="37" t="s">
        <v>881</v>
      </c>
      <c r="F211" s="37" t="s">
        <v>818</v>
      </c>
      <c r="G211" s="38" t="s">
        <v>933</v>
      </c>
    </row>
    <row r="212" spans="1:7">
      <c r="A212" s="33">
        <v>207</v>
      </c>
      <c r="B212" s="46" t="s">
        <v>936</v>
      </c>
      <c r="C212" s="47" t="s">
        <v>937</v>
      </c>
      <c r="D212" s="36">
        <v>125000</v>
      </c>
      <c r="E212" s="37" t="s">
        <v>881</v>
      </c>
      <c r="F212" s="37" t="s">
        <v>818</v>
      </c>
      <c r="G212" s="38" t="s">
        <v>933</v>
      </c>
    </row>
    <row r="213" spans="1:7">
      <c r="A213" s="33">
        <v>208</v>
      </c>
      <c r="B213" s="46" t="s">
        <v>938</v>
      </c>
      <c r="C213" s="47" t="s">
        <v>939</v>
      </c>
      <c r="D213" s="36">
        <v>125000</v>
      </c>
      <c r="E213" s="37" t="s">
        <v>881</v>
      </c>
      <c r="F213" s="37" t="s">
        <v>818</v>
      </c>
      <c r="G213" s="38" t="s">
        <v>933</v>
      </c>
    </row>
    <row r="214" spans="1:7">
      <c r="A214" s="33">
        <v>209</v>
      </c>
      <c r="B214" s="46" t="s">
        <v>940</v>
      </c>
      <c r="C214" s="47" t="s">
        <v>941</v>
      </c>
      <c r="D214" s="36">
        <v>125000</v>
      </c>
      <c r="E214" s="37" t="s">
        <v>881</v>
      </c>
      <c r="F214" s="37" t="s">
        <v>942</v>
      </c>
      <c r="G214" s="38" t="s">
        <v>933</v>
      </c>
    </row>
    <row r="215" spans="1:7">
      <c r="A215" s="33">
        <v>210</v>
      </c>
      <c r="B215" s="46" t="s">
        <v>943</v>
      </c>
      <c r="C215" s="47" t="s">
        <v>944</v>
      </c>
      <c r="D215" s="36">
        <v>125000</v>
      </c>
      <c r="E215" s="37" t="s">
        <v>881</v>
      </c>
      <c r="F215" s="37" t="s">
        <v>942</v>
      </c>
      <c r="G215" s="38" t="s">
        <v>933</v>
      </c>
    </row>
    <row r="216" spans="1:7">
      <c r="A216" s="33">
        <v>211</v>
      </c>
      <c r="B216" s="46" t="s">
        <v>945</v>
      </c>
      <c r="C216" s="47" t="s">
        <v>946</v>
      </c>
      <c r="D216" s="36">
        <v>125000</v>
      </c>
      <c r="E216" s="37" t="s">
        <v>881</v>
      </c>
      <c r="F216" s="37" t="s">
        <v>942</v>
      </c>
      <c r="G216" s="38" t="s">
        <v>933</v>
      </c>
    </row>
    <row r="217" spans="1:7">
      <c r="A217" s="33">
        <v>212</v>
      </c>
      <c r="B217" s="46" t="s">
        <v>28</v>
      </c>
      <c r="C217" s="47" t="s">
        <v>947</v>
      </c>
      <c r="D217" s="36">
        <v>125000</v>
      </c>
      <c r="E217" s="37" t="s">
        <v>881</v>
      </c>
      <c r="F217" s="37" t="s">
        <v>942</v>
      </c>
      <c r="G217" s="38" t="s">
        <v>933</v>
      </c>
    </row>
    <row r="218" spans="1:7">
      <c r="A218" s="33">
        <v>213</v>
      </c>
      <c r="B218" s="46" t="s">
        <v>948</v>
      </c>
      <c r="C218" s="47" t="s">
        <v>949</v>
      </c>
      <c r="D218" s="36">
        <v>125000</v>
      </c>
      <c r="E218" s="37" t="s">
        <v>881</v>
      </c>
      <c r="F218" s="37" t="s">
        <v>942</v>
      </c>
      <c r="G218" s="38" t="s">
        <v>933</v>
      </c>
    </row>
    <row r="219" spans="1:7">
      <c r="A219" s="33">
        <v>214</v>
      </c>
      <c r="B219" s="46" t="s">
        <v>950</v>
      </c>
      <c r="C219" s="47" t="s">
        <v>951</v>
      </c>
      <c r="D219" s="36">
        <v>125000</v>
      </c>
      <c r="E219" s="37" t="s">
        <v>881</v>
      </c>
      <c r="F219" s="37" t="s">
        <v>942</v>
      </c>
      <c r="G219" s="38" t="s">
        <v>882</v>
      </c>
    </row>
    <row r="220" spans="1:7">
      <c r="A220" s="33">
        <v>215</v>
      </c>
      <c r="B220" s="46" t="s">
        <v>84</v>
      </c>
      <c r="C220" s="47" t="s">
        <v>952</v>
      </c>
      <c r="D220" s="36">
        <v>125000</v>
      </c>
      <c r="E220" s="37" t="s">
        <v>881</v>
      </c>
      <c r="F220" s="37" t="s">
        <v>942</v>
      </c>
      <c r="G220" s="38" t="s">
        <v>882</v>
      </c>
    </row>
    <row r="221" spans="1:7">
      <c r="A221" s="33">
        <v>216</v>
      </c>
      <c r="B221" s="46" t="s">
        <v>953</v>
      </c>
      <c r="C221" s="47" t="s">
        <v>954</v>
      </c>
      <c r="D221" s="36">
        <v>125000</v>
      </c>
      <c r="E221" s="37" t="s">
        <v>881</v>
      </c>
      <c r="F221" s="37" t="s">
        <v>942</v>
      </c>
      <c r="G221" s="38" t="s">
        <v>882</v>
      </c>
    </row>
    <row r="222" spans="1:7">
      <c r="A222" s="33">
        <v>217</v>
      </c>
      <c r="B222" s="46" t="s">
        <v>52</v>
      </c>
      <c r="C222" s="47" t="s">
        <v>955</v>
      </c>
      <c r="D222" s="36">
        <v>125000</v>
      </c>
      <c r="E222" s="37" t="s">
        <v>881</v>
      </c>
      <c r="F222" s="37" t="s">
        <v>942</v>
      </c>
      <c r="G222" s="38" t="s">
        <v>882</v>
      </c>
    </row>
    <row r="223" spans="1:7">
      <c r="A223" s="33">
        <v>218</v>
      </c>
      <c r="B223" s="46" t="s">
        <v>429</v>
      </c>
      <c r="C223" s="47" t="s">
        <v>956</v>
      </c>
      <c r="D223" s="36">
        <v>125000</v>
      </c>
      <c r="E223" s="37" t="s">
        <v>881</v>
      </c>
      <c r="F223" s="37" t="s">
        <v>942</v>
      </c>
      <c r="G223" s="38" t="s">
        <v>882</v>
      </c>
    </row>
    <row r="224" spans="1:7">
      <c r="A224" s="33">
        <v>219</v>
      </c>
      <c r="B224" s="46" t="s">
        <v>957</v>
      </c>
      <c r="C224" s="47" t="s">
        <v>958</v>
      </c>
      <c r="D224" s="36">
        <v>125000</v>
      </c>
      <c r="E224" s="37" t="s">
        <v>881</v>
      </c>
      <c r="F224" s="37" t="s">
        <v>942</v>
      </c>
      <c r="G224" s="38" t="s">
        <v>933</v>
      </c>
    </row>
    <row r="225" spans="1:7">
      <c r="A225" s="33">
        <v>220</v>
      </c>
      <c r="B225" s="46" t="s">
        <v>196</v>
      </c>
      <c r="C225" s="47" t="s">
        <v>959</v>
      </c>
      <c r="D225" s="36">
        <v>125000</v>
      </c>
      <c r="E225" s="37" t="s">
        <v>881</v>
      </c>
      <c r="F225" s="37" t="s">
        <v>942</v>
      </c>
      <c r="G225" s="38" t="s">
        <v>933</v>
      </c>
    </row>
    <row r="226" spans="1:7">
      <c r="A226" s="33">
        <v>221</v>
      </c>
      <c r="B226" s="46" t="s">
        <v>26</v>
      </c>
      <c r="C226" s="47" t="s">
        <v>960</v>
      </c>
      <c r="D226" s="36">
        <v>125000</v>
      </c>
      <c r="E226" s="37" t="s">
        <v>881</v>
      </c>
      <c r="F226" s="37" t="s">
        <v>942</v>
      </c>
      <c r="G226" s="38" t="s">
        <v>933</v>
      </c>
    </row>
    <row r="227" spans="1:7">
      <c r="A227" s="33">
        <v>222</v>
      </c>
      <c r="B227" s="46" t="s">
        <v>255</v>
      </c>
      <c r="C227" s="47" t="s">
        <v>961</v>
      </c>
      <c r="D227" s="36">
        <v>125000</v>
      </c>
      <c r="E227" s="37" t="s">
        <v>881</v>
      </c>
      <c r="F227" s="37" t="s">
        <v>942</v>
      </c>
      <c r="G227" s="38" t="s">
        <v>933</v>
      </c>
    </row>
    <row r="228" spans="1:7">
      <c r="A228" s="33">
        <v>223</v>
      </c>
      <c r="B228" s="46" t="s">
        <v>962</v>
      </c>
      <c r="C228" s="47" t="s">
        <v>963</v>
      </c>
      <c r="D228" s="36">
        <v>125000</v>
      </c>
      <c r="E228" s="37" t="s">
        <v>881</v>
      </c>
      <c r="F228" s="37" t="s">
        <v>942</v>
      </c>
      <c r="G228" s="38" t="s">
        <v>933</v>
      </c>
    </row>
    <row r="229" spans="1:7">
      <c r="A229" s="33">
        <v>224</v>
      </c>
      <c r="B229" s="46" t="s">
        <v>68</v>
      </c>
      <c r="C229" s="47" t="s">
        <v>964</v>
      </c>
      <c r="D229" s="36">
        <v>125000</v>
      </c>
      <c r="E229" s="37" t="s">
        <v>881</v>
      </c>
      <c r="F229" s="37" t="s">
        <v>942</v>
      </c>
      <c r="G229" s="38" t="s">
        <v>965</v>
      </c>
    </row>
    <row r="230" spans="1:7">
      <c r="A230" s="33">
        <v>225</v>
      </c>
      <c r="B230" s="46" t="s">
        <v>292</v>
      </c>
      <c r="C230" s="47" t="s">
        <v>966</v>
      </c>
      <c r="D230" s="36">
        <v>125000</v>
      </c>
      <c r="E230" s="37" t="s">
        <v>881</v>
      </c>
      <c r="F230" s="37" t="s">
        <v>942</v>
      </c>
      <c r="G230" s="38" t="s">
        <v>965</v>
      </c>
    </row>
    <row r="231" spans="1:7">
      <c r="A231" s="33">
        <v>226</v>
      </c>
      <c r="B231" s="46" t="s">
        <v>32</v>
      </c>
      <c r="C231" s="47" t="s">
        <v>967</v>
      </c>
      <c r="D231" s="36">
        <v>125000</v>
      </c>
      <c r="E231" s="37" t="s">
        <v>881</v>
      </c>
      <c r="F231" s="37" t="s">
        <v>942</v>
      </c>
      <c r="G231" s="38" t="s">
        <v>965</v>
      </c>
    </row>
    <row r="232" spans="1:7">
      <c r="A232" s="33">
        <v>227</v>
      </c>
      <c r="B232" s="46" t="s">
        <v>282</v>
      </c>
      <c r="C232" s="47" t="s">
        <v>968</v>
      </c>
      <c r="D232" s="36">
        <v>125000</v>
      </c>
      <c r="E232" s="37" t="s">
        <v>881</v>
      </c>
      <c r="F232" s="37" t="s">
        <v>942</v>
      </c>
      <c r="G232" s="38" t="s">
        <v>965</v>
      </c>
    </row>
    <row r="233" spans="1:7">
      <c r="A233" s="33">
        <v>228</v>
      </c>
      <c r="B233" s="46" t="s">
        <v>20</v>
      </c>
      <c r="C233" s="47" t="s">
        <v>969</v>
      </c>
      <c r="D233" s="36">
        <v>125000</v>
      </c>
      <c r="E233" s="37" t="s">
        <v>881</v>
      </c>
      <c r="F233" s="37" t="s">
        <v>942</v>
      </c>
      <c r="G233" s="38" t="s">
        <v>965</v>
      </c>
    </row>
    <row r="234" spans="1:7">
      <c r="A234" s="33">
        <v>229</v>
      </c>
      <c r="B234" s="46" t="s">
        <v>970</v>
      </c>
      <c r="C234" s="47" t="s">
        <v>971</v>
      </c>
      <c r="D234" s="36">
        <v>125000</v>
      </c>
      <c r="E234" s="37" t="s">
        <v>881</v>
      </c>
      <c r="F234" s="37" t="s">
        <v>942</v>
      </c>
      <c r="G234" s="38" t="s">
        <v>882</v>
      </c>
    </row>
    <row r="235" spans="1:7">
      <c r="A235" s="33">
        <v>230</v>
      </c>
      <c r="B235" s="46" t="s">
        <v>972</v>
      </c>
      <c r="C235" s="47" t="s">
        <v>973</v>
      </c>
      <c r="D235" s="36">
        <v>125000</v>
      </c>
      <c r="E235" s="37" t="s">
        <v>881</v>
      </c>
      <c r="F235" s="37" t="s">
        <v>942</v>
      </c>
      <c r="G235" s="38" t="s">
        <v>882</v>
      </c>
    </row>
    <row r="236" spans="1:7">
      <c r="A236" s="33">
        <v>231</v>
      </c>
      <c r="B236" s="46" t="s">
        <v>30</v>
      </c>
      <c r="C236" s="47" t="s">
        <v>974</v>
      </c>
      <c r="D236" s="36">
        <v>125000</v>
      </c>
      <c r="E236" s="37" t="s">
        <v>881</v>
      </c>
      <c r="F236" s="37" t="s">
        <v>942</v>
      </c>
      <c r="G236" s="38" t="s">
        <v>882</v>
      </c>
    </row>
    <row r="237" spans="1:7">
      <c r="A237" s="33">
        <v>232</v>
      </c>
      <c r="B237" s="46" t="s">
        <v>82</v>
      </c>
      <c r="C237" s="47" t="s">
        <v>975</v>
      </c>
      <c r="D237" s="36">
        <v>125000</v>
      </c>
      <c r="E237" s="37" t="s">
        <v>881</v>
      </c>
      <c r="F237" s="37" t="s">
        <v>942</v>
      </c>
      <c r="G237" s="38" t="s">
        <v>882</v>
      </c>
    </row>
    <row r="238" spans="1:7">
      <c r="A238" s="33">
        <v>233</v>
      </c>
      <c r="B238" s="46" t="s">
        <v>976</v>
      </c>
      <c r="C238" s="47" t="s">
        <v>977</v>
      </c>
      <c r="D238" s="36">
        <v>125000</v>
      </c>
      <c r="E238" s="37" t="s">
        <v>881</v>
      </c>
      <c r="F238" s="37" t="s">
        <v>942</v>
      </c>
      <c r="G238" s="38" t="s">
        <v>882</v>
      </c>
    </row>
    <row r="239" spans="1:7">
      <c r="A239" s="33">
        <v>234</v>
      </c>
      <c r="B239" s="46" t="s">
        <v>978</v>
      </c>
      <c r="C239" s="47" t="s">
        <v>979</v>
      </c>
      <c r="D239" s="36">
        <v>145000</v>
      </c>
      <c r="E239" s="37" t="s">
        <v>980</v>
      </c>
      <c r="F239" s="37" t="s">
        <v>942</v>
      </c>
      <c r="G239" s="38" t="s">
        <v>933</v>
      </c>
    </row>
    <row r="240" spans="1:7">
      <c r="A240" s="33">
        <v>235</v>
      </c>
      <c r="B240" s="46" t="s">
        <v>452</v>
      </c>
      <c r="C240" s="47" t="s">
        <v>981</v>
      </c>
      <c r="D240" s="36">
        <v>145000</v>
      </c>
      <c r="E240" s="37" t="s">
        <v>980</v>
      </c>
      <c r="F240" s="37" t="s">
        <v>942</v>
      </c>
      <c r="G240" s="38" t="s">
        <v>933</v>
      </c>
    </row>
    <row r="241" spans="1:7">
      <c r="A241" s="33">
        <v>236</v>
      </c>
      <c r="B241" s="46" t="s">
        <v>547</v>
      </c>
      <c r="C241" s="47" t="s">
        <v>982</v>
      </c>
      <c r="D241" s="36">
        <v>145000</v>
      </c>
      <c r="E241" s="37" t="s">
        <v>980</v>
      </c>
      <c r="F241" s="37" t="s">
        <v>942</v>
      </c>
      <c r="G241" s="38" t="s">
        <v>933</v>
      </c>
    </row>
    <row r="242" spans="1:7">
      <c r="A242" s="33">
        <v>237</v>
      </c>
      <c r="B242" s="46" t="s">
        <v>267</v>
      </c>
      <c r="C242" s="47" t="s">
        <v>983</v>
      </c>
      <c r="D242" s="36">
        <v>145000</v>
      </c>
      <c r="E242" s="37" t="s">
        <v>980</v>
      </c>
      <c r="F242" s="37" t="s">
        <v>942</v>
      </c>
      <c r="G242" s="38" t="s">
        <v>933</v>
      </c>
    </row>
    <row r="243" spans="1:7">
      <c r="A243" s="33">
        <v>238</v>
      </c>
      <c r="B243" s="46" t="s">
        <v>984</v>
      </c>
      <c r="C243" s="47" t="s">
        <v>985</v>
      </c>
      <c r="D243" s="36">
        <v>145000</v>
      </c>
      <c r="E243" s="37" t="s">
        <v>980</v>
      </c>
      <c r="F243" s="37" t="s">
        <v>942</v>
      </c>
      <c r="G243" s="38" t="s">
        <v>933</v>
      </c>
    </row>
    <row r="244" spans="1:7">
      <c r="A244" s="33">
        <v>239</v>
      </c>
      <c r="B244" s="46" t="s">
        <v>986</v>
      </c>
      <c r="C244" s="47" t="s">
        <v>987</v>
      </c>
      <c r="D244" s="36">
        <v>145000</v>
      </c>
      <c r="E244" s="37" t="s">
        <v>980</v>
      </c>
      <c r="F244" s="37" t="s">
        <v>942</v>
      </c>
      <c r="G244" s="38" t="s">
        <v>933</v>
      </c>
    </row>
    <row r="245" spans="1:7">
      <c r="A245" s="33">
        <v>240</v>
      </c>
      <c r="B245" s="46" t="s">
        <v>450</v>
      </c>
      <c r="C245" s="47" t="s">
        <v>988</v>
      </c>
      <c r="D245" s="36">
        <v>145000</v>
      </c>
      <c r="E245" s="37" t="s">
        <v>980</v>
      </c>
      <c r="F245" s="37" t="s">
        <v>942</v>
      </c>
      <c r="G245" s="38" t="s">
        <v>933</v>
      </c>
    </row>
    <row r="246" spans="1:7">
      <c r="A246" s="33">
        <v>241</v>
      </c>
      <c r="B246" s="46" t="s">
        <v>217</v>
      </c>
      <c r="C246" s="47" t="s">
        <v>989</v>
      </c>
      <c r="D246" s="36">
        <v>145000</v>
      </c>
      <c r="E246" s="37" t="s">
        <v>980</v>
      </c>
      <c r="F246" s="37" t="s">
        <v>942</v>
      </c>
      <c r="G246" s="38" t="s">
        <v>933</v>
      </c>
    </row>
    <row r="247" spans="1:7">
      <c r="A247" s="33">
        <v>242</v>
      </c>
      <c r="B247" s="46" t="s">
        <v>990</v>
      </c>
      <c r="C247" s="47" t="s">
        <v>991</v>
      </c>
      <c r="D247" s="36">
        <v>145000</v>
      </c>
      <c r="E247" s="37" t="s">
        <v>980</v>
      </c>
      <c r="F247" s="37" t="s">
        <v>942</v>
      </c>
      <c r="G247" s="38" t="s">
        <v>933</v>
      </c>
    </row>
    <row r="248" spans="1:7">
      <c r="A248" s="33">
        <v>243</v>
      </c>
      <c r="B248" s="46" t="s">
        <v>992</v>
      </c>
      <c r="C248" s="47" t="s">
        <v>993</v>
      </c>
      <c r="D248" s="36">
        <v>145000</v>
      </c>
      <c r="E248" s="37" t="s">
        <v>980</v>
      </c>
      <c r="F248" s="37" t="s">
        <v>942</v>
      </c>
      <c r="G248" s="38" t="s">
        <v>933</v>
      </c>
    </row>
    <row r="249" spans="1:7">
      <c r="A249" s="33">
        <v>244</v>
      </c>
      <c r="B249" s="46" t="s">
        <v>72</v>
      </c>
      <c r="C249" s="47" t="s">
        <v>994</v>
      </c>
      <c r="D249" s="36">
        <v>125000</v>
      </c>
      <c r="E249" s="37" t="s">
        <v>881</v>
      </c>
      <c r="F249" s="37" t="s">
        <v>995</v>
      </c>
      <c r="G249" s="38" t="s">
        <v>933</v>
      </c>
    </row>
    <row r="250" spans="1:7">
      <c r="A250" s="33">
        <v>245</v>
      </c>
      <c r="B250" s="46" t="s">
        <v>96</v>
      </c>
      <c r="C250" s="47" t="s">
        <v>996</v>
      </c>
      <c r="D250" s="36">
        <v>125000</v>
      </c>
      <c r="E250" s="37" t="s">
        <v>881</v>
      </c>
      <c r="F250" s="37" t="s">
        <v>995</v>
      </c>
      <c r="G250" s="38" t="s">
        <v>933</v>
      </c>
    </row>
    <row r="251" spans="1:7">
      <c r="A251" s="33">
        <v>246</v>
      </c>
      <c r="B251" s="46" t="s">
        <v>274</v>
      </c>
      <c r="C251" s="47" t="s">
        <v>997</v>
      </c>
      <c r="D251" s="36">
        <v>125000</v>
      </c>
      <c r="E251" s="37" t="s">
        <v>881</v>
      </c>
      <c r="F251" s="37" t="s">
        <v>995</v>
      </c>
      <c r="G251" s="38" t="s">
        <v>933</v>
      </c>
    </row>
    <row r="252" spans="1:7">
      <c r="A252" s="33">
        <v>247</v>
      </c>
      <c r="B252" s="46" t="s">
        <v>89</v>
      </c>
      <c r="C252" s="47" t="s">
        <v>998</v>
      </c>
      <c r="D252" s="36">
        <v>125000</v>
      </c>
      <c r="E252" s="37" t="s">
        <v>881</v>
      </c>
      <c r="F252" s="37" t="s">
        <v>995</v>
      </c>
      <c r="G252" s="38" t="s">
        <v>933</v>
      </c>
    </row>
    <row r="253" spans="1:7">
      <c r="A253" s="33">
        <v>248</v>
      </c>
      <c r="B253" s="46" t="s">
        <v>999</v>
      </c>
      <c r="C253" s="47" t="s">
        <v>1000</v>
      </c>
      <c r="D253" s="36">
        <v>125000</v>
      </c>
      <c r="E253" s="37" t="s">
        <v>881</v>
      </c>
      <c r="F253" s="37" t="s">
        <v>995</v>
      </c>
      <c r="G253" s="38" t="s">
        <v>933</v>
      </c>
    </row>
    <row r="254" spans="1:7">
      <c r="A254" s="33">
        <v>249</v>
      </c>
      <c r="B254" s="46" t="s">
        <v>1001</v>
      </c>
      <c r="C254" s="47" t="s">
        <v>1002</v>
      </c>
      <c r="D254" s="36">
        <v>125000</v>
      </c>
      <c r="E254" s="37" t="s">
        <v>881</v>
      </c>
      <c r="F254" s="37" t="s">
        <v>995</v>
      </c>
      <c r="G254" s="38" t="s">
        <v>933</v>
      </c>
    </row>
    <row r="255" spans="1:7">
      <c r="A255" s="33">
        <v>250</v>
      </c>
      <c r="B255" s="46" t="s">
        <v>34</v>
      </c>
      <c r="C255" s="47" t="s">
        <v>1003</v>
      </c>
      <c r="D255" s="36">
        <v>125000</v>
      </c>
      <c r="E255" s="37" t="s">
        <v>881</v>
      </c>
      <c r="F255" s="37" t="s">
        <v>995</v>
      </c>
      <c r="G255" s="38" t="s">
        <v>933</v>
      </c>
    </row>
    <row r="256" spans="1:7">
      <c r="A256" s="33">
        <v>251</v>
      </c>
      <c r="B256" s="46" t="s">
        <v>228</v>
      </c>
      <c r="C256" s="47" t="s">
        <v>1004</v>
      </c>
      <c r="D256" s="36">
        <v>125000</v>
      </c>
      <c r="E256" s="37" t="s">
        <v>881</v>
      </c>
      <c r="F256" s="37" t="s">
        <v>995</v>
      </c>
      <c r="G256" s="38" t="s">
        <v>933</v>
      </c>
    </row>
    <row r="257" spans="1:7">
      <c r="A257" s="33">
        <v>252</v>
      </c>
      <c r="B257" s="46" t="s">
        <v>15</v>
      </c>
      <c r="C257" s="47" t="s">
        <v>1005</v>
      </c>
      <c r="D257" s="36">
        <v>125000</v>
      </c>
      <c r="E257" s="37" t="s">
        <v>881</v>
      </c>
      <c r="F257" s="37" t="s">
        <v>995</v>
      </c>
      <c r="G257" s="38" t="s">
        <v>933</v>
      </c>
    </row>
    <row r="258" spans="1:7">
      <c r="A258" s="33">
        <v>253</v>
      </c>
      <c r="B258" s="46" t="s">
        <v>1006</v>
      </c>
      <c r="C258" s="47" t="s">
        <v>1007</v>
      </c>
      <c r="D258" s="36">
        <v>125000</v>
      </c>
      <c r="E258" s="37" t="s">
        <v>881</v>
      </c>
      <c r="F258" s="37" t="s">
        <v>995</v>
      </c>
      <c r="G258" s="38" t="s">
        <v>933</v>
      </c>
    </row>
    <row r="259" spans="1:7">
      <c r="A259" s="33">
        <v>254</v>
      </c>
      <c r="B259" s="46" t="s">
        <v>401</v>
      </c>
      <c r="C259" s="47" t="s">
        <v>1008</v>
      </c>
      <c r="D259" s="36">
        <v>125000</v>
      </c>
      <c r="E259" s="37" t="s">
        <v>881</v>
      </c>
      <c r="F259" s="37" t="s">
        <v>995</v>
      </c>
      <c r="G259" s="38" t="s">
        <v>933</v>
      </c>
    </row>
    <row r="260" spans="1:7">
      <c r="A260" s="33">
        <v>255</v>
      </c>
      <c r="B260" s="46" t="s">
        <v>555</v>
      </c>
      <c r="C260" s="47" t="s">
        <v>1009</v>
      </c>
      <c r="D260" s="36">
        <v>125000</v>
      </c>
      <c r="E260" s="37" t="s">
        <v>881</v>
      </c>
      <c r="F260" s="37" t="s">
        <v>995</v>
      </c>
      <c r="G260" s="38" t="s">
        <v>933</v>
      </c>
    </row>
    <row r="261" spans="1:7">
      <c r="A261" s="33">
        <v>256</v>
      </c>
      <c r="B261" s="46" t="s">
        <v>226</v>
      </c>
      <c r="C261" s="47" t="s">
        <v>1010</v>
      </c>
      <c r="D261" s="36">
        <v>125000</v>
      </c>
      <c r="E261" s="37" t="s">
        <v>881</v>
      </c>
      <c r="F261" s="37" t="s">
        <v>995</v>
      </c>
      <c r="G261" s="38" t="s">
        <v>933</v>
      </c>
    </row>
    <row r="262" spans="1:7">
      <c r="A262" s="33">
        <v>257</v>
      </c>
      <c r="B262" s="46" t="s">
        <v>1011</v>
      </c>
      <c r="C262" s="47" t="s">
        <v>1012</v>
      </c>
      <c r="D262" s="36">
        <v>125000</v>
      </c>
      <c r="E262" s="37" t="s">
        <v>881</v>
      </c>
      <c r="F262" s="37" t="s">
        <v>995</v>
      </c>
      <c r="G262" s="38" t="s">
        <v>933</v>
      </c>
    </row>
    <row r="263" spans="1:7">
      <c r="A263" s="33">
        <v>258</v>
      </c>
      <c r="B263" s="46" t="s">
        <v>50</v>
      </c>
      <c r="C263" s="47" t="s">
        <v>1013</v>
      </c>
      <c r="D263" s="36">
        <v>125000</v>
      </c>
      <c r="E263" s="37" t="s">
        <v>881</v>
      </c>
      <c r="F263" s="37" t="s">
        <v>995</v>
      </c>
      <c r="G263" s="38" t="s">
        <v>933</v>
      </c>
    </row>
    <row r="264" spans="1:7">
      <c r="A264" s="33">
        <v>259</v>
      </c>
      <c r="B264" s="46" t="s">
        <v>1014</v>
      </c>
      <c r="C264" s="47" t="s">
        <v>1015</v>
      </c>
      <c r="D264" s="36">
        <v>125000</v>
      </c>
      <c r="E264" s="37" t="s">
        <v>881</v>
      </c>
      <c r="F264" s="37" t="s">
        <v>995</v>
      </c>
      <c r="G264" s="38" t="s">
        <v>965</v>
      </c>
    </row>
    <row r="265" spans="1:7">
      <c r="A265" s="33">
        <v>260</v>
      </c>
      <c r="B265" s="46" t="s">
        <v>513</v>
      </c>
      <c r="C265" s="47" t="s">
        <v>1016</v>
      </c>
      <c r="D265" s="36">
        <v>125000</v>
      </c>
      <c r="E265" s="37" t="s">
        <v>881</v>
      </c>
      <c r="F265" s="37" t="s">
        <v>995</v>
      </c>
      <c r="G265" s="38" t="s">
        <v>965</v>
      </c>
    </row>
    <row r="266" spans="1:7">
      <c r="A266" s="33">
        <v>261</v>
      </c>
      <c r="B266" s="46" t="s">
        <v>435</v>
      </c>
      <c r="C266" s="47" t="s">
        <v>1017</v>
      </c>
      <c r="D266" s="36">
        <v>125000</v>
      </c>
      <c r="E266" s="37" t="s">
        <v>881</v>
      </c>
      <c r="F266" s="37" t="s">
        <v>995</v>
      </c>
      <c r="G266" s="38" t="s">
        <v>965</v>
      </c>
    </row>
    <row r="267" spans="1:7">
      <c r="A267" s="33">
        <v>262</v>
      </c>
      <c r="B267" s="46" t="s">
        <v>1018</v>
      </c>
      <c r="C267" s="47" t="s">
        <v>1019</v>
      </c>
      <c r="D267" s="36">
        <v>125000</v>
      </c>
      <c r="E267" s="37" t="s">
        <v>881</v>
      </c>
      <c r="F267" s="37" t="s">
        <v>995</v>
      </c>
      <c r="G267" s="38" t="s">
        <v>965</v>
      </c>
    </row>
    <row r="268" spans="1:7">
      <c r="A268" s="33">
        <v>263</v>
      </c>
      <c r="B268" s="46" t="s">
        <v>1020</v>
      </c>
      <c r="C268" s="47" t="s">
        <v>1021</v>
      </c>
      <c r="D268" s="36">
        <v>125000</v>
      </c>
      <c r="E268" s="37" t="s">
        <v>881</v>
      </c>
      <c r="F268" s="37" t="s">
        <v>995</v>
      </c>
      <c r="G268" s="38" t="s">
        <v>965</v>
      </c>
    </row>
    <row r="269" spans="1:7">
      <c r="A269" s="33">
        <v>264</v>
      </c>
      <c r="B269" s="46" t="s">
        <v>112</v>
      </c>
      <c r="C269" s="47" t="s">
        <v>1022</v>
      </c>
      <c r="D269" s="36">
        <v>125000</v>
      </c>
      <c r="E269" s="37" t="s">
        <v>881</v>
      </c>
      <c r="F269" s="37" t="s">
        <v>1023</v>
      </c>
      <c r="G269" s="38" t="s">
        <v>1024</v>
      </c>
    </row>
    <row r="270" spans="1:7">
      <c r="A270" s="33">
        <v>265</v>
      </c>
      <c r="B270" s="46" t="s">
        <v>155</v>
      </c>
      <c r="C270" s="47" t="s">
        <v>1025</v>
      </c>
      <c r="D270" s="36">
        <v>125000</v>
      </c>
      <c r="E270" s="37" t="s">
        <v>881</v>
      </c>
      <c r="F270" s="37" t="s">
        <v>1023</v>
      </c>
      <c r="G270" s="38" t="s">
        <v>1024</v>
      </c>
    </row>
    <row r="271" spans="1:7">
      <c r="A271" s="33">
        <v>266</v>
      </c>
      <c r="B271" s="46" t="s">
        <v>388</v>
      </c>
      <c r="C271" s="47" t="s">
        <v>1026</v>
      </c>
      <c r="D271" s="36">
        <v>125000</v>
      </c>
      <c r="E271" s="37" t="s">
        <v>881</v>
      </c>
      <c r="F271" s="37" t="s">
        <v>1023</v>
      </c>
      <c r="G271" s="38" t="s">
        <v>1024</v>
      </c>
    </row>
    <row r="272" spans="1:7">
      <c r="A272" s="33">
        <v>267</v>
      </c>
      <c r="B272" s="46" t="s">
        <v>356</v>
      </c>
      <c r="C272" s="47" t="s">
        <v>1027</v>
      </c>
      <c r="D272" s="36">
        <v>125000</v>
      </c>
      <c r="E272" s="37" t="s">
        <v>881</v>
      </c>
      <c r="F272" s="37" t="s">
        <v>1023</v>
      </c>
      <c r="G272" s="38" t="s">
        <v>1024</v>
      </c>
    </row>
    <row r="273" spans="1:7">
      <c r="A273" s="33">
        <v>268</v>
      </c>
      <c r="B273" s="46" t="s">
        <v>1028</v>
      </c>
      <c r="C273" s="47" t="s">
        <v>1029</v>
      </c>
      <c r="D273" s="36">
        <v>125000</v>
      </c>
      <c r="E273" s="37" t="s">
        <v>881</v>
      </c>
      <c r="F273" s="37" t="s">
        <v>1023</v>
      </c>
      <c r="G273" s="38" t="s">
        <v>1024</v>
      </c>
    </row>
    <row r="274" spans="1:7">
      <c r="A274" s="33">
        <v>269</v>
      </c>
      <c r="B274" s="46" t="s">
        <v>408</v>
      </c>
      <c r="C274" s="47" t="s">
        <v>1030</v>
      </c>
      <c r="D274" s="36">
        <v>125000</v>
      </c>
      <c r="E274" s="37" t="s">
        <v>881</v>
      </c>
      <c r="F274" s="37" t="s">
        <v>942</v>
      </c>
      <c r="G274" s="38" t="s">
        <v>1024</v>
      </c>
    </row>
    <row r="275" spans="1:7">
      <c r="A275" s="33">
        <v>270</v>
      </c>
      <c r="B275" s="46" t="s">
        <v>170</v>
      </c>
      <c r="C275" s="47" t="s">
        <v>171</v>
      </c>
      <c r="D275" s="36">
        <v>125000</v>
      </c>
      <c r="E275" s="37" t="s">
        <v>881</v>
      </c>
      <c r="F275" s="37" t="s">
        <v>942</v>
      </c>
      <c r="G275" s="38" t="s">
        <v>1024</v>
      </c>
    </row>
    <row r="276" spans="1:7">
      <c r="A276" s="33">
        <v>271</v>
      </c>
      <c r="B276" s="46" t="s">
        <v>75</v>
      </c>
      <c r="C276" s="47" t="s">
        <v>76</v>
      </c>
      <c r="D276" s="36">
        <v>125000</v>
      </c>
      <c r="E276" s="37" t="s">
        <v>881</v>
      </c>
      <c r="F276" s="37" t="s">
        <v>942</v>
      </c>
      <c r="G276" s="38" t="s">
        <v>1024</v>
      </c>
    </row>
    <row r="277" spans="1:7">
      <c r="A277" s="33">
        <v>272</v>
      </c>
      <c r="B277" s="46" t="s">
        <v>147</v>
      </c>
      <c r="C277" s="47" t="s">
        <v>148</v>
      </c>
      <c r="D277" s="36">
        <v>125000</v>
      </c>
      <c r="E277" s="37" t="s">
        <v>881</v>
      </c>
      <c r="F277" s="37" t="s">
        <v>942</v>
      </c>
      <c r="G277" s="38" t="s">
        <v>1024</v>
      </c>
    </row>
    <row r="278" spans="1:7">
      <c r="A278" s="33">
        <v>273</v>
      </c>
      <c r="B278" s="46" t="s">
        <v>65</v>
      </c>
      <c r="C278" s="47" t="s">
        <v>66</v>
      </c>
      <c r="D278" s="36">
        <v>125000</v>
      </c>
      <c r="E278" s="37" t="s">
        <v>881</v>
      </c>
      <c r="F278" s="37" t="s">
        <v>942</v>
      </c>
      <c r="G278" s="38" t="s">
        <v>1024</v>
      </c>
    </row>
    <row r="279" spans="1:7">
      <c r="A279" s="33">
        <v>274</v>
      </c>
      <c r="B279" s="46" t="s">
        <v>1031</v>
      </c>
      <c r="C279" s="47" t="s">
        <v>1032</v>
      </c>
      <c r="D279" s="36">
        <v>125000</v>
      </c>
      <c r="E279" s="37" t="s">
        <v>881</v>
      </c>
      <c r="F279" s="37" t="s">
        <v>1033</v>
      </c>
      <c r="G279" s="38" t="s">
        <v>1024</v>
      </c>
    </row>
    <row r="280" spans="1:7">
      <c r="A280" s="33">
        <v>275</v>
      </c>
      <c r="B280" s="46" t="s">
        <v>574</v>
      </c>
      <c r="C280" s="47" t="s">
        <v>1034</v>
      </c>
      <c r="D280" s="36">
        <v>125000</v>
      </c>
      <c r="E280" s="37" t="s">
        <v>881</v>
      </c>
      <c r="F280" s="37" t="s">
        <v>1033</v>
      </c>
      <c r="G280" s="38" t="s">
        <v>1024</v>
      </c>
    </row>
    <row r="281" spans="1:7">
      <c r="A281" s="33">
        <v>276</v>
      </c>
      <c r="B281" s="46" t="s">
        <v>1035</v>
      </c>
      <c r="C281" s="47" t="s">
        <v>1036</v>
      </c>
      <c r="D281" s="36">
        <v>125000</v>
      </c>
      <c r="E281" s="37" t="s">
        <v>881</v>
      </c>
      <c r="F281" s="37" t="s">
        <v>1033</v>
      </c>
      <c r="G281" s="38" t="s">
        <v>1024</v>
      </c>
    </row>
    <row r="282" spans="1:7">
      <c r="A282" s="33">
        <v>277</v>
      </c>
      <c r="B282" s="46" t="s">
        <v>1037</v>
      </c>
      <c r="C282" s="47" t="s">
        <v>1038</v>
      </c>
      <c r="D282" s="36">
        <v>125000</v>
      </c>
      <c r="E282" s="37" t="s">
        <v>881</v>
      </c>
      <c r="F282" s="37" t="s">
        <v>1033</v>
      </c>
      <c r="G282" s="38" t="s">
        <v>1024</v>
      </c>
    </row>
    <row r="283" spans="1:7">
      <c r="A283" s="33">
        <v>278</v>
      </c>
      <c r="B283" s="46" t="s">
        <v>1039</v>
      </c>
      <c r="C283" s="47" t="s">
        <v>1040</v>
      </c>
      <c r="D283" s="36">
        <v>125000</v>
      </c>
      <c r="E283" s="37" t="s">
        <v>881</v>
      </c>
      <c r="F283" s="37" t="s">
        <v>1033</v>
      </c>
      <c r="G283" s="38" t="s">
        <v>1024</v>
      </c>
    </row>
    <row r="284" spans="1:7">
      <c r="A284" s="33">
        <v>279</v>
      </c>
      <c r="B284" s="46" t="s">
        <v>1041</v>
      </c>
      <c r="C284" s="47" t="s">
        <v>1042</v>
      </c>
      <c r="D284" s="36">
        <v>125000</v>
      </c>
      <c r="E284" s="37" t="s">
        <v>881</v>
      </c>
      <c r="F284" s="37" t="s">
        <v>1033</v>
      </c>
      <c r="G284" s="38" t="s">
        <v>1024</v>
      </c>
    </row>
    <row r="285" spans="1:7">
      <c r="A285" s="33">
        <v>280</v>
      </c>
      <c r="B285" s="46" t="s">
        <v>1043</v>
      </c>
      <c r="C285" s="47" t="s">
        <v>1044</v>
      </c>
      <c r="D285" s="36">
        <v>125000</v>
      </c>
      <c r="E285" s="37" t="s">
        <v>881</v>
      </c>
      <c r="F285" s="37" t="s">
        <v>1033</v>
      </c>
      <c r="G285" s="38" t="s">
        <v>1024</v>
      </c>
    </row>
    <row r="286" spans="1:7">
      <c r="A286" s="33">
        <v>281</v>
      </c>
      <c r="B286" s="46" t="s">
        <v>1045</v>
      </c>
      <c r="C286" s="47" t="s">
        <v>1046</v>
      </c>
      <c r="D286" s="36">
        <v>125000</v>
      </c>
      <c r="E286" s="37" t="s">
        <v>881</v>
      </c>
      <c r="F286" s="37" t="s">
        <v>1033</v>
      </c>
      <c r="G286" s="38" t="s">
        <v>1024</v>
      </c>
    </row>
    <row r="287" spans="1:7">
      <c r="A287" s="33">
        <v>282</v>
      </c>
      <c r="B287" s="46" t="s">
        <v>1047</v>
      </c>
      <c r="C287" s="47" t="s">
        <v>1048</v>
      </c>
      <c r="D287" s="36">
        <v>125000</v>
      </c>
      <c r="E287" s="37" t="s">
        <v>881</v>
      </c>
      <c r="F287" s="37" t="s">
        <v>1033</v>
      </c>
      <c r="G287" s="38" t="s">
        <v>1024</v>
      </c>
    </row>
    <row r="288" spans="1:7">
      <c r="A288" s="33">
        <v>283</v>
      </c>
      <c r="B288" s="46" t="s">
        <v>1049</v>
      </c>
      <c r="C288" s="47" t="s">
        <v>1050</v>
      </c>
      <c r="D288" s="36">
        <v>125000</v>
      </c>
      <c r="E288" s="37" t="s">
        <v>881</v>
      </c>
      <c r="F288" s="37" t="s">
        <v>1033</v>
      </c>
      <c r="G288" s="38" t="s">
        <v>1024</v>
      </c>
    </row>
    <row r="289" spans="1:7">
      <c r="A289" s="33">
        <v>284</v>
      </c>
      <c r="B289" s="46" t="s">
        <v>1051</v>
      </c>
      <c r="C289" s="47" t="s">
        <v>1052</v>
      </c>
      <c r="D289" s="36">
        <v>150000</v>
      </c>
      <c r="E289" s="37" t="s">
        <v>881</v>
      </c>
      <c r="F289" s="37" t="s">
        <v>1033</v>
      </c>
      <c r="G289" s="38" t="s">
        <v>1024</v>
      </c>
    </row>
    <row r="290" spans="1:7">
      <c r="A290" s="33">
        <v>285</v>
      </c>
      <c r="B290" s="46" t="s">
        <v>571</v>
      </c>
      <c r="C290" s="47" t="s">
        <v>1053</v>
      </c>
      <c r="D290" s="36">
        <v>150000</v>
      </c>
      <c r="E290" s="37" t="s">
        <v>881</v>
      </c>
      <c r="F290" s="37" t="s">
        <v>1033</v>
      </c>
      <c r="G290" s="38" t="s">
        <v>1024</v>
      </c>
    </row>
    <row r="291" spans="1:7">
      <c r="A291" s="33">
        <v>286</v>
      </c>
      <c r="B291" s="46" t="s">
        <v>421</v>
      </c>
      <c r="C291" s="47" t="s">
        <v>1054</v>
      </c>
      <c r="D291" s="36">
        <v>150000</v>
      </c>
      <c r="E291" s="37" t="s">
        <v>881</v>
      </c>
      <c r="F291" s="37" t="s">
        <v>1033</v>
      </c>
      <c r="G291" s="38" t="s">
        <v>1024</v>
      </c>
    </row>
    <row r="292" spans="1:7">
      <c r="A292" s="33">
        <v>287</v>
      </c>
      <c r="B292" s="46" t="s">
        <v>1055</v>
      </c>
      <c r="C292" s="47" t="s">
        <v>1056</v>
      </c>
      <c r="D292" s="36">
        <v>150000</v>
      </c>
      <c r="E292" s="37" t="s">
        <v>881</v>
      </c>
      <c r="F292" s="37" t="s">
        <v>1033</v>
      </c>
      <c r="G292" s="38" t="s">
        <v>1024</v>
      </c>
    </row>
    <row r="293" spans="1:7">
      <c r="A293" s="33">
        <v>288</v>
      </c>
      <c r="B293" s="46" t="s">
        <v>1057</v>
      </c>
      <c r="C293" s="47" t="s">
        <v>1058</v>
      </c>
      <c r="D293" s="36">
        <v>150000</v>
      </c>
      <c r="E293" s="37" t="s">
        <v>881</v>
      </c>
      <c r="F293" s="37" t="s">
        <v>1033</v>
      </c>
      <c r="G293" s="38" t="s">
        <v>1024</v>
      </c>
    </row>
    <row r="294" spans="1:7">
      <c r="A294" s="33">
        <v>289</v>
      </c>
      <c r="B294" s="46" t="s">
        <v>1059</v>
      </c>
      <c r="C294" s="47" t="s">
        <v>1060</v>
      </c>
      <c r="D294" s="36">
        <v>125000</v>
      </c>
      <c r="E294" s="37" t="s">
        <v>881</v>
      </c>
      <c r="F294" s="37" t="s">
        <v>1061</v>
      </c>
      <c r="G294" s="38" t="s">
        <v>1024</v>
      </c>
    </row>
    <row r="295" spans="1:7">
      <c r="A295" s="33">
        <v>290</v>
      </c>
      <c r="B295" s="46" t="s">
        <v>597</v>
      </c>
      <c r="C295" s="47" t="s">
        <v>598</v>
      </c>
      <c r="D295" s="36">
        <v>125000</v>
      </c>
      <c r="E295" s="37" t="s">
        <v>881</v>
      </c>
      <c r="F295" s="37" t="s">
        <v>1061</v>
      </c>
      <c r="G295" s="38" t="s">
        <v>1024</v>
      </c>
    </row>
    <row r="296" spans="1:7">
      <c r="A296" s="33">
        <v>291</v>
      </c>
      <c r="B296" s="46" t="s">
        <v>1062</v>
      </c>
      <c r="C296" s="47" t="s">
        <v>1063</v>
      </c>
      <c r="D296" s="36">
        <v>125000</v>
      </c>
      <c r="E296" s="37" t="s">
        <v>881</v>
      </c>
      <c r="F296" s="37" t="s">
        <v>1061</v>
      </c>
      <c r="G296" s="38" t="s">
        <v>1024</v>
      </c>
    </row>
    <row r="297" spans="1:7">
      <c r="A297" s="33">
        <v>292</v>
      </c>
      <c r="B297" s="46" t="s">
        <v>1064</v>
      </c>
      <c r="C297" s="47" t="s">
        <v>1065</v>
      </c>
      <c r="D297" s="36">
        <v>125000</v>
      </c>
      <c r="E297" s="37" t="s">
        <v>881</v>
      </c>
      <c r="F297" s="37" t="s">
        <v>1061</v>
      </c>
      <c r="G297" s="38" t="s">
        <v>1024</v>
      </c>
    </row>
    <row r="298" spans="1:7">
      <c r="A298" s="33">
        <v>293</v>
      </c>
      <c r="B298" s="46" t="s">
        <v>1066</v>
      </c>
      <c r="C298" s="47" t="s">
        <v>1067</v>
      </c>
      <c r="D298" s="36">
        <v>125000</v>
      </c>
      <c r="E298" s="37" t="s">
        <v>881</v>
      </c>
      <c r="F298" s="37" t="s">
        <v>1061</v>
      </c>
      <c r="G298" s="38" t="s">
        <v>1024</v>
      </c>
    </row>
    <row r="299" spans="1:7">
      <c r="A299" s="33">
        <v>294</v>
      </c>
      <c r="B299" s="46" t="s">
        <v>1068</v>
      </c>
      <c r="C299" s="47" t="s">
        <v>1069</v>
      </c>
      <c r="D299" s="36">
        <v>125000</v>
      </c>
      <c r="E299" s="37" t="s">
        <v>881</v>
      </c>
      <c r="F299" s="37" t="s">
        <v>1061</v>
      </c>
      <c r="G299" s="38" t="s">
        <v>1024</v>
      </c>
    </row>
    <row r="300" spans="1:7">
      <c r="A300" s="33">
        <v>295</v>
      </c>
      <c r="B300" s="46" t="s">
        <v>1070</v>
      </c>
      <c r="C300" s="47" t="s">
        <v>1071</v>
      </c>
      <c r="D300" s="36">
        <v>125000</v>
      </c>
      <c r="E300" s="37" t="s">
        <v>881</v>
      </c>
      <c r="F300" s="37" t="s">
        <v>1061</v>
      </c>
      <c r="G300" s="38" t="s">
        <v>1024</v>
      </c>
    </row>
    <row r="301" spans="1:7">
      <c r="A301" s="33">
        <v>296</v>
      </c>
      <c r="B301" s="46" t="s">
        <v>1072</v>
      </c>
      <c r="C301" s="47" t="s">
        <v>1073</v>
      </c>
      <c r="D301" s="36">
        <v>125000</v>
      </c>
      <c r="E301" s="37" t="s">
        <v>881</v>
      </c>
      <c r="F301" s="37" t="s">
        <v>1061</v>
      </c>
      <c r="G301" s="38" t="s">
        <v>1024</v>
      </c>
    </row>
    <row r="302" spans="1:7">
      <c r="A302" s="33">
        <v>297</v>
      </c>
      <c r="B302" s="46" t="s">
        <v>1074</v>
      </c>
      <c r="C302" s="47" t="s">
        <v>1075</v>
      </c>
      <c r="D302" s="36">
        <v>125000</v>
      </c>
      <c r="E302" s="37" t="s">
        <v>881</v>
      </c>
      <c r="F302" s="37" t="s">
        <v>1061</v>
      </c>
      <c r="G302" s="38" t="s">
        <v>1024</v>
      </c>
    </row>
    <row r="303" spans="1:7">
      <c r="A303" s="33">
        <v>298</v>
      </c>
      <c r="B303" s="46" t="s">
        <v>561</v>
      </c>
      <c r="C303" s="47" t="s">
        <v>562</v>
      </c>
      <c r="D303" s="36">
        <v>125000</v>
      </c>
      <c r="E303" s="37" t="s">
        <v>881</v>
      </c>
      <c r="F303" s="37" t="s">
        <v>1061</v>
      </c>
      <c r="G303" s="38" t="s">
        <v>1024</v>
      </c>
    </row>
    <row r="304" spans="1:7">
      <c r="A304" s="33">
        <v>299</v>
      </c>
      <c r="B304" s="46" t="s">
        <v>166</v>
      </c>
      <c r="C304" s="47" t="s">
        <v>1076</v>
      </c>
      <c r="D304" s="36">
        <v>15000</v>
      </c>
      <c r="E304" s="37" t="s">
        <v>705</v>
      </c>
      <c r="F304" s="37" t="s">
        <v>1077</v>
      </c>
      <c r="G304" s="38" t="s">
        <v>622</v>
      </c>
    </row>
    <row r="305" spans="1:7">
      <c r="A305" s="33">
        <v>300</v>
      </c>
      <c r="B305" s="46" t="s">
        <v>99</v>
      </c>
      <c r="C305" s="47" t="s">
        <v>100</v>
      </c>
      <c r="D305" s="36">
        <v>15000</v>
      </c>
      <c r="E305" s="37" t="s">
        <v>705</v>
      </c>
      <c r="F305" s="37" t="s">
        <v>1077</v>
      </c>
      <c r="G305" s="38" t="s">
        <v>622</v>
      </c>
    </row>
    <row r="306" spans="1:7">
      <c r="A306" s="33">
        <v>301</v>
      </c>
      <c r="B306" s="46" t="s">
        <v>47</v>
      </c>
      <c r="C306" s="47" t="s">
        <v>48</v>
      </c>
      <c r="D306" s="36">
        <v>15000</v>
      </c>
      <c r="E306" s="37" t="s">
        <v>705</v>
      </c>
      <c r="F306" s="37" t="s">
        <v>1077</v>
      </c>
      <c r="G306" s="38" t="s">
        <v>622</v>
      </c>
    </row>
    <row r="307" spans="1:7">
      <c r="A307" s="33">
        <v>302</v>
      </c>
      <c r="B307" s="46" t="s">
        <v>349</v>
      </c>
      <c r="C307" s="47" t="s">
        <v>350</v>
      </c>
      <c r="D307" s="36">
        <v>15000</v>
      </c>
      <c r="E307" s="37" t="s">
        <v>705</v>
      </c>
      <c r="F307" s="37" t="s">
        <v>1077</v>
      </c>
      <c r="G307" s="38" t="s">
        <v>622</v>
      </c>
    </row>
    <row r="308" spans="1:7">
      <c r="A308" s="33">
        <v>303</v>
      </c>
      <c r="B308" s="46" t="s">
        <v>128</v>
      </c>
      <c r="C308" s="47" t="s">
        <v>129</v>
      </c>
      <c r="D308" s="36">
        <v>15000</v>
      </c>
      <c r="E308" s="37" t="s">
        <v>705</v>
      </c>
      <c r="F308" s="37" t="s">
        <v>1077</v>
      </c>
      <c r="G308" s="38" t="s">
        <v>622</v>
      </c>
    </row>
    <row r="309" spans="1:7">
      <c r="A309" s="33">
        <v>304</v>
      </c>
      <c r="B309" s="46" t="s">
        <v>329</v>
      </c>
      <c r="C309" s="47" t="s">
        <v>330</v>
      </c>
      <c r="D309" s="36">
        <v>15000</v>
      </c>
      <c r="E309" s="37" t="s">
        <v>705</v>
      </c>
      <c r="F309" s="37" t="s">
        <v>1077</v>
      </c>
      <c r="G309" s="38" t="s">
        <v>622</v>
      </c>
    </row>
    <row r="310" spans="1:7">
      <c r="A310" s="33">
        <v>305</v>
      </c>
      <c r="B310" s="46" t="s">
        <v>70</v>
      </c>
      <c r="C310" s="47" t="s">
        <v>71</v>
      </c>
      <c r="D310" s="36">
        <v>15000</v>
      </c>
      <c r="E310" s="37" t="s">
        <v>705</v>
      </c>
      <c r="F310" s="37" t="s">
        <v>1077</v>
      </c>
      <c r="G310" s="38" t="s">
        <v>622</v>
      </c>
    </row>
    <row r="311" spans="1:7">
      <c r="A311" s="33">
        <v>306</v>
      </c>
      <c r="B311" s="46" t="s">
        <v>134</v>
      </c>
      <c r="C311" s="47" t="s">
        <v>1078</v>
      </c>
      <c r="D311" s="36">
        <v>15000</v>
      </c>
      <c r="E311" s="37" t="s">
        <v>705</v>
      </c>
      <c r="F311" s="37" t="s">
        <v>1077</v>
      </c>
      <c r="G311" s="38" t="s">
        <v>622</v>
      </c>
    </row>
    <row r="312" spans="1:7">
      <c r="A312" s="33">
        <v>307</v>
      </c>
      <c r="B312" s="46" t="s">
        <v>591</v>
      </c>
      <c r="C312" s="47" t="s">
        <v>592</v>
      </c>
      <c r="D312" s="36">
        <v>15000</v>
      </c>
      <c r="E312" s="37" t="s">
        <v>705</v>
      </c>
      <c r="F312" s="37" t="s">
        <v>1077</v>
      </c>
      <c r="G312" s="38" t="s">
        <v>622</v>
      </c>
    </row>
    <row r="313" spans="1:7">
      <c r="A313" s="33">
        <v>308</v>
      </c>
      <c r="B313" s="46" t="s">
        <v>260</v>
      </c>
      <c r="C313" s="47" t="s">
        <v>261</v>
      </c>
      <c r="D313" s="36">
        <v>15000</v>
      </c>
      <c r="E313" s="37" t="s">
        <v>705</v>
      </c>
      <c r="F313" s="37" t="s">
        <v>1077</v>
      </c>
      <c r="G313" s="38" t="s">
        <v>622</v>
      </c>
    </row>
    <row r="314" spans="1:7">
      <c r="A314" s="33">
        <v>309</v>
      </c>
      <c r="B314" s="46" t="s">
        <v>1079</v>
      </c>
      <c r="C314" s="47" t="s">
        <v>1080</v>
      </c>
      <c r="D314" s="36">
        <v>15000</v>
      </c>
      <c r="E314" s="37" t="s">
        <v>705</v>
      </c>
      <c r="F314" s="37" t="s">
        <v>1077</v>
      </c>
      <c r="G314" s="38" t="s">
        <v>622</v>
      </c>
    </row>
    <row r="315" spans="1:7">
      <c r="A315" s="33">
        <v>310</v>
      </c>
      <c r="B315" s="46" t="s">
        <v>601</v>
      </c>
      <c r="C315" s="47" t="s">
        <v>602</v>
      </c>
      <c r="D315" s="36">
        <v>15000</v>
      </c>
      <c r="E315" s="37" t="s">
        <v>705</v>
      </c>
      <c r="F315" s="37" t="s">
        <v>1077</v>
      </c>
      <c r="G315" s="38" t="s">
        <v>622</v>
      </c>
    </row>
    <row r="316" spans="1:7">
      <c r="A316" s="33">
        <v>311</v>
      </c>
      <c r="B316" s="46" t="s">
        <v>384</v>
      </c>
      <c r="C316" s="47" t="s">
        <v>385</v>
      </c>
      <c r="D316" s="36">
        <v>15000</v>
      </c>
      <c r="E316" s="37" t="s">
        <v>705</v>
      </c>
      <c r="F316" s="37" t="s">
        <v>1077</v>
      </c>
      <c r="G316" s="38" t="s">
        <v>622</v>
      </c>
    </row>
    <row r="317" spans="1:7">
      <c r="A317" s="33">
        <v>312</v>
      </c>
      <c r="B317" s="46" t="s">
        <v>137</v>
      </c>
      <c r="C317" s="47" t="s">
        <v>138</v>
      </c>
      <c r="D317" s="36">
        <v>15000</v>
      </c>
      <c r="E317" s="37" t="s">
        <v>705</v>
      </c>
      <c r="F317" s="37" t="s">
        <v>1077</v>
      </c>
      <c r="G317" s="38" t="s">
        <v>622</v>
      </c>
    </row>
    <row r="318" spans="1:7">
      <c r="A318" s="33">
        <v>313</v>
      </c>
      <c r="B318" s="46" t="s">
        <v>1081</v>
      </c>
      <c r="C318" s="47" t="s">
        <v>1082</v>
      </c>
      <c r="D318" s="36">
        <v>15000</v>
      </c>
      <c r="E318" s="37" t="s">
        <v>705</v>
      </c>
      <c r="F318" s="37" t="s">
        <v>1077</v>
      </c>
      <c r="G318" s="38" t="s">
        <v>622</v>
      </c>
    </row>
    <row r="319" spans="1:7">
      <c r="A319" s="33">
        <v>314</v>
      </c>
      <c r="B319" s="46" t="s">
        <v>118</v>
      </c>
      <c r="C319" s="47" t="s">
        <v>119</v>
      </c>
      <c r="D319" s="36">
        <v>15000</v>
      </c>
      <c r="E319" s="37" t="s">
        <v>705</v>
      </c>
      <c r="F319" s="37" t="s">
        <v>1077</v>
      </c>
      <c r="G319" s="38" t="s">
        <v>622</v>
      </c>
    </row>
    <row r="320" spans="1:7">
      <c r="A320" s="33">
        <v>315</v>
      </c>
      <c r="B320" s="46" t="s">
        <v>93</v>
      </c>
      <c r="C320" s="47" t="s">
        <v>94</v>
      </c>
      <c r="D320" s="36">
        <v>15000</v>
      </c>
      <c r="E320" s="37" t="s">
        <v>705</v>
      </c>
      <c r="F320" s="37" t="s">
        <v>1077</v>
      </c>
      <c r="G320" s="38" t="s">
        <v>622</v>
      </c>
    </row>
    <row r="321" spans="1:7">
      <c r="A321" s="33">
        <v>316</v>
      </c>
      <c r="B321" s="46" t="s">
        <v>144</v>
      </c>
      <c r="C321" s="47" t="s">
        <v>145</v>
      </c>
      <c r="D321" s="36">
        <v>15000</v>
      </c>
      <c r="E321" s="37" t="s">
        <v>705</v>
      </c>
      <c r="F321" s="37" t="s">
        <v>1077</v>
      </c>
      <c r="G321" s="38" t="s">
        <v>622</v>
      </c>
    </row>
    <row r="322" spans="1:7">
      <c r="A322" s="33">
        <v>317</v>
      </c>
      <c r="B322" s="46" t="s">
        <v>205</v>
      </c>
      <c r="C322" s="47" t="s">
        <v>206</v>
      </c>
      <c r="D322" s="36">
        <v>15000</v>
      </c>
      <c r="E322" s="37" t="s">
        <v>705</v>
      </c>
      <c r="F322" s="37" t="s">
        <v>1077</v>
      </c>
      <c r="G322" s="38" t="s">
        <v>622</v>
      </c>
    </row>
    <row r="323" spans="1:7">
      <c r="A323" s="33">
        <v>318</v>
      </c>
      <c r="B323" s="46" t="s">
        <v>151</v>
      </c>
      <c r="C323" s="47" t="s">
        <v>152</v>
      </c>
      <c r="D323" s="36">
        <v>15000</v>
      </c>
      <c r="E323" s="37" t="s">
        <v>705</v>
      </c>
      <c r="F323" s="37" t="s">
        <v>1077</v>
      </c>
      <c r="G323" s="38" t="s">
        <v>622</v>
      </c>
    </row>
    <row r="324" spans="1:7">
      <c r="A324" s="33">
        <v>319</v>
      </c>
      <c r="B324" s="46" t="s">
        <v>141</v>
      </c>
      <c r="C324" s="47" t="s">
        <v>142</v>
      </c>
      <c r="D324" s="36">
        <v>15000</v>
      </c>
      <c r="E324" s="37" t="s">
        <v>705</v>
      </c>
      <c r="F324" s="37" t="s">
        <v>1077</v>
      </c>
      <c r="G324" s="38" t="s">
        <v>622</v>
      </c>
    </row>
    <row r="325" spans="1:7">
      <c r="A325" s="33">
        <v>320</v>
      </c>
      <c r="B325" s="46" t="s">
        <v>271</v>
      </c>
      <c r="C325" s="47" t="s">
        <v>272</v>
      </c>
      <c r="D325" s="36">
        <v>15000</v>
      </c>
      <c r="E325" s="37" t="s">
        <v>705</v>
      </c>
      <c r="F325" s="37" t="s">
        <v>1077</v>
      </c>
      <c r="G325" s="38" t="s">
        <v>622</v>
      </c>
    </row>
    <row r="326" spans="1:7">
      <c r="A326" s="33">
        <v>321</v>
      </c>
      <c r="B326" s="46" t="s">
        <v>115</v>
      </c>
      <c r="C326" s="47" t="s">
        <v>116</v>
      </c>
      <c r="D326" s="36">
        <v>15000</v>
      </c>
      <c r="E326" s="37" t="s">
        <v>705</v>
      </c>
      <c r="F326" s="37" t="s">
        <v>1077</v>
      </c>
      <c r="G326" s="38" t="s">
        <v>622</v>
      </c>
    </row>
    <row r="327" spans="1:7">
      <c r="A327" s="33">
        <v>322</v>
      </c>
      <c r="B327" s="46" t="s">
        <v>1083</v>
      </c>
      <c r="C327" s="47" t="s">
        <v>1084</v>
      </c>
      <c r="D327" s="36">
        <v>15000</v>
      </c>
      <c r="E327" s="37" t="s">
        <v>705</v>
      </c>
      <c r="F327" s="37" t="s">
        <v>1077</v>
      </c>
      <c r="G327" s="38" t="s">
        <v>622</v>
      </c>
    </row>
    <row r="328" spans="1:7">
      <c r="A328" s="48">
        <v>323</v>
      </c>
      <c r="B328" s="49" t="s">
        <v>332</v>
      </c>
      <c r="C328" s="50" t="s">
        <v>350</v>
      </c>
      <c r="D328" s="51">
        <v>50000</v>
      </c>
      <c r="E328" s="52" t="s">
        <v>1085</v>
      </c>
      <c r="F328" s="52" t="s">
        <v>1086</v>
      </c>
      <c r="G328" s="53" t="s">
        <v>622</v>
      </c>
    </row>
    <row r="329" spans="1:7">
      <c r="A329" s="54"/>
      <c r="B329" s="7"/>
      <c r="C329" s="7"/>
      <c r="D329" s="8"/>
      <c r="E329" s="55"/>
      <c r="F329" s="55"/>
      <c r="G329" s="55"/>
    </row>
  </sheetData>
  <conditionalFormatting sqref="B116">
    <cfRule type="duplicateValues" dxfId="37" priority="1"/>
    <cfRule type="duplicateValues" dxfId="36" priority="2"/>
  </conditionalFormatting>
  <conditionalFormatting sqref="B143">
    <cfRule type="duplicateValues" dxfId="35" priority="3"/>
    <cfRule type="duplicateValues" dxfId="34" priority="4"/>
  </conditionalFormatting>
  <conditionalFormatting sqref="B184 B1:B115 B117:B126 B128:B142 B144:B179 B189:B229 B234 B239:B244 B249 B254 B259 B264 B269 B274 B279 B284 B289 B294 B299 B329:B1048576">
    <cfRule type="duplicateValues" dxfId="33" priority="34"/>
  </conditionalFormatting>
  <conditionalFormatting sqref="B184 B1:B115 B117:B142 B144:B179 B189:B229 B234 B239:B244 B249 B254 B259 B264 B269 B274 B279 B284 B289 B294 B299 B329:B1048576">
    <cfRule type="duplicateValues" dxfId="32" priority="33"/>
  </conditionalFormatting>
  <conditionalFormatting sqref="B230:B233">
    <cfRule type="duplicateValues" dxfId="31" priority="31"/>
    <cfRule type="duplicateValues" dxfId="30" priority="32"/>
  </conditionalFormatting>
  <conditionalFormatting sqref="B235:B238">
    <cfRule type="duplicateValues" dxfId="29" priority="29"/>
    <cfRule type="duplicateValues" dxfId="28" priority="30"/>
  </conditionalFormatting>
  <conditionalFormatting sqref="B245:B248">
    <cfRule type="duplicateValues" dxfId="27" priority="27"/>
    <cfRule type="duplicateValues" dxfId="26" priority="28"/>
  </conditionalFormatting>
  <conditionalFormatting sqref="B250:B253">
    <cfRule type="duplicateValues" dxfId="25" priority="25"/>
    <cfRule type="duplicateValues" dxfId="24" priority="26"/>
  </conditionalFormatting>
  <conditionalFormatting sqref="B255:B258">
    <cfRule type="duplicateValues" dxfId="23" priority="23"/>
    <cfRule type="duplicateValues" dxfId="22" priority="24"/>
  </conditionalFormatting>
  <conditionalFormatting sqref="B260:B263">
    <cfRule type="duplicateValues" dxfId="21" priority="21"/>
    <cfRule type="duplicateValues" dxfId="20" priority="22"/>
  </conditionalFormatting>
  <conditionalFormatting sqref="B265:B268">
    <cfRule type="duplicateValues" dxfId="19" priority="19"/>
    <cfRule type="duplicateValues" dxfId="18" priority="20"/>
  </conditionalFormatting>
  <conditionalFormatting sqref="B270:B273">
    <cfRule type="duplicateValues" dxfId="17" priority="17"/>
    <cfRule type="duplicateValues" dxfId="16" priority="18"/>
  </conditionalFormatting>
  <conditionalFormatting sqref="B275:B278">
    <cfRule type="duplicateValues" dxfId="15" priority="15"/>
    <cfRule type="duplicateValues" dxfId="14" priority="16"/>
  </conditionalFormatting>
  <conditionalFormatting sqref="B280:B283">
    <cfRule type="duplicateValues" dxfId="13" priority="13"/>
    <cfRule type="duplicateValues" dxfId="12" priority="14"/>
  </conditionalFormatting>
  <conditionalFormatting sqref="B285:B288">
    <cfRule type="duplicateValues" dxfId="11" priority="11"/>
    <cfRule type="duplicateValues" dxfId="10" priority="12"/>
  </conditionalFormatting>
  <conditionalFormatting sqref="B290:B293">
    <cfRule type="duplicateValues" dxfId="9" priority="9"/>
    <cfRule type="duplicateValues" dxfId="8" priority="10"/>
  </conditionalFormatting>
  <conditionalFormatting sqref="B295:B298">
    <cfRule type="duplicateValues" dxfId="7" priority="7"/>
    <cfRule type="duplicateValues" dxfId="6" priority="8"/>
  </conditionalFormatting>
  <conditionalFormatting sqref="B300:B303">
    <cfRule type="duplicateValues" dxfId="5" priority="5"/>
    <cfRule type="duplicateValues" dxfId="4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4AB5-3E80-3544-BAB3-5BA080D476C1}">
  <dimension ref="A1:AI165"/>
  <sheetViews>
    <sheetView tabSelected="1" topLeftCell="W1" zoomScale="43" workbookViewId="0">
      <selection activeCell="J11" sqref="J11"/>
    </sheetView>
  </sheetViews>
  <sheetFormatPr defaultColWidth="11.19921875" defaultRowHeight="15.6"/>
  <cols>
    <col min="1" max="1" width="22.19921875" bestFit="1" customWidth="1"/>
    <col min="2" max="2" width="51.69921875" bestFit="1" customWidth="1"/>
    <col min="3" max="3" width="18.19921875" bestFit="1" customWidth="1"/>
    <col min="4" max="4" width="11.296875" bestFit="1" customWidth="1"/>
    <col min="5" max="5" width="17.296875" bestFit="1" customWidth="1"/>
    <col min="6" max="6" width="11.296875" customWidth="1"/>
    <col min="7" max="7" width="17.19921875" bestFit="1" customWidth="1"/>
    <col min="8" max="8" width="17.796875" customWidth="1"/>
    <col min="9" max="9" width="16.5" customWidth="1"/>
    <col min="10" max="10" width="15.296875" customWidth="1"/>
    <col min="11" max="11" width="11.296875" bestFit="1" customWidth="1"/>
    <col min="12" max="12" width="15.796875" customWidth="1"/>
    <col min="15" max="15" width="50.796875" bestFit="1" customWidth="1"/>
    <col min="16" max="16" width="13.19921875" bestFit="1" customWidth="1"/>
    <col min="17" max="18" width="17.8984375" bestFit="1" customWidth="1"/>
    <col min="19" max="19" width="50.796875" bestFit="1" customWidth="1"/>
    <col min="20" max="20" width="44.796875" bestFit="1" customWidth="1"/>
    <col min="21" max="21" width="15.09765625" bestFit="1" customWidth="1"/>
    <col min="22" max="22" width="14.796875" bestFit="1" customWidth="1"/>
    <col min="23" max="23" width="50.796875" bestFit="1" customWidth="1"/>
    <col min="24" max="24" width="28.3984375" bestFit="1" customWidth="1"/>
    <col min="25" max="25" width="14.19921875" bestFit="1" customWidth="1"/>
    <col min="26" max="30" width="14.19921875" customWidth="1"/>
    <col min="31" max="31" width="14.3984375" bestFit="1" customWidth="1"/>
    <col min="32" max="32" width="21.8984375" bestFit="1" customWidth="1"/>
    <col min="33" max="33" width="28.3984375" bestFit="1" customWidth="1"/>
    <col min="34" max="34" width="14.296875" bestFit="1" customWidth="1"/>
    <col min="35" max="35" width="14.3984375" bestFit="1" customWidth="1"/>
    <col min="36" max="37" width="14.296875" bestFit="1" customWidth="1"/>
    <col min="38" max="38" width="14.3984375" bestFit="1" customWidth="1"/>
    <col min="39" max="39" width="14.8984375" bestFit="1" customWidth="1"/>
    <col min="40" max="41" width="14.69921875" bestFit="1" customWidth="1"/>
    <col min="42" max="42" width="14.796875" bestFit="1" customWidth="1"/>
    <col min="43" max="43" width="14.59765625" bestFit="1" customWidth="1"/>
    <col min="44" max="44" width="14.796875" bestFit="1" customWidth="1"/>
    <col min="45" max="45" width="14.69921875" bestFit="1" customWidth="1"/>
    <col min="46" max="48" width="14.796875" bestFit="1" customWidth="1"/>
    <col min="49" max="49" width="14.69921875" bestFit="1" customWidth="1"/>
    <col min="50" max="50" width="14.09765625" bestFit="1" customWidth="1"/>
    <col min="51" max="51" width="14.59765625" bestFit="1" customWidth="1"/>
    <col min="52" max="53" width="14.69921875" bestFit="1" customWidth="1"/>
    <col min="54" max="54" width="14.796875" bestFit="1" customWidth="1"/>
    <col min="55" max="55" width="14.69921875" bestFit="1" customWidth="1"/>
    <col min="56" max="56" width="14.8984375" bestFit="1" customWidth="1"/>
    <col min="57" max="57" width="14.796875" bestFit="1" customWidth="1"/>
    <col min="58" max="58" width="14.69921875" bestFit="1" customWidth="1"/>
    <col min="59" max="59" width="14.8984375" bestFit="1" customWidth="1"/>
    <col min="60" max="60" width="14.796875" bestFit="1" customWidth="1"/>
    <col min="61" max="61" width="14.69921875" bestFit="1" customWidth="1"/>
    <col min="62" max="62" width="14.8984375" bestFit="1" customWidth="1"/>
    <col min="63" max="63" width="14.796875" bestFit="1" customWidth="1"/>
    <col min="64" max="64" width="14.69921875" bestFit="1" customWidth="1"/>
    <col min="65" max="65" width="14.8984375" bestFit="1" customWidth="1"/>
    <col min="66" max="66" width="14.796875" bestFit="1" customWidth="1"/>
    <col min="67" max="67" width="14.69921875" bestFit="1" customWidth="1"/>
    <col min="68" max="68" width="14.8984375" bestFit="1" customWidth="1"/>
    <col min="69" max="69" width="14.796875" bestFit="1" customWidth="1"/>
    <col min="70" max="70" width="14.69921875" bestFit="1" customWidth="1"/>
    <col min="71" max="71" width="14.8984375" bestFit="1" customWidth="1"/>
    <col min="72" max="72" width="14.796875" bestFit="1" customWidth="1"/>
    <col min="73" max="73" width="14.69921875" bestFit="1" customWidth="1"/>
    <col min="74" max="74" width="14.8984375" bestFit="1" customWidth="1"/>
    <col min="75" max="75" width="14.796875" bestFit="1" customWidth="1"/>
    <col min="76" max="76" width="14.69921875" bestFit="1" customWidth="1"/>
    <col min="77" max="77" width="14.8984375" bestFit="1" customWidth="1"/>
    <col min="78" max="78" width="14.796875" bestFit="1" customWidth="1"/>
    <col min="79" max="79" width="14.69921875" bestFit="1" customWidth="1"/>
    <col min="80" max="80" width="14.8984375" bestFit="1" customWidth="1"/>
    <col min="81" max="81" width="14.796875" bestFit="1" customWidth="1"/>
    <col min="82" max="82" width="14.69921875" bestFit="1" customWidth="1"/>
    <col min="83" max="84" width="14.796875" bestFit="1" customWidth="1"/>
    <col min="85" max="85" width="14.8984375" bestFit="1" customWidth="1"/>
    <col min="86" max="89" width="14.796875" bestFit="1" customWidth="1"/>
    <col min="90" max="90" width="14.69921875" bestFit="1" customWidth="1"/>
    <col min="91" max="91" width="14.8984375" bestFit="1" customWidth="1"/>
    <col min="92" max="92" width="14.59765625" bestFit="1" customWidth="1"/>
    <col min="93" max="94" width="14.796875" bestFit="1" customWidth="1"/>
    <col min="95" max="95" width="14.69921875" bestFit="1" customWidth="1"/>
    <col min="96" max="96" width="14.8984375" bestFit="1" customWidth="1"/>
    <col min="97" max="97" width="14.59765625" bestFit="1" customWidth="1"/>
    <col min="98" max="99" width="14.796875" bestFit="1" customWidth="1"/>
    <col min="100" max="100" width="14.69921875" bestFit="1" customWidth="1"/>
    <col min="101" max="101" width="14.8984375" bestFit="1" customWidth="1"/>
    <col min="102" max="102" width="14.69921875" bestFit="1" customWidth="1"/>
    <col min="103" max="103" width="15" bestFit="1" customWidth="1"/>
    <col min="104" max="104" width="14.796875" bestFit="1" customWidth="1"/>
    <col min="105" max="105" width="14.8984375" bestFit="1" customWidth="1"/>
    <col min="106" max="106" width="14.796875" bestFit="1" customWidth="1"/>
    <col min="107" max="107" width="14.69921875" bestFit="1" customWidth="1"/>
    <col min="108" max="111" width="14.59765625" bestFit="1" customWidth="1"/>
    <col min="112" max="112" width="14.69921875" bestFit="1" customWidth="1"/>
    <col min="113" max="113" width="14.796875" bestFit="1" customWidth="1"/>
    <col min="114" max="114" width="14.69921875" bestFit="1" customWidth="1"/>
    <col min="115" max="115" width="14.59765625" bestFit="1" customWidth="1"/>
    <col min="116" max="116" width="14.8984375" bestFit="1" customWidth="1"/>
    <col min="117" max="117" width="14.796875" bestFit="1" customWidth="1"/>
    <col min="118" max="118" width="14.59765625" bestFit="1" customWidth="1"/>
    <col min="119" max="119" width="14.796875" bestFit="1" customWidth="1"/>
    <col min="120" max="120" width="14.5" bestFit="1" customWidth="1"/>
    <col min="121" max="121" width="14.59765625" bestFit="1" customWidth="1"/>
    <col min="122" max="122" width="14.5" bestFit="1" customWidth="1"/>
    <col min="123" max="123" width="15.09765625" bestFit="1" customWidth="1"/>
    <col min="124" max="124" width="15" bestFit="1" customWidth="1"/>
    <col min="125" max="125" width="15.09765625" bestFit="1" customWidth="1"/>
    <col min="126" max="126" width="14.09765625" bestFit="1" customWidth="1"/>
    <col min="127" max="127" width="14.19921875" bestFit="1" customWidth="1"/>
    <col min="128" max="128" width="14.09765625" bestFit="1" customWidth="1"/>
    <col min="129" max="129" width="14.19921875" bestFit="1" customWidth="1"/>
    <col min="130" max="132" width="14.09765625" bestFit="1" customWidth="1"/>
    <col min="133" max="134" width="14.296875" bestFit="1" customWidth="1"/>
    <col min="135" max="135" width="14.3984375" bestFit="1" customWidth="1"/>
    <col min="136" max="136" width="13.796875" bestFit="1" customWidth="1"/>
    <col min="137" max="137" width="14.19921875" bestFit="1" customWidth="1"/>
    <col min="138" max="138" width="14.09765625" bestFit="1" customWidth="1"/>
    <col min="139" max="139" width="14.19921875" bestFit="1" customWidth="1"/>
    <col min="140" max="140" width="14.296875" bestFit="1" customWidth="1"/>
    <col min="141" max="141" width="14.3984375" bestFit="1" customWidth="1"/>
    <col min="142" max="142" width="14.19921875" bestFit="1" customWidth="1"/>
    <col min="143" max="143" width="14.09765625" bestFit="1" customWidth="1"/>
    <col min="144" max="144" width="13.5" bestFit="1" customWidth="1"/>
    <col min="145" max="145" width="14.59765625" bestFit="1" customWidth="1"/>
    <col min="146" max="146" width="14.5" bestFit="1" customWidth="1"/>
    <col min="147" max="147" width="14.3984375" bestFit="1" customWidth="1"/>
    <col min="148" max="148" width="14.59765625" bestFit="1" customWidth="1"/>
    <col min="149" max="150" width="14.3984375" bestFit="1" customWidth="1"/>
    <col min="151" max="151" width="14.296875" bestFit="1" customWidth="1"/>
    <col min="152" max="152" width="14.19921875" bestFit="1" customWidth="1"/>
    <col min="153" max="153" width="14.3984375" bestFit="1" customWidth="1"/>
    <col min="154" max="154" width="14.19921875" bestFit="1" customWidth="1"/>
    <col min="155" max="155" width="14.3984375" bestFit="1" customWidth="1"/>
    <col min="156" max="156" width="13.59765625" bestFit="1" customWidth="1"/>
    <col min="157" max="157" width="14.3984375" bestFit="1" customWidth="1"/>
    <col min="158" max="158" width="14.296875" bestFit="1" customWidth="1"/>
    <col min="159" max="159" width="14.5" bestFit="1" customWidth="1"/>
    <col min="160" max="160" width="14.296875" bestFit="1" customWidth="1"/>
    <col min="161" max="161" width="14.5" bestFit="1" customWidth="1"/>
    <col min="162" max="162" width="14.19921875" bestFit="1" customWidth="1"/>
    <col min="163" max="163" width="14.3984375" bestFit="1" customWidth="1"/>
    <col min="164" max="164" width="14.19921875" bestFit="1" customWidth="1"/>
    <col min="165" max="165" width="14.3984375" bestFit="1" customWidth="1"/>
    <col min="166" max="166" width="14.19921875" bestFit="1" customWidth="1"/>
    <col min="167" max="167" width="14.3984375" bestFit="1" customWidth="1"/>
    <col min="168" max="169" width="14" bestFit="1" customWidth="1"/>
    <col min="170" max="170" width="14.09765625" bestFit="1" customWidth="1"/>
    <col min="171" max="173" width="14" bestFit="1" customWidth="1"/>
    <col min="174" max="174" width="13.296875" bestFit="1" customWidth="1"/>
    <col min="175" max="175" width="13.69921875" bestFit="1" customWidth="1"/>
    <col min="176" max="176" width="13.59765625" bestFit="1" customWidth="1"/>
    <col min="177" max="177" width="13.69921875" bestFit="1" customWidth="1"/>
    <col min="178" max="180" width="14.69921875" bestFit="1" customWidth="1"/>
    <col min="181" max="181" width="10.8984375" bestFit="1" customWidth="1"/>
    <col min="182" max="182" width="31.59765625" bestFit="1" customWidth="1"/>
    <col min="183" max="183" width="15.69921875" bestFit="1" customWidth="1"/>
    <col min="184" max="184" width="18.69921875" bestFit="1" customWidth="1"/>
    <col min="185" max="185" width="14.8984375" bestFit="1" customWidth="1"/>
    <col min="186" max="186" width="17.8984375" bestFit="1" customWidth="1"/>
    <col min="187" max="187" width="15.09765625" bestFit="1" customWidth="1"/>
    <col min="188" max="188" width="18.09765625" bestFit="1" customWidth="1"/>
    <col min="189" max="189" width="15.69921875" bestFit="1" customWidth="1"/>
    <col min="190" max="190" width="18.69921875" bestFit="1" customWidth="1"/>
    <col min="191" max="191" width="14.8984375" bestFit="1" customWidth="1"/>
    <col min="192" max="192" width="17.8984375" bestFit="1" customWidth="1"/>
    <col min="193" max="193" width="15.09765625" bestFit="1" customWidth="1"/>
    <col min="194" max="194" width="18.09765625" bestFit="1" customWidth="1"/>
    <col min="195" max="195" width="24.69921875" bestFit="1" customWidth="1"/>
    <col min="196" max="196" width="27.69921875" bestFit="1" customWidth="1"/>
    <col min="197" max="197" width="26.69921875" bestFit="1" customWidth="1"/>
    <col min="198" max="198" width="29.796875" bestFit="1" customWidth="1"/>
    <col min="199" max="199" width="28.8984375" bestFit="1" customWidth="1"/>
    <col min="200" max="200" width="31.8984375" bestFit="1" customWidth="1"/>
    <col min="201" max="201" width="29.09765625" bestFit="1" customWidth="1"/>
    <col min="202" max="202" width="32.09765625" bestFit="1" customWidth="1"/>
    <col min="203" max="203" width="24.5" bestFit="1" customWidth="1"/>
    <col min="204" max="204" width="27.5" bestFit="1" customWidth="1"/>
    <col min="205" max="205" width="32.5" bestFit="1" customWidth="1"/>
    <col min="206" max="206" width="35.5" bestFit="1" customWidth="1"/>
    <col min="207" max="207" width="36.8984375" bestFit="1" customWidth="1"/>
    <col min="208" max="208" width="39.8984375" bestFit="1" customWidth="1"/>
    <col min="209" max="209" width="36.59765625" bestFit="1" customWidth="1"/>
    <col min="210" max="210" width="39.59765625" bestFit="1" customWidth="1"/>
    <col min="211" max="211" width="30.796875" bestFit="1" customWidth="1"/>
    <col min="212" max="212" width="33.8984375" bestFit="1" customWidth="1"/>
    <col min="213" max="213" width="30.19921875" bestFit="1" customWidth="1"/>
    <col min="214" max="214" width="33.19921875" bestFit="1" customWidth="1"/>
    <col min="215" max="215" width="31.796875" bestFit="1" customWidth="1"/>
    <col min="216" max="216" width="34.796875" bestFit="1" customWidth="1"/>
    <col min="217" max="217" width="32.59765625" bestFit="1" customWidth="1"/>
    <col min="218" max="218" width="35.59765625" bestFit="1" customWidth="1"/>
    <col min="219" max="219" width="27" bestFit="1" customWidth="1"/>
    <col min="220" max="220" width="30.09765625" bestFit="1" customWidth="1"/>
    <col min="221" max="221" width="28.09765625" bestFit="1" customWidth="1"/>
    <col min="222" max="222" width="31.09765625" bestFit="1" customWidth="1"/>
    <col min="223" max="223" width="27.296875" bestFit="1" customWidth="1"/>
    <col min="224" max="224" width="30.296875" bestFit="1" customWidth="1"/>
    <col min="225" max="225" width="27.5" bestFit="1" customWidth="1"/>
    <col min="226" max="226" width="30.5" bestFit="1" customWidth="1"/>
    <col min="227" max="227" width="37" bestFit="1" customWidth="1"/>
    <col min="228" max="228" width="40" bestFit="1" customWidth="1"/>
    <col min="229" max="229" width="24.69921875" bestFit="1" customWidth="1"/>
    <col min="230" max="230" width="27.69921875" bestFit="1" customWidth="1"/>
    <col min="231" max="231" width="35.5" bestFit="1" customWidth="1"/>
    <col min="232" max="232" width="38.5" bestFit="1" customWidth="1"/>
    <col min="233" max="233" width="29.8984375" bestFit="1" customWidth="1"/>
    <col min="234" max="234" width="32.8984375" bestFit="1" customWidth="1"/>
    <col min="235" max="235" width="28.296875" bestFit="1" customWidth="1"/>
    <col min="236" max="236" width="31.296875" bestFit="1" customWidth="1"/>
    <col min="237" max="237" width="32.59765625" bestFit="1" customWidth="1"/>
    <col min="238" max="238" width="35.59765625" bestFit="1" customWidth="1"/>
    <col min="239" max="239" width="32.3984375" bestFit="1" customWidth="1"/>
    <col min="240" max="240" width="35.3984375" bestFit="1" customWidth="1"/>
    <col min="241" max="241" width="26.19921875" bestFit="1" customWidth="1"/>
    <col min="242" max="242" width="29.19921875" bestFit="1" customWidth="1"/>
    <col min="243" max="243" width="27.8984375" bestFit="1" customWidth="1"/>
    <col min="244" max="244" width="30.8984375" bestFit="1" customWidth="1"/>
    <col min="245" max="245" width="27.296875" bestFit="1" customWidth="1"/>
    <col min="246" max="246" width="30.296875" bestFit="1" customWidth="1"/>
    <col min="247" max="247" width="34.59765625" bestFit="1" customWidth="1"/>
    <col min="248" max="248" width="37.69921875" bestFit="1" customWidth="1"/>
    <col min="249" max="249" width="47.3984375" bestFit="1" customWidth="1"/>
    <col min="250" max="250" width="50.5" bestFit="1" customWidth="1"/>
    <col min="251" max="251" width="34.69921875" bestFit="1" customWidth="1"/>
    <col min="252" max="252" width="37.796875" bestFit="1" customWidth="1"/>
    <col min="253" max="253" width="29.796875" bestFit="1" customWidth="1"/>
    <col min="254" max="254" width="32.796875" bestFit="1" customWidth="1"/>
    <col min="255" max="255" width="29.59765625" bestFit="1" customWidth="1"/>
    <col min="256" max="256" width="32.59765625" bestFit="1" customWidth="1"/>
    <col min="257" max="257" width="35.19921875" bestFit="1" customWidth="1"/>
    <col min="258" max="258" width="38.296875" bestFit="1" customWidth="1"/>
    <col min="259" max="259" width="20.19921875" bestFit="1" customWidth="1"/>
    <col min="260" max="260" width="23.19921875" bestFit="1" customWidth="1"/>
    <col min="261" max="261" width="21" bestFit="1" customWidth="1"/>
    <col min="262" max="262" width="24" bestFit="1" customWidth="1"/>
    <col min="263" max="263" width="20.8984375" bestFit="1" customWidth="1"/>
    <col min="264" max="264" width="23.8984375" bestFit="1" customWidth="1"/>
    <col min="265" max="265" width="25.8984375" bestFit="1" customWidth="1"/>
    <col min="266" max="266" width="28.8984375" bestFit="1" customWidth="1"/>
    <col min="267" max="267" width="30.09765625" bestFit="1" customWidth="1"/>
    <col min="268" max="268" width="33.09765625" bestFit="1" customWidth="1"/>
    <col min="269" max="269" width="26.19921875" bestFit="1" customWidth="1"/>
    <col min="270" max="270" width="29.19921875" bestFit="1" customWidth="1"/>
    <col min="271" max="271" width="42.69921875" bestFit="1" customWidth="1"/>
    <col min="272" max="272" width="45.796875" bestFit="1" customWidth="1"/>
    <col min="273" max="273" width="29.5" bestFit="1" customWidth="1"/>
    <col min="274" max="274" width="32.5" bestFit="1" customWidth="1"/>
    <col min="275" max="275" width="21.3984375" bestFit="1" customWidth="1"/>
    <col min="276" max="276" width="24.3984375" bestFit="1" customWidth="1"/>
    <col min="277" max="277" width="26.09765625" bestFit="1" customWidth="1"/>
    <col min="278" max="278" width="29.09765625" bestFit="1" customWidth="1"/>
    <col min="279" max="279" width="31.09765625" bestFit="1" customWidth="1"/>
    <col min="280" max="280" width="34.19921875" bestFit="1" customWidth="1"/>
    <col min="281" max="281" width="27.3984375" bestFit="1" customWidth="1"/>
    <col min="282" max="282" width="30.3984375" bestFit="1" customWidth="1"/>
    <col min="283" max="283" width="28.09765625" bestFit="1" customWidth="1"/>
    <col min="284" max="284" width="31.09765625" bestFit="1" customWidth="1"/>
    <col min="285" max="285" width="32.3984375" bestFit="1" customWidth="1"/>
    <col min="286" max="286" width="35.3984375" bestFit="1" customWidth="1"/>
    <col min="287" max="287" width="24.69921875" bestFit="1" customWidth="1"/>
    <col min="288" max="288" width="27.69921875" bestFit="1" customWidth="1"/>
    <col min="289" max="289" width="40.296875" bestFit="1" customWidth="1"/>
    <col min="290" max="290" width="43.296875" bestFit="1" customWidth="1"/>
    <col min="291" max="291" width="30.59765625" bestFit="1" customWidth="1"/>
    <col min="292" max="292" width="33.69921875" bestFit="1" customWidth="1"/>
    <col min="293" max="293" width="32.69921875" bestFit="1" customWidth="1"/>
    <col min="294" max="294" width="35.69921875" bestFit="1" customWidth="1"/>
    <col min="295" max="295" width="39.09765625" bestFit="1" customWidth="1"/>
    <col min="296" max="296" width="42.19921875" bestFit="1" customWidth="1"/>
    <col min="297" max="297" width="47.69921875" bestFit="1" customWidth="1"/>
    <col min="298" max="298" width="50.69921875" bestFit="1" customWidth="1"/>
    <col min="299" max="299" width="27.5" bestFit="1" customWidth="1"/>
    <col min="300" max="300" width="30.5" bestFit="1" customWidth="1"/>
    <col min="301" max="301" width="26.796875" bestFit="1" customWidth="1"/>
    <col min="302" max="302" width="29.8984375" bestFit="1" customWidth="1"/>
    <col min="303" max="303" width="26.59765625" bestFit="1" customWidth="1"/>
    <col min="304" max="304" width="29.69921875" bestFit="1" customWidth="1"/>
    <col min="305" max="305" width="18.296875" bestFit="1" customWidth="1"/>
    <col min="306" max="306" width="21.3984375" bestFit="1" customWidth="1"/>
    <col min="307" max="307" width="17.5" bestFit="1" customWidth="1"/>
    <col min="308" max="308" width="20.5" bestFit="1" customWidth="1"/>
    <col min="309" max="309" width="18.796875" bestFit="1" customWidth="1"/>
    <col min="310" max="310" width="21.8984375" bestFit="1" customWidth="1"/>
    <col min="311" max="311" width="19.796875" bestFit="1" customWidth="1"/>
    <col min="312" max="312" width="22.796875" bestFit="1" customWidth="1"/>
    <col min="313" max="313" width="39.19921875" bestFit="1" customWidth="1"/>
    <col min="314" max="314" width="42.296875" bestFit="1" customWidth="1"/>
    <col min="315" max="315" width="49.796875" bestFit="1" customWidth="1"/>
    <col min="316" max="316" width="52.796875" bestFit="1" customWidth="1"/>
    <col min="317" max="317" width="27.796875" bestFit="1" customWidth="1"/>
    <col min="318" max="318" width="30.796875" bestFit="1" customWidth="1"/>
    <col min="319" max="319" width="26.796875" bestFit="1" customWidth="1"/>
    <col min="320" max="320" width="29.8984375" bestFit="1" customWidth="1"/>
    <col min="321" max="321" width="24" bestFit="1" customWidth="1"/>
    <col min="322" max="322" width="27" bestFit="1" customWidth="1"/>
    <col min="323" max="323" width="26" bestFit="1" customWidth="1"/>
    <col min="324" max="324" width="29" bestFit="1" customWidth="1"/>
    <col min="325" max="325" width="25.8984375" bestFit="1" customWidth="1"/>
    <col min="326" max="326" width="28.8984375" bestFit="1" customWidth="1"/>
    <col min="327" max="327" width="38.3984375" bestFit="1" customWidth="1"/>
    <col min="328" max="328" width="41.3984375" bestFit="1" customWidth="1"/>
    <col min="329" max="329" width="37" bestFit="1" customWidth="1"/>
    <col min="330" max="330" width="40" bestFit="1" customWidth="1"/>
    <col min="331" max="331" width="47.19921875" bestFit="1" customWidth="1"/>
    <col min="332" max="332" width="50.296875" bestFit="1" customWidth="1"/>
    <col min="333" max="333" width="21.19921875" bestFit="1" customWidth="1"/>
    <col min="334" max="334" width="24.19921875" bestFit="1" customWidth="1"/>
    <col min="335" max="335" width="19.59765625" bestFit="1" customWidth="1"/>
    <col min="336" max="336" width="22.59765625" bestFit="1" customWidth="1"/>
    <col min="337" max="337" width="28" bestFit="1" customWidth="1"/>
    <col min="338" max="338" width="31" bestFit="1" customWidth="1"/>
    <col min="339" max="339" width="24.3984375" bestFit="1" customWidth="1"/>
    <col min="340" max="340" width="27.3984375" bestFit="1" customWidth="1"/>
    <col min="341" max="341" width="10.8984375" bestFit="1" customWidth="1"/>
  </cols>
  <sheetData>
    <row r="1" spans="1:35" ht="24.6">
      <c r="A1" s="6" t="s">
        <v>1438</v>
      </c>
    </row>
    <row r="2" spans="1:35">
      <c r="A2" s="12" t="s">
        <v>1435</v>
      </c>
    </row>
    <row r="3" spans="1:35" ht="16.2" thickBot="1">
      <c r="O3" t="s">
        <v>1485</v>
      </c>
      <c r="S3" t="s">
        <v>1486</v>
      </c>
      <c r="W3" t="s">
        <v>1488</v>
      </c>
      <c r="AA3" t="s">
        <v>1493</v>
      </c>
      <c r="AF3" t="s">
        <v>1490</v>
      </c>
      <c r="AI3" t="s">
        <v>1491</v>
      </c>
    </row>
    <row r="4" spans="1:35" ht="42" thickTop="1">
      <c r="A4" s="80" t="s">
        <v>1447</v>
      </c>
      <c r="B4" s="81" t="s">
        <v>1446</v>
      </c>
      <c r="C4" s="83" t="s">
        <v>1097</v>
      </c>
      <c r="D4" s="80" t="s">
        <v>1436</v>
      </c>
      <c r="E4" s="81" t="s">
        <v>1096</v>
      </c>
      <c r="F4" s="23" t="s">
        <v>1439</v>
      </c>
      <c r="G4" s="82" t="s">
        <v>1441</v>
      </c>
      <c r="H4" s="81" t="s">
        <v>1440</v>
      </c>
      <c r="I4" s="83" t="s">
        <v>1442</v>
      </c>
      <c r="J4" s="80" t="s">
        <v>1443</v>
      </c>
      <c r="K4" s="81" t="s">
        <v>1098</v>
      </c>
      <c r="L4" s="80" t="s">
        <v>1456</v>
      </c>
      <c r="O4" s="96" t="s">
        <v>1470</v>
      </c>
      <c r="P4" t="s">
        <v>1482</v>
      </c>
      <c r="S4" s="96" t="s">
        <v>1470</v>
      </c>
      <c r="T4" t="s">
        <v>1487</v>
      </c>
      <c r="W4" s="96" t="s">
        <v>1470</v>
      </c>
      <c r="X4" t="s">
        <v>1489</v>
      </c>
      <c r="AF4" s="96" t="s">
        <v>1470</v>
      </c>
      <c r="AG4" t="s">
        <v>1489</v>
      </c>
    </row>
    <row r="5" spans="1:35">
      <c r="A5" t="s">
        <v>1099</v>
      </c>
      <c r="B5" t="s">
        <v>1345</v>
      </c>
      <c r="C5" t="s">
        <v>1346</v>
      </c>
      <c r="D5" s="84">
        <v>2</v>
      </c>
      <c r="E5" s="84">
        <v>3.2</v>
      </c>
      <c r="F5" s="84">
        <v>36</v>
      </c>
      <c r="G5" s="86">
        <v>9</v>
      </c>
      <c r="H5" s="85">
        <v>9</v>
      </c>
      <c r="I5">
        <v>13</v>
      </c>
      <c r="J5" s="79">
        <v>0.26370192307692297</v>
      </c>
      <c r="K5" s="85">
        <v>50</v>
      </c>
      <c r="L5" s="77">
        <v>0.26530612244898</v>
      </c>
      <c r="O5" s="97" t="s">
        <v>1306</v>
      </c>
      <c r="P5">
        <v>5.75</v>
      </c>
      <c r="Q5" t="str">
        <f>INDEX($C$5:$C$164, MATCH(O5,$B$5:$B$164, 0))</f>
        <v>TPL4.MC.00120A</v>
      </c>
      <c r="S5" s="97" t="s">
        <v>1268</v>
      </c>
      <c r="T5">
        <v>312</v>
      </c>
      <c r="U5" t="str">
        <f>INDEX($C$5:$C$164, MATCH(S5,$B$5:$B$164, 0))</f>
        <v>TPL4.MC.80160B</v>
      </c>
      <c r="W5" s="97" t="s">
        <v>1314</v>
      </c>
      <c r="X5">
        <v>3145</v>
      </c>
      <c r="Y5" t="str">
        <f>INDEX($C$5:$C$164, MATCH(W5,$B$5:$B$164, 0))</f>
        <v>TPL4.MC.80160A</v>
      </c>
      <c r="AA5" t="s">
        <v>1494</v>
      </c>
      <c r="AB5" s="109">
        <f>G47</f>
        <v>65.3333333333333</v>
      </c>
      <c r="AF5" s="97" t="s">
        <v>1263</v>
      </c>
      <c r="AG5">
        <v>21533</v>
      </c>
    </row>
    <row r="6" spans="1:35">
      <c r="A6" t="s">
        <v>1099</v>
      </c>
      <c r="B6" t="s">
        <v>1163</v>
      </c>
      <c r="C6" t="s">
        <v>1164</v>
      </c>
      <c r="D6" s="84">
        <v>7</v>
      </c>
      <c r="E6" s="84">
        <v>3.12</v>
      </c>
      <c r="F6" s="84">
        <v>1</v>
      </c>
      <c r="G6" s="86">
        <v>40.1666666666667</v>
      </c>
      <c r="H6" s="85">
        <v>77</v>
      </c>
      <c r="I6">
        <v>259</v>
      </c>
      <c r="J6" s="79">
        <v>0.19219236688861799</v>
      </c>
      <c r="K6" s="85">
        <v>0</v>
      </c>
      <c r="L6" s="78">
        <v>0.99615384615384595</v>
      </c>
      <c r="O6" s="97" t="s">
        <v>1300</v>
      </c>
      <c r="P6">
        <v>5.75</v>
      </c>
      <c r="Q6" t="str">
        <f t="shared" ref="Q6:Q69" si="0">INDEX($C$5:$C$164, MATCH(O6,$B$5:$B$164, 0))</f>
        <v>TPL4.MC.00120I</v>
      </c>
      <c r="S6" s="97" t="s">
        <v>1145</v>
      </c>
      <c r="T6">
        <v>294</v>
      </c>
      <c r="U6" t="str">
        <f t="shared" ref="U6:U69" si="1">INDEX($C$5:$C$164, MATCH(S6,$B$5:$B$164, 0))</f>
        <v>TPL4.MC.80120A</v>
      </c>
      <c r="W6" s="97" t="s">
        <v>1268</v>
      </c>
      <c r="X6">
        <v>2731</v>
      </c>
      <c r="Y6" t="str">
        <f t="shared" ref="Y6:Y69" si="2">INDEX($C$5:$C$164, MATCH(W6,$B$5:$B$164, 0))</f>
        <v>TPL4.MC.80160B</v>
      </c>
      <c r="AA6" t="s">
        <v>1495</v>
      </c>
      <c r="AF6" s="97" t="s">
        <v>1237</v>
      </c>
      <c r="AG6">
        <v>14444</v>
      </c>
    </row>
    <row r="7" spans="1:35">
      <c r="A7" t="s">
        <v>1099</v>
      </c>
      <c r="B7" t="s">
        <v>1343</v>
      </c>
      <c r="C7" t="s">
        <v>1344</v>
      </c>
      <c r="D7" s="84">
        <v>1</v>
      </c>
      <c r="E7" s="84">
        <v>3.55</v>
      </c>
      <c r="F7" s="84">
        <v>191</v>
      </c>
      <c r="G7" s="86">
        <v>3</v>
      </c>
      <c r="H7" s="85">
        <v>3</v>
      </c>
      <c r="I7">
        <v>9</v>
      </c>
      <c r="J7" s="79">
        <v>0.11</v>
      </c>
      <c r="K7" s="85">
        <v>0</v>
      </c>
      <c r="L7" s="77">
        <v>4.4999999999999998E-2</v>
      </c>
      <c r="O7" s="97" t="s">
        <v>1272</v>
      </c>
      <c r="P7">
        <v>5.75</v>
      </c>
      <c r="Q7" t="str">
        <f t="shared" si="0"/>
        <v>TPL4.MC.00120B</v>
      </c>
      <c r="S7" s="97" t="s">
        <v>1314</v>
      </c>
      <c r="T7">
        <v>289.5</v>
      </c>
      <c r="U7" t="str">
        <f t="shared" si="1"/>
        <v>TPL4.MC.80160A</v>
      </c>
      <c r="W7" s="97" t="s">
        <v>1145</v>
      </c>
      <c r="X7">
        <v>1917</v>
      </c>
      <c r="Y7" t="str">
        <f t="shared" si="2"/>
        <v>TPL4.MC.80120A</v>
      </c>
      <c r="AA7">
        <v>1</v>
      </c>
      <c r="AB7" s="110">
        <f>AB5+(AB5*L47)</f>
        <v>99.292875989445875</v>
      </c>
      <c r="AF7" s="97" t="s">
        <v>1099</v>
      </c>
      <c r="AG7">
        <v>7014</v>
      </c>
    </row>
    <row r="8" spans="1:35">
      <c r="A8" t="s">
        <v>1099</v>
      </c>
      <c r="B8" t="s">
        <v>1339</v>
      </c>
      <c r="C8" t="s">
        <v>1340</v>
      </c>
      <c r="D8" s="84">
        <v>1</v>
      </c>
      <c r="E8" s="84">
        <v>2.52</v>
      </c>
      <c r="F8" s="84">
        <v>189</v>
      </c>
      <c r="G8" s="89">
        <v>5</v>
      </c>
      <c r="H8" s="90">
        <v>5</v>
      </c>
      <c r="I8">
        <v>12</v>
      </c>
      <c r="J8" s="91">
        <v>0.15833333333333299</v>
      </c>
      <c r="K8" s="90">
        <v>0</v>
      </c>
      <c r="L8" s="92">
        <v>5.9701492537313397E-2</v>
      </c>
      <c r="O8" s="97" t="s">
        <v>1274</v>
      </c>
      <c r="P8">
        <v>5.75</v>
      </c>
      <c r="Q8" t="str">
        <f t="shared" si="0"/>
        <v>TPL4.MC.00120T</v>
      </c>
      <c r="S8" s="97" t="s">
        <v>1225</v>
      </c>
      <c r="T8">
        <v>276.33333333333297</v>
      </c>
      <c r="U8" t="str">
        <f t="shared" si="1"/>
        <v>TPL4.G1.80010N</v>
      </c>
      <c r="W8" s="97" t="s">
        <v>1225</v>
      </c>
      <c r="X8">
        <v>1818</v>
      </c>
      <c r="Y8" t="str">
        <f t="shared" si="2"/>
        <v>TPL4.G1.80010N</v>
      </c>
      <c r="AA8">
        <v>2</v>
      </c>
      <c r="AB8" s="110">
        <f>AB7+(AB7*L48)</f>
        <v>160.61389203993505</v>
      </c>
      <c r="AF8" s="97" t="s">
        <v>1218</v>
      </c>
      <c r="AG8">
        <v>3017</v>
      </c>
    </row>
    <row r="9" spans="1:35">
      <c r="A9" t="s">
        <v>1099</v>
      </c>
      <c r="B9" t="s">
        <v>1341</v>
      </c>
      <c r="C9" t="s">
        <v>1342</v>
      </c>
      <c r="D9" s="84">
        <v>1</v>
      </c>
      <c r="E9" s="84">
        <v>3.55</v>
      </c>
      <c r="F9" s="84">
        <v>196</v>
      </c>
      <c r="G9" s="86">
        <v>3</v>
      </c>
      <c r="H9" s="85">
        <v>3</v>
      </c>
      <c r="I9">
        <v>4</v>
      </c>
      <c r="J9" s="79">
        <v>0.11749999999999999</v>
      </c>
      <c r="K9" s="85">
        <v>0</v>
      </c>
      <c r="L9" s="77">
        <v>0.02</v>
      </c>
      <c r="O9" s="97" t="s">
        <v>1146</v>
      </c>
      <c r="P9">
        <v>4.84</v>
      </c>
      <c r="Q9" t="str">
        <f t="shared" si="0"/>
        <v>TPL4.RD.00010N</v>
      </c>
      <c r="S9" s="97" t="s">
        <v>1102</v>
      </c>
      <c r="T9">
        <v>209.666666666667</v>
      </c>
      <c r="U9" t="str">
        <f t="shared" si="1"/>
        <v>TPL4.MC.80070A</v>
      </c>
      <c r="W9" s="97" t="s">
        <v>1270</v>
      </c>
      <c r="X9">
        <v>1757</v>
      </c>
      <c r="Y9" t="str">
        <f t="shared" si="2"/>
        <v>TPL4.MC.80160N</v>
      </c>
      <c r="AA9">
        <v>3</v>
      </c>
      <c r="AB9" s="110">
        <f>AB8+(AB8*L49)</f>
        <v>213.76248904224084</v>
      </c>
      <c r="AF9" s="97" t="s">
        <v>1179</v>
      </c>
      <c r="AG9">
        <v>2733</v>
      </c>
    </row>
    <row r="10" spans="1:35">
      <c r="A10" t="s">
        <v>1099</v>
      </c>
      <c r="B10" t="s">
        <v>1115</v>
      </c>
      <c r="C10" t="s">
        <v>1116</v>
      </c>
      <c r="D10" s="84">
        <v>4</v>
      </c>
      <c r="E10" s="84">
        <v>3.63</v>
      </c>
      <c r="F10" s="84">
        <v>27</v>
      </c>
      <c r="G10" s="86">
        <v>56</v>
      </c>
      <c r="H10" s="85">
        <v>113</v>
      </c>
      <c r="I10">
        <v>177</v>
      </c>
      <c r="J10" s="79">
        <v>0.195405471861195</v>
      </c>
      <c r="K10" s="85">
        <v>0</v>
      </c>
      <c r="L10" s="78">
        <v>0.86764705882352899</v>
      </c>
      <c r="O10" s="97" t="s">
        <v>1130</v>
      </c>
      <c r="P10">
        <v>4.84</v>
      </c>
      <c r="Q10" t="str">
        <f t="shared" si="0"/>
        <v>TPL4.RD.00010A</v>
      </c>
      <c r="S10" s="97" t="s">
        <v>1151</v>
      </c>
      <c r="T10">
        <v>199.333333333333</v>
      </c>
      <c r="U10" t="str">
        <f t="shared" si="1"/>
        <v>TPL4.MC.80120B</v>
      </c>
      <c r="W10" s="97" t="s">
        <v>1276</v>
      </c>
      <c r="X10">
        <v>1400</v>
      </c>
      <c r="Y10" t="str">
        <f t="shared" si="2"/>
        <v>TPL4.MC.80230B</v>
      </c>
      <c r="AF10" s="97" t="s">
        <v>1211</v>
      </c>
      <c r="AG10">
        <v>1007</v>
      </c>
    </row>
    <row r="11" spans="1:35">
      <c r="A11" t="s">
        <v>1099</v>
      </c>
      <c r="B11" t="s">
        <v>1177</v>
      </c>
      <c r="C11" t="s">
        <v>1178</v>
      </c>
      <c r="D11" s="84">
        <v>4</v>
      </c>
      <c r="E11" s="84">
        <v>3.63</v>
      </c>
      <c r="F11" s="84">
        <v>40</v>
      </c>
      <c r="G11" s="86">
        <v>45</v>
      </c>
      <c r="H11" s="85">
        <v>73</v>
      </c>
      <c r="I11">
        <v>139</v>
      </c>
      <c r="J11" s="79">
        <v>0.18043184819732899</v>
      </c>
      <c r="K11" s="85">
        <v>0</v>
      </c>
      <c r="L11" s="78">
        <v>0.77653631284916202</v>
      </c>
      <c r="O11" s="97" t="s">
        <v>1134</v>
      </c>
      <c r="P11">
        <v>4.84</v>
      </c>
      <c r="Q11" t="str">
        <f t="shared" si="0"/>
        <v>TPL4.RD.00010B</v>
      </c>
      <c r="S11" s="97" t="s">
        <v>1120</v>
      </c>
      <c r="T11">
        <v>175.333333333333</v>
      </c>
      <c r="U11" t="str">
        <f t="shared" si="1"/>
        <v>TPL4.MC.80120G</v>
      </c>
      <c r="W11" s="97" t="s">
        <v>1151</v>
      </c>
      <c r="X11">
        <v>1378</v>
      </c>
      <c r="Y11" t="str">
        <f t="shared" si="2"/>
        <v>TPL4.MC.80120B</v>
      </c>
      <c r="AF11" s="97" t="s">
        <v>1208</v>
      </c>
      <c r="AG11">
        <v>821</v>
      </c>
    </row>
    <row r="12" spans="1:35">
      <c r="A12" t="s">
        <v>1099</v>
      </c>
      <c r="B12" t="s">
        <v>1118</v>
      </c>
      <c r="C12" t="s">
        <v>1119</v>
      </c>
      <c r="D12" s="84">
        <v>4</v>
      </c>
      <c r="E12" s="84">
        <v>3.63</v>
      </c>
      <c r="F12" s="84">
        <v>30</v>
      </c>
      <c r="G12" s="86">
        <v>55</v>
      </c>
      <c r="H12" s="85">
        <v>105</v>
      </c>
      <c r="I12">
        <v>175</v>
      </c>
      <c r="J12" s="79">
        <v>0.17269035283381901</v>
      </c>
      <c r="K12" s="85">
        <v>0</v>
      </c>
      <c r="L12" s="78">
        <v>0.85365853658536595</v>
      </c>
      <c r="O12" s="97" t="s">
        <v>1201</v>
      </c>
      <c r="P12">
        <v>4.75</v>
      </c>
      <c r="Q12" t="str">
        <f t="shared" si="0"/>
        <v>TPL4.ME.10020B</v>
      </c>
      <c r="S12" s="97" t="s">
        <v>1141</v>
      </c>
      <c r="T12">
        <v>157.333333333333</v>
      </c>
      <c r="U12" t="str">
        <f t="shared" si="1"/>
        <v>TPL4.MC.8012BB</v>
      </c>
      <c r="W12" s="97" t="s">
        <v>1102</v>
      </c>
      <c r="X12">
        <v>1366</v>
      </c>
      <c r="Y12" t="str">
        <f t="shared" si="2"/>
        <v>TPL4.MC.80070A</v>
      </c>
      <c r="AF12" s="97" t="s">
        <v>1227</v>
      </c>
      <c r="AG12">
        <v>495</v>
      </c>
    </row>
    <row r="13" spans="1:35">
      <c r="A13" t="s">
        <v>1099</v>
      </c>
      <c r="B13" t="s">
        <v>1175</v>
      </c>
      <c r="C13" t="s">
        <v>1176</v>
      </c>
      <c r="D13" s="84">
        <v>4</v>
      </c>
      <c r="E13" s="84">
        <v>3.69</v>
      </c>
      <c r="F13" s="84">
        <v>50</v>
      </c>
      <c r="G13" s="86">
        <v>46.6666666666667</v>
      </c>
      <c r="H13" s="85">
        <v>75</v>
      </c>
      <c r="I13">
        <v>144</v>
      </c>
      <c r="J13" s="79">
        <v>0.17251889639830501</v>
      </c>
      <c r="K13" s="85">
        <v>0</v>
      </c>
      <c r="L13" s="78">
        <v>0.74226804123711299</v>
      </c>
      <c r="O13" s="97" t="s">
        <v>1199</v>
      </c>
      <c r="P13">
        <v>4.5199999999999996</v>
      </c>
      <c r="Q13" t="str">
        <f t="shared" si="0"/>
        <v>TPL4.ME.10010B</v>
      </c>
      <c r="S13" s="97" t="s">
        <v>1132</v>
      </c>
      <c r="T13">
        <v>152.166666666667</v>
      </c>
      <c r="U13" t="str">
        <f t="shared" si="1"/>
        <v>TPL4.MC.80070B</v>
      </c>
      <c r="W13" s="97" t="s">
        <v>1274</v>
      </c>
      <c r="X13">
        <v>1318</v>
      </c>
      <c r="Y13" t="str">
        <f t="shared" si="2"/>
        <v>TPL4.MC.00120T</v>
      </c>
      <c r="AF13" s="97" t="s">
        <v>1203</v>
      </c>
      <c r="AG13">
        <v>473</v>
      </c>
    </row>
    <row r="14" spans="1:35">
      <c r="A14" t="s">
        <v>1099</v>
      </c>
      <c r="B14" t="s">
        <v>1173</v>
      </c>
      <c r="C14" t="s">
        <v>1174</v>
      </c>
      <c r="D14" s="84">
        <v>4</v>
      </c>
      <c r="E14" s="84">
        <v>3.69</v>
      </c>
      <c r="F14" s="84">
        <v>48</v>
      </c>
      <c r="G14" s="86">
        <v>49.3333333333333</v>
      </c>
      <c r="H14" s="85">
        <v>70</v>
      </c>
      <c r="I14">
        <v>153</v>
      </c>
      <c r="J14" s="79">
        <v>0.177335971507699</v>
      </c>
      <c r="K14" s="85">
        <v>0</v>
      </c>
      <c r="L14" s="78">
        <v>0.76119402985074602</v>
      </c>
      <c r="O14" s="97" t="s">
        <v>1230</v>
      </c>
      <c r="P14">
        <v>4.3099999999999996</v>
      </c>
      <c r="Q14" t="str">
        <f t="shared" si="0"/>
        <v>TPL4.MI.00040B</v>
      </c>
      <c r="S14" s="97" t="s">
        <v>1274</v>
      </c>
      <c r="T14">
        <v>145.833333333333</v>
      </c>
      <c r="U14" t="str">
        <f t="shared" si="1"/>
        <v>TPL4.MC.00120T</v>
      </c>
      <c r="W14" s="97" t="s">
        <v>1120</v>
      </c>
      <c r="X14">
        <v>1147</v>
      </c>
      <c r="Y14" t="str">
        <f t="shared" si="2"/>
        <v>TPL4.MC.80120G</v>
      </c>
      <c r="AF14" s="97" t="s">
        <v>1326</v>
      </c>
      <c r="AG14">
        <v>424</v>
      </c>
    </row>
    <row r="15" spans="1:35">
      <c r="A15" t="s">
        <v>1099</v>
      </c>
      <c r="B15" t="s">
        <v>1138</v>
      </c>
      <c r="C15" t="s">
        <v>1139</v>
      </c>
      <c r="D15" s="84">
        <v>6</v>
      </c>
      <c r="E15" s="84">
        <v>3.85</v>
      </c>
      <c r="F15" s="84">
        <v>3</v>
      </c>
      <c r="G15" s="86">
        <v>34.200000000000003</v>
      </c>
      <c r="H15" s="85">
        <v>52</v>
      </c>
      <c r="I15">
        <v>192</v>
      </c>
      <c r="J15" s="79">
        <v>0.16411546296547999</v>
      </c>
      <c r="K15" s="85">
        <v>200</v>
      </c>
      <c r="L15" s="78">
        <v>0.984615384615385</v>
      </c>
      <c r="O15" s="97" t="s">
        <v>1209</v>
      </c>
      <c r="P15">
        <v>4.28</v>
      </c>
      <c r="Q15" t="str">
        <f t="shared" si="0"/>
        <v>TPL4.ME.00010B</v>
      </c>
      <c r="S15" s="97" t="s">
        <v>1270</v>
      </c>
      <c r="T15">
        <v>141.833333333333</v>
      </c>
      <c r="U15" t="str">
        <f t="shared" si="1"/>
        <v>TPL4.MC.80160N</v>
      </c>
      <c r="W15" s="97" t="s">
        <v>1306</v>
      </c>
      <c r="X15">
        <v>1075</v>
      </c>
      <c r="Y15" t="str">
        <f t="shared" si="2"/>
        <v>TPL4.MC.00120A</v>
      </c>
      <c r="AF15" s="97" t="s">
        <v>1198</v>
      </c>
      <c r="AG15">
        <v>410</v>
      </c>
    </row>
    <row r="16" spans="1:35">
      <c r="A16" t="s">
        <v>1099</v>
      </c>
      <c r="B16" t="s">
        <v>1142</v>
      </c>
      <c r="C16" t="s">
        <v>1143</v>
      </c>
      <c r="D16" s="84">
        <v>6</v>
      </c>
      <c r="E16" s="84">
        <v>3.85</v>
      </c>
      <c r="F16" s="84">
        <v>2</v>
      </c>
      <c r="G16" s="86">
        <v>38.4</v>
      </c>
      <c r="H16" s="85">
        <v>60</v>
      </c>
      <c r="I16">
        <v>194</v>
      </c>
      <c r="J16" s="79">
        <v>0.14583856291761799</v>
      </c>
      <c r="K16" s="85">
        <v>200</v>
      </c>
      <c r="L16" s="78">
        <v>0.98979591836734704</v>
      </c>
      <c r="O16" s="97" t="s">
        <v>1112</v>
      </c>
      <c r="P16">
        <v>4.25</v>
      </c>
      <c r="Q16" t="str">
        <f t="shared" si="0"/>
        <v>TPL4.RD.90012G</v>
      </c>
      <c r="S16" s="97" t="s">
        <v>1266</v>
      </c>
      <c r="T16">
        <v>139.5</v>
      </c>
      <c r="U16" t="str">
        <f t="shared" si="1"/>
        <v>TPL4.MC.80230A</v>
      </c>
      <c r="W16" s="97" t="s">
        <v>1266</v>
      </c>
      <c r="X16">
        <v>1011</v>
      </c>
      <c r="Y16" t="str">
        <f t="shared" si="2"/>
        <v>TPL4.MC.80230A</v>
      </c>
      <c r="AF16" s="97" t="s">
        <v>1232</v>
      </c>
      <c r="AG16">
        <v>229</v>
      </c>
    </row>
    <row r="17" spans="1:33">
      <c r="A17" t="s">
        <v>1099</v>
      </c>
      <c r="B17" t="s">
        <v>1100</v>
      </c>
      <c r="C17" t="s">
        <v>1101</v>
      </c>
      <c r="D17" s="84">
        <v>1</v>
      </c>
      <c r="E17" s="84">
        <v>3.85</v>
      </c>
      <c r="F17" s="84">
        <v>198</v>
      </c>
      <c r="G17" s="86">
        <v>49.5</v>
      </c>
      <c r="H17" s="85">
        <v>90</v>
      </c>
      <c r="I17">
        <v>200</v>
      </c>
      <c r="J17" s="79">
        <v>0.18299009709210301</v>
      </c>
      <c r="K17" s="85">
        <v>200</v>
      </c>
      <c r="L17" s="78">
        <v>0.50251256281406997</v>
      </c>
      <c r="O17" s="97" t="s">
        <v>1102</v>
      </c>
      <c r="P17">
        <v>4.1900000000000004</v>
      </c>
      <c r="Q17" t="str">
        <f t="shared" si="0"/>
        <v>TPL4.MC.80070A</v>
      </c>
      <c r="S17" s="97" t="s">
        <v>1148</v>
      </c>
      <c r="T17">
        <v>121.833333333333</v>
      </c>
      <c r="U17" t="str">
        <f t="shared" si="1"/>
        <v>TPL4.MC.80120T</v>
      </c>
      <c r="W17" s="97" t="s">
        <v>1132</v>
      </c>
      <c r="X17">
        <v>997</v>
      </c>
      <c r="Y17" t="str">
        <f t="shared" si="2"/>
        <v>TPL4.MC.80070B</v>
      </c>
      <c r="AF17" s="97" t="s">
        <v>1325</v>
      </c>
      <c r="AG17">
        <v>176</v>
      </c>
    </row>
    <row r="18" spans="1:33">
      <c r="A18" t="s">
        <v>1099</v>
      </c>
      <c r="B18" t="s">
        <v>1126</v>
      </c>
      <c r="C18" t="s">
        <v>1127</v>
      </c>
      <c r="D18" s="84">
        <v>2</v>
      </c>
      <c r="E18" s="84">
        <v>3.2</v>
      </c>
      <c r="F18" s="84">
        <v>25</v>
      </c>
      <c r="G18" s="86">
        <v>66</v>
      </c>
      <c r="H18" s="85">
        <v>112</v>
      </c>
      <c r="I18">
        <v>534</v>
      </c>
      <c r="J18" s="79">
        <v>0.17881597570162899</v>
      </c>
      <c r="K18" s="85">
        <v>300</v>
      </c>
      <c r="L18" s="78">
        <v>0.95527728085867603</v>
      </c>
      <c r="O18" s="97" t="s">
        <v>1144</v>
      </c>
      <c r="P18">
        <v>4.1900000000000004</v>
      </c>
      <c r="Q18" t="str">
        <f t="shared" si="0"/>
        <v>TPL4.MC.8007BB</v>
      </c>
      <c r="S18" s="97" t="s">
        <v>1165</v>
      </c>
      <c r="T18">
        <v>121.5</v>
      </c>
      <c r="U18" t="str">
        <f t="shared" si="1"/>
        <v>TPL4.MC.10050B</v>
      </c>
      <c r="W18" s="97" t="s">
        <v>1141</v>
      </c>
      <c r="X18">
        <v>970</v>
      </c>
      <c r="Y18" t="str">
        <f t="shared" si="2"/>
        <v>TPL4.MC.8012BB</v>
      </c>
      <c r="AF18" s="97" t="s">
        <v>1365</v>
      </c>
      <c r="AG18">
        <v>35</v>
      </c>
    </row>
    <row r="19" spans="1:33">
      <c r="A19" t="s">
        <v>1099</v>
      </c>
      <c r="B19" t="s">
        <v>1122</v>
      </c>
      <c r="C19" t="s">
        <v>1123</v>
      </c>
      <c r="D19" s="84">
        <v>2</v>
      </c>
      <c r="E19" s="84">
        <v>2.91</v>
      </c>
      <c r="F19" s="84">
        <v>20</v>
      </c>
      <c r="G19" s="86">
        <v>100</v>
      </c>
      <c r="H19" s="85">
        <v>215</v>
      </c>
      <c r="I19">
        <v>539</v>
      </c>
      <c r="J19" s="79">
        <v>0.179629274615587</v>
      </c>
      <c r="K19" s="85">
        <v>400</v>
      </c>
      <c r="L19" s="78">
        <v>0.96422182468694095</v>
      </c>
      <c r="O19" s="97" t="s">
        <v>1111</v>
      </c>
      <c r="P19">
        <v>4.1900000000000004</v>
      </c>
      <c r="Q19" t="str">
        <f t="shared" si="0"/>
        <v>TPL4.MC.80070G</v>
      </c>
      <c r="S19" s="97" t="s">
        <v>1306</v>
      </c>
      <c r="T19">
        <v>120.5</v>
      </c>
      <c r="U19" t="str">
        <f t="shared" si="1"/>
        <v>TPL4.MC.00120A</v>
      </c>
      <c r="W19" s="97" t="s">
        <v>1264</v>
      </c>
      <c r="X19">
        <v>917</v>
      </c>
      <c r="Y19" t="str">
        <f t="shared" si="2"/>
        <v>TPL4.MC.00110H</v>
      </c>
      <c r="AF19" s="97" t="s">
        <v>1386</v>
      </c>
      <c r="AG19">
        <v>13</v>
      </c>
    </row>
    <row r="20" spans="1:33">
      <c r="A20" t="s">
        <v>1099</v>
      </c>
      <c r="B20" t="s">
        <v>1134</v>
      </c>
      <c r="C20" t="s">
        <v>1135</v>
      </c>
      <c r="D20" s="84">
        <v>6</v>
      </c>
      <c r="E20" s="84">
        <v>4.84</v>
      </c>
      <c r="F20" s="84">
        <v>2</v>
      </c>
      <c r="G20" s="86">
        <v>32.3333333333333</v>
      </c>
      <c r="H20" s="85">
        <v>79</v>
      </c>
      <c r="I20">
        <v>200</v>
      </c>
      <c r="J20" s="79">
        <v>0.20198689716461299</v>
      </c>
      <c r="K20" s="85">
        <v>200</v>
      </c>
      <c r="L20" s="78">
        <v>0.99009900990098998</v>
      </c>
      <c r="O20" s="97" t="s">
        <v>1132</v>
      </c>
      <c r="P20">
        <v>4.1900000000000004</v>
      </c>
      <c r="Q20" t="str">
        <f t="shared" si="0"/>
        <v>TPL4.MC.80070B</v>
      </c>
      <c r="S20" s="97" t="s">
        <v>1221</v>
      </c>
      <c r="T20">
        <v>118</v>
      </c>
      <c r="U20" t="str">
        <f t="shared" si="1"/>
        <v>TPL4.G1.90012N</v>
      </c>
      <c r="W20" s="97" t="s">
        <v>1272</v>
      </c>
      <c r="X20">
        <v>875</v>
      </c>
      <c r="Y20" t="str">
        <f t="shared" si="2"/>
        <v>TPL4.MC.00120B</v>
      </c>
      <c r="AF20" s="97" t="s">
        <v>1324</v>
      </c>
      <c r="AG20">
        <v>0</v>
      </c>
    </row>
    <row r="21" spans="1:33">
      <c r="A21" t="s">
        <v>1099</v>
      </c>
      <c r="B21" t="s">
        <v>1130</v>
      </c>
      <c r="C21" t="s">
        <v>1131</v>
      </c>
      <c r="D21" s="84">
        <v>6</v>
      </c>
      <c r="E21" s="84">
        <v>4.84</v>
      </c>
      <c r="F21" s="84">
        <v>8</v>
      </c>
      <c r="G21" s="86">
        <v>30.8333333333333</v>
      </c>
      <c r="H21" s="85">
        <v>97</v>
      </c>
      <c r="I21">
        <v>187</v>
      </c>
      <c r="J21" s="79">
        <v>0.216057290195383</v>
      </c>
      <c r="K21" s="85">
        <v>200</v>
      </c>
      <c r="L21" s="78">
        <v>0.95897435897435901</v>
      </c>
      <c r="O21" s="97" t="s">
        <v>1124</v>
      </c>
      <c r="P21">
        <v>4.1900000000000004</v>
      </c>
      <c r="Q21" t="str">
        <f t="shared" si="0"/>
        <v>TPL4.MC.80070T</v>
      </c>
      <c r="S21" s="97" t="s">
        <v>1111</v>
      </c>
      <c r="T21">
        <v>115.833333333333</v>
      </c>
      <c r="U21" t="str">
        <f t="shared" si="1"/>
        <v>TPL4.MC.80070G</v>
      </c>
      <c r="W21" s="97" t="s">
        <v>1308</v>
      </c>
      <c r="X21">
        <v>809</v>
      </c>
      <c r="Y21" t="str">
        <f t="shared" si="2"/>
        <v>TPL4.MC.00110A</v>
      </c>
      <c r="AF21" s="97" t="s">
        <v>1471</v>
      </c>
      <c r="AG21">
        <v>52824</v>
      </c>
    </row>
    <row r="22" spans="1:33">
      <c r="A22" t="s">
        <v>1099</v>
      </c>
      <c r="B22" t="s">
        <v>1146</v>
      </c>
      <c r="C22" t="s">
        <v>1147</v>
      </c>
      <c r="D22" s="84">
        <v>6</v>
      </c>
      <c r="E22" s="84">
        <v>4.84</v>
      </c>
      <c r="F22" s="84">
        <v>2</v>
      </c>
      <c r="G22" s="86">
        <v>32.8333333333333</v>
      </c>
      <c r="H22" s="85">
        <v>51</v>
      </c>
      <c r="I22">
        <v>201</v>
      </c>
      <c r="J22" s="79">
        <v>0.12125555595609699</v>
      </c>
      <c r="K22" s="85">
        <v>200</v>
      </c>
      <c r="L22" s="78">
        <v>0.99014778325123198</v>
      </c>
      <c r="O22" s="97" t="s">
        <v>1304</v>
      </c>
      <c r="P22">
        <v>3.99</v>
      </c>
      <c r="Q22" t="str">
        <f t="shared" si="0"/>
        <v>TPL4.MC.0011BB</v>
      </c>
      <c r="S22" s="97" t="s">
        <v>1272</v>
      </c>
      <c r="T22">
        <v>102</v>
      </c>
      <c r="U22" t="str">
        <f t="shared" si="1"/>
        <v>TPL4.MC.00120B</v>
      </c>
      <c r="W22" s="97" t="s">
        <v>1148</v>
      </c>
      <c r="X22">
        <v>783</v>
      </c>
      <c r="Y22" t="str">
        <f t="shared" si="2"/>
        <v>TPL4.MC.80120T</v>
      </c>
    </row>
    <row r="23" spans="1:33">
      <c r="A23" t="s">
        <v>1099</v>
      </c>
      <c r="B23" t="s">
        <v>1157</v>
      </c>
      <c r="C23" t="s">
        <v>1158</v>
      </c>
      <c r="D23" s="84">
        <v>4</v>
      </c>
      <c r="E23" s="84">
        <v>3.63</v>
      </c>
      <c r="F23" s="84">
        <v>15</v>
      </c>
      <c r="G23" s="86">
        <v>38.3333333333333</v>
      </c>
      <c r="H23" s="85">
        <v>109</v>
      </c>
      <c r="I23">
        <v>239</v>
      </c>
      <c r="J23" s="79">
        <v>0.24019562988193</v>
      </c>
      <c r="K23" s="85">
        <v>0</v>
      </c>
      <c r="L23" s="78">
        <v>0.940944881889764</v>
      </c>
      <c r="O23" s="97" t="s">
        <v>1264</v>
      </c>
      <c r="P23">
        <v>3.99</v>
      </c>
      <c r="Q23" t="str">
        <f t="shared" si="0"/>
        <v>TPL4.MC.00110H</v>
      </c>
      <c r="S23" s="97" t="s">
        <v>1219</v>
      </c>
      <c r="T23">
        <v>101.6</v>
      </c>
      <c r="U23" t="str">
        <f t="shared" si="1"/>
        <v>TPL4.G1.80010B</v>
      </c>
      <c r="W23" s="97" t="s">
        <v>1111</v>
      </c>
      <c r="X23">
        <v>756</v>
      </c>
      <c r="Y23" t="str">
        <f t="shared" si="2"/>
        <v>TPL4.MC.80070G</v>
      </c>
    </row>
    <row r="24" spans="1:33">
      <c r="A24" t="s">
        <v>1099</v>
      </c>
      <c r="B24" t="s">
        <v>1161</v>
      </c>
      <c r="C24" t="s">
        <v>1162</v>
      </c>
      <c r="D24" s="84">
        <v>4</v>
      </c>
      <c r="E24" s="84">
        <v>3.57</v>
      </c>
      <c r="F24" s="84">
        <v>13</v>
      </c>
      <c r="G24" s="86">
        <v>39.8333333333333</v>
      </c>
      <c r="H24" s="85">
        <v>117</v>
      </c>
      <c r="I24">
        <v>248</v>
      </c>
      <c r="J24" s="79">
        <v>0.28641066457924802</v>
      </c>
      <c r="K24" s="85">
        <v>0</v>
      </c>
      <c r="L24" s="78">
        <v>0.95019157088122597</v>
      </c>
      <c r="O24" s="97" t="s">
        <v>1425</v>
      </c>
      <c r="P24">
        <v>3.99</v>
      </c>
      <c r="Q24" t="str">
        <f t="shared" si="0"/>
        <v>TPL4.MC.00110B</v>
      </c>
      <c r="S24" s="97" t="s">
        <v>1122</v>
      </c>
      <c r="T24">
        <v>100</v>
      </c>
      <c r="U24" t="str">
        <f t="shared" si="1"/>
        <v>TPL4.RD.90013B</v>
      </c>
      <c r="W24" s="97" t="s">
        <v>1125</v>
      </c>
      <c r="X24">
        <v>641</v>
      </c>
      <c r="Y24" t="str">
        <f t="shared" si="2"/>
        <v>TPL4.MC.00280B</v>
      </c>
    </row>
    <row r="25" spans="1:33">
      <c r="A25" t="s">
        <v>1099</v>
      </c>
      <c r="B25" t="s">
        <v>1112</v>
      </c>
      <c r="C25" t="s">
        <v>1113</v>
      </c>
      <c r="D25" s="84">
        <v>2</v>
      </c>
      <c r="E25" s="84">
        <v>4.25</v>
      </c>
      <c r="F25" s="84">
        <v>52</v>
      </c>
      <c r="G25" s="86">
        <v>38.3333333333333</v>
      </c>
      <c r="H25" s="85">
        <v>93</v>
      </c>
      <c r="I25">
        <v>255</v>
      </c>
      <c r="J25" s="79">
        <v>0.27954269776855201</v>
      </c>
      <c r="K25" s="85">
        <v>100</v>
      </c>
      <c r="L25" s="78">
        <v>0.83061889250814303</v>
      </c>
      <c r="O25" s="97" t="s">
        <v>1308</v>
      </c>
      <c r="P25">
        <v>3.99</v>
      </c>
      <c r="Q25" t="str">
        <f t="shared" si="0"/>
        <v>TPL4.MC.00110A</v>
      </c>
      <c r="S25" s="97" t="s">
        <v>1124</v>
      </c>
      <c r="T25">
        <v>94.8333333333333</v>
      </c>
      <c r="U25" t="str">
        <f t="shared" si="1"/>
        <v>TPL4.MC.80070T</v>
      </c>
      <c r="W25" s="97" t="s">
        <v>1124</v>
      </c>
      <c r="X25">
        <v>631</v>
      </c>
      <c r="Y25" t="str">
        <f t="shared" si="2"/>
        <v>TPL4.MC.80070T</v>
      </c>
    </row>
    <row r="26" spans="1:33">
      <c r="A26" t="s">
        <v>1099</v>
      </c>
      <c r="B26" t="s">
        <v>1103</v>
      </c>
      <c r="C26" t="s">
        <v>1104</v>
      </c>
      <c r="D26" s="84">
        <v>2</v>
      </c>
      <c r="E26" s="84">
        <v>3.89</v>
      </c>
      <c r="F26" s="84">
        <v>110</v>
      </c>
      <c r="G26" s="86">
        <v>49</v>
      </c>
      <c r="H26" s="85">
        <v>113</v>
      </c>
      <c r="I26">
        <v>254</v>
      </c>
      <c r="J26" s="79">
        <v>0.184355761139022</v>
      </c>
      <c r="K26" s="85">
        <v>200</v>
      </c>
      <c r="L26" s="78">
        <v>0.69780219780219799</v>
      </c>
      <c r="O26" s="97" t="s">
        <v>1152</v>
      </c>
      <c r="P26">
        <v>3.97</v>
      </c>
      <c r="Q26" t="str">
        <f t="shared" si="0"/>
        <v>TPL4.MC.10050H</v>
      </c>
      <c r="S26" s="97" t="s">
        <v>1125</v>
      </c>
      <c r="T26">
        <v>94.8</v>
      </c>
      <c r="U26" t="str">
        <f t="shared" si="1"/>
        <v>TPL4.MC.00280B</v>
      </c>
      <c r="W26" s="97" t="s">
        <v>1144</v>
      </c>
      <c r="X26">
        <v>591</v>
      </c>
      <c r="Y26" t="str">
        <f t="shared" si="2"/>
        <v>TPL4.MC.8007BB</v>
      </c>
    </row>
    <row r="27" spans="1:33">
      <c r="A27" t="s">
        <v>1099</v>
      </c>
      <c r="B27" t="s">
        <v>1165</v>
      </c>
      <c r="C27" t="s">
        <v>1166</v>
      </c>
      <c r="D27" s="84">
        <v>2</v>
      </c>
      <c r="E27" s="84">
        <v>3.97</v>
      </c>
      <c r="F27" s="84">
        <v>18</v>
      </c>
      <c r="G27" s="86">
        <v>121.5</v>
      </c>
      <c r="H27" s="85">
        <v>190</v>
      </c>
      <c r="I27">
        <v>490</v>
      </c>
      <c r="J27" s="79">
        <v>0.107950905793516</v>
      </c>
      <c r="K27" s="85">
        <v>0</v>
      </c>
      <c r="L27" s="78">
        <v>0.964566929133858</v>
      </c>
      <c r="O27" s="97" t="s">
        <v>1149</v>
      </c>
      <c r="P27">
        <v>3.97</v>
      </c>
      <c r="Q27" t="str">
        <f t="shared" si="0"/>
        <v>TPL4.MC.10050A</v>
      </c>
      <c r="S27" s="97" t="s">
        <v>1149</v>
      </c>
      <c r="T27">
        <v>94.75</v>
      </c>
      <c r="U27" t="str">
        <f t="shared" si="1"/>
        <v>TPL4.MC.10050A</v>
      </c>
      <c r="W27" s="97" t="s">
        <v>1304</v>
      </c>
      <c r="X27">
        <v>582</v>
      </c>
      <c r="Y27" t="str">
        <f t="shared" si="2"/>
        <v>TPL4.MC.0011BB</v>
      </c>
    </row>
    <row r="28" spans="1:33">
      <c r="A28" t="s">
        <v>1099</v>
      </c>
      <c r="B28" t="s">
        <v>1149</v>
      </c>
      <c r="C28" t="s">
        <v>1150</v>
      </c>
      <c r="D28" s="84">
        <v>2</v>
      </c>
      <c r="E28" s="84">
        <v>3.97</v>
      </c>
      <c r="F28" s="84">
        <v>6</v>
      </c>
      <c r="G28" s="86">
        <v>94.75</v>
      </c>
      <c r="H28" s="85">
        <v>190</v>
      </c>
      <c r="I28">
        <v>386</v>
      </c>
      <c r="J28" s="79">
        <v>0.117523528907783</v>
      </c>
      <c r="K28" s="85">
        <v>0</v>
      </c>
      <c r="L28" s="78">
        <v>0.98469387755102</v>
      </c>
      <c r="O28" s="97" t="s">
        <v>1165</v>
      </c>
      <c r="P28">
        <v>3.97</v>
      </c>
      <c r="Q28" t="str">
        <f t="shared" si="0"/>
        <v>TPL4.MC.10050B</v>
      </c>
      <c r="S28" s="97" t="s">
        <v>1144</v>
      </c>
      <c r="T28">
        <v>94.6666666666667</v>
      </c>
      <c r="U28" t="str">
        <f t="shared" si="1"/>
        <v>TPL4.MC.8007BB</v>
      </c>
      <c r="W28" s="97" t="s">
        <v>1219</v>
      </c>
      <c r="X28">
        <v>541</v>
      </c>
      <c r="Y28" t="str">
        <f t="shared" si="2"/>
        <v>TPL4.G1.80010B</v>
      </c>
    </row>
    <row r="29" spans="1:33">
      <c r="A29" t="s">
        <v>1099</v>
      </c>
      <c r="B29" t="s">
        <v>1152</v>
      </c>
      <c r="C29" t="s">
        <v>1153</v>
      </c>
      <c r="D29" s="84">
        <v>3</v>
      </c>
      <c r="E29" s="84">
        <v>3.97</v>
      </c>
      <c r="F29" s="84">
        <v>6</v>
      </c>
      <c r="G29" s="86">
        <v>75</v>
      </c>
      <c r="H29" s="85">
        <v>168</v>
      </c>
      <c r="I29">
        <v>301</v>
      </c>
      <c r="J29" s="79">
        <v>0.12227819792609999</v>
      </c>
      <c r="K29" s="85">
        <v>0</v>
      </c>
      <c r="L29" s="78">
        <v>0.98045602605863202</v>
      </c>
      <c r="O29" s="97" t="s">
        <v>1225</v>
      </c>
      <c r="P29">
        <v>3.92</v>
      </c>
      <c r="Q29" t="str">
        <f t="shared" si="0"/>
        <v>TPL4.G1.80010N</v>
      </c>
      <c r="S29" s="97" t="s">
        <v>1292</v>
      </c>
      <c r="T29">
        <v>83</v>
      </c>
      <c r="U29" t="str">
        <f t="shared" si="1"/>
        <v>TPL4.MC.10020B</v>
      </c>
      <c r="W29" s="97" t="s">
        <v>1122</v>
      </c>
      <c r="X29">
        <v>539</v>
      </c>
      <c r="Y29" t="str">
        <f t="shared" si="2"/>
        <v>TPL4.RD.90013B</v>
      </c>
    </row>
    <row r="30" spans="1:33">
      <c r="A30" t="s">
        <v>1099</v>
      </c>
      <c r="B30" t="s">
        <v>1109</v>
      </c>
      <c r="C30" t="s">
        <v>1110</v>
      </c>
      <c r="D30" s="84">
        <v>4</v>
      </c>
      <c r="E30" s="84">
        <v>2.92</v>
      </c>
      <c r="F30" s="84">
        <v>31</v>
      </c>
      <c r="G30" s="86">
        <v>66.6666666666667</v>
      </c>
      <c r="H30" s="85">
        <v>116</v>
      </c>
      <c r="I30">
        <v>208</v>
      </c>
      <c r="J30" s="79">
        <v>0.18140129218750001</v>
      </c>
      <c r="K30" s="85">
        <v>0</v>
      </c>
      <c r="L30" s="78">
        <v>0.87029288702928898</v>
      </c>
      <c r="O30" s="97" t="s">
        <v>1223</v>
      </c>
      <c r="P30">
        <v>3.92</v>
      </c>
      <c r="Q30" t="str">
        <f t="shared" si="0"/>
        <v>TPL4.G1.80010A</v>
      </c>
      <c r="S30" s="97" t="s">
        <v>1152</v>
      </c>
      <c r="T30">
        <v>75</v>
      </c>
      <c r="U30" t="str">
        <f t="shared" si="1"/>
        <v>TPL4.MC.10050H</v>
      </c>
      <c r="W30" s="97" t="s">
        <v>1126</v>
      </c>
      <c r="X30">
        <v>534</v>
      </c>
      <c r="Y30" t="str">
        <f t="shared" si="2"/>
        <v>TPL4.RD.90013G</v>
      </c>
    </row>
    <row r="31" spans="1:33">
      <c r="A31" t="s">
        <v>1099</v>
      </c>
      <c r="B31" t="s">
        <v>1106</v>
      </c>
      <c r="C31" t="s">
        <v>1107</v>
      </c>
      <c r="D31" s="84">
        <v>4</v>
      </c>
      <c r="E31" s="84">
        <v>2.92</v>
      </c>
      <c r="F31" s="84">
        <v>38</v>
      </c>
      <c r="G31" s="86">
        <v>64.3333333333333</v>
      </c>
      <c r="H31" s="85">
        <v>111</v>
      </c>
      <c r="I31">
        <v>202</v>
      </c>
      <c r="J31" s="79">
        <v>0.222943000045838</v>
      </c>
      <c r="K31" s="85">
        <v>0</v>
      </c>
      <c r="L31" s="78">
        <v>0.84166666666666701</v>
      </c>
      <c r="O31" s="97" t="s">
        <v>1219</v>
      </c>
      <c r="P31">
        <v>3.92</v>
      </c>
      <c r="Q31" t="str">
        <f t="shared" si="0"/>
        <v>TPL4.G1.80010B</v>
      </c>
      <c r="S31" s="97" t="s">
        <v>1128</v>
      </c>
      <c r="T31">
        <v>73.25</v>
      </c>
      <c r="U31" t="str">
        <f t="shared" si="1"/>
        <v>TPL4.MC.10030B</v>
      </c>
      <c r="W31" s="97" t="s">
        <v>1188</v>
      </c>
      <c r="X31">
        <v>520</v>
      </c>
      <c r="Y31" t="str">
        <f t="shared" si="2"/>
        <v>TPL4.MI.80020G</v>
      </c>
    </row>
    <row r="32" spans="1:33">
      <c r="A32" t="s">
        <v>1099</v>
      </c>
      <c r="B32" t="s">
        <v>1170</v>
      </c>
      <c r="C32" t="s">
        <v>1171</v>
      </c>
      <c r="D32" s="84">
        <v>2</v>
      </c>
      <c r="E32" s="84">
        <v>3.36</v>
      </c>
      <c r="F32" s="84">
        <v>180</v>
      </c>
      <c r="G32" s="86">
        <v>43.2</v>
      </c>
      <c r="H32" s="85">
        <v>178</v>
      </c>
      <c r="I32">
        <v>253</v>
      </c>
      <c r="J32" s="79">
        <v>0.31721460897403198</v>
      </c>
      <c r="K32" s="85">
        <v>240</v>
      </c>
      <c r="L32" s="78">
        <v>0.58429561200923796</v>
      </c>
      <c r="O32" s="97" t="s">
        <v>1276</v>
      </c>
      <c r="P32">
        <v>3.9</v>
      </c>
      <c r="Q32" t="str">
        <f t="shared" si="0"/>
        <v>TPL4.MC.80230B</v>
      </c>
      <c r="S32" s="97" t="s">
        <v>1167</v>
      </c>
      <c r="T32">
        <v>66.75</v>
      </c>
      <c r="U32" t="str">
        <f t="shared" si="1"/>
        <v>TPL4.RE.90010C</v>
      </c>
      <c r="W32" s="97" t="s">
        <v>1165</v>
      </c>
      <c r="X32">
        <v>490</v>
      </c>
      <c r="Y32" t="str">
        <f t="shared" si="2"/>
        <v>TPL4.MC.10050B</v>
      </c>
    </row>
    <row r="33" spans="1:25">
      <c r="A33" t="s">
        <v>1099</v>
      </c>
      <c r="B33" t="s">
        <v>1167</v>
      </c>
      <c r="C33" t="s">
        <v>1168</v>
      </c>
      <c r="D33" s="84">
        <v>2</v>
      </c>
      <c r="E33" s="84">
        <v>3.36</v>
      </c>
      <c r="F33" s="84">
        <v>202</v>
      </c>
      <c r="G33" s="86">
        <v>66.75</v>
      </c>
      <c r="H33" s="85">
        <v>237</v>
      </c>
      <c r="I33">
        <v>281</v>
      </c>
      <c r="J33" s="79">
        <v>0.51503417686839403</v>
      </c>
      <c r="K33" s="85">
        <v>240</v>
      </c>
      <c r="L33" s="78">
        <v>0.58178053830227705</v>
      </c>
      <c r="O33" s="97" t="s">
        <v>1266</v>
      </c>
      <c r="P33">
        <v>3.9</v>
      </c>
      <c r="Q33" t="str">
        <f t="shared" si="0"/>
        <v>TPL4.MC.80230A</v>
      </c>
      <c r="S33" s="97" t="s">
        <v>1109</v>
      </c>
      <c r="T33">
        <v>66.6666666666667</v>
      </c>
      <c r="U33" t="str">
        <f t="shared" si="1"/>
        <v>TPL4.RE.90040B</v>
      </c>
      <c r="W33" s="97" t="s">
        <v>1284</v>
      </c>
      <c r="X33">
        <v>422</v>
      </c>
      <c r="Y33" t="str">
        <f t="shared" si="2"/>
        <v>TPL4.MC.80230T</v>
      </c>
    </row>
    <row r="34" spans="1:25">
      <c r="A34" t="s">
        <v>1099</v>
      </c>
      <c r="B34" t="s">
        <v>1159</v>
      </c>
      <c r="C34" t="s">
        <v>1160</v>
      </c>
      <c r="D34" s="84">
        <v>5</v>
      </c>
      <c r="E34" s="84">
        <v>3.4</v>
      </c>
      <c r="F34" s="84">
        <v>11</v>
      </c>
      <c r="G34" s="86">
        <v>58.3333333333333</v>
      </c>
      <c r="H34" s="85">
        <v>105</v>
      </c>
      <c r="I34">
        <v>358</v>
      </c>
      <c r="J34" s="79">
        <v>0.12666656794416301</v>
      </c>
      <c r="K34" s="85">
        <v>0</v>
      </c>
      <c r="L34" s="78">
        <v>0.97018970189701903</v>
      </c>
      <c r="O34" s="97" t="s">
        <v>1284</v>
      </c>
      <c r="P34">
        <v>3.9</v>
      </c>
      <c r="Q34" t="str">
        <f t="shared" si="0"/>
        <v>TPL4.MC.80230T</v>
      </c>
      <c r="S34" s="97" t="s">
        <v>1196</v>
      </c>
      <c r="T34">
        <v>66.599999999999994</v>
      </c>
      <c r="U34" t="str">
        <f t="shared" si="1"/>
        <v>TPL4.MI.80030B</v>
      </c>
      <c r="W34" s="97" t="s">
        <v>1209</v>
      </c>
      <c r="X34">
        <v>414</v>
      </c>
      <c r="Y34" t="str">
        <f t="shared" si="2"/>
        <v>TPL4.ME.00010B</v>
      </c>
    </row>
    <row r="35" spans="1:25">
      <c r="A35" t="s">
        <v>1099</v>
      </c>
      <c r="B35" t="s">
        <v>1155</v>
      </c>
      <c r="C35" t="s">
        <v>1156</v>
      </c>
      <c r="D35" s="84">
        <v>5</v>
      </c>
      <c r="E35" s="84">
        <v>3.4</v>
      </c>
      <c r="F35" s="84">
        <v>10</v>
      </c>
      <c r="G35" s="86">
        <v>40.6</v>
      </c>
      <c r="H35" s="85">
        <v>82</v>
      </c>
      <c r="I35">
        <v>207</v>
      </c>
      <c r="J35" s="79">
        <v>0.119697861535732</v>
      </c>
      <c r="K35" s="85">
        <v>0</v>
      </c>
      <c r="L35" s="78">
        <v>0.953917050691244</v>
      </c>
      <c r="O35" s="97" t="s">
        <v>1380</v>
      </c>
      <c r="P35">
        <v>3.89</v>
      </c>
      <c r="Q35" t="str">
        <f t="shared" si="0"/>
        <v>TPL4.ME.80031B</v>
      </c>
      <c r="S35" s="97" t="s">
        <v>1209</v>
      </c>
      <c r="T35">
        <v>66.1666666666667</v>
      </c>
      <c r="U35" t="str">
        <f t="shared" si="1"/>
        <v>TPL4.ME.00010B</v>
      </c>
      <c r="W35" s="97" t="s">
        <v>1302</v>
      </c>
      <c r="X35">
        <v>405</v>
      </c>
      <c r="Y35" t="str">
        <f t="shared" si="2"/>
        <v>TPL4.MC.00020N</v>
      </c>
    </row>
    <row r="36" spans="1:25">
      <c r="A36" t="s">
        <v>1324</v>
      </c>
      <c r="B36" t="s">
        <v>1349</v>
      </c>
      <c r="C36" t="s">
        <v>1350</v>
      </c>
      <c r="D36" s="84">
        <v>4</v>
      </c>
      <c r="E36" s="84">
        <v>3.03</v>
      </c>
      <c r="F36" s="84">
        <v>1</v>
      </c>
      <c r="G36" s="86">
        <v>0</v>
      </c>
      <c r="H36" s="85">
        <v>0</v>
      </c>
      <c r="I36">
        <v>0</v>
      </c>
      <c r="J36" s="79">
        <v>0</v>
      </c>
      <c r="K36" s="85">
        <v>0</v>
      </c>
      <c r="L36" s="77">
        <v>0</v>
      </c>
      <c r="O36" s="97" t="s">
        <v>1103</v>
      </c>
      <c r="P36">
        <v>3.89</v>
      </c>
      <c r="Q36" t="str">
        <f t="shared" si="0"/>
        <v>TPL4.RD.90012B</v>
      </c>
      <c r="S36" s="97" t="s">
        <v>1126</v>
      </c>
      <c r="T36">
        <v>66</v>
      </c>
      <c r="U36" t="str">
        <f t="shared" si="1"/>
        <v>TPL4.RD.90013G</v>
      </c>
      <c r="W36" s="97" t="s">
        <v>1149</v>
      </c>
      <c r="X36">
        <v>386</v>
      </c>
      <c r="Y36" t="str">
        <f t="shared" si="2"/>
        <v>TPL4.MC.10050A</v>
      </c>
    </row>
    <row r="37" spans="1:25">
      <c r="A37" t="s">
        <v>1324</v>
      </c>
      <c r="B37" t="s">
        <v>1347</v>
      </c>
      <c r="C37" t="s">
        <v>1348</v>
      </c>
      <c r="D37" s="84">
        <v>7</v>
      </c>
      <c r="E37" s="84">
        <v>3.03</v>
      </c>
      <c r="F37" s="84">
        <v>1</v>
      </c>
      <c r="G37" s="86">
        <v>0</v>
      </c>
      <c r="H37" s="85">
        <v>0</v>
      </c>
      <c r="I37">
        <v>0</v>
      </c>
      <c r="J37" s="79">
        <v>0</v>
      </c>
      <c r="K37" s="85">
        <v>0</v>
      </c>
      <c r="L37" s="77">
        <v>0</v>
      </c>
      <c r="O37" s="97" t="s">
        <v>1270</v>
      </c>
      <c r="P37">
        <v>3.87</v>
      </c>
      <c r="Q37" t="str">
        <f t="shared" si="0"/>
        <v>TPL4.MC.80160N</v>
      </c>
      <c r="S37" s="97" t="s">
        <v>1180</v>
      </c>
      <c r="T37">
        <v>65.3333333333333</v>
      </c>
      <c r="U37" t="str">
        <f t="shared" si="1"/>
        <v>TPL4.MI.80030N</v>
      </c>
      <c r="W37" s="97" t="s">
        <v>1316</v>
      </c>
      <c r="X37">
        <v>382</v>
      </c>
      <c r="Y37" t="str">
        <f t="shared" si="2"/>
        <v>TPL4.MC.00240B</v>
      </c>
    </row>
    <row r="38" spans="1:25">
      <c r="A38" t="s">
        <v>1179</v>
      </c>
      <c r="B38" t="s">
        <v>1184</v>
      </c>
      <c r="C38" t="s">
        <v>1185</v>
      </c>
      <c r="D38" s="84">
        <v>1</v>
      </c>
      <c r="E38" s="84">
        <v>3.53</v>
      </c>
      <c r="F38" s="84">
        <v>168</v>
      </c>
      <c r="G38" s="86">
        <v>43</v>
      </c>
      <c r="H38" s="85">
        <v>70</v>
      </c>
      <c r="I38">
        <v>265</v>
      </c>
      <c r="J38" s="79">
        <v>0.17415157720024299</v>
      </c>
      <c r="K38" s="85">
        <v>200</v>
      </c>
      <c r="L38" s="78">
        <v>0.61200923787528905</v>
      </c>
      <c r="O38" s="97" t="s">
        <v>1268</v>
      </c>
      <c r="P38">
        <v>3.87</v>
      </c>
      <c r="Q38" t="str">
        <f t="shared" si="0"/>
        <v>TPL4.MC.80160B</v>
      </c>
      <c r="S38" s="97" t="s">
        <v>1288</v>
      </c>
      <c r="T38">
        <v>65.2</v>
      </c>
      <c r="U38" t="str">
        <f t="shared" si="1"/>
        <v>TPL4.MC.00230B</v>
      </c>
      <c r="W38" s="97" t="s">
        <v>1292</v>
      </c>
      <c r="X38">
        <v>380</v>
      </c>
      <c r="Y38" t="str">
        <f t="shared" si="2"/>
        <v>TPL4.MC.10020B</v>
      </c>
    </row>
    <row r="39" spans="1:25">
      <c r="A39" t="s">
        <v>1179</v>
      </c>
      <c r="B39" t="s">
        <v>1355</v>
      </c>
      <c r="C39" t="s">
        <v>1356</v>
      </c>
      <c r="D39" s="84">
        <v>1</v>
      </c>
      <c r="E39" s="84">
        <v>2.76</v>
      </c>
      <c r="F39" s="84">
        <v>154</v>
      </c>
      <c r="G39" s="86">
        <v>21</v>
      </c>
      <c r="H39" s="85">
        <v>21</v>
      </c>
      <c r="I39">
        <v>44</v>
      </c>
      <c r="J39" s="79">
        <v>0.220379741435698</v>
      </c>
      <c r="K39" s="85">
        <v>200</v>
      </c>
      <c r="L39" s="77">
        <v>0.22222222222222199</v>
      </c>
      <c r="O39" s="97" t="s">
        <v>1314</v>
      </c>
      <c r="P39">
        <v>3.87</v>
      </c>
      <c r="Q39" t="str">
        <f t="shared" si="0"/>
        <v>TPL4.MC.80160A</v>
      </c>
      <c r="S39" s="97" t="s">
        <v>1296</v>
      </c>
      <c r="T39">
        <v>65</v>
      </c>
      <c r="U39" t="str">
        <f t="shared" si="1"/>
        <v>TPL4.MC.10020A</v>
      </c>
      <c r="W39" s="97" t="s">
        <v>1320</v>
      </c>
      <c r="X39">
        <v>370</v>
      </c>
      <c r="Y39" t="str">
        <f t="shared" si="2"/>
        <v>TPL4.MC.8017BN</v>
      </c>
    </row>
    <row r="40" spans="1:25">
      <c r="A40" t="s">
        <v>1179</v>
      </c>
      <c r="B40" t="s">
        <v>1359</v>
      </c>
      <c r="C40" t="s">
        <v>1360</v>
      </c>
      <c r="D40" s="84">
        <v>1</v>
      </c>
      <c r="E40" s="84">
        <v>2.76</v>
      </c>
      <c r="F40" s="84">
        <v>172</v>
      </c>
      <c r="G40" s="86">
        <v>9</v>
      </c>
      <c r="H40" s="85">
        <v>9</v>
      </c>
      <c r="I40">
        <v>17</v>
      </c>
      <c r="J40" s="79">
        <v>0.20829033190459101</v>
      </c>
      <c r="K40" s="85">
        <v>200</v>
      </c>
      <c r="L40" s="77">
        <v>8.99470899470899E-2</v>
      </c>
      <c r="O40" s="97" t="s">
        <v>1142</v>
      </c>
      <c r="P40">
        <v>3.85</v>
      </c>
      <c r="Q40" t="str">
        <f t="shared" si="0"/>
        <v>TPL4.RD.00020N</v>
      </c>
      <c r="S40" s="97" t="s">
        <v>1308</v>
      </c>
      <c r="T40">
        <v>65</v>
      </c>
      <c r="U40" t="str">
        <f t="shared" si="1"/>
        <v>TPL4.MC.00110A</v>
      </c>
      <c r="W40" s="97" t="s">
        <v>1159</v>
      </c>
      <c r="X40">
        <v>358</v>
      </c>
      <c r="Y40" t="str">
        <f t="shared" si="2"/>
        <v>TPL4.RF.90040A</v>
      </c>
    </row>
    <row r="41" spans="1:25">
      <c r="A41" t="s">
        <v>1179</v>
      </c>
      <c r="B41" t="s">
        <v>1361</v>
      </c>
      <c r="C41" t="s">
        <v>1362</v>
      </c>
      <c r="D41" s="84">
        <v>1</v>
      </c>
      <c r="E41" s="84">
        <v>2.76</v>
      </c>
      <c r="F41" s="84">
        <v>165</v>
      </c>
      <c r="G41" s="86">
        <v>8</v>
      </c>
      <c r="H41" s="85">
        <v>8</v>
      </c>
      <c r="I41">
        <v>19</v>
      </c>
      <c r="J41" s="79">
        <v>0.223929690227856</v>
      </c>
      <c r="K41" s="85">
        <v>200</v>
      </c>
      <c r="L41" s="77">
        <v>0.103260869565217</v>
      </c>
      <c r="O41" s="97" t="s">
        <v>1431</v>
      </c>
      <c r="P41">
        <v>3.85</v>
      </c>
      <c r="Q41" t="str">
        <f t="shared" si="0"/>
        <v>TPL4.MC.80170B</v>
      </c>
      <c r="S41" s="97" t="s">
        <v>1294</v>
      </c>
      <c r="T41">
        <v>64.5</v>
      </c>
      <c r="U41" t="str">
        <f t="shared" si="1"/>
        <v>TPL4.MC.10020N</v>
      </c>
      <c r="W41" s="97" t="s">
        <v>1278</v>
      </c>
      <c r="X41">
        <v>355</v>
      </c>
      <c r="Y41" t="str">
        <f t="shared" si="2"/>
        <v>TPL4.MC.00240N</v>
      </c>
    </row>
    <row r="42" spans="1:25">
      <c r="A42" t="s">
        <v>1179</v>
      </c>
      <c r="B42" t="s">
        <v>1188</v>
      </c>
      <c r="C42" t="s">
        <v>1189</v>
      </c>
      <c r="D42" s="84">
        <v>1</v>
      </c>
      <c r="E42" s="84">
        <v>3.35</v>
      </c>
      <c r="F42" s="84">
        <v>196</v>
      </c>
      <c r="G42" s="86">
        <v>48.6666666666667</v>
      </c>
      <c r="H42" s="85">
        <v>102</v>
      </c>
      <c r="I42">
        <v>520</v>
      </c>
      <c r="J42" s="79">
        <v>0.22124915206071299</v>
      </c>
      <c r="K42" s="85">
        <v>100</v>
      </c>
      <c r="L42" s="78">
        <v>0.72625698324022303</v>
      </c>
      <c r="O42" s="97" t="s">
        <v>1286</v>
      </c>
      <c r="P42">
        <v>3.85</v>
      </c>
      <c r="Q42" t="str">
        <f t="shared" si="0"/>
        <v>TPL4.MC.00040B</v>
      </c>
      <c r="S42" s="97" t="s">
        <v>1106</v>
      </c>
      <c r="T42">
        <v>64.3333333333333</v>
      </c>
      <c r="U42" t="str">
        <f t="shared" si="1"/>
        <v>TPL4.RE.90040A</v>
      </c>
      <c r="W42" s="97" t="s">
        <v>1190</v>
      </c>
      <c r="X42">
        <v>355</v>
      </c>
      <c r="Y42" t="str">
        <f t="shared" si="2"/>
        <v>TPL4.MI.80020B</v>
      </c>
    </row>
    <row r="43" spans="1:25">
      <c r="A43" t="s">
        <v>1179</v>
      </c>
      <c r="B43" t="s">
        <v>1190</v>
      </c>
      <c r="C43" t="s">
        <v>1191</v>
      </c>
      <c r="D43" s="84">
        <v>7</v>
      </c>
      <c r="E43" s="84">
        <v>3.35</v>
      </c>
      <c r="F43" s="84">
        <v>40</v>
      </c>
      <c r="G43" s="86">
        <v>43.5</v>
      </c>
      <c r="H43" s="85">
        <v>73</v>
      </c>
      <c r="I43">
        <v>355</v>
      </c>
      <c r="J43" s="79">
        <v>0.20370607018855599</v>
      </c>
      <c r="K43" s="85">
        <v>0</v>
      </c>
      <c r="L43" s="78">
        <v>0.89873417721519</v>
      </c>
      <c r="O43" s="97" t="s">
        <v>1320</v>
      </c>
      <c r="P43">
        <v>3.85</v>
      </c>
      <c r="Q43" t="str">
        <f t="shared" si="0"/>
        <v>TPL4.MC.8017BN</v>
      </c>
      <c r="S43" s="97" t="s">
        <v>1302</v>
      </c>
      <c r="T43">
        <v>64.1666666666667</v>
      </c>
      <c r="U43" t="str">
        <f t="shared" si="1"/>
        <v>TPL4.MC.00020N</v>
      </c>
      <c r="W43" s="97" t="s">
        <v>1128</v>
      </c>
      <c r="X43">
        <v>351</v>
      </c>
      <c r="Y43" t="str">
        <f t="shared" si="2"/>
        <v>TPL4.MC.10030B</v>
      </c>
    </row>
    <row r="44" spans="1:25">
      <c r="A44" t="s">
        <v>1179</v>
      </c>
      <c r="B44" t="s">
        <v>1186</v>
      </c>
      <c r="C44" t="s">
        <v>1187</v>
      </c>
      <c r="D44" s="84">
        <v>1</v>
      </c>
      <c r="E44" s="84">
        <v>3.35</v>
      </c>
      <c r="F44" s="84">
        <v>100</v>
      </c>
      <c r="G44" s="86">
        <v>29.2</v>
      </c>
      <c r="H44" s="85">
        <v>55</v>
      </c>
      <c r="I44">
        <v>202</v>
      </c>
      <c r="J44" s="79">
        <v>0.22216598066663801</v>
      </c>
      <c r="K44" s="85">
        <v>100</v>
      </c>
      <c r="L44" s="78">
        <v>0.66887417218542999</v>
      </c>
      <c r="O44" s="97" t="s">
        <v>1290</v>
      </c>
      <c r="P44">
        <v>3.85</v>
      </c>
      <c r="Q44" t="str">
        <f t="shared" si="0"/>
        <v>TPL4.MC.00040H</v>
      </c>
      <c r="S44" s="97" t="s">
        <v>1264</v>
      </c>
      <c r="T44">
        <v>63.5</v>
      </c>
      <c r="U44" t="str">
        <f t="shared" si="1"/>
        <v>TPL4.MC.00110H</v>
      </c>
      <c r="W44" s="97" t="s">
        <v>1121</v>
      </c>
      <c r="X44">
        <v>344</v>
      </c>
      <c r="Y44" t="str">
        <f t="shared" si="2"/>
        <v>TPL4.MC.00280N</v>
      </c>
    </row>
    <row r="45" spans="1:25">
      <c r="A45" t="s">
        <v>1179</v>
      </c>
      <c r="B45" t="s">
        <v>1192</v>
      </c>
      <c r="C45" t="s">
        <v>1193</v>
      </c>
      <c r="D45" s="84">
        <v>7</v>
      </c>
      <c r="E45" s="84">
        <v>3.29</v>
      </c>
      <c r="F45" s="84">
        <v>9</v>
      </c>
      <c r="G45" s="86">
        <v>29.8333333333333</v>
      </c>
      <c r="H45" s="85">
        <v>53</v>
      </c>
      <c r="I45">
        <v>183</v>
      </c>
      <c r="J45" s="79">
        <v>0.236585621332602</v>
      </c>
      <c r="K45" s="85">
        <v>0</v>
      </c>
      <c r="L45" s="78">
        <v>0.953125</v>
      </c>
      <c r="O45" s="97" t="s">
        <v>1100</v>
      </c>
      <c r="P45">
        <v>3.85</v>
      </c>
      <c r="Q45" t="str">
        <f t="shared" si="0"/>
        <v>TPL4.RD.00030I</v>
      </c>
      <c r="S45" s="97" t="s">
        <v>1316</v>
      </c>
      <c r="T45">
        <v>62.8333333333333</v>
      </c>
      <c r="U45" t="str">
        <f t="shared" si="1"/>
        <v>TPL4.MC.00240B</v>
      </c>
      <c r="W45" s="97" t="s">
        <v>1282</v>
      </c>
      <c r="X45">
        <v>334</v>
      </c>
      <c r="Y45" t="str">
        <f t="shared" si="2"/>
        <v>TPL4.MC.00240A</v>
      </c>
    </row>
    <row r="46" spans="1:25">
      <c r="A46" t="s">
        <v>1179</v>
      </c>
      <c r="B46" t="s">
        <v>1196</v>
      </c>
      <c r="C46" t="s">
        <v>1197</v>
      </c>
      <c r="D46" s="84">
        <v>7</v>
      </c>
      <c r="E46" s="84">
        <v>3.29</v>
      </c>
      <c r="F46" s="84">
        <v>4</v>
      </c>
      <c r="G46" s="86">
        <v>66.599999999999994</v>
      </c>
      <c r="H46" s="85">
        <v>116</v>
      </c>
      <c r="I46">
        <v>333</v>
      </c>
      <c r="J46" s="79">
        <v>0.147560560123637</v>
      </c>
      <c r="K46" s="85">
        <v>0</v>
      </c>
      <c r="L46" s="78">
        <v>0.98813056379821995</v>
      </c>
      <c r="O46" s="97" t="s">
        <v>1280</v>
      </c>
      <c r="P46">
        <v>3.85</v>
      </c>
      <c r="Q46" t="str">
        <f t="shared" si="0"/>
        <v>TPL4.MC.00040T</v>
      </c>
      <c r="S46" s="97" t="s">
        <v>1284</v>
      </c>
      <c r="T46">
        <v>61.6666666666667</v>
      </c>
      <c r="U46" t="str">
        <f t="shared" si="1"/>
        <v>TPL4.MC.80230T</v>
      </c>
      <c r="W46" s="97" t="s">
        <v>1288</v>
      </c>
      <c r="X46">
        <v>333</v>
      </c>
      <c r="Y46" t="str">
        <f t="shared" si="2"/>
        <v>TPL4.MC.00230B</v>
      </c>
    </row>
    <row r="47" spans="1:25">
      <c r="A47" s="102" t="s">
        <v>1179</v>
      </c>
      <c r="B47" s="102" t="s">
        <v>1180</v>
      </c>
      <c r="C47" s="102" t="s">
        <v>1181</v>
      </c>
      <c r="D47" s="103">
        <v>1</v>
      </c>
      <c r="E47" s="103">
        <v>3.29</v>
      </c>
      <c r="F47" s="103">
        <v>182</v>
      </c>
      <c r="G47" s="104">
        <v>65.3333333333333</v>
      </c>
      <c r="H47" s="105">
        <v>124</v>
      </c>
      <c r="I47" s="102">
        <v>197</v>
      </c>
      <c r="J47" s="106">
        <v>0.16781304516597001</v>
      </c>
      <c r="K47" s="105">
        <v>300</v>
      </c>
      <c r="L47" s="108">
        <v>0.51978891820580497</v>
      </c>
      <c r="O47" s="97" t="s">
        <v>1353</v>
      </c>
      <c r="P47">
        <v>3.85</v>
      </c>
      <c r="Q47" t="str">
        <f t="shared" si="0"/>
        <v>TPL4.MI.9001BG</v>
      </c>
      <c r="S47" s="97" t="s">
        <v>1159</v>
      </c>
      <c r="T47">
        <v>58.3333333333333</v>
      </c>
      <c r="U47" t="str">
        <f t="shared" si="1"/>
        <v>TPL4.RF.90040A</v>
      </c>
      <c r="W47" s="97" t="s">
        <v>1196</v>
      </c>
      <c r="X47">
        <v>333</v>
      </c>
      <c r="Y47" t="str">
        <f t="shared" si="2"/>
        <v>TPL4.MI.80030B</v>
      </c>
    </row>
    <row r="48" spans="1:25">
      <c r="A48" t="s">
        <v>1179</v>
      </c>
      <c r="B48" t="s">
        <v>1182</v>
      </c>
      <c r="C48" t="s">
        <v>1183</v>
      </c>
      <c r="D48" s="84">
        <v>1</v>
      </c>
      <c r="E48" s="84">
        <v>3.55</v>
      </c>
      <c r="F48" s="84">
        <v>161</v>
      </c>
      <c r="G48" s="86">
        <v>55.6666666666667</v>
      </c>
      <c r="H48" s="85">
        <v>70</v>
      </c>
      <c r="I48">
        <v>260</v>
      </c>
      <c r="J48" s="79">
        <v>0.16813632174472701</v>
      </c>
      <c r="K48" s="85">
        <v>205</v>
      </c>
      <c r="L48" s="78">
        <v>0.61757719714964399</v>
      </c>
      <c r="O48" s="97" t="s">
        <v>1138</v>
      </c>
      <c r="P48">
        <v>3.85</v>
      </c>
      <c r="Q48" t="str">
        <f t="shared" si="0"/>
        <v>TPL4.RD.00020B</v>
      </c>
      <c r="S48" s="97" t="s">
        <v>1108</v>
      </c>
      <c r="T48">
        <v>57.75</v>
      </c>
      <c r="U48" t="str">
        <f t="shared" si="1"/>
        <v>TPL4.MC.10040B</v>
      </c>
      <c r="W48" s="97" t="s">
        <v>1230</v>
      </c>
      <c r="X48">
        <v>329</v>
      </c>
      <c r="Y48" t="str">
        <f t="shared" si="2"/>
        <v>TPL4.MI.00040B</v>
      </c>
    </row>
    <row r="49" spans="1:25">
      <c r="A49" t="s">
        <v>1179</v>
      </c>
      <c r="B49" t="s">
        <v>1353</v>
      </c>
      <c r="C49" t="s">
        <v>1354</v>
      </c>
      <c r="D49" s="84">
        <v>1</v>
      </c>
      <c r="E49" s="84">
        <v>3.85</v>
      </c>
      <c r="F49" s="84">
        <v>184</v>
      </c>
      <c r="G49" s="86">
        <v>22</v>
      </c>
      <c r="H49" s="85">
        <v>34</v>
      </c>
      <c r="I49">
        <v>91</v>
      </c>
      <c r="J49" s="79">
        <v>0.17387458302606501</v>
      </c>
      <c r="K49" s="85">
        <v>200</v>
      </c>
      <c r="L49" s="77">
        <v>0.33090909090909099</v>
      </c>
      <c r="O49" s="97" t="s">
        <v>1331</v>
      </c>
      <c r="P49">
        <v>3.82</v>
      </c>
      <c r="Q49" t="str">
        <f t="shared" si="0"/>
        <v>TPL4.MC.00170B</v>
      </c>
      <c r="S49" s="97" t="s">
        <v>1278</v>
      </c>
      <c r="T49">
        <v>57.1666666666667</v>
      </c>
      <c r="U49" t="str">
        <f t="shared" si="1"/>
        <v>TPL4.MC.00240N</v>
      </c>
      <c r="W49" s="97" t="s">
        <v>1204</v>
      </c>
      <c r="X49">
        <v>305</v>
      </c>
      <c r="Y49" t="str">
        <f t="shared" si="2"/>
        <v>TPL4.MF.80090B</v>
      </c>
    </row>
    <row r="50" spans="1:25">
      <c r="A50" t="s">
        <v>1179</v>
      </c>
      <c r="B50" t="s">
        <v>1351</v>
      </c>
      <c r="C50" t="s">
        <v>1352</v>
      </c>
      <c r="D50" s="84">
        <v>1</v>
      </c>
      <c r="E50" s="84">
        <v>3.13</v>
      </c>
      <c r="F50" s="84">
        <v>138</v>
      </c>
      <c r="G50" s="86">
        <v>9.6666666666666696</v>
      </c>
      <c r="H50" s="85">
        <v>26</v>
      </c>
      <c r="I50">
        <v>63</v>
      </c>
      <c r="J50" s="79">
        <v>0.21025610243902401</v>
      </c>
      <c r="K50" s="85">
        <v>200</v>
      </c>
      <c r="L50" s="77">
        <v>0.31343283582089598</v>
      </c>
      <c r="O50" s="97" t="s">
        <v>1335</v>
      </c>
      <c r="P50">
        <v>3.81</v>
      </c>
      <c r="Q50" t="str">
        <f t="shared" si="0"/>
        <v>TPL4.ME.8001BA</v>
      </c>
      <c r="S50" s="97" t="s">
        <v>1230</v>
      </c>
      <c r="T50">
        <v>57</v>
      </c>
      <c r="U50" t="str">
        <f t="shared" si="1"/>
        <v>TPL4.MI.00040B</v>
      </c>
      <c r="W50" s="97" t="s">
        <v>1117</v>
      </c>
      <c r="X50">
        <v>305</v>
      </c>
      <c r="Y50" t="str">
        <f t="shared" si="2"/>
        <v>TPL4.MC.00280A</v>
      </c>
    </row>
    <row r="51" spans="1:25">
      <c r="A51" t="s">
        <v>1179</v>
      </c>
      <c r="B51" t="s">
        <v>1357</v>
      </c>
      <c r="C51" t="s">
        <v>1358</v>
      </c>
      <c r="D51" s="84">
        <v>1</v>
      </c>
      <c r="E51" s="84">
        <v>2.78</v>
      </c>
      <c r="F51" s="84">
        <v>183</v>
      </c>
      <c r="G51" s="86">
        <v>7</v>
      </c>
      <c r="H51" s="85">
        <v>7</v>
      </c>
      <c r="I51">
        <v>11</v>
      </c>
      <c r="J51" s="79">
        <v>0.22867074101995599</v>
      </c>
      <c r="K51" s="85">
        <v>200</v>
      </c>
      <c r="L51" s="77">
        <v>5.67010309278351E-2</v>
      </c>
      <c r="O51" s="97" t="s">
        <v>1370</v>
      </c>
      <c r="P51">
        <v>3.81</v>
      </c>
      <c r="Q51" t="str">
        <f t="shared" si="0"/>
        <v>TPL4.ME.80010H</v>
      </c>
      <c r="S51" s="97" t="s">
        <v>1115</v>
      </c>
      <c r="T51">
        <v>56</v>
      </c>
      <c r="U51" t="str">
        <f t="shared" si="1"/>
        <v>TPL4.RD.1002BB</v>
      </c>
      <c r="W51" s="97" t="s">
        <v>1152</v>
      </c>
      <c r="X51">
        <v>301</v>
      </c>
      <c r="Y51" t="str">
        <f t="shared" si="2"/>
        <v>TPL4.MC.10050H</v>
      </c>
    </row>
    <row r="52" spans="1:25">
      <c r="A52" t="s">
        <v>1179</v>
      </c>
      <c r="B52" t="s">
        <v>1363</v>
      </c>
      <c r="C52" t="s">
        <v>1364</v>
      </c>
      <c r="D52" s="84">
        <v>1</v>
      </c>
      <c r="E52" s="84">
        <v>3.13</v>
      </c>
      <c r="F52" s="84">
        <v>172</v>
      </c>
      <c r="G52" s="86">
        <v>4</v>
      </c>
      <c r="H52" s="85">
        <v>6</v>
      </c>
      <c r="I52">
        <v>33</v>
      </c>
      <c r="J52" s="79">
        <v>0.21512376654656301</v>
      </c>
      <c r="K52" s="85">
        <v>200</v>
      </c>
      <c r="L52" s="77">
        <v>0.16097560975609801</v>
      </c>
      <c r="O52" s="97" t="s">
        <v>1333</v>
      </c>
      <c r="P52">
        <v>3.81</v>
      </c>
      <c r="Q52" t="str">
        <f t="shared" si="0"/>
        <v>TPL4.ME.8001BB</v>
      </c>
      <c r="S52" s="97" t="s">
        <v>1182</v>
      </c>
      <c r="T52">
        <v>55.6666666666667</v>
      </c>
      <c r="U52" t="str">
        <f t="shared" si="1"/>
        <v>TPL4.MI.10040B</v>
      </c>
      <c r="W52" s="97" t="s">
        <v>1322</v>
      </c>
      <c r="X52">
        <v>295</v>
      </c>
      <c r="Y52" t="str">
        <f t="shared" si="2"/>
        <v>TPL4.MC.00230N</v>
      </c>
    </row>
    <row r="53" spans="1:25">
      <c r="A53" t="s">
        <v>1179</v>
      </c>
      <c r="B53" t="s">
        <v>1194</v>
      </c>
      <c r="C53" t="s">
        <v>1195</v>
      </c>
      <c r="D53" s="84">
        <v>7</v>
      </c>
      <c r="E53" s="84">
        <v>3.16</v>
      </c>
      <c r="F53" s="84">
        <v>4</v>
      </c>
      <c r="G53" s="86">
        <v>22.8333333333333</v>
      </c>
      <c r="H53" s="85">
        <v>87</v>
      </c>
      <c r="I53">
        <v>140</v>
      </c>
      <c r="J53" s="79">
        <v>0.184057304423658</v>
      </c>
      <c r="K53" s="85">
        <v>0</v>
      </c>
      <c r="L53" s="78">
        <v>0.97222222222222199</v>
      </c>
      <c r="O53" s="97" t="s">
        <v>1302</v>
      </c>
      <c r="P53">
        <v>3.77</v>
      </c>
      <c r="Q53" t="str">
        <f t="shared" si="0"/>
        <v>TPL4.MC.00020N</v>
      </c>
      <c r="S53" s="97" t="s">
        <v>1118</v>
      </c>
      <c r="T53">
        <v>55</v>
      </c>
      <c r="U53" t="str">
        <f t="shared" si="1"/>
        <v>TPL4.RD.1002BN</v>
      </c>
      <c r="W53" s="97" t="s">
        <v>1296</v>
      </c>
      <c r="X53">
        <v>288</v>
      </c>
      <c r="Y53" t="str">
        <f t="shared" si="2"/>
        <v>TPL4.MC.10020A</v>
      </c>
    </row>
    <row r="54" spans="1:25">
      <c r="A54" t="s">
        <v>1325</v>
      </c>
      <c r="B54" t="s">
        <v>1327</v>
      </c>
      <c r="C54" t="s">
        <v>1328</v>
      </c>
      <c r="D54" s="84">
        <v>1</v>
      </c>
      <c r="E54" s="84">
        <v>3</v>
      </c>
      <c r="F54" s="84">
        <v>50</v>
      </c>
      <c r="G54" s="86">
        <v>6.6</v>
      </c>
      <c r="H54" s="85">
        <v>19</v>
      </c>
      <c r="I54">
        <v>33</v>
      </c>
      <c r="J54" s="79">
        <v>0.16567983036424899</v>
      </c>
      <c r="K54" s="85">
        <v>0</v>
      </c>
      <c r="L54" s="77">
        <v>0.39759036144578302</v>
      </c>
      <c r="O54" s="97" t="s">
        <v>1433</v>
      </c>
      <c r="P54">
        <v>3.77</v>
      </c>
      <c r="Q54" t="str">
        <f t="shared" si="0"/>
        <v>TPL4.MC.00021B</v>
      </c>
      <c r="S54" s="97" t="s">
        <v>1121</v>
      </c>
      <c r="T54">
        <v>54.6</v>
      </c>
      <c r="U54" t="str">
        <f t="shared" si="1"/>
        <v>TPL4.MC.00280N</v>
      </c>
      <c r="W54" s="97" t="s">
        <v>1294</v>
      </c>
      <c r="X54">
        <v>283</v>
      </c>
      <c r="Y54" t="str">
        <f t="shared" si="2"/>
        <v>TPL4.MC.10020N</v>
      </c>
    </row>
    <row r="55" spans="1:25">
      <c r="A55" t="s">
        <v>1325</v>
      </c>
      <c r="B55" t="s">
        <v>1331</v>
      </c>
      <c r="C55" t="s">
        <v>1332</v>
      </c>
      <c r="D55" s="84">
        <v>1</v>
      </c>
      <c r="E55" s="84">
        <v>3.82</v>
      </c>
      <c r="F55" s="84">
        <v>121</v>
      </c>
      <c r="G55" s="86">
        <v>12.3333333333333</v>
      </c>
      <c r="H55" s="85">
        <v>28</v>
      </c>
      <c r="I55">
        <v>74</v>
      </c>
      <c r="J55" s="79">
        <v>0.172287955712741</v>
      </c>
      <c r="K55" s="85">
        <v>0</v>
      </c>
      <c r="L55" s="77">
        <v>0.37948717948717903</v>
      </c>
      <c r="O55" s="97" t="s">
        <v>1368</v>
      </c>
      <c r="P55">
        <v>3.72</v>
      </c>
      <c r="Q55" t="str">
        <f t="shared" si="0"/>
        <v>TPL4.ME.8003UR</v>
      </c>
      <c r="S55" s="97" t="s">
        <v>1320</v>
      </c>
      <c r="T55">
        <v>54.1666666666667</v>
      </c>
      <c r="U55" t="str">
        <f t="shared" si="1"/>
        <v>TPL4.MC.8017BN</v>
      </c>
      <c r="W55" s="97" t="s">
        <v>1167</v>
      </c>
      <c r="X55">
        <v>281</v>
      </c>
      <c r="Y55" t="str">
        <f t="shared" si="2"/>
        <v>TPL4.RE.90010C</v>
      </c>
    </row>
    <row r="56" spans="1:25">
      <c r="A56" t="s">
        <v>1325</v>
      </c>
      <c r="B56" t="s">
        <v>1329</v>
      </c>
      <c r="C56" t="s">
        <v>1330</v>
      </c>
      <c r="D56" s="84">
        <v>1</v>
      </c>
      <c r="E56" s="84">
        <v>3.42</v>
      </c>
      <c r="F56" s="84">
        <v>120</v>
      </c>
      <c r="G56" s="86">
        <v>23</v>
      </c>
      <c r="H56" s="85">
        <v>31</v>
      </c>
      <c r="I56">
        <v>69</v>
      </c>
      <c r="J56" s="79">
        <v>0.101295878225079</v>
      </c>
      <c r="K56" s="85">
        <v>0</v>
      </c>
      <c r="L56" s="77">
        <v>0.365079365079365</v>
      </c>
      <c r="O56" s="97" t="s">
        <v>1395</v>
      </c>
      <c r="P56">
        <v>3.71</v>
      </c>
      <c r="Q56" t="str">
        <f t="shared" si="0"/>
        <v>TPL4.ML.80030A</v>
      </c>
      <c r="S56" s="97" t="s">
        <v>1136</v>
      </c>
      <c r="T56">
        <v>53.75</v>
      </c>
      <c r="U56" t="str">
        <f t="shared" si="1"/>
        <v>TPL4.MC.10030A</v>
      </c>
      <c r="W56" s="97" t="s">
        <v>1108</v>
      </c>
      <c r="X56">
        <v>280</v>
      </c>
      <c r="Y56" t="str">
        <f t="shared" si="2"/>
        <v>TPL4.MC.10040B</v>
      </c>
    </row>
    <row r="57" spans="1:25">
      <c r="A57" t="s">
        <v>1198</v>
      </c>
      <c r="B57" t="s">
        <v>1201</v>
      </c>
      <c r="C57" t="s">
        <v>1202</v>
      </c>
      <c r="D57" s="84">
        <v>2</v>
      </c>
      <c r="E57" s="84">
        <v>4.75</v>
      </c>
      <c r="F57" s="84">
        <v>118</v>
      </c>
      <c r="G57" s="86">
        <v>43.5</v>
      </c>
      <c r="H57" s="85">
        <v>69</v>
      </c>
      <c r="I57">
        <v>195</v>
      </c>
      <c r="J57" s="79">
        <v>0.16788475154105201</v>
      </c>
      <c r="K57" s="85">
        <v>0</v>
      </c>
      <c r="L57" s="78">
        <v>0.62300319488817901</v>
      </c>
      <c r="O57" s="97" t="s">
        <v>1175</v>
      </c>
      <c r="P57">
        <v>3.69</v>
      </c>
      <c r="Q57" t="str">
        <f t="shared" si="0"/>
        <v>TPL4.RD.1003BB</v>
      </c>
      <c r="S57" s="97" t="s">
        <v>1140</v>
      </c>
      <c r="T57">
        <v>53.75</v>
      </c>
      <c r="U57" t="str">
        <f t="shared" si="1"/>
        <v>TPL4.MC.10030N</v>
      </c>
      <c r="W57" s="97" t="s">
        <v>1214</v>
      </c>
      <c r="X57">
        <v>274</v>
      </c>
      <c r="Y57" t="str">
        <f t="shared" si="2"/>
        <v>TPL4.MC.70530A</v>
      </c>
    </row>
    <row r="58" spans="1:25">
      <c r="A58" t="s">
        <v>1198</v>
      </c>
      <c r="B58" t="s">
        <v>1199</v>
      </c>
      <c r="C58" t="s">
        <v>1200</v>
      </c>
      <c r="D58" s="84">
        <v>2</v>
      </c>
      <c r="E58" s="84">
        <v>4.5199999999999996</v>
      </c>
      <c r="F58" s="84">
        <v>107</v>
      </c>
      <c r="G58" s="86">
        <v>48</v>
      </c>
      <c r="H58" s="85">
        <v>80</v>
      </c>
      <c r="I58">
        <v>215</v>
      </c>
      <c r="J58" s="79">
        <v>0.17523179760864499</v>
      </c>
      <c r="K58" s="85">
        <v>0</v>
      </c>
      <c r="L58" s="78">
        <v>0.66770186335403703</v>
      </c>
      <c r="O58" s="97" t="s">
        <v>1173</v>
      </c>
      <c r="P58">
        <v>3.69</v>
      </c>
      <c r="Q58" t="str">
        <f t="shared" si="0"/>
        <v>TPL4.RD.1003BN</v>
      </c>
      <c r="S58" s="97" t="s">
        <v>1223</v>
      </c>
      <c r="T58">
        <v>53.25</v>
      </c>
      <c r="U58" t="str">
        <f t="shared" si="1"/>
        <v>TPL4.G1.80010A</v>
      </c>
      <c r="W58" s="97" t="s">
        <v>1184</v>
      </c>
      <c r="X58">
        <v>265</v>
      </c>
      <c r="Y58" t="str">
        <f t="shared" si="2"/>
        <v>TPL4.MI.10030B</v>
      </c>
    </row>
    <row r="59" spans="1:25">
      <c r="A59" t="s">
        <v>1365</v>
      </c>
      <c r="B59" t="s">
        <v>1366</v>
      </c>
      <c r="C59" t="s">
        <v>1367</v>
      </c>
      <c r="D59" s="84">
        <v>7</v>
      </c>
      <c r="E59" s="84">
        <v>2.17</v>
      </c>
      <c r="F59" s="84">
        <v>148</v>
      </c>
      <c r="G59" s="86">
        <v>3</v>
      </c>
      <c r="H59" s="85">
        <v>7</v>
      </c>
      <c r="I59">
        <v>35</v>
      </c>
      <c r="J59" s="79">
        <v>3.3140756302521002E-2</v>
      </c>
      <c r="K59" s="85">
        <v>0</v>
      </c>
      <c r="L59" s="77">
        <v>0.191256830601093</v>
      </c>
      <c r="O59" s="97" t="s">
        <v>1322</v>
      </c>
      <c r="P59">
        <v>3.67</v>
      </c>
      <c r="Q59" t="str">
        <f t="shared" si="0"/>
        <v>TPL4.MC.00230N</v>
      </c>
      <c r="S59" s="97" t="s">
        <v>1282</v>
      </c>
      <c r="T59">
        <v>53.1666666666667</v>
      </c>
      <c r="U59" t="str">
        <f t="shared" si="1"/>
        <v>TPL4.MC.00240A</v>
      </c>
      <c r="W59" s="97" t="s">
        <v>1136</v>
      </c>
      <c r="X59">
        <v>262</v>
      </c>
      <c r="Y59" t="str">
        <f t="shared" si="2"/>
        <v>TPL4.MC.10030A</v>
      </c>
    </row>
    <row r="60" spans="1:25">
      <c r="A60" t="s">
        <v>1203</v>
      </c>
      <c r="B60" t="s">
        <v>1204</v>
      </c>
      <c r="C60" t="s">
        <v>1205</v>
      </c>
      <c r="D60" s="84">
        <v>6</v>
      </c>
      <c r="E60" s="84">
        <v>3.18</v>
      </c>
      <c r="F60" s="84">
        <v>49</v>
      </c>
      <c r="G60" s="86">
        <v>46.3333333333333</v>
      </c>
      <c r="H60" s="85">
        <v>102</v>
      </c>
      <c r="I60">
        <v>305</v>
      </c>
      <c r="J60" s="79">
        <v>0.14566897272611701</v>
      </c>
      <c r="K60" s="85">
        <v>0</v>
      </c>
      <c r="L60" s="78">
        <v>0.86158192090395502</v>
      </c>
      <c r="O60" s="97" t="s">
        <v>1391</v>
      </c>
      <c r="P60">
        <v>3.67</v>
      </c>
      <c r="Q60" t="str">
        <f t="shared" si="0"/>
        <v>TPL4.ML.80010G</v>
      </c>
      <c r="S60" s="97" t="s">
        <v>1322</v>
      </c>
      <c r="T60">
        <v>50.8</v>
      </c>
      <c r="U60" t="str">
        <f t="shared" si="1"/>
        <v>TPL4.MC.00230N</v>
      </c>
      <c r="W60" s="97" t="s">
        <v>1182</v>
      </c>
      <c r="X60">
        <v>260</v>
      </c>
      <c r="Y60" t="str">
        <f t="shared" si="2"/>
        <v>TPL4.MI.10040B</v>
      </c>
    </row>
    <row r="61" spans="1:25">
      <c r="A61" t="s">
        <v>1203</v>
      </c>
      <c r="B61" t="s">
        <v>1206</v>
      </c>
      <c r="C61" t="s">
        <v>1207</v>
      </c>
      <c r="D61" s="84">
        <v>7</v>
      </c>
      <c r="E61" s="84">
        <v>3.18</v>
      </c>
      <c r="F61" s="84">
        <v>5</v>
      </c>
      <c r="G61" s="86">
        <v>27.6666666666667</v>
      </c>
      <c r="H61" s="85">
        <v>54</v>
      </c>
      <c r="I61">
        <v>168</v>
      </c>
      <c r="J61" s="79">
        <v>0.18335681911187501</v>
      </c>
      <c r="K61" s="85">
        <v>0</v>
      </c>
      <c r="L61" s="78">
        <v>0.97109826589595405</v>
      </c>
      <c r="O61" s="97" t="s">
        <v>1288</v>
      </c>
      <c r="P61">
        <v>3.67</v>
      </c>
      <c r="Q61" t="str">
        <f t="shared" si="0"/>
        <v>TPL4.MC.00230B</v>
      </c>
      <c r="S61" s="97" t="s">
        <v>1100</v>
      </c>
      <c r="T61">
        <v>49.5</v>
      </c>
      <c r="U61" t="str">
        <f t="shared" si="1"/>
        <v>TPL4.RD.00030I</v>
      </c>
      <c r="W61" s="97" t="s">
        <v>1140</v>
      </c>
      <c r="X61">
        <v>260</v>
      </c>
      <c r="Y61" t="str">
        <f t="shared" si="2"/>
        <v>TPL4.MC.10030N</v>
      </c>
    </row>
    <row r="62" spans="1:25">
      <c r="A62" t="s">
        <v>1208</v>
      </c>
      <c r="B62" t="s">
        <v>1382</v>
      </c>
      <c r="C62" t="s">
        <v>1383</v>
      </c>
      <c r="D62" s="84">
        <v>2</v>
      </c>
      <c r="E62" s="84">
        <v>3.22</v>
      </c>
      <c r="F62" s="84">
        <v>136</v>
      </c>
      <c r="G62" s="86">
        <v>3</v>
      </c>
      <c r="H62" s="85">
        <v>3</v>
      </c>
      <c r="I62">
        <v>57</v>
      </c>
      <c r="J62" s="79">
        <v>0.17411999020024799</v>
      </c>
      <c r="K62" s="85">
        <v>51</v>
      </c>
      <c r="L62" s="77">
        <v>0.295336787564767</v>
      </c>
      <c r="O62" s="97" t="s">
        <v>1318</v>
      </c>
      <c r="P62">
        <v>3.67</v>
      </c>
      <c r="Q62" t="str">
        <f t="shared" si="0"/>
        <v>TPL4.MC.00230A</v>
      </c>
      <c r="S62" s="97" t="s">
        <v>1173</v>
      </c>
      <c r="T62">
        <v>49.3333333333333</v>
      </c>
      <c r="U62" t="str">
        <f t="shared" si="1"/>
        <v>TPL4.RD.1003BN</v>
      </c>
      <c r="W62" s="97" t="s">
        <v>1163</v>
      </c>
      <c r="X62">
        <v>259</v>
      </c>
      <c r="Y62" t="str">
        <f t="shared" si="2"/>
        <v>TPL4.RF.90030A</v>
      </c>
    </row>
    <row r="63" spans="1:25">
      <c r="A63" t="s">
        <v>1208</v>
      </c>
      <c r="B63" t="s">
        <v>1372</v>
      </c>
      <c r="C63" t="s">
        <v>1373</v>
      </c>
      <c r="D63" s="84">
        <v>2</v>
      </c>
      <c r="E63" s="84">
        <v>3.22</v>
      </c>
      <c r="F63" s="84">
        <v>185</v>
      </c>
      <c r="G63" s="86">
        <v>3</v>
      </c>
      <c r="H63" s="85">
        <v>3</v>
      </c>
      <c r="I63">
        <v>10</v>
      </c>
      <c r="J63" s="79">
        <v>0.17947474747474701</v>
      </c>
      <c r="K63" s="85">
        <v>119</v>
      </c>
      <c r="L63" s="77">
        <v>5.1282051282051301E-2</v>
      </c>
      <c r="O63" s="97" t="s">
        <v>1374</v>
      </c>
      <c r="P63">
        <v>3.64</v>
      </c>
      <c r="Q63" t="str">
        <f t="shared" si="0"/>
        <v>TPL4.ME.8004YN</v>
      </c>
      <c r="S63" s="97" t="s">
        <v>1312</v>
      </c>
      <c r="T63">
        <v>49.25</v>
      </c>
      <c r="U63" t="str">
        <f t="shared" si="1"/>
        <v>TPL4.MC.10010B</v>
      </c>
      <c r="W63" s="97" t="s">
        <v>1112</v>
      </c>
      <c r="X63">
        <v>255</v>
      </c>
      <c r="Y63" t="str">
        <f t="shared" si="2"/>
        <v>TPL4.RD.90012G</v>
      </c>
    </row>
    <row r="64" spans="1:25">
      <c r="A64" t="s">
        <v>1208</v>
      </c>
      <c r="B64" t="s">
        <v>1384</v>
      </c>
      <c r="C64" t="s">
        <v>1385</v>
      </c>
      <c r="D64" s="84">
        <v>2</v>
      </c>
      <c r="E64" s="84">
        <v>3.22</v>
      </c>
      <c r="F64" s="84">
        <v>129</v>
      </c>
      <c r="G64" s="86">
        <v>4</v>
      </c>
      <c r="H64" s="85">
        <v>4</v>
      </c>
      <c r="I64">
        <v>60</v>
      </c>
      <c r="J64" s="79">
        <v>0.17566461408249201</v>
      </c>
      <c r="K64" s="85">
        <v>29</v>
      </c>
      <c r="L64" s="77">
        <v>0.317460317460317</v>
      </c>
      <c r="O64" s="97" t="s">
        <v>1118</v>
      </c>
      <c r="P64">
        <v>3.63</v>
      </c>
      <c r="Q64" t="str">
        <f t="shared" si="0"/>
        <v>TPL4.RD.1002BN</v>
      </c>
      <c r="S64" s="97" t="s">
        <v>1103</v>
      </c>
      <c r="T64">
        <v>49</v>
      </c>
      <c r="U64" t="str">
        <f t="shared" si="1"/>
        <v>TPL4.RD.90012B</v>
      </c>
      <c r="W64" s="97" t="s">
        <v>1103</v>
      </c>
      <c r="X64">
        <v>254</v>
      </c>
      <c r="Y64" t="str">
        <f t="shared" si="2"/>
        <v>TPL4.RD.90012B</v>
      </c>
    </row>
    <row r="65" spans="1:25">
      <c r="A65" t="s">
        <v>1208</v>
      </c>
      <c r="B65" t="s">
        <v>1376</v>
      </c>
      <c r="C65" t="s">
        <v>1377</v>
      </c>
      <c r="D65" s="84">
        <v>7</v>
      </c>
      <c r="E65" s="84">
        <v>3.43</v>
      </c>
      <c r="F65" s="84">
        <v>2</v>
      </c>
      <c r="G65" s="86">
        <v>0</v>
      </c>
      <c r="H65" s="85">
        <v>0</v>
      </c>
      <c r="I65">
        <v>0</v>
      </c>
      <c r="J65" s="79">
        <v>0</v>
      </c>
      <c r="K65" s="85">
        <v>0</v>
      </c>
      <c r="L65" s="77">
        <v>0</v>
      </c>
      <c r="O65" s="97" t="s">
        <v>1312</v>
      </c>
      <c r="P65">
        <v>3.63</v>
      </c>
      <c r="Q65" t="str">
        <f t="shared" si="0"/>
        <v>TPL4.MC.10010B</v>
      </c>
      <c r="S65" s="97" t="s">
        <v>1298</v>
      </c>
      <c r="T65">
        <v>48.75</v>
      </c>
      <c r="U65" t="str">
        <f t="shared" si="1"/>
        <v>TPL4.MC.10010A</v>
      </c>
      <c r="W65" s="97" t="s">
        <v>1170</v>
      </c>
      <c r="X65">
        <v>253</v>
      </c>
      <c r="Y65" t="str">
        <f t="shared" si="2"/>
        <v>TPL4.RE.90010B</v>
      </c>
    </row>
    <row r="66" spans="1:25">
      <c r="A66" t="s">
        <v>1208</v>
      </c>
      <c r="B66" t="s">
        <v>1378</v>
      </c>
      <c r="C66" t="s">
        <v>1379</v>
      </c>
      <c r="D66" s="84">
        <v>7</v>
      </c>
      <c r="E66" s="84">
        <v>3.43</v>
      </c>
      <c r="F66" s="84">
        <v>2</v>
      </c>
      <c r="G66" s="86">
        <v>0</v>
      </c>
      <c r="H66" s="85">
        <v>0</v>
      </c>
      <c r="I66">
        <v>0</v>
      </c>
      <c r="J66" s="79">
        <v>0</v>
      </c>
      <c r="K66" s="85">
        <v>0</v>
      </c>
      <c r="L66" s="77">
        <v>0</v>
      </c>
      <c r="O66" s="97" t="s">
        <v>1157</v>
      </c>
      <c r="P66">
        <v>3.63</v>
      </c>
      <c r="Q66" t="str">
        <f t="shared" si="0"/>
        <v>TPL4.RD.90011N</v>
      </c>
      <c r="S66" s="97" t="s">
        <v>1188</v>
      </c>
      <c r="T66">
        <v>48.6666666666667</v>
      </c>
      <c r="U66" t="str">
        <f t="shared" si="1"/>
        <v>TPL4.MI.80020G</v>
      </c>
      <c r="W66" s="97" t="s">
        <v>1161</v>
      </c>
      <c r="X66">
        <v>248</v>
      </c>
      <c r="Y66" t="str">
        <f t="shared" si="2"/>
        <v>TPL4.RD.90011B</v>
      </c>
    </row>
    <row r="67" spans="1:25">
      <c r="A67" t="s">
        <v>1208</v>
      </c>
      <c r="B67" t="s">
        <v>1333</v>
      </c>
      <c r="C67" t="s">
        <v>1334</v>
      </c>
      <c r="D67" s="84">
        <v>1</v>
      </c>
      <c r="E67" s="84">
        <v>3.81</v>
      </c>
      <c r="F67" s="84">
        <v>177</v>
      </c>
      <c r="G67" s="86">
        <v>12.8333333333333</v>
      </c>
      <c r="H67" s="85">
        <v>36</v>
      </c>
      <c r="I67">
        <v>112</v>
      </c>
      <c r="J67" s="79">
        <v>0.16477207153228701</v>
      </c>
      <c r="K67" s="85">
        <v>200</v>
      </c>
      <c r="L67" s="77">
        <v>0.38754325259515598</v>
      </c>
      <c r="O67" s="97" t="s">
        <v>1298</v>
      </c>
      <c r="P67">
        <v>3.63</v>
      </c>
      <c r="Q67" t="str">
        <f t="shared" si="0"/>
        <v>TPL4.MC.10010A</v>
      </c>
      <c r="S67" s="97" t="s">
        <v>1199</v>
      </c>
      <c r="T67">
        <v>48</v>
      </c>
      <c r="U67" t="str">
        <f t="shared" si="1"/>
        <v>TPL4.ME.10010B</v>
      </c>
      <c r="W67" s="97" t="s">
        <v>1221</v>
      </c>
      <c r="X67">
        <v>241</v>
      </c>
      <c r="Y67" t="str">
        <f t="shared" si="2"/>
        <v>TPL4.G1.90012N</v>
      </c>
    </row>
    <row r="68" spans="1:25">
      <c r="A68" s="102" t="s">
        <v>1208</v>
      </c>
      <c r="B68" s="102" t="s">
        <v>1335</v>
      </c>
      <c r="C68" s="102" t="s">
        <v>1336</v>
      </c>
      <c r="D68" s="103">
        <v>1</v>
      </c>
      <c r="E68" s="103">
        <v>3.81</v>
      </c>
      <c r="F68" s="103">
        <v>165</v>
      </c>
      <c r="G68" s="104">
        <v>20.8333333333333</v>
      </c>
      <c r="H68" s="105">
        <v>43</v>
      </c>
      <c r="I68" s="102">
        <v>151</v>
      </c>
      <c r="J68" s="106">
        <v>0.21076503857968801</v>
      </c>
      <c r="K68" s="105">
        <v>200</v>
      </c>
      <c r="L68" s="107">
        <v>0.477848101265823</v>
      </c>
      <c r="O68" s="97" t="s">
        <v>1115</v>
      </c>
      <c r="P68">
        <v>3.63</v>
      </c>
      <c r="Q68" t="str">
        <f t="shared" si="0"/>
        <v>TPL4.RD.1002BB</v>
      </c>
      <c r="S68" s="97" t="s">
        <v>1310</v>
      </c>
      <c r="T68">
        <v>47.75</v>
      </c>
      <c r="U68" t="str">
        <f t="shared" si="1"/>
        <v>TPL4.MC.10010N</v>
      </c>
      <c r="W68" s="97" t="s">
        <v>1157</v>
      </c>
      <c r="X68">
        <v>239</v>
      </c>
      <c r="Y68" t="str">
        <f t="shared" si="2"/>
        <v>TPL4.RD.90011N</v>
      </c>
    </row>
    <row r="69" spans="1:25">
      <c r="A69" t="s">
        <v>1208</v>
      </c>
      <c r="B69" t="s">
        <v>1370</v>
      </c>
      <c r="C69" t="s">
        <v>1371</v>
      </c>
      <c r="D69" s="84">
        <v>1</v>
      </c>
      <c r="E69" s="84">
        <v>3.81</v>
      </c>
      <c r="F69" s="84">
        <v>159</v>
      </c>
      <c r="G69" s="86">
        <v>11</v>
      </c>
      <c r="H69" s="85">
        <v>11</v>
      </c>
      <c r="I69">
        <v>17</v>
      </c>
      <c r="J69" s="79">
        <v>0.14941176470588199</v>
      </c>
      <c r="K69" s="85">
        <v>200</v>
      </c>
      <c r="L69" s="77">
        <v>9.6590909090909102E-2</v>
      </c>
      <c r="O69" s="97" t="s">
        <v>1177</v>
      </c>
      <c r="P69">
        <v>3.63</v>
      </c>
      <c r="Q69" t="str">
        <f t="shared" si="0"/>
        <v>TPL4.RD.1002BA</v>
      </c>
      <c r="S69" s="97" t="s">
        <v>1175</v>
      </c>
      <c r="T69">
        <v>46.6666666666667</v>
      </c>
      <c r="U69" t="str">
        <f t="shared" si="1"/>
        <v>TPL4.RD.1003BB</v>
      </c>
      <c r="W69" s="97" t="s">
        <v>1114</v>
      </c>
      <c r="X69">
        <v>234</v>
      </c>
      <c r="Y69" t="str">
        <f t="shared" si="2"/>
        <v>TPL4.MC.10040N</v>
      </c>
    </row>
    <row r="70" spans="1:25">
      <c r="A70" t="s">
        <v>1208</v>
      </c>
      <c r="B70" t="s">
        <v>1380</v>
      </c>
      <c r="C70" t="s">
        <v>1381</v>
      </c>
      <c r="D70" s="84">
        <v>7</v>
      </c>
      <c r="E70" s="84">
        <v>3.89</v>
      </c>
      <c r="F70" s="84">
        <v>2</v>
      </c>
      <c r="G70" s="86">
        <v>0</v>
      </c>
      <c r="H70" s="85">
        <v>0</v>
      </c>
      <c r="I70">
        <v>0</v>
      </c>
      <c r="J70" s="79">
        <v>0</v>
      </c>
      <c r="K70" s="85">
        <v>0</v>
      </c>
      <c r="L70" s="77">
        <v>0</v>
      </c>
      <c r="O70" s="97" t="s">
        <v>1310</v>
      </c>
      <c r="P70">
        <v>3.63</v>
      </c>
      <c r="Q70" t="str">
        <f t="shared" ref="Q70:Q133" si="3">INDEX($C$5:$C$164, MATCH(O70,$B$5:$B$164, 0))</f>
        <v>TPL4.MC.10010N</v>
      </c>
      <c r="S70" s="97" t="s">
        <v>1204</v>
      </c>
      <c r="T70">
        <v>46.3333333333333</v>
      </c>
      <c r="U70" t="str">
        <f t="shared" ref="U70:U133" si="4">INDEX($C$5:$C$164, MATCH(S70,$B$5:$B$164, 0))</f>
        <v>TPL4.MF.80090B</v>
      </c>
      <c r="W70" s="97" t="s">
        <v>1223</v>
      </c>
      <c r="X70">
        <v>225</v>
      </c>
      <c r="Y70" t="str">
        <f t="shared" ref="Y70:Y133" si="5">INDEX($C$5:$C$164, MATCH(W70,$B$5:$B$164, 0))</f>
        <v>TPL4.G1.80010A</v>
      </c>
    </row>
    <row r="71" spans="1:25">
      <c r="A71" t="s">
        <v>1208</v>
      </c>
      <c r="B71" t="s">
        <v>1368</v>
      </c>
      <c r="C71" t="s">
        <v>1369</v>
      </c>
      <c r="D71" s="84">
        <v>1</v>
      </c>
      <c r="E71" s="84">
        <v>3.72</v>
      </c>
      <c r="F71" s="84">
        <v>197</v>
      </c>
      <c r="G71" s="86">
        <v>0</v>
      </c>
      <c r="H71" s="85">
        <v>0</v>
      </c>
      <c r="I71">
        <v>0</v>
      </c>
      <c r="J71" s="79">
        <v>0</v>
      </c>
      <c r="K71" s="85">
        <v>200</v>
      </c>
      <c r="L71" s="77">
        <v>0</v>
      </c>
      <c r="O71" s="97" t="s">
        <v>1133</v>
      </c>
      <c r="P71">
        <v>3.62</v>
      </c>
      <c r="Q71" t="str">
        <f t="shared" si="3"/>
        <v>TPL4.MC.00270B</v>
      </c>
      <c r="S71" s="97" t="s">
        <v>1304</v>
      </c>
      <c r="T71">
        <v>46</v>
      </c>
      <c r="U71" t="str">
        <f t="shared" si="4"/>
        <v>TPL4.MC.0011BB</v>
      </c>
      <c r="W71" s="97" t="s">
        <v>1212</v>
      </c>
      <c r="X71">
        <v>219</v>
      </c>
      <c r="Y71" t="str">
        <f t="shared" si="5"/>
        <v>TPL4.MC.70550A</v>
      </c>
    </row>
    <row r="72" spans="1:25">
      <c r="A72" t="s">
        <v>1208</v>
      </c>
      <c r="B72" t="s">
        <v>1209</v>
      </c>
      <c r="C72" t="s">
        <v>1210</v>
      </c>
      <c r="D72" s="84">
        <v>3</v>
      </c>
      <c r="E72" s="84">
        <v>4.28</v>
      </c>
      <c r="F72" s="84">
        <v>44</v>
      </c>
      <c r="G72" s="86">
        <v>66.1666666666667</v>
      </c>
      <c r="H72" s="85">
        <v>109</v>
      </c>
      <c r="I72">
        <v>414</v>
      </c>
      <c r="J72" s="79">
        <v>0.25916873685841801</v>
      </c>
      <c r="K72" s="85">
        <v>0</v>
      </c>
      <c r="L72" s="78">
        <v>0.90393013100436703</v>
      </c>
      <c r="O72" s="97" t="s">
        <v>1137</v>
      </c>
      <c r="P72">
        <v>3.62</v>
      </c>
      <c r="Q72" t="str">
        <f t="shared" si="3"/>
        <v>TPL4.MC.00270N</v>
      </c>
      <c r="S72" s="97" t="s">
        <v>1177</v>
      </c>
      <c r="T72">
        <v>45</v>
      </c>
      <c r="U72" t="str">
        <f t="shared" si="4"/>
        <v>TPL4.RD.1002BA</v>
      </c>
      <c r="W72" s="97" t="s">
        <v>1199</v>
      </c>
      <c r="X72">
        <v>215</v>
      </c>
      <c r="Y72" t="str">
        <f t="shared" si="5"/>
        <v>TPL4.ME.10010B</v>
      </c>
    </row>
    <row r="73" spans="1:25">
      <c r="A73" t="s">
        <v>1208</v>
      </c>
      <c r="B73" t="s">
        <v>1374</v>
      </c>
      <c r="C73" t="s">
        <v>1375</v>
      </c>
      <c r="D73" s="84">
        <v>7</v>
      </c>
      <c r="E73" s="84">
        <v>3.64</v>
      </c>
      <c r="F73" s="84">
        <v>2</v>
      </c>
      <c r="G73" s="86">
        <v>0</v>
      </c>
      <c r="H73" s="85">
        <v>0</v>
      </c>
      <c r="I73">
        <v>0</v>
      </c>
      <c r="J73" s="79">
        <v>0</v>
      </c>
      <c r="K73" s="85">
        <v>0</v>
      </c>
      <c r="L73" s="77">
        <v>0</v>
      </c>
      <c r="O73" s="97" t="s">
        <v>1129</v>
      </c>
      <c r="P73">
        <v>3.62</v>
      </c>
      <c r="Q73" t="str">
        <f t="shared" si="3"/>
        <v>TPL4.MC.00270A</v>
      </c>
      <c r="S73" s="97" t="s">
        <v>1214</v>
      </c>
      <c r="T73">
        <v>44.6</v>
      </c>
      <c r="U73" t="str">
        <f t="shared" si="4"/>
        <v>TPL4.MC.70530A</v>
      </c>
      <c r="W73" s="97" t="s">
        <v>1109</v>
      </c>
      <c r="X73">
        <v>208</v>
      </c>
      <c r="Y73" t="str">
        <f t="shared" si="5"/>
        <v>TPL4.RE.90040B</v>
      </c>
    </row>
    <row r="74" spans="1:25">
      <c r="A74" t="s">
        <v>1386</v>
      </c>
      <c r="B74" t="s">
        <v>1387</v>
      </c>
      <c r="C74" t="s">
        <v>1388</v>
      </c>
      <c r="D74" s="84">
        <v>5</v>
      </c>
      <c r="E74" s="84">
        <v>2.41</v>
      </c>
      <c r="F74" s="84">
        <v>113</v>
      </c>
      <c r="G74" s="86">
        <v>4</v>
      </c>
      <c r="H74" s="85">
        <v>4</v>
      </c>
      <c r="I74">
        <v>13</v>
      </c>
      <c r="J74" s="79">
        <v>8.4615384615384606E-2</v>
      </c>
      <c r="K74" s="85">
        <v>0</v>
      </c>
      <c r="L74" s="77">
        <v>0.103174603174603</v>
      </c>
      <c r="O74" s="97" t="s">
        <v>1145</v>
      </c>
      <c r="P74">
        <v>3.61</v>
      </c>
      <c r="Q74" t="str">
        <f t="shared" si="3"/>
        <v>TPL4.MC.80120A</v>
      </c>
      <c r="S74" s="97" t="s">
        <v>1105</v>
      </c>
      <c r="T74">
        <v>44</v>
      </c>
      <c r="U74" t="str">
        <f t="shared" si="4"/>
        <v>TPL4.MC.10040A</v>
      </c>
      <c r="W74" s="97" t="s">
        <v>1155</v>
      </c>
      <c r="X74">
        <v>207</v>
      </c>
      <c r="Y74" t="str">
        <f t="shared" si="5"/>
        <v>TPL4.RF.90040I</v>
      </c>
    </row>
    <row r="75" spans="1:25">
      <c r="A75" t="s">
        <v>1211</v>
      </c>
      <c r="B75" t="s">
        <v>1391</v>
      </c>
      <c r="C75" t="s">
        <v>1392</v>
      </c>
      <c r="D75" s="84">
        <v>7</v>
      </c>
      <c r="E75" s="84">
        <v>3.67</v>
      </c>
      <c r="F75" s="84">
        <v>1</v>
      </c>
      <c r="G75" s="86">
        <v>0</v>
      </c>
      <c r="H75" s="85">
        <v>0</v>
      </c>
      <c r="I75">
        <v>0</v>
      </c>
      <c r="J75" s="79">
        <v>0</v>
      </c>
      <c r="K75" s="85">
        <v>0</v>
      </c>
      <c r="L75" s="77">
        <v>0</v>
      </c>
      <c r="O75" s="97" t="s">
        <v>1148</v>
      </c>
      <c r="P75">
        <v>3.61</v>
      </c>
      <c r="Q75" t="str">
        <f t="shared" si="3"/>
        <v>TPL4.MC.80120T</v>
      </c>
      <c r="S75" s="97" t="s">
        <v>1201</v>
      </c>
      <c r="T75">
        <v>43.5</v>
      </c>
      <c r="U75" t="str">
        <f t="shared" si="4"/>
        <v>TPL4.ME.10020B</v>
      </c>
      <c r="W75" s="97" t="s">
        <v>1280</v>
      </c>
      <c r="X75">
        <v>207</v>
      </c>
      <c r="Y75" t="str">
        <f t="shared" si="5"/>
        <v>TPL4.MC.00040T</v>
      </c>
    </row>
    <row r="76" spans="1:25">
      <c r="A76" t="s">
        <v>1211</v>
      </c>
      <c r="B76" t="s">
        <v>1395</v>
      </c>
      <c r="C76" t="s">
        <v>1396</v>
      </c>
      <c r="D76" s="84">
        <v>7</v>
      </c>
      <c r="E76" s="84">
        <v>3.71</v>
      </c>
      <c r="F76" s="84">
        <v>11</v>
      </c>
      <c r="G76" s="86">
        <v>2.5</v>
      </c>
      <c r="H76" s="85">
        <v>3</v>
      </c>
      <c r="I76">
        <v>5</v>
      </c>
      <c r="J76" s="79">
        <v>0.10199999999999999</v>
      </c>
      <c r="K76" s="85">
        <v>0</v>
      </c>
      <c r="L76" s="77">
        <v>0.3125</v>
      </c>
      <c r="O76" s="97" t="s">
        <v>1141</v>
      </c>
      <c r="P76">
        <v>3.61</v>
      </c>
      <c r="Q76" t="str">
        <f t="shared" si="3"/>
        <v>TPL4.MC.8012BB</v>
      </c>
      <c r="S76" s="97" t="s">
        <v>1190</v>
      </c>
      <c r="T76">
        <v>43.5</v>
      </c>
      <c r="U76" t="str">
        <f t="shared" si="4"/>
        <v>TPL4.MI.80020B</v>
      </c>
      <c r="W76" s="97" t="s">
        <v>1290</v>
      </c>
      <c r="X76">
        <v>205</v>
      </c>
      <c r="Y76" t="str">
        <f t="shared" si="5"/>
        <v>TPL4.MC.00040H</v>
      </c>
    </row>
    <row r="77" spans="1:25">
      <c r="A77" t="s">
        <v>1211</v>
      </c>
      <c r="B77" t="s">
        <v>1337</v>
      </c>
      <c r="C77" t="s">
        <v>1338</v>
      </c>
      <c r="D77" s="84">
        <v>1</v>
      </c>
      <c r="E77" s="84">
        <v>3.38</v>
      </c>
      <c r="F77" s="84">
        <v>112</v>
      </c>
      <c r="G77" s="86">
        <v>23.3333333333333</v>
      </c>
      <c r="H77" s="85">
        <v>61</v>
      </c>
      <c r="I77">
        <v>80</v>
      </c>
      <c r="J77" s="79">
        <v>0.251659612469952</v>
      </c>
      <c r="K77" s="85">
        <v>200</v>
      </c>
      <c r="L77" s="77">
        <v>0.41666666666666702</v>
      </c>
      <c r="O77" s="97" t="s">
        <v>1296</v>
      </c>
      <c r="P77">
        <v>3.61</v>
      </c>
      <c r="Q77" t="str">
        <f t="shared" si="3"/>
        <v>TPL4.MC.10020A</v>
      </c>
      <c r="S77" s="97" t="s">
        <v>1170</v>
      </c>
      <c r="T77">
        <v>43.2</v>
      </c>
      <c r="U77" t="str">
        <f t="shared" si="4"/>
        <v>TPL4.RE.90010B</v>
      </c>
      <c r="W77" s="97" t="s">
        <v>1105</v>
      </c>
      <c r="X77">
        <v>204</v>
      </c>
      <c r="Y77" t="str">
        <f t="shared" si="5"/>
        <v>TPL4.MC.10040A</v>
      </c>
    </row>
    <row r="78" spans="1:25">
      <c r="A78" t="s">
        <v>1211</v>
      </c>
      <c r="B78" t="s">
        <v>1214</v>
      </c>
      <c r="C78" t="s">
        <v>1215</v>
      </c>
      <c r="D78" s="84">
        <v>3</v>
      </c>
      <c r="E78" s="84">
        <v>2.9</v>
      </c>
      <c r="F78" s="84">
        <v>110</v>
      </c>
      <c r="G78" s="86">
        <v>44.6</v>
      </c>
      <c r="H78" s="85">
        <v>88</v>
      </c>
      <c r="I78">
        <v>274</v>
      </c>
      <c r="J78" s="79">
        <v>0.185477460389018</v>
      </c>
      <c r="K78" s="85">
        <v>0</v>
      </c>
      <c r="L78" s="78">
        <v>0.71354166666666696</v>
      </c>
      <c r="O78" s="97" t="s">
        <v>1294</v>
      </c>
      <c r="P78">
        <v>3.61</v>
      </c>
      <c r="Q78" t="str">
        <f t="shared" si="3"/>
        <v>TPL4.MC.10020N</v>
      </c>
      <c r="S78" s="97" t="s">
        <v>1184</v>
      </c>
      <c r="T78">
        <v>43</v>
      </c>
      <c r="U78" t="str">
        <f t="shared" si="4"/>
        <v>TPL4.MI.10030B</v>
      </c>
      <c r="W78" s="97" t="s">
        <v>1186</v>
      </c>
      <c r="X78">
        <v>202</v>
      </c>
      <c r="Y78" t="str">
        <f t="shared" si="5"/>
        <v>TPL4.MI.80020N</v>
      </c>
    </row>
    <row r="79" spans="1:25">
      <c r="A79" t="s">
        <v>1211</v>
      </c>
      <c r="B79" t="s">
        <v>1393</v>
      </c>
      <c r="C79" t="s">
        <v>1394</v>
      </c>
      <c r="D79" s="84">
        <v>3</v>
      </c>
      <c r="E79" s="84">
        <v>2.9</v>
      </c>
      <c r="F79" s="84">
        <v>122</v>
      </c>
      <c r="G79" s="86">
        <v>34.5</v>
      </c>
      <c r="H79" s="85">
        <v>48</v>
      </c>
      <c r="I79">
        <v>73</v>
      </c>
      <c r="J79" s="79">
        <v>0.26519632817559202</v>
      </c>
      <c r="K79" s="85">
        <v>0</v>
      </c>
      <c r="L79" s="77">
        <v>0.37435897435897397</v>
      </c>
      <c r="O79" s="97" t="s">
        <v>1292</v>
      </c>
      <c r="P79">
        <v>3.61</v>
      </c>
      <c r="Q79" t="str">
        <f t="shared" si="3"/>
        <v>TPL4.MC.10020B</v>
      </c>
      <c r="S79" s="97" t="s">
        <v>1433</v>
      </c>
      <c r="T79">
        <v>43</v>
      </c>
      <c r="U79" t="str">
        <f t="shared" si="4"/>
        <v>TPL4.MC.00021B</v>
      </c>
      <c r="W79" s="97" t="s">
        <v>1106</v>
      </c>
      <c r="X79">
        <v>202</v>
      </c>
      <c r="Y79" t="str">
        <f t="shared" si="5"/>
        <v>TPL4.RE.90040A</v>
      </c>
    </row>
    <row r="80" spans="1:25">
      <c r="A80" t="s">
        <v>1211</v>
      </c>
      <c r="B80" t="s">
        <v>1389</v>
      </c>
      <c r="C80" t="s">
        <v>1390</v>
      </c>
      <c r="D80" s="84">
        <v>3</v>
      </c>
      <c r="E80" s="84">
        <v>2.9</v>
      </c>
      <c r="F80" s="84">
        <v>199</v>
      </c>
      <c r="G80" s="86">
        <v>29.4</v>
      </c>
      <c r="H80" s="85">
        <v>68</v>
      </c>
      <c r="I80">
        <v>176</v>
      </c>
      <c r="J80" s="79">
        <v>0.21957990025467999</v>
      </c>
      <c r="K80" s="85">
        <v>0</v>
      </c>
      <c r="L80" s="77">
        <v>0.46933333333333299</v>
      </c>
      <c r="O80" s="97" t="s">
        <v>1120</v>
      </c>
      <c r="P80">
        <v>3.61</v>
      </c>
      <c r="Q80" t="str">
        <f t="shared" si="3"/>
        <v>TPL4.MC.80120G</v>
      </c>
      <c r="S80" s="97" t="s">
        <v>1233</v>
      </c>
      <c r="T80">
        <v>41.3333333333333</v>
      </c>
      <c r="U80" t="str">
        <f t="shared" si="4"/>
        <v>TPL4.MG.8001BB</v>
      </c>
      <c r="W80" s="97" t="s">
        <v>1286</v>
      </c>
      <c r="X80">
        <v>201</v>
      </c>
      <c r="Y80" t="str">
        <f t="shared" si="5"/>
        <v>TPL4.MC.00040B</v>
      </c>
    </row>
    <row r="81" spans="1:25">
      <c r="A81" t="s">
        <v>1211</v>
      </c>
      <c r="B81" t="s">
        <v>1216</v>
      </c>
      <c r="C81" t="s">
        <v>1217</v>
      </c>
      <c r="D81" s="84">
        <v>7</v>
      </c>
      <c r="E81" s="84">
        <v>2.9</v>
      </c>
      <c r="F81" s="84">
        <v>29</v>
      </c>
      <c r="G81" s="86">
        <v>28</v>
      </c>
      <c r="H81" s="85">
        <v>59</v>
      </c>
      <c r="I81">
        <v>180</v>
      </c>
      <c r="J81" s="79">
        <v>0.16132095211355399</v>
      </c>
      <c r="K81" s="85">
        <v>0</v>
      </c>
      <c r="L81" s="78">
        <v>0.86124401913875603</v>
      </c>
      <c r="O81" s="97" t="s">
        <v>1151</v>
      </c>
      <c r="P81">
        <v>3.61</v>
      </c>
      <c r="Q81" t="str">
        <f t="shared" si="3"/>
        <v>TPL4.MC.80120B</v>
      </c>
      <c r="S81" s="97" t="s">
        <v>1235</v>
      </c>
      <c r="T81">
        <v>41</v>
      </c>
      <c r="U81" t="str">
        <f t="shared" si="4"/>
        <v>TPL4.MG.8001BA</v>
      </c>
      <c r="W81" s="97" t="s">
        <v>1146</v>
      </c>
      <c r="X81">
        <v>201</v>
      </c>
      <c r="Y81" t="str">
        <f t="shared" si="5"/>
        <v>TPL4.RD.00010N</v>
      </c>
    </row>
    <row r="82" spans="1:25">
      <c r="A82" t="s">
        <v>1211</v>
      </c>
      <c r="B82" t="s">
        <v>1212</v>
      </c>
      <c r="C82" t="s">
        <v>1213</v>
      </c>
      <c r="D82" s="84">
        <v>3</v>
      </c>
      <c r="E82" s="84">
        <v>2.87</v>
      </c>
      <c r="F82" s="84">
        <v>69</v>
      </c>
      <c r="G82" s="86">
        <v>26.1666666666667</v>
      </c>
      <c r="H82" s="85">
        <v>49</v>
      </c>
      <c r="I82">
        <v>219</v>
      </c>
      <c r="J82" s="79">
        <v>0.20701676317776599</v>
      </c>
      <c r="K82" s="85">
        <v>0</v>
      </c>
      <c r="L82" s="78">
        <v>0.76041666666666696</v>
      </c>
      <c r="O82" s="97" t="s">
        <v>1427</v>
      </c>
      <c r="P82">
        <v>3.6</v>
      </c>
      <c r="Q82" t="str">
        <f t="shared" si="3"/>
        <v>TPL4.MC.8017XO</v>
      </c>
      <c r="S82" s="97" t="s">
        <v>1155</v>
      </c>
      <c r="T82">
        <v>40.6</v>
      </c>
      <c r="U82" t="str">
        <f t="shared" si="4"/>
        <v>TPL4.RF.90040I</v>
      </c>
      <c r="W82" s="97" t="s">
        <v>1134</v>
      </c>
      <c r="X82">
        <v>200</v>
      </c>
      <c r="Y82" t="str">
        <f t="shared" si="5"/>
        <v>TPL4.RD.00010B</v>
      </c>
    </row>
    <row r="83" spans="1:25">
      <c r="A83" t="s">
        <v>1218</v>
      </c>
      <c r="B83" t="s">
        <v>1405</v>
      </c>
      <c r="C83" t="s">
        <v>1406</v>
      </c>
      <c r="D83" s="84">
        <v>1</v>
      </c>
      <c r="E83" s="84">
        <v>3.5</v>
      </c>
      <c r="F83" s="84">
        <v>165</v>
      </c>
      <c r="G83" s="86">
        <v>16</v>
      </c>
      <c r="H83" s="85">
        <v>16</v>
      </c>
      <c r="I83">
        <v>25</v>
      </c>
      <c r="J83" s="79">
        <v>0.118666666666667</v>
      </c>
      <c r="K83" s="85">
        <v>200</v>
      </c>
      <c r="L83" s="77">
        <v>0.13157894736842099</v>
      </c>
      <c r="O83" s="97" t="s">
        <v>1429</v>
      </c>
      <c r="P83">
        <v>3.6</v>
      </c>
      <c r="Q83" t="str">
        <f t="shared" si="3"/>
        <v>TPL4.MC.8017XH</v>
      </c>
      <c r="S83" s="97" t="s">
        <v>1228</v>
      </c>
      <c r="T83">
        <v>40.25</v>
      </c>
      <c r="U83" t="str">
        <f t="shared" si="4"/>
        <v>TPL4.MI.00030B</v>
      </c>
      <c r="W83" s="97" t="s">
        <v>1100</v>
      </c>
      <c r="X83">
        <v>200</v>
      </c>
      <c r="Y83" t="str">
        <f t="shared" si="5"/>
        <v>TPL4.RD.00030I</v>
      </c>
    </row>
    <row r="84" spans="1:25">
      <c r="A84" t="s">
        <v>1218</v>
      </c>
      <c r="B84" t="s">
        <v>1221</v>
      </c>
      <c r="C84" t="s">
        <v>1222</v>
      </c>
      <c r="D84" s="84">
        <v>3</v>
      </c>
      <c r="E84" s="84">
        <v>3.5</v>
      </c>
      <c r="F84" s="84">
        <v>31</v>
      </c>
      <c r="G84" s="86">
        <v>118</v>
      </c>
      <c r="H84" s="85">
        <v>140</v>
      </c>
      <c r="I84">
        <v>241</v>
      </c>
      <c r="J84" s="79">
        <v>0.16278373348210901</v>
      </c>
      <c r="K84" s="85">
        <v>28</v>
      </c>
      <c r="L84" s="78">
        <v>0.88602941176470595</v>
      </c>
      <c r="O84" s="97" t="s">
        <v>1282</v>
      </c>
      <c r="P84">
        <v>3.57</v>
      </c>
      <c r="Q84" t="str">
        <f t="shared" si="3"/>
        <v>TPL4.MC.00240A</v>
      </c>
      <c r="S84" s="97" t="s">
        <v>1163</v>
      </c>
      <c r="T84">
        <v>40.1666666666667</v>
      </c>
      <c r="U84" t="str">
        <f t="shared" si="4"/>
        <v>TPL4.RF.90030A</v>
      </c>
      <c r="W84" s="97" t="s">
        <v>1312</v>
      </c>
      <c r="X84">
        <v>199</v>
      </c>
      <c r="Y84" t="str">
        <f t="shared" si="5"/>
        <v>TPL4.MC.10010B</v>
      </c>
    </row>
    <row r="85" spans="1:25">
      <c r="A85" t="s">
        <v>1218</v>
      </c>
      <c r="B85" t="s">
        <v>1403</v>
      </c>
      <c r="C85" t="s">
        <v>1404</v>
      </c>
      <c r="D85" s="84">
        <v>3</v>
      </c>
      <c r="E85" s="84">
        <v>3.5</v>
      </c>
      <c r="F85" s="84">
        <v>175</v>
      </c>
      <c r="G85" s="86">
        <v>5</v>
      </c>
      <c r="H85" s="85">
        <v>9</v>
      </c>
      <c r="I85">
        <v>10</v>
      </c>
      <c r="J85" s="79">
        <v>0.16601449275362301</v>
      </c>
      <c r="K85" s="85">
        <v>10</v>
      </c>
      <c r="L85" s="77">
        <v>5.4054054054054099E-2</v>
      </c>
      <c r="O85" s="97" t="s">
        <v>1161</v>
      </c>
      <c r="P85">
        <v>3.57</v>
      </c>
      <c r="Q85" t="str">
        <f t="shared" si="3"/>
        <v>TPL4.RD.90011B</v>
      </c>
      <c r="S85" s="97" t="s">
        <v>1161</v>
      </c>
      <c r="T85">
        <v>39.8333333333333</v>
      </c>
      <c r="U85" t="str">
        <f t="shared" si="4"/>
        <v>TPL4.RD.90011B</v>
      </c>
      <c r="W85" s="97" t="s">
        <v>1298</v>
      </c>
      <c r="X85">
        <v>198</v>
      </c>
      <c r="Y85" t="str">
        <f t="shared" si="5"/>
        <v>TPL4.MC.10010A</v>
      </c>
    </row>
    <row r="86" spans="1:25">
      <c r="A86" t="s">
        <v>1218</v>
      </c>
      <c r="B86" t="s">
        <v>1397</v>
      </c>
      <c r="C86" t="s">
        <v>1398</v>
      </c>
      <c r="D86" s="84">
        <v>3</v>
      </c>
      <c r="E86" s="84">
        <v>3.5</v>
      </c>
      <c r="F86" s="84">
        <v>452</v>
      </c>
      <c r="G86" s="86">
        <v>17.5</v>
      </c>
      <c r="H86" s="85">
        <v>32</v>
      </c>
      <c r="I86">
        <v>50</v>
      </c>
      <c r="J86" s="79">
        <v>0.17199974526087</v>
      </c>
      <c r="K86" s="85">
        <v>80</v>
      </c>
      <c r="L86" s="77">
        <v>9.9601593625498003E-2</v>
      </c>
      <c r="O86" s="97" t="s">
        <v>1316</v>
      </c>
      <c r="P86">
        <v>3.57</v>
      </c>
      <c r="Q86" t="str">
        <f t="shared" si="3"/>
        <v>TPL4.MC.00240B</v>
      </c>
      <c r="S86" s="97" t="s">
        <v>1154</v>
      </c>
      <c r="T86">
        <v>39.25</v>
      </c>
      <c r="U86" t="str">
        <f t="shared" si="4"/>
        <v>TPL4.MC.00300N</v>
      </c>
      <c r="W86" s="97" t="s">
        <v>1425</v>
      </c>
      <c r="X86">
        <v>197</v>
      </c>
      <c r="Y86" t="str">
        <f t="shared" si="5"/>
        <v>TPL4.MC.00110B</v>
      </c>
    </row>
    <row r="87" spans="1:25">
      <c r="A87" t="s">
        <v>1218</v>
      </c>
      <c r="B87" t="s">
        <v>1401</v>
      </c>
      <c r="C87" t="s">
        <v>1402</v>
      </c>
      <c r="D87" s="84">
        <v>3</v>
      </c>
      <c r="E87" s="84">
        <v>3.5</v>
      </c>
      <c r="F87" s="84">
        <v>152</v>
      </c>
      <c r="G87" s="86">
        <v>6</v>
      </c>
      <c r="H87" s="85">
        <v>6</v>
      </c>
      <c r="I87">
        <v>12</v>
      </c>
      <c r="J87" s="79">
        <v>0.14583333333333301</v>
      </c>
      <c r="K87" s="85">
        <v>32</v>
      </c>
      <c r="L87" s="77">
        <v>7.3170731707317097E-2</v>
      </c>
      <c r="O87" s="97" t="s">
        <v>1278</v>
      </c>
      <c r="P87">
        <v>3.57</v>
      </c>
      <c r="Q87" t="str">
        <f t="shared" si="3"/>
        <v>TPL4.MC.00240N</v>
      </c>
      <c r="S87" s="97" t="s">
        <v>1114</v>
      </c>
      <c r="T87">
        <v>38.75</v>
      </c>
      <c r="U87" t="str">
        <f t="shared" si="4"/>
        <v>TPL4.MC.10040N</v>
      </c>
      <c r="W87" s="97" t="s">
        <v>1180</v>
      </c>
      <c r="X87">
        <v>197</v>
      </c>
      <c r="Y87" t="str">
        <f t="shared" si="5"/>
        <v>TPL4.MI.80030N</v>
      </c>
    </row>
    <row r="88" spans="1:25">
      <c r="A88" t="s">
        <v>1218</v>
      </c>
      <c r="B88" t="s">
        <v>1399</v>
      </c>
      <c r="C88" t="s">
        <v>1400</v>
      </c>
      <c r="D88" s="84">
        <v>3</v>
      </c>
      <c r="E88" s="84">
        <v>3.5</v>
      </c>
      <c r="F88" s="84">
        <v>152</v>
      </c>
      <c r="G88" s="86">
        <v>7</v>
      </c>
      <c r="H88" s="85">
        <v>7</v>
      </c>
      <c r="I88">
        <v>8</v>
      </c>
      <c r="J88" s="79">
        <v>0.10643115942028999</v>
      </c>
      <c r="K88" s="85">
        <v>36</v>
      </c>
      <c r="L88" s="77">
        <v>0.05</v>
      </c>
      <c r="O88" s="97" t="s">
        <v>1341</v>
      </c>
      <c r="P88">
        <v>3.55</v>
      </c>
      <c r="Q88" t="str">
        <f t="shared" si="3"/>
        <v>TMC.WS.1002.00.BA</v>
      </c>
      <c r="S88" s="97" t="s">
        <v>1142</v>
      </c>
      <c r="T88">
        <v>38.4</v>
      </c>
      <c r="U88" t="str">
        <f t="shared" si="4"/>
        <v>TPL4.RD.00020N</v>
      </c>
      <c r="W88" s="97" t="s">
        <v>1300</v>
      </c>
      <c r="X88">
        <v>197</v>
      </c>
      <c r="Y88" t="str">
        <f t="shared" si="5"/>
        <v>TPL4.MC.00120I</v>
      </c>
    </row>
    <row r="89" spans="1:25">
      <c r="A89" t="s">
        <v>1218</v>
      </c>
      <c r="B89" t="s">
        <v>1407</v>
      </c>
      <c r="C89" t="s">
        <v>1408</v>
      </c>
      <c r="D89" s="84">
        <v>3</v>
      </c>
      <c r="E89" s="84">
        <v>3.5</v>
      </c>
      <c r="F89" s="84">
        <v>460</v>
      </c>
      <c r="G89" s="86">
        <v>36.5</v>
      </c>
      <c r="H89" s="85">
        <v>66</v>
      </c>
      <c r="I89">
        <v>87</v>
      </c>
      <c r="J89" s="79">
        <v>0.13785606187739499</v>
      </c>
      <c r="K89" s="85">
        <v>35</v>
      </c>
      <c r="L89" s="77">
        <v>0.15904936014625201</v>
      </c>
      <c r="O89" s="97" t="s">
        <v>1121</v>
      </c>
      <c r="P89">
        <v>3.55</v>
      </c>
      <c r="Q89" t="str">
        <f t="shared" si="3"/>
        <v>TPL4.MC.00280N</v>
      </c>
      <c r="S89" s="97" t="s">
        <v>1157</v>
      </c>
      <c r="T89">
        <v>38.3333333333333</v>
      </c>
      <c r="U89" t="str">
        <f t="shared" si="4"/>
        <v>TPL4.RD.90011N</v>
      </c>
      <c r="W89" s="97" t="s">
        <v>1201</v>
      </c>
      <c r="X89">
        <v>195</v>
      </c>
      <c r="Y89" t="str">
        <f t="shared" si="5"/>
        <v>TPL4.ME.10020B</v>
      </c>
    </row>
    <row r="90" spans="1:25">
      <c r="A90" t="s">
        <v>1218</v>
      </c>
      <c r="B90" t="s">
        <v>1223</v>
      </c>
      <c r="C90" t="s">
        <v>1224</v>
      </c>
      <c r="D90" s="84">
        <v>3</v>
      </c>
      <c r="E90" s="84">
        <v>3.92</v>
      </c>
      <c r="F90" s="84">
        <v>11</v>
      </c>
      <c r="G90" s="86">
        <v>53.25</v>
      </c>
      <c r="H90" s="85">
        <v>154</v>
      </c>
      <c r="I90">
        <v>225</v>
      </c>
      <c r="J90" s="79">
        <v>0.13433852109750599</v>
      </c>
      <c r="K90" s="85">
        <v>320</v>
      </c>
      <c r="L90" s="78">
        <v>0.95338983050847503</v>
      </c>
      <c r="O90" s="97" t="s">
        <v>1182</v>
      </c>
      <c r="P90">
        <v>3.55</v>
      </c>
      <c r="Q90" t="str">
        <f t="shared" si="3"/>
        <v>TPL4.MI.10040B</v>
      </c>
      <c r="S90" s="97" t="s">
        <v>1112</v>
      </c>
      <c r="T90">
        <v>38.3333333333333</v>
      </c>
      <c r="U90" t="str">
        <f t="shared" si="4"/>
        <v>TPL4.RD.90012G</v>
      </c>
      <c r="W90" s="97" t="s">
        <v>1142</v>
      </c>
      <c r="X90">
        <v>194</v>
      </c>
      <c r="Y90" t="str">
        <f t="shared" si="5"/>
        <v>TPL4.RD.00020N</v>
      </c>
    </row>
    <row r="91" spans="1:25">
      <c r="A91" t="s">
        <v>1218</v>
      </c>
      <c r="B91" t="s">
        <v>1219</v>
      </c>
      <c r="C91" t="s">
        <v>1220</v>
      </c>
      <c r="D91" s="84">
        <v>1</v>
      </c>
      <c r="E91" s="84">
        <v>3.92</v>
      </c>
      <c r="F91" s="84">
        <v>371</v>
      </c>
      <c r="G91" s="86">
        <v>101.6</v>
      </c>
      <c r="H91" s="85">
        <v>267</v>
      </c>
      <c r="I91">
        <v>541</v>
      </c>
      <c r="J91" s="79">
        <v>3.8728021311630001E-2</v>
      </c>
      <c r="K91" s="85">
        <v>796</v>
      </c>
      <c r="L91" s="78">
        <v>0.59320175438596501</v>
      </c>
      <c r="O91" s="97" t="s">
        <v>1125</v>
      </c>
      <c r="P91">
        <v>3.55</v>
      </c>
      <c r="Q91" t="str">
        <f t="shared" si="3"/>
        <v>TPL4.MC.00280B</v>
      </c>
      <c r="S91" s="97" t="s">
        <v>1172</v>
      </c>
      <c r="T91">
        <v>38.25</v>
      </c>
      <c r="U91" t="str">
        <f t="shared" si="4"/>
        <v>TPL4.MC.00300B</v>
      </c>
      <c r="W91" s="97" t="s">
        <v>1310</v>
      </c>
      <c r="X91">
        <v>194</v>
      </c>
      <c r="Y91" t="str">
        <f t="shared" si="5"/>
        <v>TPL4.MC.10010N</v>
      </c>
    </row>
    <row r="92" spans="1:25">
      <c r="A92" t="s">
        <v>1218</v>
      </c>
      <c r="B92" t="s">
        <v>1225</v>
      </c>
      <c r="C92" t="s">
        <v>1226</v>
      </c>
      <c r="D92" s="84">
        <v>3</v>
      </c>
      <c r="E92" s="84">
        <v>3.92</v>
      </c>
      <c r="F92" s="84">
        <v>53</v>
      </c>
      <c r="G92" s="86">
        <v>276.33333333333297</v>
      </c>
      <c r="H92" s="85">
        <v>426</v>
      </c>
      <c r="I92">
        <v>1818</v>
      </c>
      <c r="J92" s="79">
        <v>8.0958282822826494E-2</v>
      </c>
      <c r="K92" s="85">
        <v>85</v>
      </c>
      <c r="L92" s="78">
        <v>0.97167290219134195</v>
      </c>
      <c r="O92" s="97" t="s">
        <v>1343</v>
      </c>
      <c r="P92">
        <v>3.55</v>
      </c>
      <c r="Q92" t="str">
        <f t="shared" si="3"/>
        <v>TMC.WS.1001.00.BA</v>
      </c>
      <c r="S92" s="97" t="s">
        <v>1133</v>
      </c>
      <c r="T92">
        <v>38.200000000000003</v>
      </c>
      <c r="U92" t="str">
        <f t="shared" si="4"/>
        <v>TPL4.MC.00270B</v>
      </c>
      <c r="W92" s="97" t="s">
        <v>1133</v>
      </c>
      <c r="X92">
        <v>193</v>
      </c>
      <c r="Y92" t="str">
        <f t="shared" si="5"/>
        <v>TPL4.MC.00270B</v>
      </c>
    </row>
    <row r="93" spans="1:25">
      <c r="A93" t="s">
        <v>1326</v>
      </c>
      <c r="B93" t="s">
        <v>1417</v>
      </c>
      <c r="C93" t="s">
        <v>1418</v>
      </c>
      <c r="D93" s="84">
        <v>7</v>
      </c>
      <c r="E93" s="84">
        <v>2.76</v>
      </c>
      <c r="F93" s="84">
        <v>99</v>
      </c>
      <c r="G93" s="86">
        <v>9.6666666666666696</v>
      </c>
      <c r="H93" s="85">
        <v>21</v>
      </c>
      <c r="I93">
        <v>64</v>
      </c>
      <c r="J93" s="79">
        <v>0.51128310340967098</v>
      </c>
      <c r="K93" s="85">
        <v>0</v>
      </c>
      <c r="L93" s="77">
        <v>0.39263803680981602</v>
      </c>
      <c r="O93" s="97" t="s">
        <v>1117</v>
      </c>
      <c r="P93">
        <v>3.55</v>
      </c>
      <c r="Q93" t="str">
        <f t="shared" si="3"/>
        <v>TPL4.MC.00280A</v>
      </c>
      <c r="S93" s="97" t="s">
        <v>1129</v>
      </c>
      <c r="T93">
        <v>37.799999999999997</v>
      </c>
      <c r="U93" t="str">
        <f t="shared" si="4"/>
        <v>TPL4.MC.00270A</v>
      </c>
      <c r="W93" s="97" t="s">
        <v>1138</v>
      </c>
      <c r="X93">
        <v>192</v>
      </c>
      <c r="Y93" t="str">
        <f t="shared" si="5"/>
        <v>TPL4.RD.00020B</v>
      </c>
    </row>
    <row r="94" spans="1:25">
      <c r="A94" t="s">
        <v>1326</v>
      </c>
      <c r="B94" t="s">
        <v>1421</v>
      </c>
      <c r="C94" t="s">
        <v>1422</v>
      </c>
      <c r="D94" s="84">
        <v>7</v>
      </c>
      <c r="E94" s="84">
        <v>2.76</v>
      </c>
      <c r="F94" s="84">
        <v>160</v>
      </c>
      <c r="G94" s="86">
        <v>18.5</v>
      </c>
      <c r="H94" s="85">
        <v>28</v>
      </c>
      <c r="I94">
        <v>119</v>
      </c>
      <c r="J94" s="79">
        <v>0.48937173250759403</v>
      </c>
      <c r="K94" s="85">
        <v>0</v>
      </c>
      <c r="L94" s="77">
        <v>0.42652329749103901</v>
      </c>
      <c r="O94" s="97" t="s">
        <v>1184</v>
      </c>
      <c r="P94">
        <v>3.53</v>
      </c>
      <c r="Q94" t="str">
        <f t="shared" si="3"/>
        <v>TPL4.MI.10030B</v>
      </c>
      <c r="S94" s="97" t="s">
        <v>1407</v>
      </c>
      <c r="T94">
        <v>36.5</v>
      </c>
      <c r="U94" t="str">
        <f t="shared" si="4"/>
        <v>TPL4.G1.90015N</v>
      </c>
      <c r="W94" s="97" t="s">
        <v>1129</v>
      </c>
      <c r="X94">
        <v>190</v>
      </c>
      <c r="Y94" t="str">
        <f t="shared" si="5"/>
        <v>TPL4.MC.00270A</v>
      </c>
    </row>
    <row r="95" spans="1:25">
      <c r="A95" t="s">
        <v>1326</v>
      </c>
      <c r="B95" t="s">
        <v>1419</v>
      </c>
      <c r="C95" t="s">
        <v>1420</v>
      </c>
      <c r="D95" s="84">
        <v>7</v>
      </c>
      <c r="E95" s="84">
        <v>2.76</v>
      </c>
      <c r="F95" s="84">
        <v>121</v>
      </c>
      <c r="G95" s="86">
        <v>16.8333333333333</v>
      </c>
      <c r="H95" s="85">
        <v>32</v>
      </c>
      <c r="I95">
        <v>103</v>
      </c>
      <c r="J95" s="79">
        <v>0.49093710968739002</v>
      </c>
      <c r="K95" s="85">
        <v>0</v>
      </c>
      <c r="L95" s="77">
        <v>0.45982142857142899</v>
      </c>
      <c r="O95" s="97" t="s">
        <v>1221</v>
      </c>
      <c r="P95">
        <v>3.5</v>
      </c>
      <c r="Q95" t="str">
        <f t="shared" si="3"/>
        <v>TPL4.G1.90012N</v>
      </c>
      <c r="S95" s="97" t="s">
        <v>1117</v>
      </c>
      <c r="T95">
        <v>35.4</v>
      </c>
      <c r="U95" t="str">
        <f t="shared" si="4"/>
        <v>TPL4.MC.00280A</v>
      </c>
      <c r="W95" s="97" t="s">
        <v>1130</v>
      </c>
      <c r="X95">
        <v>187</v>
      </c>
      <c r="Y95" t="str">
        <f t="shared" si="5"/>
        <v>TPL4.RD.00010A</v>
      </c>
    </row>
    <row r="96" spans="1:25">
      <c r="A96" t="s">
        <v>1326</v>
      </c>
      <c r="B96" t="s">
        <v>1409</v>
      </c>
      <c r="C96" t="s">
        <v>1410</v>
      </c>
      <c r="D96" s="84">
        <v>1</v>
      </c>
      <c r="E96" s="84">
        <v>3.45</v>
      </c>
      <c r="F96" s="84">
        <v>57</v>
      </c>
      <c r="G96" s="86">
        <v>9</v>
      </c>
      <c r="H96" s="85">
        <v>9</v>
      </c>
      <c r="I96">
        <v>16</v>
      </c>
      <c r="J96" s="79">
        <v>4.5050403225806397E-2</v>
      </c>
      <c r="K96" s="85">
        <v>116</v>
      </c>
      <c r="L96" s="77">
        <v>0.219178082191781</v>
      </c>
      <c r="O96" s="97" t="s">
        <v>1401</v>
      </c>
      <c r="P96">
        <v>3.5</v>
      </c>
      <c r="Q96" t="str">
        <f t="shared" si="3"/>
        <v>TPL4.G1.90014A</v>
      </c>
      <c r="S96" s="97" t="s">
        <v>1318</v>
      </c>
      <c r="T96">
        <v>35.4</v>
      </c>
      <c r="U96" t="str">
        <f t="shared" si="4"/>
        <v>TPL4.MC.00230A</v>
      </c>
      <c r="W96" s="97" t="s">
        <v>1192</v>
      </c>
      <c r="X96">
        <v>183</v>
      </c>
      <c r="Y96" t="str">
        <f t="shared" si="5"/>
        <v>TPL4.MI.80030D</v>
      </c>
    </row>
    <row r="97" spans="1:25">
      <c r="A97" t="s">
        <v>1326</v>
      </c>
      <c r="B97" t="s">
        <v>1411</v>
      </c>
      <c r="C97" t="s">
        <v>1412</v>
      </c>
      <c r="D97" s="84">
        <v>2</v>
      </c>
      <c r="E97" s="84">
        <v>3.45</v>
      </c>
      <c r="F97" s="84">
        <v>80</v>
      </c>
      <c r="G97" s="86">
        <v>19</v>
      </c>
      <c r="H97" s="85">
        <v>19</v>
      </c>
      <c r="I97">
        <v>30</v>
      </c>
      <c r="J97" s="79">
        <v>6.3220430107526898E-2</v>
      </c>
      <c r="K97" s="85">
        <v>172</v>
      </c>
      <c r="L97" s="77">
        <v>0.27272727272727298</v>
      </c>
      <c r="O97" s="97" t="s">
        <v>1403</v>
      </c>
      <c r="P97">
        <v>3.5</v>
      </c>
      <c r="Q97" t="str">
        <f t="shared" si="3"/>
        <v>TPL4.G1.90013A</v>
      </c>
      <c r="S97" s="97" t="s">
        <v>1169</v>
      </c>
      <c r="T97">
        <v>35</v>
      </c>
      <c r="U97" t="str">
        <f t="shared" si="4"/>
        <v>TPL4.MC.00300A</v>
      </c>
      <c r="W97" s="97" t="s">
        <v>1216</v>
      </c>
      <c r="X97">
        <v>180</v>
      </c>
      <c r="Y97" t="str">
        <f t="shared" si="5"/>
        <v>TPL4.MC.70530G</v>
      </c>
    </row>
    <row r="98" spans="1:25">
      <c r="A98" t="s">
        <v>1326</v>
      </c>
      <c r="B98" t="s">
        <v>1413</v>
      </c>
      <c r="C98" t="s">
        <v>1414</v>
      </c>
      <c r="D98" s="84">
        <v>2</v>
      </c>
      <c r="E98" s="84">
        <v>3.45</v>
      </c>
      <c r="F98" s="84">
        <v>88</v>
      </c>
      <c r="G98" s="86">
        <v>21</v>
      </c>
      <c r="H98" s="85">
        <v>21</v>
      </c>
      <c r="I98">
        <v>36</v>
      </c>
      <c r="J98" s="79">
        <v>8.0439068100358405E-2</v>
      </c>
      <c r="K98" s="85">
        <v>158</v>
      </c>
      <c r="L98" s="77">
        <v>0.29032258064516098</v>
      </c>
      <c r="O98" s="97" t="s">
        <v>1397</v>
      </c>
      <c r="P98">
        <v>3.5</v>
      </c>
      <c r="Q98" t="str">
        <f t="shared" si="3"/>
        <v>TPL4.G1.90013N</v>
      </c>
      <c r="S98" s="97" t="s">
        <v>1393</v>
      </c>
      <c r="T98">
        <v>34.5</v>
      </c>
      <c r="U98" t="str">
        <f t="shared" si="4"/>
        <v>TPL4.MC.7053BB</v>
      </c>
      <c r="W98" s="97" t="s">
        <v>1318</v>
      </c>
      <c r="X98">
        <v>179</v>
      </c>
      <c r="Y98" t="str">
        <f t="shared" si="5"/>
        <v>TPL4.MC.00230A</v>
      </c>
    </row>
    <row r="99" spans="1:25">
      <c r="A99" t="s">
        <v>1326</v>
      </c>
      <c r="B99" t="s">
        <v>1415</v>
      </c>
      <c r="C99" t="s">
        <v>1416</v>
      </c>
      <c r="D99" s="84">
        <v>6</v>
      </c>
      <c r="E99" s="84">
        <v>2.98</v>
      </c>
      <c r="F99" s="84">
        <v>129</v>
      </c>
      <c r="G99" s="86">
        <v>8.5</v>
      </c>
      <c r="H99" s="85">
        <v>15</v>
      </c>
      <c r="I99">
        <v>56</v>
      </c>
      <c r="J99" s="79">
        <v>0.50901200480192099</v>
      </c>
      <c r="K99" s="85">
        <v>0</v>
      </c>
      <c r="L99" s="77">
        <v>0.302702702702703</v>
      </c>
      <c r="O99" s="97" t="s">
        <v>1407</v>
      </c>
      <c r="P99">
        <v>3.5</v>
      </c>
      <c r="Q99" t="str">
        <f t="shared" si="3"/>
        <v>TPL4.G1.90015N</v>
      </c>
      <c r="S99" s="97" t="s">
        <v>1280</v>
      </c>
      <c r="T99">
        <v>34.3333333333333</v>
      </c>
      <c r="U99" t="str">
        <f t="shared" si="4"/>
        <v>TPL4.MC.00040T</v>
      </c>
      <c r="W99" s="97" t="s">
        <v>1115</v>
      </c>
      <c r="X99">
        <v>177</v>
      </c>
      <c r="Y99" t="str">
        <f t="shared" si="5"/>
        <v>TPL4.RD.1002BB</v>
      </c>
    </row>
    <row r="100" spans="1:25">
      <c r="A100" t="s">
        <v>1227</v>
      </c>
      <c r="B100" t="s">
        <v>1230</v>
      </c>
      <c r="C100" t="s">
        <v>1231</v>
      </c>
      <c r="D100" s="84">
        <v>1</v>
      </c>
      <c r="E100" s="84">
        <v>4.3099999999999996</v>
      </c>
      <c r="F100" s="84">
        <v>55</v>
      </c>
      <c r="G100" s="86">
        <v>57</v>
      </c>
      <c r="H100" s="85">
        <v>103</v>
      </c>
      <c r="I100">
        <v>329</v>
      </c>
      <c r="J100" s="79">
        <v>0.15634752660787599</v>
      </c>
      <c r="K100" s="85">
        <v>49</v>
      </c>
      <c r="L100" s="78">
        <v>0.85677083333333304</v>
      </c>
      <c r="O100" s="97" t="s">
        <v>1405</v>
      </c>
      <c r="P100">
        <v>3.5</v>
      </c>
      <c r="Q100" t="str">
        <f t="shared" si="3"/>
        <v>TPL4.G1.90011B</v>
      </c>
      <c r="S100" s="97" t="s">
        <v>1138</v>
      </c>
      <c r="T100">
        <v>34.200000000000003</v>
      </c>
      <c r="U100" t="str">
        <f t="shared" si="4"/>
        <v>TPL4.RD.00020B</v>
      </c>
      <c r="W100" s="97" t="s">
        <v>1389</v>
      </c>
      <c r="X100">
        <v>176</v>
      </c>
      <c r="Y100" t="str">
        <f t="shared" si="5"/>
        <v>TPL4.MC.70530H</v>
      </c>
    </row>
    <row r="101" spans="1:25">
      <c r="A101" t="s">
        <v>1227</v>
      </c>
      <c r="B101" t="s">
        <v>1228</v>
      </c>
      <c r="C101" t="s">
        <v>1229</v>
      </c>
      <c r="D101" s="84">
        <v>1</v>
      </c>
      <c r="E101" s="84">
        <v>3.38</v>
      </c>
      <c r="F101" s="84">
        <v>38</v>
      </c>
      <c r="G101" s="86">
        <v>40.25</v>
      </c>
      <c r="H101" s="85">
        <v>102</v>
      </c>
      <c r="I101">
        <v>166</v>
      </c>
      <c r="J101" s="79">
        <v>0.18990517071631299</v>
      </c>
      <c r="K101" s="85">
        <v>300</v>
      </c>
      <c r="L101" s="78">
        <v>0.81372549019607798</v>
      </c>
      <c r="O101" s="97" t="s">
        <v>1399</v>
      </c>
      <c r="P101">
        <v>3.5</v>
      </c>
      <c r="Q101" t="str">
        <f t="shared" si="3"/>
        <v>TPL4.G1.90015A</v>
      </c>
      <c r="S101" s="97" t="s">
        <v>1286</v>
      </c>
      <c r="T101">
        <v>33</v>
      </c>
      <c r="U101" t="str">
        <f t="shared" si="4"/>
        <v>TPL4.MC.00040B</v>
      </c>
      <c r="W101" s="97" t="s">
        <v>1118</v>
      </c>
      <c r="X101">
        <v>175</v>
      </c>
      <c r="Y101" t="str">
        <f t="shared" si="5"/>
        <v>TPL4.RD.1002BN</v>
      </c>
    </row>
    <row r="102" spans="1:25">
      <c r="A102" t="s">
        <v>1232</v>
      </c>
      <c r="B102" t="s">
        <v>1423</v>
      </c>
      <c r="C102" t="s">
        <v>1424</v>
      </c>
      <c r="D102" s="84">
        <v>4</v>
      </c>
      <c r="E102" s="84">
        <v>2.72</v>
      </c>
      <c r="F102" s="84">
        <v>1</v>
      </c>
      <c r="G102" s="86">
        <v>0</v>
      </c>
      <c r="H102" s="85">
        <v>0</v>
      </c>
      <c r="I102">
        <v>0</v>
      </c>
      <c r="J102" s="79">
        <v>0</v>
      </c>
      <c r="K102" s="85">
        <v>0</v>
      </c>
      <c r="L102" s="77">
        <v>0</v>
      </c>
      <c r="O102" s="97" t="s">
        <v>1409</v>
      </c>
      <c r="P102">
        <v>3.45</v>
      </c>
      <c r="Q102" t="str">
        <f t="shared" si="3"/>
        <v>TUFSU100139BA</v>
      </c>
      <c r="S102" s="97" t="s">
        <v>1146</v>
      </c>
      <c r="T102">
        <v>32.8333333333333</v>
      </c>
      <c r="U102" t="str">
        <f t="shared" si="4"/>
        <v>TPL4.RD.00010N</v>
      </c>
      <c r="W102" s="97" t="s">
        <v>1154</v>
      </c>
      <c r="X102">
        <v>169</v>
      </c>
      <c r="Y102" t="str">
        <f t="shared" si="5"/>
        <v>TPL4.MC.00300N</v>
      </c>
    </row>
    <row r="103" spans="1:25">
      <c r="A103" t="s">
        <v>1232</v>
      </c>
      <c r="B103" t="s">
        <v>1233</v>
      </c>
      <c r="C103" t="s">
        <v>1234</v>
      </c>
      <c r="D103" s="84">
        <v>3</v>
      </c>
      <c r="E103" s="84">
        <v>2.96</v>
      </c>
      <c r="F103" s="84">
        <v>10</v>
      </c>
      <c r="G103" s="86">
        <v>41.3333333333333</v>
      </c>
      <c r="H103" s="85">
        <v>69</v>
      </c>
      <c r="I103">
        <v>135</v>
      </c>
      <c r="J103" s="79">
        <v>0.20352523516437601</v>
      </c>
      <c r="K103" s="85">
        <v>0</v>
      </c>
      <c r="L103" s="78">
        <v>0.931034482758621</v>
      </c>
      <c r="O103" s="97" t="s">
        <v>1411</v>
      </c>
      <c r="P103">
        <v>3.45</v>
      </c>
      <c r="Q103" t="str">
        <f t="shared" si="3"/>
        <v>TUFSU100141BA</v>
      </c>
      <c r="S103" s="97" t="s">
        <v>1290</v>
      </c>
      <c r="T103">
        <v>32.6666666666667</v>
      </c>
      <c r="U103" t="str">
        <f t="shared" si="4"/>
        <v>TPL4.MC.00040H</v>
      </c>
      <c r="W103" s="97" t="s">
        <v>1206</v>
      </c>
      <c r="X103">
        <v>168</v>
      </c>
      <c r="Y103" t="str">
        <f t="shared" si="5"/>
        <v>TPL4.MF.80090A</v>
      </c>
    </row>
    <row r="104" spans="1:25">
      <c r="A104" t="s">
        <v>1232</v>
      </c>
      <c r="B104" t="s">
        <v>1235</v>
      </c>
      <c r="C104" t="s">
        <v>1236</v>
      </c>
      <c r="D104" s="84">
        <v>3</v>
      </c>
      <c r="E104" s="84">
        <v>2.96</v>
      </c>
      <c r="F104" s="84">
        <v>52</v>
      </c>
      <c r="G104" s="86">
        <v>41</v>
      </c>
      <c r="H104" s="85">
        <v>56</v>
      </c>
      <c r="I104">
        <v>94</v>
      </c>
      <c r="J104" s="79">
        <v>0.186163565569509</v>
      </c>
      <c r="K104" s="85">
        <v>0</v>
      </c>
      <c r="L104" s="78">
        <v>0.64383561643835596</v>
      </c>
      <c r="O104" s="97" t="s">
        <v>1413</v>
      </c>
      <c r="P104">
        <v>3.45</v>
      </c>
      <c r="Q104" t="str">
        <f t="shared" si="3"/>
        <v>TUFSU100142BA</v>
      </c>
      <c r="S104" s="97" t="s">
        <v>1134</v>
      </c>
      <c r="T104">
        <v>32.3333333333333</v>
      </c>
      <c r="U104" t="str">
        <f t="shared" si="4"/>
        <v>TPL4.RD.00010B</v>
      </c>
      <c r="W104" s="97" t="s">
        <v>1228</v>
      </c>
      <c r="X104">
        <v>166</v>
      </c>
      <c r="Y104" t="str">
        <f t="shared" si="5"/>
        <v>TPL4.MI.00030B</v>
      </c>
    </row>
    <row r="105" spans="1:25">
      <c r="A105" t="s">
        <v>1237</v>
      </c>
      <c r="B105" t="s">
        <v>1128</v>
      </c>
      <c r="C105" t="s">
        <v>1246</v>
      </c>
      <c r="D105" s="84">
        <v>2</v>
      </c>
      <c r="E105" s="84">
        <v>3.41</v>
      </c>
      <c r="F105" s="84">
        <v>50</v>
      </c>
      <c r="G105" s="86">
        <v>73.25</v>
      </c>
      <c r="H105" s="85">
        <v>143</v>
      </c>
      <c r="I105">
        <v>351</v>
      </c>
      <c r="J105" s="79">
        <v>0.160996350765928</v>
      </c>
      <c r="K105" s="85">
        <v>200</v>
      </c>
      <c r="L105" s="78">
        <v>0.87531172069825403</v>
      </c>
      <c r="O105" s="97" t="s">
        <v>1376</v>
      </c>
      <c r="P105">
        <v>3.43</v>
      </c>
      <c r="Q105" t="str">
        <f t="shared" si="3"/>
        <v>TPL4.ME.90010B</v>
      </c>
      <c r="S105" s="97" t="s">
        <v>1130</v>
      </c>
      <c r="T105">
        <v>30.8333333333333</v>
      </c>
      <c r="U105" t="str">
        <f t="shared" si="4"/>
        <v>TPL4.RD.00010A</v>
      </c>
      <c r="W105" s="97" t="s">
        <v>1172</v>
      </c>
      <c r="X105">
        <v>162</v>
      </c>
      <c r="Y105" t="str">
        <f t="shared" si="5"/>
        <v>TPL4.MC.00300B</v>
      </c>
    </row>
    <row r="106" spans="1:25">
      <c r="A106" t="s">
        <v>1237</v>
      </c>
      <c r="B106" t="s">
        <v>1136</v>
      </c>
      <c r="C106" t="s">
        <v>1248</v>
      </c>
      <c r="D106" s="84">
        <v>2</v>
      </c>
      <c r="E106" s="84">
        <v>3.41</v>
      </c>
      <c r="F106" s="84">
        <v>35</v>
      </c>
      <c r="G106" s="86">
        <v>53.75</v>
      </c>
      <c r="H106" s="85">
        <v>95</v>
      </c>
      <c r="I106">
        <v>262</v>
      </c>
      <c r="J106" s="79">
        <v>0.177954450849098</v>
      </c>
      <c r="K106" s="85">
        <v>100</v>
      </c>
      <c r="L106" s="78">
        <v>0.88215488215488203</v>
      </c>
      <c r="O106" s="97" t="s">
        <v>1378</v>
      </c>
      <c r="P106">
        <v>3.43</v>
      </c>
      <c r="Q106" t="str">
        <f t="shared" si="3"/>
        <v>TPL4.ME.90010O</v>
      </c>
      <c r="S106" s="97" t="s">
        <v>1137</v>
      </c>
      <c r="T106">
        <v>30.6</v>
      </c>
      <c r="U106" t="str">
        <f t="shared" si="4"/>
        <v>TPL4.MC.00270N</v>
      </c>
      <c r="W106" s="97" t="s">
        <v>1137</v>
      </c>
      <c r="X106">
        <v>160</v>
      </c>
      <c r="Y106" t="str">
        <f t="shared" si="5"/>
        <v>TPL4.MC.00270N</v>
      </c>
    </row>
    <row r="107" spans="1:25">
      <c r="A107" t="s">
        <v>1237</v>
      </c>
      <c r="B107" t="s">
        <v>1140</v>
      </c>
      <c r="C107" t="s">
        <v>1249</v>
      </c>
      <c r="D107" s="84">
        <v>2</v>
      </c>
      <c r="E107" s="84">
        <v>3.41</v>
      </c>
      <c r="F107" s="84">
        <v>31</v>
      </c>
      <c r="G107" s="86">
        <v>53.75</v>
      </c>
      <c r="H107" s="85">
        <v>100</v>
      </c>
      <c r="I107">
        <v>260</v>
      </c>
      <c r="J107" s="79">
        <v>0.19182807771739099</v>
      </c>
      <c r="K107" s="85">
        <v>100</v>
      </c>
      <c r="L107" s="78">
        <v>0.89347079037800703</v>
      </c>
      <c r="O107" s="97" t="s">
        <v>1329</v>
      </c>
      <c r="P107">
        <v>3.42</v>
      </c>
      <c r="Q107" t="str">
        <f t="shared" si="3"/>
        <v>TPL4.MC.00180B</v>
      </c>
      <c r="S107" s="97" t="s">
        <v>1192</v>
      </c>
      <c r="T107">
        <v>29.8333333333333</v>
      </c>
      <c r="U107" t="str">
        <f t="shared" si="4"/>
        <v>TPL4.MI.80030D</v>
      </c>
      <c r="W107" s="97" t="s">
        <v>1169</v>
      </c>
      <c r="X107">
        <v>153</v>
      </c>
      <c r="Y107" t="str">
        <f t="shared" si="5"/>
        <v>TPL4.MC.00300A</v>
      </c>
    </row>
    <row r="108" spans="1:25">
      <c r="A108" t="s">
        <v>1237</v>
      </c>
      <c r="B108" t="s">
        <v>1108</v>
      </c>
      <c r="C108" t="s">
        <v>1240</v>
      </c>
      <c r="D108" s="84">
        <v>2</v>
      </c>
      <c r="E108" s="84">
        <v>3.41</v>
      </c>
      <c r="F108" s="84">
        <v>99</v>
      </c>
      <c r="G108" s="86">
        <v>57.75</v>
      </c>
      <c r="H108" s="85">
        <v>86</v>
      </c>
      <c r="I108">
        <v>280</v>
      </c>
      <c r="J108" s="79">
        <v>0.169507247866795</v>
      </c>
      <c r="K108" s="85">
        <v>200</v>
      </c>
      <c r="L108" s="78">
        <v>0.73878627968337696</v>
      </c>
      <c r="O108" s="97" t="s">
        <v>1136</v>
      </c>
      <c r="P108">
        <v>3.41</v>
      </c>
      <c r="Q108" t="str">
        <f t="shared" si="3"/>
        <v>TPL4.MC.10030A</v>
      </c>
      <c r="S108" s="97" t="s">
        <v>1389</v>
      </c>
      <c r="T108">
        <v>29.4</v>
      </c>
      <c r="U108" t="str">
        <f t="shared" si="4"/>
        <v>TPL4.MC.70530H</v>
      </c>
      <c r="W108" s="97" t="s">
        <v>1173</v>
      </c>
      <c r="X108">
        <v>153</v>
      </c>
      <c r="Y108" t="str">
        <f t="shared" si="5"/>
        <v>TPL4.RD.1003BN</v>
      </c>
    </row>
    <row r="109" spans="1:25">
      <c r="A109" t="s">
        <v>1237</v>
      </c>
      <c r="B109" t="s">
        <v>1105</v>
      </c>
      <c r="C109" t="s">
        <v>1239</v>
      </c>
      <c r="D109" s="84">
        <v>2</v>
      </c>
      <c r="E109" s="84">
        <v>3.41</v>
      </c>
      <c r="F109" s="84">
        <v>89</v>
      </c>
      <c r="G109" s="86">
        <v>44</v>
      </c>
      <c r="H109" s="85">
        <v>69</v>
      </c>
      <c r="I109">
        <v>204</v>
      </c>
      <c r="J109" s="79">
        <v>0.18646424687996799</v>
      </c>
      <c r="K109" s="85">
        <v>100</v>
      </c>
      <c r="L109" s="78">
        <v>0.69624573378839605</v>
      </c>
      <c r="O109" s="97" t="s">
        <v>1105</v>
      </c>
      <c r="P109">
        <v>3.41</v>
      </c>
      <c r="Q109" t="str">
        <f t="shared" si="3"/>
        <v>TPL4.MC.10040A</v>
      </c>
      <c r="S109" s="97" t="s">
        <v>1186</v>
      </c>
      <c r="T109">
        <v>29.2</v>
      </c>
      <c r="U109" t="str">
        <f t="shared" si="4"/>
        <v>TPL4.MI.80020N</v>
      </c>
      <c r="W109" s="97" t="s">
        <v>1335</v>
      </c>
      <c r="X109">
        <v>151</v>
      </c>
      <c r="Y109" t="str">
        <f t="shared" si="5"/>
        <v>TPL4.ME.8001BA</v>
      </c>
    </row>
    <row r="110" spans="1:25">
      <c r="A110" t="s">
        <v>1237</v>
      </c>
      <c r="B110" t="s">
        <v>1114</v>
      </c>
      <c r="C110" t="s">
        <v>1242</v>
      </c>
      <c r="D110" s="84">
        <v>2</v>
      </c>
      <c r="E110" s="84">
        <v>3.41</v>
      </c>
      <c r="F110" s="84">
        <v>62</v>
      </c>
      <c r="G110" s="86">
        <v>38.75</v>
      </c>
      <c r="H110" s="85">
        <v>65</v>
      </c>
      <c r="I110">
        <v>234</v>
      </c>
      <c r="J110" s="79">
        <v>0.19195493281538301</v>
      </c>
      <c r="K110" s="85">
        <v>100</v>
      </c>
      <c r="L110" s="78">
        <v>0.79054054054054101</v>
      </c>
      <c r="O110" s="97" t="s">
        <v>1128</v>
      </c>
      <c r="P110">
        <v>3.41</v>
      </c>
      <c r="Q110" t="str">
        <f t="shared" si="3"/>
        <v>TPL4.MC.10030B</v>
      </c>
      <c r="S110" s="97" t="s">
        <v>1216</v>
      </c>
      <c r="T110">
        <v>28</v>
      </c>
      <c r="U110" t="str">
        <f t="shared" si="4"/>
        <v>TPL4.MC.70530G</v>
      </c>
      <c r="W110" s="97" t="s">
        <v>1175</v>
      </c>
      <c r="X110">
        <v>144</v>
      </c>
      <c r="Y110" t="str">
        <f t="shared" si="5"/>
        <v>TPL4.RD.1003BB</v>
      </c>
    </row>
    <row r="111" spans="1:25">
      <c r="A111" t="s">
        <v>1237</v>
      </c>
      <c r="B111" t="s">
        <v>1141</v>
      </c>
      <c r="C111" t="s">
        <v>1258</v>
      </c>
      <c r="D111" s="84">
        <v>7</v>
      </c>
      <c r="E111" s="84">
        <v>3.61</v>
      </c>
      <c r="F111" s="84">
        <v>16</v>
      </c>
      <c r="G111" s="86">
        <v>157.333333333333</v>
      </c>
      <c r="H111" s="85">
        <v>307</v>
      </c>
      <c r="I111">
        <v>970</v>
      </c>
      <c r="J111" s="79">
        <v>0.207433806753649</v>
      </c>
      <c r="K111" s="85">
        <v>0</v>
      </c>
      <c r="L111" s="78">
        <v>0.98377281947261697</v>
      </c>
      <c r="O111" s="97" t="s">
        <v>1108</v>
      </c>
      <c r="P111">
        <v>3.41</v>
      </c>
      <c r="Q111" t="str">
        <f t="shared" si="3"/>
        <v>TPL4.MC.10040B</v>
      </c>
      <c r="S111" s="97" t="s">
        <v>1206</v>
      </c>
      <c r="T111">
        <v>27.6666666666667</v>
      </c>
      <c r="U111" t="str">
        <f t="shared" si="4"/>
        <v>TPL4.MF.80090A</v>
      </c>
      <c r="W111" s="97" t="s">
        <v>1194</v>
      </c>
      <c r="X111">
        <v>140</v>
      </c>
      <c r="Y111" t="str">
        <f t="shared" si="5"/>
        <v>TPL4.MF.70190B</v>
      </c>
    </row>
    <row r="112" spans="1:25">
      <c r="A112" t="s">
        <v>1237</v>
      </c>
      <c r="B112" t="s">
        <v>1145</v>
      </c>
      <c r="C112" t="s">
        <v>1254</v>
      </c>
      <c r="D112" s="84">
        <v>3</v>
      </c>
      <c r="E112" s="84">
        <v>3.61</v>
      </c>
      <c r="F112" s="84">
        <v>193</v>
      </c>
      <c r="G112" s="86">
        <v>294</v>
      </c>
      <c r="H112" s="85">
        <v>390</v>
      </c>
      <c r="I112">
        <v>1917</v>
      </c>
      <c r="J112" s="79">
        <v>0.19551091707549401</v>
      </c>
      <c r="K112" s="85">
        <v>0</v>
      </c>
      <c r="L112" s="78">
        <v>0.90853080568720401</v>
      </c>
      <c r="O112" s="97" t="s">
        <v>1140</v>
      </c>
      <c r="P112">
        <v>3.41</v>
      </c>
      <c r="Q112" t="str">
        <f t="shared" si="3"/>
        <v>TPL4.MC.10030N</v>
      </c>
      <c r="S112" s="97" t="s">
        <v>1300</v>
      </c>
      <c r="T112">
        <v>27.2</v>
      </c>
      <c r="U112" t="str">
        <f t="shared" si="4"/>
        <v>TPL4.MC.00120I</v>
      </c>
      <c r="W112" s="97" t="s">
        <v>1177</v>
      </c>
      <c r="X112">
        <v>139</v>
      </c>
      <c r="Y112" t="str">
        <f t="shared" si="5"/>
        <v>TPL4.RD.1002BA</v>
      </c>
    </row>
    <row r="113" spans="1:25">
      <c r="A113" t="s">
        <v>1237</v>
      </c>
      <c r="B113" t="s">
        <v>1120</v>
      </c>
      <c r="C113" t="s">
        <v>1244</v>
      </c>
      <c r="D113" s="84">
        <v>3</v>
      </c>
      <c r="E113" s="84">
        <v>3.61</v>
      </c>
      <c r="F113" s="84">
        <v>370</v>
      </c>
      <c r="G113" s="86">
        <v>175.333333333333</v>
      </c>
      <c r="H113" s="85">
        <v>288</v>
      </c>
      <c r="I113">
        <v>1147</v>
      </c>
      <c r="J113" s="79">
        <v>0.21529418848639201</v>
      </c>
      <c r="K113" s="85">
        <v>0</v>
      </c>
      <c r="L113" s="78">
        <v>0.75609756097560998</v>
      </c>
      <c r="O113" s="97" t="s">
        <v>1114</v>
      </c>
      <c r="P113">
        <v>3.41</v>
      </c>
      <c r="Q113" t="str">
        <f t="shared" si="3"/>
        <v>TPL4.MC.10040N</v>
      </c>
      <c r="S113" s="97" t="s">
        <v>1212</v>
      </c>
      <c r="T113">
        <v>26.1666666666667</v>
      </c>
      <c r="U113" t="str">
        <f t="shared" si="4"/>
        <v>TPL4.MC.70550A</v>
      </c>
      <c r="W113" s="97" t="s">
        <v>1233</v>
      </c>
      <c r="X113">
        <v>135</v>
      </c>
      <c r="Y113" t="str">
        <f t="shared" si="5"/>
        <v>TPL4.MG.8001BB</v>
      </c>
    </row>
    <row r="114" spans="1:25">
      <c r="A114" t="s">
        <v>1237</v>
      </c>
      <c r="B114" t="s">
        <v>1151</v>
      </c>
      <c r="C114" t="s">
        <v>1252</v>
      </c>
      <c r="D114" s="84">
        <v>3</v>
      </c>
      <c r="E114" s="84">
        <v>3.61</v>
      </c>
      <c r="F114" s="84">
        <v>295</v>
      </c>
      <c r="G114" s="86">
        <v>199.333333333333</v>
      </c>
      <c r="H114" s="85">
        <v>460</v>
      </c>
      <c r="I114">
        <v>1378</v>
      </c>
      <c r="J114" s="79">
        <v>0.20744114684289</v>
      </c>
      <c r="K114" s="85">
        <v>0</v>
      </c>
      <c r="L114" s="78">
        <v>0.82367005379557701</v>
      </c>
      <c r="O114" s="97" t="s">
        <v>1159</v>
      </c>
      <c r="P114">
        <v>3.4</v>
      </c>
      <c r="Q114" t="str">
        <f t="shared" si="3"/>
        <v>TPL4.RF.90040A</v>
      </c>
      <c r="S114" s="97" t="s">
        <v>1425</v>
      </c>
      <c r="T114">
        <v>25</v>
      </c>
      <c r="U114" t="str">
        <f t="shared" si="4"/>
        <v>TPL4.MC.00110B</v>
      </c>
      <c r="W114" s="97" t="s">
        <v>1433</v>
      </c>
      <c r="X114">
        <v>120</v>
      </c>
      <c r="Y114" t="str">
        <f t="shared" si="5"/>
        <v>TPL4.MC.00021B</v>
      </c>
    </row>
    <row r="115" spans="1:25">
      <c r="A115" t="s">
        <v>1237</v>
      </c>
      <c r="B115" t="s">
        <v>1148</v>
      </c>
      <c r="C115" t="s">
        <v>1255</v>
      </c>
      <c r="D115" s="84">
        <v>3</v>
      </c>
      <c r="E115" s="84">
        <v>3.61</v>
      </c>
      <c r="F115" s="84">
        <v>76</v>
      </c>
      <c r="G115" s="86">
        <v>121.833333333333</v>
      </c>
      <c r="H115" s="85">
        <v>237</v>
      </c>
      <c r="I115">
        <v>783</v>
      </c>
      <c r="J115" s="79">
        <v>0.190159573276725</v>
      </c>
      <c r="K115" s="85">
        <v>0</v>
      </c>
      <c r="L115" s="78">
        <v>0.911525029103609</v>
      </c>
      <c r="O115" s="97" t="s">
        <v>1155</v>
      </c>
      <c r="P115">
        <v>3.4</v>
      </c>
      <c r="Q115" t="str">
        <f t="shared" si="3"/>
        <v>TPL4.RF.90040I</v>
      </c>
      <c r="S115" s="97" t="s">
        <v>1337</v>
      </c>
      <c r="T115">
        <v>23.3333333333333</v>
      </c>
      <c r="U115" t="str">
        <f t="shared" si="4"/>
        <v>TPL4.MI.0003DT</v>
      </c>
      <c r="W115" s="97" t="s">
        <v>1421</v>
      </c>
      <c r="X115">
        <v>119</v>
      </c>
      <c r="Y115" t="str">
        <f t="shared" si="5"/>
        <v>TPL4.RB.9001QB</v>
      </c>
    </row>
    <row r="116" spans="1:25">
      <c r="A116" t="s">
        <v>1237</v>
      </c>
      <c r="B116" t="s">
        <v>1172</v>
      </c>
      <c r="C116" t="s">
        <v>1261</v>
      </c>
      <c r="D116" s="84">
        <v>4</v>
      </c>
      <c r="E116" s="84">
        <v>3.21</v>
      </c>
      <c r="F116" s="84">
        <v>41</v>
      </c>
      <c r="G116" s="86">
        <v>38.25</v>
      </c>
      <c r="H116" s="85">
        <v>57</v>
      </c>
      <c r="I116">
        <v>162</v>
      </c>
      <c r="J116" s="79">
        <v>0.162908508447384</v>
      </c>
      <c r="K116" s="85">
        <v>0</v>
      </c>
      <c r="L116" s="78">
        <v>0.798029556650246</v>
      </c>
      <c r="O116" s="97" t="s">
        <v>1228</v>
      </c>
      <c r="P116">
        <v>3.38</v>
      </c>
      <c r="Q116" t="str">
        <f t="shared" si="3"/>
        <v>TPL4.MI.00030B</v>
      </c>
      <c r="S116" s="97" t="s">
        <v>1329</v>
      </c>
      <c r="T116">
        <v>23</v>
      </c>
      <c r="U116" t="str">
        <f t="shared" si="4"/>
        <v>TPL4.MC.00180B</v>
      </c>
      <c r="W116" s="97" t="s">
        <v>1333</v>
      </c>
      <c r="X116">
        <v>112</v>
      </c>
      <c r="Y116" t="str">
        <f t="shared" si="5"/>
        <v>TPL4.ME.8001BB</v>
      </c>
    </row>
    <row r="117" spans="1:25">
      <c r="A117" t="s">
        <v>1237</v>
      </c>
      <c r="B117" t="s">
        <v>1169</v>
      </c>
      <c r="C117" t="s">
        <v>1260</v>
      </c>
      <c r="D117" s="84">
        <v>4</v>
      </c>
      <c r="E117" s="84">
        <v>3.21</v>
      </c>
      <c r="F117" s="84">
        <v>50</v>
      </c>
      <c r="G117" s="86">
        <v>35</v>
      </c>
      <c r="H117" s="85">
        <v>66</v>
      </c>
      <c r="I117">
        <v>153</v>
      </c>
      <c r="J117" s="79">
        <v>0.16139951323292601</v>
      </c>
      <c r="K117" s="85">
        <v>0</v>
      </c>
      <c r="L117" s="78">
        <v>0.75369458128078803</v>
      </c>
      <c r="O117" s="97" t="s">
        <v>1337</v>
      </c>
      <c r="P117">
        <v>3.38</v>
      </c>
      <c r="Q117" t="str">
        <f t="shared" si="3"/>
        <v>TPL4.MI.0003DT</v>
      </c>
      <c r="S117" s="97" t="s">
        <v>1194</v>
      </c>
      <c r="T117">
        <v>22.8333333333333</v>
      </c>
      <c r="U117" t="str">
        <f t="shared" si="4"/>
        <v>TPL4.MF.70190B</v>
      </c>
      <c r="W117" s="97" t="s">
        <v>1419</v>
      </c>
      <c r="X117">
        <v>103</v>
      </c>
      <c r="Y117" t="str">
        <f t="shared" si="5"/>
        <v>TPL4.RB.9001QR</v>
      </c>
    </row>
    <row r="118" spans="1:25">
      <c r="A118" t="s">
        <v>1237</v>
      </c>
      <c r="B118" t="s">
        <v>1154</v>
      </c>
      <c r="C118" t="s">
        <v>1253</v>
      </c>
      <c r="D118" s="84">
        <v>4</v>
      </c>
      <c r="E118" s="84">
        <v>3.21</v>
      </c>
      <c r="F118" s="84">
        <v>28</v>
      </c>
      <c r="G118" s="86">
        <v>39.25</v>
      </c>
      <c r="H118" s="85">
        <v>80</v>
      </c>
      <c r="I118">
        <v>169</v>
      </c>
      <c r="J118" s="79">
        <v>0.165873133267985</v>
      </c>
      <c r="K118" s="85">
        <v>0</v>
      </c>
      <c r="L118" s="78">
        <v>0.85786802030456899</v>
      </c>
      <c r="O118" s="97" t="s">
        <v>1167</v>
      </c>
      <c r="P118">
        <v>3.36</v>
      </c>
      <c r="Q118" t="str">
        <f t="shared" si="3"/>
        <v>TPL4.RE.90010C</v>
      </c>
      <c r="S118" s="97" t="s">
        <v>1353</v>
      </c>
      <c r="T118">
        <v>22</v>
      </c>
      <c r="U118" t="str">
        <f t="shared" si="4"/>
        <v>TPL4.MI.9001BG</v>
      </c>
      <c r="W118" s="97" t="s">
        <v>1235</v>
      </c>
      <c r="X118">
        <v>94</v>
      </c>
      <c r="Y118" t="str">
        <f t="shared" si="5"/>
        <v>TPL4.MG.8001BA</v>
      </c>
    </row>
    <row r="119" spans="1:25">
      <c r="A119" t="s">
        <v>1237</v>
      </c>
      <c r="B119" t="s">
        <v>1133</v>
      </c>
      <c r="C119" t="s">
        <v>1259</v>
      </c>
      <c r="D119" s="84">
        <v>6</v>
      </c>
      <c r="E119" s="84">
        <v>3.62</v>
      </c>
      <c r="F119" s="84">
        <v>5</v>
      </c>
      <c r="G119" s="86">
        <v>38.200000000000003</v>
      </c>
      <c r="H119" s="85">
        <v>65</v>
      </c>
      <c r="I119">
        <v>193</v>
      </c>
      <c r="J119" s="79">
        <v>0.19922305984747599</v>
      </c>
      <c r="K119" s="85">
        <v>0</v>
      </c>
      <c r="L119" s="78">
        <v>0.97474747474747503</v>
      </c>
      <c r="O119" s="97" t="s">
        <v>1170</v>
      </c>
      <c r="P119">
        <v>3.36</v>
      </c>
      <c r="Q119" t="str">
        <f t="shared" si="3"/>
        <v>TPL4.RE.90010B</v>
      </c>
      <c r="S119" s="97" t="s">
        <v>1413</v>
      </c>
      <c r="T119">
        <v>21</v>
      </c>
      <c r="U119" t="str">
        <f t="shared" si="4"/>
        <v>TUFSU100142BA</v>
      </c>
      <c r="W119" s="97" t="s">
        <v>1353</v>
      </c>
      <c r="X119">
        <v>91</v>
      </c>
      <c r="Y119" t="str">
        <f t="shared" si="5"/>
        <v>TPL4.MI.9001BG</v>
      </c>
    </row>
    <row r="120" spans="1:25">
      <c r="A120" t="s">
        <v>1237</v>
      </c>
      <c r="B120" t="s">
        <v>1129</v>
      </c>
      <c r="C120" t="s">
        <v>1257</v>
      </c>
      <c r="D120" s="84">
        <v>6</v>
      </c>
      <c r="E120" s="84">
        <v>3.62</v>
      </c>
      <c r="F120" s="84">
        <v>11</v>
      </c>
      <c r="G120" s="86">
        <v>37.799999999999997</v>
      </c>
      <c r="H120" s="85">
        <v>94</v>
      </c>
      <c r="I120">
        <v>190</v>
      </c>
      <c r="J120" s="79">
        <v>0.28102107701865298</v>
      </c>
      <c r="K120" s="85">
        <v>0</v>
      </c>
      <c r="L120" s="78">
        <v>0.94527363184079605</v>
      </c>
      <c r="O120" s="97" t="s">
        <v>1190</v>
      </c>
      <c r="P120">
        <v>3.35</v>
      </c>
      <c r="Q120" t="str">
        <f t="shared" si="3"/>
        <v>TPL4.MI.80020B</v>
      </c>
      <c r="S120" s="97" t="s">
        <v>1355</v>
      </c>
      <c r="T120">
        <v>21</v>
      </c>
      <c r="U120" t="str">
        <f t="shared" si="4"/>
        <v>TPL4.MI.8002UB</v>
      </c>
      <c r="W120" s="97" t="s">
        <v>1407</v>
      </c>
      <c r="X120">
        <v>87</v>
      </c>
      <c r="Y120" t="str">
        <f t="shared" si="5"/>
        <v>TPL4.G1.90015N</v>
      </c>
    </row>
    <row r="121" spans="1:25">
      <c r="A121" t="s">
        <v>1237</v>
      </c>
      <c r="B121" t="s">
        <v>1137</v>
      </c>
      <c r="C121" t="s">
        <v>1262</v>
      </c>
      <c r="D121" s="84">
        <v>6</v>
      </c>
      <c r="E121" s="84">
        <v>3.62</v>
      </c>
      <c r="F121" s="84">
        <v>34</v>
      </c>
      <c r="G121" s="86">
        <v>30.6</v>
      </c>
      <c r="H121" s="85">
        <v>40</v>
      </c>
      <c r="I121">
        <v>160</v>
      </c>
      <c r="J121" s="79">
        <v>0.15546437512799199</v>
      </c>
      <c r="K121" s="85">
        <v>0</v>
      </c>
      <c r="L121" s="78">
        <v>0.82474226804123696</v>
      </c>
      <c r="O121" s="97" t="s">
        <v>1186</v>
      </c>
      <c r="P121">
        <v>3.35</v>
      </c>
      <c r="Q121" t="str">
        <f t="shared" si="3"/>
        <v>TPL4.MI.80020N</v>
      </c>
      <c r="S121" s="97" t="s">
        <v>1335</v>
      </c>
      <c r="T121">
        <v>20.8333333333333</v>
      </c>
      <c r="U121" t="str">
        <f t="shared" si="4"/>
        <v>TPL4.ME.8001BA</v>
      </c>
      <c r="W121" s="97" t="s">
        <v>1337</v>
      </c>
      <c r="X121">
        <v>80</v>
      </c>
      <c r="Y121" t="str">
        <f t="shared" si="5"/>
        <v>TPL4.MI.0003DT</v>
      </c>
    </row>
    <row r="122" spans="1:25">
      <c r="A122" t="s">
        <v>1237</v>
      </c>
      <c r="B122" t="s">
        <v>1125</v>
      </c>
      <c r="C122" t="s">
        <v>1256</v>
      </c>
      <c r="D122" s="84">
        <v>3</v>
      </c>
      <c r="E122" s="84">
        <v>3.55</v>
      </c>
      <c r="F122" s="84">
        <v>55</v>
      </c>
      <c r="G122" s="86">
        <v>94.8</v>
      </c>
      <c r="H122" s="85">
        <v>199</v>
      </c>
      <c r="I122">
        <v>641</v>
      </c>
      <c r="J122" s="79">
        <v>0.16112374010730701</v>
      </c>
      <c r="K122" s="85">
        <v>0</v>
      </c>
      <c r="L122" s="78">
        <v>0.92097701149425304</v>
      </c>
      <c r="O122" s="97" t="s">
        <v>1188</v>
      </c>
      <c r="P122">
        <v>3.35</v>
      </c>
      <c r="Q122" t="str">
        <f t="shared" si="3"/>
        <v>TPL4.MI.80020G</v>
      </c>
      <c r="S122" s="97" t="s">
        <v>1411</v>
      </c>
      <c r="T122">
        <v>19</v>
      </c>
      <c r="U122" t="str">
        <f t="shared" si="4"/>
        <v>TUFSU100141BA</v>
      </c>
      <c r="W122" s="97" t="s">
        <v>1331</v>
      </c>
      <c r="X122">
        <v>74</v>
      </c>
      <c r="Y122" t="str">
        <f t="shared" si="5"/>
        <v>TPL4.MC.00170B</v>
      </c>
    </row>
    <row r="123" spans="1:25">
      <c r="A123" t="s">
        <v>1237</v>
      </c>
      <c r="B123" t="s">
        <v>1117</v>
      </c>
      <c r="C123" t="s">
        <v>1243</v>
      </c>
      <c r="D123" s="84">
        <v>3</v>
      </c>
      <c r="E123" s="84">
        <v>3.55</v>
      </c>
      <c r="F123" s="84">
        <v>93</v>
      </c>
      <c r="G123" s="86">
        <v>35.4</v>
      </c>
      <c r="H123" s="85">
        <v>73</v>
      </c>
      <c r="I123">
        <v>305</v>
      </c>
      <c r="J123" s="79">
        <v>0.15419318093172199</v>
      </c>
      <c r="K123" s="85">
        <v>0</v>
      </c>
      <c r="L123" s="78">
        <v>0.766331658291457</v>
      </c>
      <c r="O123" s="97" t="s">
        <v>1192</v>
      </c>
      <c r="P123">
        <v>3.29</v>
      </c>
      <c r="Q123" t="str">
        <f t="shared" si="3"/>
        <v>TPL4.MI.80030D</v>
      </c>
      <c r="S123" s="97" t="s">
        <v>1421</v>
      </c>
      <c r="T123">
        <v>18.5</v>
      </c>
      <c r="U123" t="str">
        <f t="shared" si="4"/>
        <v>TPL4.RB.9001QB</v>
      </c>
      <c r="W123" s="97" t="s">
        <v>1393</v>
      </c>
      <c r="X123">
        <v>73</v>
      </c>
      <c r="Y123" t="str">
        <f t="shared" si="5"/>
        <v>TPL4.MC.7053BB</v>
      </c>
    </row>
    <row r="124" spans="1:25">
      <c r="A124" t="s">
        <v>1237</v>
      </c>
      <c r="B124" t="s">
        <v>1121</v>
      </c>
      <c r="C124" t="s">
        <v>1251</v>
      </c>
      <c r="D124" s="84">
        <v>3</v>
      </c>
      <c r="E124" s="84">
        <v>3.55</v>
      </c>
      <c r="F124" s="84">
        <v>43</v>
      </c>
      <c r="G124" s="86">
        <v>54.6</v>
      </c>
      <c r="H124" s="85">
        <v>88</v>
      </c>
      <c r="I124">
        <v>344</v>
      </c>
      <c r="J124" s="79">
        <v>0.14824751125569399</v>
      </c>
      <c r="K124" s="85">
        <v>0</v>
      </c>
      <c r="L124" s="78">
        <v>0.88888888888888895</v>
      </c>
      <c r="O124" s="97" t="s">
        <v>1196</v>
      </c>
      <c r="P124">
        <v>3.29</v>
      </c>
      <c r="Q124" t="str">
        <f t="shared" si="3"/>
        <v>TPL4.MI.80030B</v>
      </c>
      <c r="S124" s="97" t="s">
        <v>1397</v>
      </c>
      <c r="T124">
        <v>17.5</v>
      </c>
      <c r="U124" t="str">
        <f t="shared" si="4"/>
        <v>TPL4.G1.90013N</v>
      </c>
      <c r="W124" s="97" t="s">
        <v>1429</v>
      </c>
      <c r="X124">
        <v>70</v>
      </c>
      <c r="Y124" t="str">
        <f t="shared" si="5"/>
        <v>TPL4.MC.8017XH</v>
      </c>
    </row>
    <row r="125" spans="1:25">
      <c r="A125" t="s">
        <v>1237</v>
      </c>
      <c r="B125" t="s">
        <v>1144</v>
      </c>
      <c r="C125" t="s">
        <v>1250</v>
      </c>
      <c r="D125" s="84">
        <v>7</v>
      </c>
      <c r="E125" s="84">
        <v>4.1900000000000004</v>
      </c>
      <c r="F125" s="84">
        <v>76</v>
      </c>
      <c r="G125" s="86">
        <v>94.6666666666667</v>
      </c>
      <c r="H125" s="85">
        <v>184</v>
      </c>
      <c r="I125">
        <v>591</v>
      </c>
      <c r="J125" s="79">
        <v>0.189261587175997</v>
      </c>
      <c r="K125" s="85">
        <v>0</v>
      </c>
      <c r="L125" s="78">
        <v>0.88605697151424301</v>
      </c>
      <c r="O125" s="97" t="s">
        <v>1180</v>
      </c>
      <c r="P125">
        <v>3.29</v>
      </c>
      <c r="Q125" t="str">
        <f t="shared" si="3"/>
        <v>TPL4.MI.80030N</v>
      </c>
      <c r="S125" s="97" t="s">
        <v>1429</v>
      </c>
      <c r="T125">
        <v>17</v>
      </c>
      <c r="U125" t="str">
        <f t="shared" si="4"/>
        <v>TPL4.MC.8017XH</v>
      </c>
      <c r="W125" s="97" t="s">
        <v>1329</v>
      </c>
      <c r="X125">
        <v>69</v>
      </c>
      <c r="Y125" t="str">
        <f t="shared" si="5"/>
        <v>TPL4.MC.00180B</v>
      </c>
    </row>
    <row r="126" spans="1:25">
      <c r="A126" t="s">
        <v>1237</v>
      </c>
      <c r="B126" t="s">
        <v>1102</v>
      </c>
      <c r="C126" t="s">
        <v>1238</v>
      </c>
      <c r="D126" s="84">
        <v>2</v>
      </c>
      <c r="E126" s="84">
        <v>4.1900000000000004</v>
      </c>
      <c r="F126" s="84">
        <v>620</v>
      </c>
      <c r="G126" s="86">
        <v>209.666666666667</v>
      </c>
      <c r="H126" s="85">
        <v>434</v>
      </c>
      <c r="I126">
        <v>1366</v>
      </c>
      <c r="J126" s="79">
        <v>0.20167004236584099</v>
      </c>
      <c r="K126" s="85">
        <v>200</v>
      </c>
      <c r="L126" s="78">
        <v>0.687814702920443</v>
      </c>
      <c r="O126" s="97" t="s">
        <v>1382</v>
      </c>
      <c r="P126">
        <v>3.22</v>
      </c>
      <c r="Q126" t="str">
        <f t="shared" si="3"/>
        <v>TPL4.YI.7002DB</v>
      </c>
      <c r="S126" s="97" t="s">
        <v>1419</v>
      </c>
      <c r="T126">
        <v>16.8333333333333</v>
      </c>
      <c r="U126" t="str">
        <f t="shared" si="4"/>
        <v>TPL4.RB.9001QR</v>
      </c>
      <c r="W126" s="97" t="s">
        <v>1417</v>
      </c>
      <c r="X126">
        <v>64</v>
      </c>
      <c r="Y126" t="str">
        <f t="shared" si="5"/>
        <v>TPL4.RB.9001QG</v>
      </c>
    </row>
    <row r="127" spans="1:25">
      <c r="A127" t="s">
        <v>1237</v>
      </c>
      <c r="B127" t="s">
        <v>1111</v>
      </c>
      <c r="C127" t="s">
        <v>1241</v>
      </c>
      <c r="D127" s="84">
        <v>2</v>
      </c>
      <c r="E127" s="84">
        <v>4.1900000000000004</v>
      </c>
      <c r="F127" s="84">
        <v>223</v>
      </c>
      <c r="G127" s="86">
        <v>115.833333333333</v>
      </c>
      <c r="H127" s="85">
        <v>214</v>
      </c>
      <c r="I127">
        <v>756</v>
      </c>
      <c r="J127" s="79">
        <v>0.20577536519438699</v>
      </c>
      <c r="K127" s="85">
        <v>100</v>
      </c>
      <c r="L127" s="78">
        <v>0.77221654749744595</v>
      </c>
      <c r="O127" s="97" t="s">
        <v>1384</v>
      </c>
      <c r="P127">
        <v>3.22</v>
      </c>
      <c r="Q127" t="str">
        <f t="shared" si="3"/>
        <v>TPL4.YI.7002DH</v>
      </c>
      <c r="S127" s="97" t="s">
        <v>1405</v>
      </c>
      <c r="T127">
        <v>16</v>
      </c>
      <c r="U127" t="str">
        <f t="shared" si="4"/>
        <v>TPL4.G1.90011B</v>
      </c>
      <c r="W127" s="97" t="s">
        <v>1351</v>
      </c>
      <c r="X127">
        <v>63</v>
      </c>
      <c r="Y127" t="str">
        <f t="shared" si="5"/>
        <v>TPL4.MI.90020B</v>
      </c>
    </row>
    <row r="128" spans="1:25">
      <c r="A128" t="s">
        <v>1237</v>
      </c>
      <c r="B128" t="s">
        <v>1132</v>
      </c>
      <c r="C128" t="s">
        <v>1247</v>
      </c>
      <c r="D128" s="84">
        <v>2</v>
      </c>
      <c r="E128" s="84">
        <v>4.1900000000000004</v>
      </c>
      <c r="F128" s="84">
        <v>148</v>
      </c>
      <c r="G128" s="86">
        <v>152.166666666667</v>
      </c>
      <c r="H128" s="85">
        <v>271</v>
      </c>
      <c r="I128">
        <v>997</v>
      </c>
      <c r="J128" s="79">
        <v>0.168902528596828</v>
      </c>
      <c r="K128" s="85">
        <v>200</v>
      </c>
      <c r="L128" s="78">
        <v>0.87074235807860301</v>
      </c>
      <c r="O128" s="97" t="s">
        <v>1372</v>
      </c>
      <c r="P128">
        <v>3.22</v>
      </c>
      <c r="Q128" t="str">
        <f t="shared" si="3"/>
        <v>TPL4.YI.7002DA</v>
      </c>
      <c r="S128" s="97" t="s">
        <v>1333</v>
      </c>
      <c r="T128">
        <v>12.8333333333333</v>
      </c>
      <c r="U128" t="str">
        <f t="shared" si="4"/>
        <v>TPL4.ME.8001BB</v>
      </c>
      <c r="W128" s="97" t="s">
        <v>1384</v>
      </c>
      <c r="X128">
        <v>60</v>
      </c>
      <c r="Y128" t="str">
        <f t="shared" si="5"/>
        <v>TPL4.YI.7002DH</v>
      </c>
    </row>
    <row r="129" spans="1:25">
      <c r="A129" t="s">
        <v>1237</v>
      </c>
      <c r="B129" t="s">
        <v>1124</v>
      </c>
      <c r="C129" t="s">
        <v>1245</v>
      </c>
      <c r="D129" s="84">
        <v>2</v>
      </c>
      <c r="E129" s="84">
        <v>4.1900000000000004</v>
      </c>
      <c r="F129" s="84">
        <v>112</v>
      </c>
      <c r="G129" s="86">
        <v>94.8333333333333</v>
      </c>
      <c r="H129" s="85">
        <v>161</v>
      </c>
      <c r="I129">
        <v>631</v>
      </c>
      <c r="J129" s="79">
        <v>0.16642563028549101</v>
      </c>
      <c r="K129" s="85">
        <v>203</v>
      </c>
      <c r="L129" s="78">
        <v>0.84925975773889595</v>
      </c>
      <c r="O129" s="97" t="s">
        <v>1172</v>
      </c>
      <c r="P129">
        <v>3.21</v>
      </c>
      <c r="Q129" t="str">
        <f t="shared" si="3"/>
        <v>TPL4.MC.00300B</v>
      </c>
      <c r="S129" s="97" t="s">
        <v>1331</v>
      </c>
      <c r="T129">
        <v>12.3333333333333</v>
      </c>
      <c r="U129" t="str">
        <f t="shared" si="4"/>
        <v>TPL4.MC.00170B</v>
      </c>
      <c r="W129" s="97" t="s">
        <v>1382</v>
      </c>
      <c r="X129">
        <v>57</v>
      </c>
      <c r="Y129" t="str">
        <f t="shared" si="5"/>
        <v>TPL4.YI.7002DB</v>
      </c>
    </row>
    <row r="130" spans="1:25">
      <c r="A130" t="s">
        <v>1263</v>
      </c>
      <c r="B130" t="s">
        <v>1292</v>
      </c>
      <c r="C130" t="s">
        <v>1293</v>
      </c>
      <c r="D130" s="84">
        <v>2</v>
      </c>
      <c r="E130" s="84">
        <v>3.61</v>
      </c>
      <c r="F130" s="84">
        <v>40</v>
      </c>
      <c r="G130" s="86">
        <v>83</v>
      </c>
      <c r="H130" s="85">
        <v>131</v>
      </c>
      <c r="I130">
        <v>380</v>
      </c>
      <c r="J130" s="79">
        <v>0.115303678007686</v>
      </c>
      <c r="K130" s="85">
        <v>200</v>
      </c>
      <c r="L130" s="78">
        <v>0.90476190476190499</v>
      </c>
      <c r="O130" s="97" t="s">
        <v>1154</v>
      </c>
      <c r="P130">
        <v>3.21</v>
      </c>
      <c r="Q130" t="str">
        <f t="shared" si="3"/>
        <v>TPL4.MC.00300N</v>
      </c>
      <c r="S130" s="97" t="s">
        <v>1431</v>
      </c>
      <c r="T130">
        <v>12</v>
      </c>
      <c r="U130" t="str">
        <f t="shared" si="4"/>
        <v>TPL4.MC.80170B</v>
      </c>
      <c r="W130" s="97" t="s">
        <v>1415</v>
      </c>
      <c r="X130">
        <v>56</v>
      </c>
      <c r="Y130" t="str">
        <f t="shared" si="5"/>
        <v>TPL4.RB.9002QB</v>
      </c>
    </row>
    <row r="131" spans="1:25">
      <c r="A131" t="s">
        <v>1263</v>
      </c>
      <c r="B131" t="s">
        <v>1296</v>
      </c>
      <c r="C131" t="s">
        <v>1297</v>
      </c>
      <c r="D131" s="84">
        <v>2</v>
      </c>
      <c r="E131" s="84">
        <v>3.61</v>
      </c>
      <c r="F131" s="84">
        <v>8</v>
      </c>
      <c r="G131" s="86">
        <v>65</v>
      </c>
      <c r="H131" s="85">
        <v>100</v>
      </c>
      <c r="I131">
        <v>288</v>
      </c>
      <c r="J131" s="79">
        <v>0.12678063765509501</v>
      </c>
      <c r="K131" s="85">
        <v>100</v>
      </c>
      <c r="L131" s="78">
        <v>0.97297297297297303</v>
      </c>
      <c r="O131" s="97" t="s">
        <v>1169</v>
      </c>
      <c r="P131">
        <v>3.21</v>
      </c>
      <c r="Q131" t="str">
        <f t="shared" si="3"/>
        <v>TPL4.MC.00300A</v>
      </c>
      <c r="S131" s="97" t="s">
        <v>1370</v>
      </c>
      <c r="T131">
        <v>11</v>
      </c>
      <c r="U131" t="str">
        <f t="shared" si="4"/>
        <v>TPL4.ME.80010H</v>
      </c>
      <c r="W131" s="97" t="s">
        <v>1431</v>
      </c>
      <c r="X131">
        <v>53</v>
      </c>
      <c r="Y131" t="str">
        <f t="shared" si="5"/>
        <v>TPL4.MC.80170B</v>
      </c>
    </row>
    <row r="132" spans="1:25">
      <c r="A132" t="s">
        <v>1263</v>
      </c>
      <c r="B132" t="s">
        <v>1294</v>
      </c>
      <c r="C132" t="s">
        <v>1295</v>
      </c>
      <c r="D132" s="84">
        <v>2</v>
      </c>
      <c r="E132" s="84">
        <v>3.61</v>
      </c>
      <c r="F132" s="84">
        <v>16</v>
      </c>
      <c r="G132" s="86">
        <v>64.5</v>
      </c>
      <c r="H132" s="85">
        <v>103</v>
      </c>
      <c r="I132">
        <v>283</v>
      </c>
      <c r="J132" s="79">
        <v>0.12906962556676099</v>
      </c>
      <c r="K132" s="85">
        <v>100</v>
      </c>
      <c r="L132" s="78">
        <v>0.94648829431438097</v>
      </c>
      <c r="O132" s="97" t="s">
        <v>1126</v>
      </c>
      <c r="P132">
        <v>3.2</v>
      </c>
      <c r="Q132" t="str">
        <f t="shared" si="3"/>
        <v>TPL4.RD.90013G</v>
      </c>
      <c r="S132" s="97" t="s">
        <v>1427</v>
      </c>
      <c r="T132">
        <v>11</v>
      </c>
      <c r="U132" t="str">
        <f t="shared" si="4"/>
        <v>TPL4.MC.8017XO</v>
      </c>
      <c r="W132" s="97" t="s">
        <v>1397</v>
      </c>
      <c r="X132">
        <v>50</v>
      </c>
      <c r="Y132" t="str">
        <f t="shared" si="5"/>
        <v>TPL4.G1.90013N</v>
      </c>
    </row>
    <row r="133" spans="1:25">
      <c r="A133" t="s">
        <v>1263</v>
      </c>
      <c r="B133" t="s">
        <v>1433</v>
      </c>
      <c r="C133" t="s">
        <v>1434</v>
      </c>
      <c r="D133" s="84">
        <v>3</v>
      </c>
      <c r="E133" s="84">
        <v>3.77</v>
      </c>
      <c r="F133" s="84">
        <v>161</v>
      </c>
      <c r="G133" s="86">
        <v>43</v>
      </c>
      <c r="H133" s="85">
        <v>84</v>
      </c>
      <c r="I133">
        <v>120</v>
      </c>
      <c r="J133" s="79">
        <v>0.25420944498310799</v>
      </c>
      <c r="K133" s="85">
        <v>0</v>
      </c>
      <c r="L133" s="77">
        <v>0.42704626334519602</v>
      </c>
      <c r="O133" s="97" t="s">
        <v>1345</v>
      </c>
      <c r="P133">
        <v>3.2</v>
      </c>
      <c r="Q133" t="str">
        <f t="shared" si="3"/>
        <v>TMCBW100300BP</v>
      </c>
      <c r="S133" s="97" t="s">
        <v>1351</v>
      </c>
      <c r="T133">
        <v>9.6666666666666696</v>
      </c>
      <c r="U133" t="str">
        <f t="shared" si="4"/>
        <v>TPL4.MI.90020B</v>
      </c>
      <c r="W133" s="97" t="s">
        <v>1427</v>
      </c>
      <c r="X133">
        <v>46</v>
      </c>
      <c r="Y133" t="str">
        <f t="shared" si="5"/>
        <v>TPL4.MC.8017XO</v>
      </c>
    </row>
    <row r="134" spans="1:25">
      <c r="A134" t="s">
        <v>1263</v>
      </c>
      <c r="B134" t="s">
        <v>1302</v>
      </c>
      <c r="C134" t="s">
        <v>1303</v>
      </c>
      <c r="D134" s="84">
        <v>3</v>
      </c>
      <c r="E134" s="84">
        <v>3.77</v>
      </c>
      <c r="F134" s="84">
        <v>45</v>
      </c>
      <c r="G134" s="86">
        <v>64.1666666666667</v>
      </c>
      <c r="H134" s="85">
        <v>118</v>
      </c>
      <c r="I134">
        <v>405</v>
      </c>
      <c r="J134" s="79">
        <v>0.12954574813494499</v>
      </c>
      <c r="K134" s="85">
        <v>0</v>
      </c>
      <c r="L134" s="78">
        <v>0.9</v>
      </c>
      <c r="O134" s="97" t="s">
        <v>1206</v>
      </c>
      <c r="P134">
        <v>3.18</v>
      </c>
      <c r="Q134" t="str">
        <f t="shared" ref="Q134:Q165" si="6">INDEX($C$5:$C$164, MATCH(O134,$B$5:$B$164, 0))</f>
        <v>TPL4.MF.80090A</v>
      </c>
      <c r="S134" s="97" t="s">
        <v>1417</v>
      </c>
      <c r="T134">
        <v>9.6666666666666696</v>
      </c>
      <c r="U134" t="str">
        <f t="shared" ref="U134:U165" si="7">INDEX($C$5:$C$164, MATCH(S134,$B$5:$B$164, 0))</f>
        <v>TPL4.RB.9001QG</v>
      </c>
      <c r="W134" s="97" t="s">
        <v>1355</v>
      </c>
      <c r="X134">
        <v>44</v>
      </c>
      <c r="Y134" t="str">
        <f t="shared" ref="Y134:Y165" si="8">INDEX($C$5:$C$164, MATCH(W134,$B$5:$B$164, 0))</f>
        <v>TPL4.MI.8002UB</v>
      </c>
    </row>
    <row r="135" spans="1:25">
      <c r="A135" t="s">
        <v>1263</v>
      </c>
      <c r="B135" t="s">
        <v>1425</v>
      </c>
      <c r="C135" t="s">
        <v>1426</v>
      </c>
      <c r="D135" s="84">
        <v>1</v>
      </c>
      <c r="E135" s="84">
        <v>3.99</v>
      </c>
      <c r="F135" s="84">
        <v>511</v>
      </c>
      <c r="G135" s="86">
        <v>25</v>
      </c>
      <c r="H135" s="85">
        <v>84</v>
      </c>
      <c r="I135">
        <v>197</v>
      </c>
      <c r="J135" s="79">
        <v>0.16861062830836901</v>
      </c>
      <c r="K135" s="85">
        <v>600</v>
      </c>
      <c r="L135" s="77">
        <v>0.27824858757062099</v>
      </c>
      <c r="O135" s="97" t="s">
        <v>1204</v>
      </c>
      <c r="P135">
        <v>3.18</v>
      </c>
      <c r="Q135" t="str">
        <f t="shared" si="6"/>
        <v>TPL4.MF.80090B</v>
      </c>
      <c r="S135" s="97" t="s">
        <v>1409</v>
      </c>
      <c r="T135">
        <v>9</v>
      </c>
      <c r="U135" t="str">
        <f t="shared" si="7"/>
        <v>TUFSU100139BA</v>
      </c>
      <c r="W135" s="97" t="s">
        <v>1413</v>
      </c>
      <c r="X135">
        <v>36</v>
      </c>
      <c r="Y135" t="str">
        <f t="shared" si="8"/>
        <v>TUFSU100142BA</v>
      </c>
    </row>
    <row r="136" spans="1:25">
      <c r="A136" t="s">
        <v>1263</v>
      </c>
      <c r="B136" t="s">
        <v>1304</v>
      </c>
      <c r="C136" t="s">
        <v>1305</v>
      </c>
      <c r="D136" s="84">
        <v>7</v>
      </c>
      <c r="E136" s="84">
        <v>3.99</v>
      </c>
      <c r="F136" s="84">
        <v>1</v>
      </c>
      <c r="G136" s="86">
        <v>46</v>
      </c>
      <c r="H136" s="85">
        <v>98</v>
      </c>
      <c r="I136">
        <v>582</v>
      </c>
      <c r="J136" s="79">
        <v>0.185242196503204</v>
      </c>
      <c r="K136" s="85">
        <v>0</v>
      </c>
      <c r="L136" s="78">
        <v>0.99828473413379104</v>
      </c>
      <c r="O136" s="97" t="s">
        <v>1194</v>
      </c>
      <c r="P136">
        <v>3.16</v>
      </c>
      <c r="Q136" t="str">
        <f t="shared" si="6"/>
        <v>TPL4.MF.70190B</v>
      </c>
      <c r="S136" s="97" t="s">
        <v>1345</v>
      </c>
      <c r="T136">
        <v>9</v>
      </c>
      <c r="U136" t="str">
        <f t="shared" si="7"/>
        <v>TMCBW100300BP</v>
      </c>
      <c r="W136" s="97" t="s">
        <v>1366</v>
      </c>
      <c r="X136">
        <v>35</v>
      </c>
      <c r="Y136" t="str">
        <f t="shared" si="8"/>
        <v>TPL4.CC.00070W</v>
      </c>
    </row>
    <row r="137" spans="1:25">
      <c r="A137" t="s">
        <v>1263</v>
      </c>
      <c r="B137" t="s">
        <v>1308</v>
      </c>
      <c r="C137" t="s">
        <v>1309</v>
      </c>
      <c r="D137" s="84">
        <v>7</v>
      </c>
      <c r="E137" s="84">
        <v>3.99</v>
      </c>
      <c r="F137" s="84">
        <v>6</v>
      </c>
      <c r="G137" s="86">
        <v>65</v>
      </c>
      <c r="H137" s="85">
        <v>104</v>
      </c>
      <c r="I137">
        <v>809</v>
      </c>
      <c r="J137" s="79">
        <v>0.21057348659679401</v>
      </c>
      <c r="K137" s="85">
        <v>0</v>
      </c>
      <c r="L137" s="78">
        <v>0.99263803680981599</v>
      </c>
      <c r="O137" s="97" t="s">
        <v>1363</v>
      </c>
      <c r="P137">
        <v>3.13</v>
      </c>
      <c r="Q137" t="str">
        <f t="shared" si="6"/>
        <v>TPL4.MI.90020A</v>
      </c>
      <c r="S137" s="97" t="s">
        <v>1359</v>
      </c>
      <c r="T137">
        <v>9</v>
      </c>
      <c r="U137" t="str">
        <f t="shared" si="7"/>
        <v>TPL4.MI.8002UI</v>
      </c>
      <c r="W137" s="97" t="s">
        <v>1363</v>
      </c>
      <c r="X137">
        <v>33</v>
      </c>
      <c r="Y137" t="str">
        <f t="shared" si="8"/>
        <v>TPL4.MI.90020A</v>
      </c>
    </row>
    <row r="138" spans="1:25">
      <c r="A138" t="s">
        <v>1263</v>
      </c>
      <c r="B138" t="s">
        <v>1264</v>
      </c>
      <c r="C138" t="s">
        <v>1265</v>
      </c>
      <c r="D138" s="84">
        <v>1</v>
      </c>
      <c r="E138" s="84">
        <v>3.99</v>
      </c>
      <c r="F138" s="84">
        <v>482</v>
      </c>
      <c r="G138" s="86">
        <v>63.5</v>
      </c>
      <c r="H138" s="85">
        <v>100</v>
      </c>
      <c r="I138">
        <v>917</v>
      </c>
      <c r="J138" s="79">
        <v>0.215216346405113</v>
      </c>
      <c r="K138" s="85">
        <v>600</v>
      </c>
      <c r="L138" s="78">
        <v>0.65546819156540403</v>
      </c>
      <c r="O138" s="97" t="s">
        <v>1351</v>
      </c>
      <c r="P138">
        <v>3.13</v>
      </c>
      <c r="Q138" t="str">
        <f t="shared" si="6"/>
        <v>TPL4.MI.90020B</v>
      </c>
      <c r="S138" s="97" t="s">
        <v>1415</v>
      </c>
      <c r="T138">
        <v>8.5</v>
      </c>
      <c r="U138" t="str">
        <f t="shared" si="7"/>
        <v>TPL4.RB.9002QB</v>
      </c>
      <c r="W138" s="97" t="s">
        <v>1327</v>
      </c>
      <c r="X138">
        <v>33</v>
      </c>
      <c r="Y138" t="str">
        <f t="shared" si="8"/>
        <v>TPL4.MI.00060H</v>
      </c>
    </row>
    <row r="139" spans="1:25">
      <c r="A139" t="s">
        <v>1263</v>
      </c>
      <c r="B139" t="s">
        <v>1288</v>
      </c>
      <c r="C139" t="s">
        <v>1289</v>
      </c>
      <c r="D139" s="84">
        <v>4</v>
      </c>
      <c r="E139" s="84">
        <v>3.67</v>
      </c>
      <c r="F139" s="84">
        <v>58</v>
      </c>
      <c r="G139" s="86">
        <v>65.2</v>
      </c>
      <c r="H139" s="85">
        <v>86</v>
      </c>
      <c r="I139">
        <v>333</v>
      </c>
      <c r="J139" s="79">
        <v>0.114518766060364</v>
      </c>
      <c r="K139" s="85">
        <v>0</v>
      </c>
      <c r="L139" s="78">
        <v>0.85166240409207195</v>
      </c>
      <c r="O139" s="97" t="s">
        <v>1163</v>
      </c>
      <c r="P139">
        <v>3.12</v>
      </c>
      <c r="Q139" t="str">
        <f t="shared" si="6"/>
        <v>TPL4.RF.90030A</v>
      </c>
      <c r="S139" s="97" t="s">
        <v>1361</v>
      </c>
      <c r="T139">
        <v>8</v>
      </c>
      <c r="U139" t="str">
        <f t="shared" si="7"/>
        <v>TPL4.MI.8002ZG</v>
      </c>
      <c r="W139" s="97" t="s">
        <v>1411</v>
      </c>
      <c r="X139">
        <v>30</v>
      </c>
      <c r="Y139" t="str">
        <f t="shared" si="8"/>
        <v>TUFSU100141BA</v>
      </c>
    </row>
    <row r="140" spans="1:25">
      <c r="A140" t="s">
        <v>1263</v>
      </c>
      <c r="B140" t="s">
        <v>1318</v>
      </c>
      <c r="C140" t="s">
        <v>1319</v>
      </c>
      <c r="D140" s="84">
        <v>6</v>
      </c>
      <c r="E140" s="84">
        <v>3.67</v>
      </c>
      <c r="F140" s="84">
        <v>18</v>
      </c>
      <c r="G140" s="86">
        <v>35.4</v>
      </c>
      <c r="H140" s="85">
        <v>45</v>
      </c>
      <c r="I140">
        <v>179</v>
      </c>
      <c r="J140" s="79">
        <v>0.16661821686231501</v>
      </c>
      <c r="K140" s="85">
        <v>0</v>
      </c>
      <c r="L140" s="78">
        <v>0.90862944162436499</v>
      </c>
      <c r="O140" s="97" t="s">
        <v>1347</v>
      </c>
      <c r="P140">
        <v>3.03</v>
      </c>
      <c r="Q140" t="str">
        <f t="shared" si="6"/>
        <v>TPL4.CA.9012MN</v>
      </c>
      <c r="S140" s="97" t="s">
        <v>1357</v>
      </c>
      <c r="T140">
        <v>7</v>
      </c>
      <c r="U140" t="str">
        <f t="shared" si="7"/>
        <v>TPL4.MI.90020I</v>
      </c>
      <c r="W140" s="97" t="s">
        <v>1405</v>
      </c>
      <c r="X140">
        <v>25</v>
      </c>
      <c r="Y140" t="str">
        <f t="shared" si="8"/>
        <v>TPL4.G1.90011B</v>
      </c>
    </row>
    <row r="141" spans="1:25">
      <c r="A141" t="s">
        <v>1263</v>
      </c>
      <c r="B141" t="s">
        <v>1322</v>
      </c>
      <c r="C141" t="s">
        <v>1323</v>
      </c>
      <c r="D141" s="84">
        <v>4</v>
      </c>
      <c r="E141" s="84">
        <v>3.67</v>
      </c>
      <c r="F141" s="84">
        <v>104</v>
      </c>
      <c r="G141" s="86">
        <v>50.8</v>
      </c>
      <c r="H141" s="85">
        <v>81</v>
      </c>
      <c r="I141">
        <v>295</v>
      </c>
      <c r="J141" s="79">
        <v>0.145765518356576</v>
      </c>
      <c r="K141" s="85">
        <v>0</v>
      </c>
      <c r="L141" s="78">
        <v>0.73934837092731798</v>
      </c>
      <c r="O141" s="97" t="s">
        <v>1349</v>
      </c>
      <c r="P141">
        <v>3.03</v>
      </c>
      <c r="Q141" t="str">
        <f t="shared" si="6"/>
        <v>TPL4.CA.9007MN</v>
      </c>
      <c r="S141" s="97" t="s">
        <v>1399</v>
      </c>
      <c r="T141">
        <v>7</v>
      </c>
      <c r="U141" t="str">
        <f t="shared" si="7"/>
        <v>TPL4.G1.90015A</v>
      </c>
      <c r="W141" s="97" t="s">
        <v>1361</v>
      </c>
      <c r="X141">
        <v>19</v>
      </c>
      <c r="Y141" t="str">
        <f t="shared" si="8"/>
        <v>TPL4.MI.8002ZG</v>
      </c>
    </row>
    <row r="142" spans="1:25">
      <c r="A142" t="s">
        <v>1263</v>
      </c>
      <c r="B142" t="s">
        <v>1314</v>
      </c>
      <c r="C142" t="s">
        <v>1315</v>
      </c>
      <c r="D142" s="84">
        <v>3</v>
      </c>
      <c r="E142" s="84">
        <v>3.87</v>
      </c>
      <c r="F142" s="84">
        <v>148</v>
      </c>
      <c r="G142" s="86">
        <v>289.5</v>
      </c>
      <c r="H142" s="85">
        <v>408</v>
      </c>
      <c r="I142">
        <v>3145</v>
      </c>
      <c r="J142" s="79">
        <v>0.19358499063234999</v>
      </c>
      <c r="K142" s="85">
        <v>0</v>
      </c>
      <c r="L142" s="78">
        <v>0.95505617977528101</v>
      </c>
      <c r="O142" s="97" t="s">
        <v>1327</v>
      </c>
      <c r="P142">
        <v>3</v>
      </c>
      <c r="Q142" t="str">
        <f t="shared" si="6"/>
        <v>TPL4.MI.00060H</v>
      </c>
      <c r="S142" s="97" t="s">
        <v>1327</v>
      </c>
      <c r="T142">
        <v>6.6</v>
      </c>
      <c r="U142" t="str">
        <f t="shared" si="7"/>
        <v>TPL4.MI.00060H</v>
      </c>
      <c r="W142" s="97" t="s">
        <v>1359</v>
      </c>
      <c r="X142">
        <v>17</v>
      </c>
      <c r="Y142" t="str">
        <f t="shared" si="8"/>
        <v>TPL4.MI.8002UI</v>
      </c>
    </row>
    <row r="143" spans="1:25">
      <c r="A143" t="s">
        <v>1263</v>
      </c>
      <c r="B143" t="s">
        <v>1268</v>
      </c>
      <c r="C143" t="s">
        <v>1269</v>
      </c>
      <c r="D143" s="84">
        <v>2</v>
      </c>
      <c r="E143" s="84">
        <v>3.87</v>
      </c>
      <c r="F143" s="84">
        <v>771</v>
      </c>
      <c r="G143" s="86">
        <v>312</v>
      </c>
      <c r="H143" s="85">
        <v>730</v>
      </c>
      <c r="I143">
        <v>2731</v>
      </c>
      <c r="J143" s="79">
        <v>0.17954500013400801</v>
      </c>
      <c r="K143" s="85">
        <v>0</v>
      </c>
      <c r="L143" s="78">
        <v>0.77984009137635601</v>
      </c>
      <c r="O143" s="97" t="s">
        <v>1415</v>
      </c>
      <c r="P143">
        <v>2.98</v>
      </c>
      <c r="Q143" t="str">
        <f t="shared" si="6"/>
        <v>TPL4.RB.9002QB</v>
      </c>
      <c r="S143" s="97" t="s">
        <v>1401</v>
      </c>
      <c r="T143">
        <v>6</v>
      </c>
      <c r="U143" t="str">
        <f t="shared" si="7"/>
        <v>TPL4.G1.90014A</v>
      </c>
      <c r="W143" s="97" t="s">
        <v>1370</v>
      </c>
      <c r="X143">
        <v>17</v>
      </c>
      <c r="Y143" t="str">
        <f t="shared" si="8"/>
        <v>TPL4.ME.80010H</v>
      </c>
    </row>
    <row r="144" spans="1:25">
      <c r="A144" t="s">
        <v>1263</v>
      </c>
      <c r="B144" t="s">
        <v>1270</v>
      </c>
      <c r="C144" t="s">
        <v>1271</v>
      </c>
      <c r="D144" s="84">
        <v>2</v>
      </c>
      <c r="E144" s="84">
        <v>3.87</v>
      </c>
      <c r="F144" s="84">
        <v>520</v>
      </c>
      <c r="G144" s="86">
        <v>141.833333333333</v>
      </c>
      <c r="H144" s="85">
        <v>176</v>
      </c>
      <c r="I144">
        <v>1757</v>
      </c>
      <c r="J144" s="79">
        <v>0.21661648649742801</v>
      </c>
      <c r="K144" s="85">
        <v>0</v>
      </c>
      <c r="L144" s="78">
        <v>0.77162933684672796</v>
      </c>
      <c r="O144" s="97" t="s">
        <v>1233</v>
      </c>
      <c r="P144">
        <v>2.96</v>
      </c>
      <c r="Q144" t="str">
        <f t="shared" si="6"/>
        <v>TPL4.MG.8001BB</v>
      </c>
      <c r="S144" s="97" t="s">
        <v>1403</v>
      </c>
      <c r="T144">
        <v>5</v>
      </c>
      <c r="U144" t="str">
        <f t="shared" si="7"/>
        <v>TPL4.G1.90013A</v>
      </c>
      <c r="W144" s="97" t="s">
        <v>1409</v>
      </c>
      <c r="X144">
        <v>16</v>
      </c>
      <c r="Y144" t="str">
        <f t="shared" si="8"/>
        <v>TUFSU100139BA</v>
      </c>
    </row>
    <row r="145" spans="1:25">
      <c r="A145" t="s">
        <v>1263</v>
      </c>
      <c r="B145" t="s">
        <v>1272</v>
      </c>
      <c r="C145" t="s">
        <v>1273</v>
      </c>
      <c r="D145" s="84">
        <v>1</v>
      </c>
      <c r="E145" s="84">
        <v>5.75</v>
      </c>
      <c r="F145" s="84">
        <v>207</v>
      </c>
      <c r="G145" s="86">
        <v>102</v>
      </c>
      <c r="H145" s="85">
        <v>178</v>
      </c>
      <c r="I145">
        <v>875</v>
      </c>
      <c r="J145" s="79">
        <v>0.200935705511607</v>
      </c>
      <c r="K145" s="85">
        <v>100</v>
      </c>
      <c r="L145" s="78">
        <v>0.80868761552680202</v>
      </c>
      <c r="O145" s="97" t="s">
        <v>1235</v>
      </c>
      <c r="P145">
        <v>2.96</v>
      </c>
      <c r="Q145" t="str">
        <f t="shared" si="6"/>
        <v>TPL4.MG.8001BA</v>
      </c>
      <c r="S145" s="97" t="s">
        <v>1339</v>
      </c>
      <c r="T145">
        <v>5</v>
      </c>
      <c r="U145" t="str">
        <f t="shared" si="7"/>
        <v>TMC.WS.1003.00.BA</v>
      </c>
      <c r="W145" s="97" t="s">
        <v>1345</v>
      </c>
      <c r="X145">
        <v>13</v>
      </c>
      <c r="Y145" t="str">
        <f t="shared" si="8"/>
        <v>TMCBW100300BP</v>
      </c>
    </row>
    <row r="146" spans="1:25">
      <c r="A146" t="s">
        <v>1263</v>
      </c>
      <c r="B146" t="s">
        <v>1300</v>
      </c>
      <c r="C146" t="s">
        <v>1301</v>
      </c>
      <c r="D146" s="84">
        <v>5</v>
      </c>
      <c r="E146" s="84">
        <v>5.75</v>
      </c>
      <c r="F146" s="84">
        <v>4</v>
      </c>
      <c r="G146" s="86">
        <v>27.2</v>
      </c>
      <c r="H146" s="85">
        <v>49</v>
      </c>
      <c r="I146">
        <v>197</v>
      </c>
      <c r="J146" s="79">
        <v>0.12976661600967601</v>
      </c>
      <c r="K146" s="85">
        <v>0</v>
      </c>
      <c r="L146" s="78">
        <v>0.98009950248756195</v>
      </c>
      <c r="O146" s="97" t="s">
        <v>1109</v>
      </c>
      <c r="P146">
        <v>2.92</v>
      </c>
      <c r="Q146" t="str">
        <f t="shared" si="6"/>
        <v>TPL4.RE.90040B</v>
      </c>
      <c r="S146" s="97" t="s">
        <v>1384</v>
      </c>
      <c r="T146">
        <v>4</v>
      </c>
      <c r="U146" t="str">
        <f t="shared" si="7"/>
        <v>TPL4.YI.7002DH</v>
      </c>
      <c r="W146" s="97" t="s">
        <v>1387</v>
      </c>
      <c r="X146">
        <v>13</v>
      </c>
      <c r="Y146" t="str">
        <f t="shared" si="8"/>
        <v>TPL4.CC.00060W</v>
      </c>
    </row>
    <row r="147" spans="1:25">
      <c r="A147" t="s">
        <v>1263</v>
      </c>
      <c r="B147" t="s">
        <v>1306</v>
      </c>
      <c r="C147" t="s">
        <v>1307</v>
      </c>
      <c r="D147" s="84">
        <v>3</v>
      </c>
      <c r="E147" s="84">
        <v>5.75</v>
      </c>
      <c r="F147" s="84">
        <v>28</v>
      </c>
      <c r="G147" s="86">
        <v>120.5</v>
      </c>
      <c r="H147" s="85">
        <v>158</v>
      </c>
      <c r="I147">
        <v>1075</v>
      </c>
      <c r="J147" s="79">
        <v>0.16539561805313299</v>
      </c>
      <c r="K147" s="85">
        <v>0</v>
      </c>
      <c r="L147" s="78">
        <v>0.97461468721668199</v>
      </c>
      <c r="O147" s="97" t="s">
        <v>1106</v>
      </c>
      <c r="P147">
        <v>2.92</v>
      </c>
      <c r="Q147" t="str">
        <f t="shared" si="6"/>
        <v>TPL4.RE.90040A</v>
      </c>
      <c r="S147" s="97" t="s">
        <v>1363</v>
      </c>
      <c r="T147">
        <v>4</v>
      </c>
      <c r="U147" t="str">
        <f t="shared" si="7"/>
        <v>TPL4.MI.90020A</v>
      </c>
      <c r="W147" s="97" t="s">
        <v>1339</v>
      </c>
      <c r="X147">
        <v>12</v>
      </c>
      <c r="Y147" t="str">
        <f t="shared" si="8"/>
        <v>TMC.WS.1003.00.BA</v>
      </c>
    </row>
    <row r="148" spans="1:25">
      <c r="A148" t="s">
        <v>1263</v>
      </c>
      <c r="B148" t="s">
        <v>1274</v>
      </c>
      <c r="C148" t="s">
        <v>1275</v>
      </c>
      <c r="D148" s="84">
        <v>3</v>
      </c>
      <c r="E148" s="84">
        <v>5.75</v>
      </c>
      <c r="F148" s="84">
        <v>216</v>
      </c>
      <c r="G148" s="86">
        <v>145.833333333333</v>
      </c>
      <c r="H148" s="85">
        <v>256</v>
      </c>
      <c r="I148">
        <v>1318</v>
      </c>
      <c r="J148" s="79">
        <v>0.17675491846802799</v>
      </c>
      <c r="K148" s="85">
        <v>0</v>
      </c>
      <c r="L148" s="78">
        <v>0.85919165580182499</v>
      </c>
      <c r="O148" s="97" t="s">
        <v>1122</v>
      </c>
      <c r="P148">
        <v>2.91</v>
      </c>
      <c r="Q148" t="str">
        <f t="shared" si="6"/>
        <v>TPL4.RD.90013B</v>
      </c>
      <c r="S148" s="97" t="s">
        <v>1387</v>
      </c>
      <c r="T148">
        <v>4</v>
      </c>
      <c r="U148" t="str">
        <f t="shared" si="7"/>
        <v>TPL4.CC.00060W</v>
      </c>
      <c r="W148" s="97" t="s">
        <v>1401</v>
      </c>
      <c r="X148">
        <v>12</v>
      </c>
      <c r="Y148" t="str">
        <f t="shared" si="8"/>
        <v>TPL4.G1.90014A</v>
      </c>
    </row>
    <row r="149" spans="1:25">
      <c r="A149" t="s">
        <v>1263</v>
      </c>
      <c r="B149" t="s">
        <v>1298</v>
      </c>
      <c r="C149" t="s">
        <v>1299</v>
      </c>
      <c r="D149" s="84">
        <v>4</v>
      </c>
      <c r="E149" s="84">
        <v>3.63</v>
      </c>
      <c r="F149" s="84">
        <v>6</v>
      </c>
      <c r="G149" s="86">
        <v>48.75</v>
      </c>
      <c r="H149" s="85">
        <v>119</v>
      </c>
      <c r="I149">
        <v>198</v>
      </c>
      <c r="J149" s="79">
        <v>0.14553774355581101</v>
      </c>
      <c r="K149" s="85">
        <v>0</v>
      </c>
      <c r="L149" s="78">
        <v>0.97058823529411797</v>
      </c>
      <c r="O149" s="97" t="s">
        <v>1216</v>
      </c>
      <c r="P149">
        <v>2.9</v>
      </c>
      <c r="Q149" t="str">
        <f t="shared" si="6"/>
        <v>TPL4.MC.70530G</v>
      </c>
      <c r="S149" s="97" t="s">
        <v>1341</v>
      </c>
      <c r="T149">
        <v>3</v>
      </c>
      <c r="U149" t="str">
        <f t="shared" si="7"/>
        <v>TMC.WS.1002.00.BA</v>
      </c>
      <c r="W149" s="97" t="s">
        <v>1357</v>
      </c>
      <c r="X149">
        <v>11</v>
      </c>
      <c r="Y149" t="str">
        <f t="shared" si="8"/>
        <v>TPL4.MI.90020I</v>
      </c>
    </row>
    <row r="150" spans="1:25">
      <c r="A150" t="s">
        <v>1263</v>
      </c>
      <c r="B150" t="s">
        <v>1310</v>
      </c>
      <c r="C150" t="s">
        <v>1311</v>
      </c>
      <c r="D150" s="84">
        <v>4</v>
      </c>
      <c r="E150" s="84">
        <v>3.63</v>
      </c>
      <c r="F150" s="84">
        <v>14</v>
      </c>
      <c r="G150" s="86">
        <v>47.75</v>
      </c>
      <c r="H150" s="85">
        <v>106</v>
      </c>
      <c r="I150">
        <v>194</v>
      </c>
      <c r="J150" s="79">
        <v>0.12772272549588901</v>
      </c>
      <c r="K150" s="85">
        <v>0</v>
      </c>
      <c r="L150" s="78">
        <v>0.93269230769230804</v>
      </c>
      <c r="O150" s="97" t="s">
        <v>1389</v>
      </c>
      <c r="P150">
        <v>2.9</v>
      </c>
      <c r="Q150" t="str">
        <f t="shared" si="6"/>
        <v>TPL4.MC.70530H</v>
      </c>
      <c r="S150" s="97" t="s">
        <v>1382</v>
      </c>
      <c r="T150">
        <v>3</v>
      </c>
      <c r="U150" t="str">
        <f t="shared" si="7"/>
        <v>TPL4.YI.7002DB</v>
      </c>
      <c r="W150" s="97" t="s">
        <v>1372</v>
      </c>
      <c r="X150">
        <v>10</v>
      </c>
      <c r="Y150" t="str">
        <f t="shared" si="8"/>
        <v>TPL4.YI.7002DA</v>
      </c>
    </row>
    <row r="151" spans="1:25">
      <c r="A151" t="s">
        <v>1263</v>
      </c>
      <c r="B151" t="s">
        <v>1312</v>
      </c>
      <c r="C151" t="s">
        <v>1313</v>
      </c>
      <c r="D151" s="84">
        <v>4</v>
      </c>
      <c r="E151" s="84">
        <v>3.63</v>
      </c>
      <c r="F151" s="84">
        <v>5</v>
      </c>
      <c r="G151" s="86">
        <v>49.25</v>
      </c>
      <c r="H151" s="85">
        <v>88</v>
      </c>
      <c r="I151">
        <v>199</v>
      </c>
      <c r="J151" s="79">
        <v>0.12833052338591699</v>
      </c>
      <c r="K151" s="85">
        <v>0</v>
      </c>
      <c r="L151" s="78">
        <v>0.97549019607843102</v>
      </c>
      <c r="O151" s="97" t="s">
        <v>1393</v>
      </c>
      <c r="P151">
        <v>2.9</v>
      </c>
      <c r="Q151" t="str">
        <f t="shared" si="6"/>
        <v>TPL4.MC.7053BB</v>
      </c>
      <c r="S151" s="97" t="s">
        <v>1372</v>
      </c>
      <c r="T151">
        <v>3</v>
      </c>
      <c r="U151" t="str">
        <f t="shared" si="7"/>
        <v>TPL4.YI.7002DA</v>
      </c>
      <c r="W151" s="97" t="s">
        <v>1403</v>
      </c>
      <c r="X151">
        <v>10</v>
      </c>
      <c r="Y151" t="str">
        <f t="shared" si="8"/>
        <v>TPL4.G1.90013A</v>
      </c>
    </row>
    <row r="152" spans="1:25">
      <c r="A152" t="s">
        <v>1263</v>
      </c>
      <c r="B152" t="s">
        <v>1286</v>
      </c>
      <c r="C152" t="s">
        <v>1287</v>
      </c>
      <c r="D152" s="84">
        <v>4</v>
      </c>
      <c r="E152" s="84">
        <v>3.85</v>
      </c>
      <c r="F152" s="84">
        <v>32</v>
      </c>
      <c r="G152" s="86">
        <v>33</v>
      </c>
      <c r="H152" s="85">
        <v>95</v>
      </c>
      <c r="I152">
        <v>201</v>
      </c>
      <c r="J152" s="79">
        <v>0.15312701182480501</v>
      </c>
      <c r="K152" s="85">
        <v>0</v>
      </c>
      <c r="L152" s="78">
        <v>0.86266094420600903</v>
      </c>
      <c r="O152" s="97" t="s">
        <v>1214</v>
      </c>
      <c r="P152">
        <v>2.9</v>
      </c>
      <c r="Q152" t="str">
        <f t="shared" si="6"/>
        <v>TPL4.MC.70530A</v>
      </c>
      <c r="S152" s="97" t="s">
        <v>1343</v>
      </c>
      <c r="T152">
        <v>3</v>
      </c>
      <c r="U152" t="str">
        <f t="shared" si="7"/>
        <v>TMC.WS.1001.00.BA</v>
      </c>
      <c r="W152" s="97" t="s">
        <v>1343</v>
      </c>
      <c r="X152">
        <v>9</v>
      </c>
      <c r="Y152" t="str">
        <f t="shared" si="8"/>
        <v>TMC.WS.1001.00.BA</v>
      </c>
    </row>
    <row r="153" spans="1:25">
      <c r="A153" t="s">
        <v>1263</v>
      </c>
      <c r="B153" t="s">
        <v>1290</v>
      </c>
      <c r="C153" t="s">
        <v>1291</v>
      </c>
      <c r="D153" s="84">
        <v>4</v>
      </c>
      <c r="E153" s="84">
        <v>3.85</v>
      </c>
      <c r="F153" s="84">
        <v>38</v>
      </c>
      <c r="G153" s="86">
        <v>32.6666666666667</v>
      </c>
      <c r="H153" s="85">
        <v>73</v>
      </c>
      <c r="I153">
        <v>205</v>
      </c>
      <c r="J153" s="79">
        <v>0.16317086874825601</v>
      </c>
      <c r="K153" s="85">
        <v>0</v>
      </c>
      <c r="L153" s="78">
        <v>0.843621399176955</v>
      </c>
      <c r="O153" s="97" t="s">
        <v>1212</v>
      </c>
      <c r="P153">
        <v>2.87</v>
      </c>
      <c r="Q153" t="str">
        <f t="shared" si="6"/>
        <v>TPL4.MC.70550A</v>
      </c>
      <c r="S153" s="97" t="s">
        <v>1366</v>
      </c>
      <c r="T153">
        <v>3</v>
      </c>
      <c r="U153" t="str">
        <f t="shared" si="7"/>
        <v>TPL4.CC.00070W</v>
      </c>
      <c r="W153" s="97" t="s">
        <v>1399</v>
      </c>
      <c r="X153">
        <v>8</v>
      </c>
      <c r="Y153" t="str">
        <f t="shared" si="8"/>
        <v>TPL4.G1.90015A</v>
      </c>
    </row>
    <row r="154" spans="1:25">
      <c r="A154" t="s">
        <v>1263</v>
      </c>
      <c r="B154" t="s">
        <v>1280</v>
      </c>
      <c r="C154" t="s">
        <v>1281</v>
      </c>
      <c r="D154" s="84">
        <v>4</v>
      </c>
      <c r="E154" s="84">
        <v>3.85</v>
      </c>
      <c r="F154" s="84">
        <v>38</v>
      </c>
      <c r="G154" s="86">
        <v>34.3333333333333</v>
      </c>
      <c r="H154" s="85">
        <v>81</v>
      </c>
      <c r="I154">
        <v>207</v>
      </c>
      <c r="J154" s="79">
        <v>0.19009128467908901</v>
      </c>
      <c r="K154" s="85">
        <v>0</v>
      </c>
      <c r="L154" s="78">
        <v>0.84489795918367405</v>
      </c>
      <c r="O154" s="97" t="s">
        <v>1357</v>
      </c>
      <c r="P154">
        <v>2.78</v>
      </c>
      <c r="Q154" t="str">
        <f t="shared" si="6"/>
        <v>TPL4.MI.90020I</v>
      </c>
      <c r="S154" s="97" t="s">
        <v>1395</v>
      </c>
      <c r="T154">
        <v>2.5</v>
      </c>
      <c r="U154" t="str">
        <f t="shared" si="7"/>
        <v>TPL4.ML.80030A</v>
      </c>
      <c r="W154" s="97" t="s">
        <v>1395</v>
      </c>
      <c r="X154">
        <v>5</v>
      </c>
      <c r="Y154" t="str">
        <f t="shared" si="8"/>
        <v>TPL4.ML.80030A</v>
      </c>
    </row>
    <row r="155" spans="1:25">
      <c r="A155" t="s">
        <v>1263</v>
      </c>
      <c r="B155" t="s">
        <v>1431</v>
      </c>
      <c r="C155" t="s">
        <v>1432</v>
      </c>
      <c r="D155" s="84">
        <v>4</v>
      </c>
      <c r="E155" s="84">
        <v>3.85</v>
      </c>
      <c r="F155" s="84">
        <v>144</v>
      </c>
      <c r="G155" s="86">
        <v>12</v>
      </c>
      <c r="H155" s="85">
        <v>23</v>
      </c>
      <c r="I155">
        <v>53</v>
      </c>
      <c r="J155" s="79">
        <v>0.16579594609849699</v>
      </c>
      <c r="K155" s="85">
        <v>0</v>
      </c>
      <c r="L155" s="77">
        <v>0.269035532994924</v>
      </c>
      <c r="O155" s="97" t="s">
        <v>1419</v>
      </c>
      <c r="P155">
        <v>2.76</v>
      </c>
      <c r="Q155" t="str">
        <f t="shared" si="6"/>
        <v>TPL4.RB.9001QR</v>
      </c>
      <c r="S155" s="97" t="s">
        <v>1347</v>
      </c>
      <c r="T155">
        <v>0</v>
      </c>
      <c r="U155" t="str">
        <f t="shared" si="7"/>
        <v>TPL4.CA.9012MN</v>
      </c>
      <c r="W155" s="97" t="s">
        <v>1341</v>
      </c>
      <c r="X155">
        <v>4</v>
      </c>
      <c r="Y155" t="str">
        <f t="shared" si="8"/>
        <v>TMC.WS.1002.00.BA</v>
      </c>
    </row>
    <row r="156" spans="1:25">
      <c r="A156" t="s">
        <v>1263</v>
      </c>
      <c r="B156" t="s">
        <v>1320</v>
      </c>
      <c r="C156" t="s">
        <v>1321</v>
      </c>
      <c r="D156" s="84">
        <v>2</v>
      </c>
      <c r="E156" s="84">
        <v>3.85</v>
      </c>
      <c r="F156" s="84">
        <v>330</v>
      </c>
      <c r="G156" s="86">
        <v>54.1666666666667</v>
      </c>
      <c r="H156" s="85">
        <v>135</v>
      </c>
      <c r="I156">
        <v>370</v>
      </c>
      <c r="J156" s="79">
        <v>0.15160789510306899</v>
      </c>
      <c r="K156" s="85">
        <v>0</v>
      </c>
      <c r="L156" s="78">
        <v>0.52857142857142903</v>
      </c>
      <c r="O156" s="97" t="s">
        <v>1355</v>
      </c>
      <c r="P156">
        <v>2.76</v>
      </c>
      <c r="Q156" t="str">
        <f t="shared" si="6"/>
        <v>TPL4.MI.8002UB</v>
      </c>
      <c r="S156" s="97" t="s">
        <v>1378</v>
      </c>
      <c r="T156">
        <v>0</v>
      </c>
      <c r="U156" t="str">
        <f t="shared" si="7"/>
        <v>TPL4.ME.90010O</v>
      </c>
      <c r="W156" s="97" t="s">
        <v>1368</v>
      </c>
      <c r="X156">
        <v>0</v>
      </c>
      <c r="Y156" t="str">
        <f t="shared" si="8"/>
        <v>TPL4.ME.8003UR</v>
      </c>
    </row>
    <row r="157" spans="1:25">
      <c r="A157" t="s">
        <v>1263</v>
      </c>
      <c r="B157" t="s">
        <v>1427</v>
      </c>
      <c r="C157" t="s">
        <v>1428</v>
      </c>
      <c r="D157" s="84">
        <v>3</v>
      </c>
      <c r="E157" s="84">
        <v>3.6</v>
      </c>
      <c r="F157" s="84">
        <v>236</v>
      </c>
      <c r="G157" s="86">
        <v>11</v>
      </c>
      <c r="H157" s="85">
        <v>16</v>
      </c>
      <c r="I157">
        <v>46</v>
      </c>
      <c r="J157" s="79">
        <v>0.29329579767870301</v>
      </c>
      <c r="K157" s="85">
        <v>0</v>
      </c>
      <c r="L157" s="77">
        <v>0.16312056737588701</v>
      </c>
      <c r="O157" s="97" t="s">
        <v>1417</v>
      </c>
      <c r="P157">
        <v>2.76</v>
      </c>
      <c r="Q157" t="str">
        <f t="shared" si="6"/>
        <v>TPL4.RB.9001QG</v>
      </c>
      <c r="S157" s="97" t="s">
        <v>1391</v>
      </c>
      <c r="T157">
        <v>0</v>
      </c>
      <c r="U157" t="str">
        <f t="shared" si="7"/>
        <v>TPL4.ML.80010G</v>
      </c>
      <c r="W157" s="97" t="s">
        <v>1380</v>
      </c>
      <c r="X157">
        <v>0</v>
      </c>
      <c r="Y157" t="str">
        <f t="shared" si="8"/>
        <v>TPL4.ME.80031B</v>
      </c>
    </row>
    <row r="158" spans="1:25">
      <c r="A158" t="s">
        <v>1263</v>
      </c>
      <c r="B158" t="s">
        <v>1429</v>
      </c>
      <c r="C158" t="s">
        <v>1430</v>
      </c>
      <c r="D158" s="84">
        <v>3</v>
      </c>
      <c r="E158" s="84">
        <v>3.6</v>
      </c>
      <c r="F158" s="84">
        <v>217</v>
      </c>
      <c r="G158" s="86">
        <v>17</v>
      </c>
      <c r="H158" s="85">
        <v>27</v>
      </c>
      <c r="I158">
        <v>70</v>
      </c>
      <c r="J158" s="79">
        <v>0.279734765496368</v>
      </c>
      <c r="K158" s="85">
        <v>0</v>
      </c>
      <c r="L158" s="77">
        <v>0.24390243902438999</v>
      </c>
      <c r="O158" s="97" t="s">
        <v>1359</v>
      </c>
      <c r="P158">
        <v>2.76</v>
      </c>
      <c r="Q158" t="str">
        <f t="shared" si="6"/>
        <v>TPL4.MI.8002UI</v>
      </c>
      <c r="S158" s="97" t="s">
        <v>1276</v>
      </c>
      <c r="T158">
        <v>0</v>
      </c>
      <c r="U158" t="str">
        <f t="shared" si="7"/>
        <v>TPL4.MC.80230B</v>
      </c>
      <c r="W158" s="97" t="s">
        <v>1423</v>
      </c>
      <c r="X158">
        <v>0</v>
      </c>
      <c r="Y158" t="str">
        <f t="shared" si="8"/>
        <v>TPL4.MG.8007BA</v>
      </c>
    </row>
    <row r="159" spans="1:25">
      <c r="A159" t="s">
        <v>1263</v>
      </c>
      <c r="B159" t="s">
        <v>1316</v>
      </c>
      <c r="C159" t="s">
        <v>1317</v>
      </c>
      <c r="D159" s="84">
        <v>4</v>
      </c>
      <c r="E159" s="84">
        <v>3.57</v>
      </c>
      <c r="F159" s="84">
        <v>19</v>
      </c>
      <c r="G159" s="86">
        <v>62.8333333333333</v>
      </c>
      <c r="H159" s="85">
        <v>129</v>
      </c>
      <c r="I159">
        <v>382</v>
      </c>
      <c r="J159" s="79">
        <v>0.11818299774975199</v>
      </c>
      <c r="K159" s="85">
        <v>0</v>
      </c>
      <c r="L159" s="78">
        <v>0.95261845386533694</v>
      </c>
      <c r="O159" s="97" t="s">
        <v>1421</v>
      </c>
      <c r="P159">
        <v>2.76</v>
      </c>
      <c r="Q159" t="str">
        <f t="shared" si="6"/>
        <v>TPL4.RB.9001QB</v>
      </c>
      <c r="S159" s="97" t="s">
        <v>1368</v>
      </c>
      <c r="T159">
        <v>0</v>
      </c>
      <c r="U159" t="str">
        <f t="shared" si="7"/>
        <v>TPL4.ME.8003UR</v>
      </c>
      <c r="W159" s="97" t="s">
        <v>1378</v>
      </c>
      <c r="X159">
        <v>0</v>
      </c>
      <c r="Y159" t="str">
        <f t="shared" si="8"/>
        <v>TPL4.ME.90010O</v>
      </c>
    </row>
    <row r="160" spans="1:25">
      <c r="A160" t="s">
        <v>1263</v>
      </c>
      <c r="B160" t="s">
        <v>1278</v>
      </c>
      <c r="C160" t="s">
        <v>1279</v>
      </c>
      <c r="D160" s="84">
        <v>4</v>
      </c>
      <c r="E160" s="84">
        <v>3.57</v>
      </c>
      <c r="F160" s="84">
        <v>46</v>
      </c>
      <c r="G160" s="86">
        <v>57.1666666666667</v>
      </c>
      <c r="H160" s="85">
        <v>105</v>
      </c>
      <c r="I160">
        <v>355</v>
      </c>
      <c r="J160" s="79">
        <v>0.14863933537882601</v>
      </c>
      <c r="K160" s="85">
        <v>0</v>
      </c>
      <c r="L160" s="78">
        <v>0.88528678304239405</v>
      </c>
      <c r="O160" s="97" t="s">
        <v>1361</v>
      </c>
      <c r="P160">
        <v>2.76</v>
      </c>
      <c r="Q160" t="str">
        <f t="shared" si="6"/>
        <v>TPL4.MI.8002ZG</v>
      </c>
      <c r="S160" s="97" t="s">
        <v>1423</v>
      </c>
      <c r="T160">
        <v>0</v>
      </c>
      <c r="U160" t="str">
        <f t="shared" si="7"/>
        <v>TPL4.MG.8007BA</v>
      </c>
      <c r="W160" s="97" t="s">
        <v>1391</v>
      </c>
      <c r="X160">
        <v>0</v>
      </c>
      <c r="Y160" t="str">
        <f t="shared" si="8"/>
        <v>TPL4.ML.80010G</v>
      </c>
    </row>
    <row r="161" spans="1:25">
      <c r="A161" t="s">
        <v>1263</v>
      </c>
      <c r="B161" t="s">
        <v>1282</v>
      </c>
      <c r="C161" t="s">
        <v>1283</v>
      </c>
      <c r="D161" s="84">
        <v>4</v>
      </c>
      <c r="E161" s="84">
        <v>3.57</v>
      </c>
      <c r="F161" s="84">
        <v>64</v>
      </c>
      <c r="G161" s="86">
        <v>53.1666666666667</v>
      </c>
      <c r="H161" s="85">
        <v>114</v>
      </c>
      <c r="I161">
        <v>334</v>
      </c>
      <c r="J161" s="79">
        <v>0.16339707999939301</v>
      </c>
      <c r="K161" s="85">
        <v>0</v>
      </c>
      <c r="L161" s="78">
        <v>0.83919597989949701</v>
      </c>
      <c r="O161" s="97" t="s">
        <v>1423</v>
      </c>
      <c r="P161">
        <v>2.72</v>
      </c>
      <c r="Q161" t="str">
        <f t="shared" si="6"/>
        <v>TPL4.MG.8007BA</v>
      </c>
      <c r="S161" s="97" t="s">
        <v>1374</v>
      </c>
      <c r="T161">
        <v>0</v>
      </c>
      <c r="U161" t="str">
        <f t="shared" si="7"/>
        <v>TPL4.ME.8004YN</v>
      </c>
      <c r="W161" s="97" t="s">
        <v>1374</v>
      </c>
      <c r="X161">
        <v>0</v>
      </c>
      <c r="Y161" t="str">
        <f t="shared" si="8"/>
        <v>TPL4.ME.8004YN</v>
      </c>
    </row>
    <row r="162" spans="1:25">
      <c r="A162" t="s">
        <v>1263</v>
      </c>
      <c r="B162" t="s">
        <v>1266</v>
      </c>
      <c r="C162" t="s">
        <v>1267</v>
      </c>
      <c r="D162" s="84">
        <v>3</v>
      </c>
      <c r="E162" s="84">
        <v>3.9</v>
      </c>
      <c r="F162" s="84">
        <v>300</v>
      </c>
      <c r="G162" s="86">
        <v>139.5</v>
      </c>
      <c r="H162" s="85">
        <v>182</v>
      </c>
      <c r="I162">
        <v>1011</v>
      </c>
      <c r="J162" s="79">
        <v>0.17530912982077801</v>
      </c>
      <c r="K162" s="85">
        <v>0</v>
      </c>
      <c r="L162" s="78">
        <v>0.77116704805491998</v>
      </c>
      <c r="O162" s="97" t="s">
        <v>1339</v>
      </c>
      <c r="P162">
        <v>2.52</v>
      </c>
      <c r="Q162" t="str">
        <f t="shared" si="6"/>
        <v>TMC.WS.1003.00.BA</v>
      </c>
      <c r="S162" s="97" t="s">
        <v>1376</v>
      </c>
      <c r="T162">
        <v>0</v>
      </c>
      <c r="U162" t="str">
        <f t="shared" si="7"/>
        <v>TPL4.ME.90010B</v>
      </c>
      <c r="W162" s="97" t="s">
        <v>1349</v>
      </c>
      <c r="X162">
        <v>0</v>
      </c>
      <c r="Y162" t="str">
        <f t="shared" si="8"/>
        <v>TPL4.CA.9007MN</v>
      </c>
    </row>
    <row r="163" spans="1:25">
      <c r="A163" t="s">
        <v>1263</v>
      </c>
      <c r="B163" t="s">
        <v>1276</v>
      </c>
      <c r="C163" t="s">
        <v>1277</v>
      </c>
      <c r="D163" s="84">
        <v>3</v>
      </c>
      <c r="E163" s="84">
        <v>3.9</v>
      </c>
      <c r="F163" s="84">
        <v>195</v>
      </c>
      <c r="G163" s="86">
        <v>0</v>
      </c>
      <c r="H163" s="85">
        <v>0</v>
      </c>
      <c r="I163">
        <v>1400</v>
      </c>
      <c r="J163" s="79">
        <v>0.16329996711678199</v>
      </c>
      <c r="K163" s="85">
        <v>0</v>
      </c>
      <c r="L163" s="78">
        <v>0.87774294670846398</v>
      </c>
      <c r="O163" s="97" t="s">
        <v>1387</v>
      </c>
      <c r="P163">
        <v>2.41</v>
      </c>
      <c r="Q163" t="str">
        <f t="shared" si="6"/>
        <v>TPL4.CC.00060W</v>
      </c>
      <c r="S163" s="97" t="s">
        <v>1380</v>
      </c>
      <c r="T163">
        <v>0</v>
      </c>
      <c r="U163" t="str">
        <f t="shared" si="7"/>
        <v>TPL4.ME.80031B</v>
      </c>
      <c r="W163" s="97" t="s">
        <v>1347</v>
      </c>
      <c r="X163">
        <v>0</v>
      </c>
      <c r="Y163" t="str">
        <f t="shared" si="8"/>
        <v>TPL4.CA.9012MN</v>
      </c>
    </row>
    <row r="164" spans="1:25">
      <c r="A164" t="s">
        <v>1263</v>
      </c>
      <c r="B164" t="s">
        <v>1284</v>
      </c>
      <c r="C164" t="s">
        <v>1285</v>
      </c>
      <c r="D164" s="84">
        <v>3</v>
      </c>
      <c r="E164" s="84">
        <v>3.9</v>
      </c>
      <c r="F164" s="84">
        <v>100</v>
      </c>
      <c r="G164" s="86">
        <v>61.6666666666667</v>
      </c>
      <c r="H164" s="85">
        <v>97</v>
      </c>
      <c r="I164">
        <v>422</v>
      </c>
      <c r="J164" s="79">
        <v>0.16943119588393901</v>
      </c>
      <c r="K164" s="85">
        <v>0</v>
      </c>
      <c r="L164" s="78">
        <v>0.80842911877394596</v>
      </c>
      <c r="O164" s="97" t="s">
        <v>1366</v>
      </c>
      <c r="P164">
        <v>2.17</v>
      </c>
      <c r="Q164" t="str">
        <f t="shared" si="6"/>
        <v>TPL4.CC.00070W</v>
      </c>
      <c r="S164" s="97" t="s">
        <v>1349</v>
      </c>
      <c r="T164">
        <v>0</v>
      </c>
      <c r="U164" t="str">
        <f t="shared" si="7"/>
        <v>TPL4.CA.9007MN</v>
      </c>
      <c r="W164" s="97" t="s">
        <v>1376</v>
      </c>
      <c r="X164">
        <v>0</v>
      </c>
      <c r="Y164" t="str">
        <f t="shared" si="8"/>
        <v>TPL4.ME.90010B</v>
      </c>
    </row>
    <row r="165" spans="1:25">
      <c r="O165" s="97" t="s">
        <v>1471</v>
      </c>
      <c r="P165">
        <v>574.04999999999984</v>
      </c>
      <c r="Q165" t="e">
        <f t="shared" si="6"/>
        <v>#N/A</v>
      </c>
      <c r="S165" s="97" t="s">
        <v>1471</v>
      </c>
      <c r="T165">
        <v>8285.0666666666639</v>
      </c>
      <c r="U165" t="e">
        <f t="shared" si="7"/>
        <v>#N/A</v>
      </c>
      <c r="W165" s="97" t="s">
        <v>1471</v>
      </c>
      <c r="X165">
        <v>52824</v>
      </c>
      <c r="Y165" t="e">
        <f t="shared" si="8"/>
        <v>#N/A</v>
      </c>
    </row>
  </sheetData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1732-F214-4864-AB09-528186B76823}">
  <sheetPr filterMode="1"/>
  <dimension ref="A1:P161"/>
  <sheetViews>
    <sheetView topLeftCell="G1" workbookViewId="0">
      <selection activeCell="P8" sqref="P8"/>
    </sheetView>
  </sheetViews>
  <sheetFormatPr defaultRowHeight="15.6"/>
  <cols>
    <col min="1" max="1" width="21.8984375" bestFit="1" customWidth="1"/>
    <col min="2" max="2" width="50.796875" bestFit="1" customWidth="1"/>
    <col min="3" max="3" width="17.8984375" bestFit="1" customWidth="1"/>
    <col min="4" max="4" width="7.5" bestFit="1" customWidth="1"/>
    <col min="5" max="5" width="6.796875" bestFit="1" customWidth="1"/>
    <col min="6" max="6" width="10.69921875" customWidth="1"/>
    <col min="7" max="7" width="11.59765625" customWidth="1"/>
    <col min="8" max="8" width="10.3984375" customWidth="1"/>
    <col min="9" max="9" width="13.3984375" customWidth="1"/>
    <col min="10" max="10" width="12.09765625" customWidth="1"/>
    <col min="11" max="11" width="7.09765625" bestFit="1" customWidth="1"/>
    <col min="12" max="12" width="12.296875" customWidth="1"/>
    <col min="13" max="13" width="14.5" customWidth="1"/>
    <col min="14" max="14" width="12.69921875" style="84" customWidth="1"/>
    <col min="16" max="16" width="45.5" bestFit="1" customWidth="1"/>
    <col min="17" max="17" width="13.19921875" bestFit="1" customWidth="1"/>
    <col min="18" max="18" width="11.5" bestFit="1" customWidth="1"/>
    <col min="19" max="19" width="6.69921875" bestFit="1" customWidth="1"/>
    <col min="20" max="20" width="10.8984375" bestFit="1" customWidth="1"/>
  </cols>
  <sheetData>
    <row r="1" spans="1:16" ht="69.599999999999994" thickTop="1">
      <c r="A1" s="80" t="s">
        <v>1447</v>
      </c>
      <c r="B1" s="81" t="s">
        <v>1446</v>
      </c>
      <c r="C1" s="83" t="s">
        <v>1097</v>
      </c>
      <c r="D1" s="80" t="s">
        <v>1436</v>
      </c>
      <c r="E1" s="81" t="s">
        <v>1096</v>
      </c>
      <c r="F1" s="23" t="s">
        <v>1439</v>
      </c>
      <c r="G1" s="82" t="s">
        <v>1441</v>
      </c>
      <c r="H1" s="81" t="s">
        <v>1440</v>
      </c>
      <c r="I1" s="83" t="s">
        <v>1442</v>
      </c>
      <c r="J1" s="80" t="s">
        <v>1443</v>
      </c>
      <c r="K1" s="81" t="s">
        <v>1098</v>
      </c>
      <c r="L1" s="80" t="s">
        <v>1456</v>
      </c>
      <c r="M1" s="113" t="s">
        <v>1499</v>
      </c>
      <c r="N1" s="113" t="s">
        <v>1502</v>
      </c>
    </row>
    <row r="2" spans="1:16">
      <c r="A2" t="s">
        <v>1099</v>
      </c>
      <c r="B2" t="s">
        <v>1345</v>
      </c>
      <c r="C2" t="s">
        <v>1346</v>
      </c>
      <c r="D2" s="84">
        <v>2</v>
      </c>
      <c r="E2" s="84">
        <v>3.2</v>
      </c>
      <c r="F2" s="84">
        <v>36</v>
      </c>
      <c r="G2" s="86">
        <v>9</v>
      </c>
      <c r="H2" s="85">
        <v>9</v>
      </c>
      <c r="I2">
        <v>13</v>
      </c>
      <c r="J2" s="79">
        <v>0.26370192307692297</v>
      </c>
      <c r="K2" s="85">
        <v>50</v>
      </c>
      <c r="L2" s="77">
        <v>0.26530612244898</v>
      </c>
      <c r="M2" t="str">
        <f>IF(AND((F2-((H2/F2)*G2))&lt;K2,L2&gt;50%,K2&lt;G2),"Replenish","Unrequaired")</f>
        <v>Unrequaired</v>
      </c>
      <c r="N2" s="112">
        <f>IF(M2="Replenish",(L2*G2+(H2-G2)-F2),0)</f>
        <v>0</v>
      </c>
      <c r="P2" t="s">
        <v>1501</v>
      </c>
    </row>
    <row r="3" spans="1:16">
      <c r="A3" t="s">
        <v>1099</v>
      </c>
      <c r="B3" t="s">
        <v>1163</v>
      </c>
      <c r="C3" t="s">
        <v>1164</v>
      </c>
      <c r="D3" s="84">
        <v>7</v>
      </c>
      <c r="E3" s="84">
        <v>3.12</v>
      </c>
      <c r="F3" s="84">
        <v>1</v>
      </c>
      <c r="G3" s="86">
        <v>40.1666666666667</v>
      </c>
      <c r="H3" s="85">
        <v>77</v>
      </c>
      <c r="I3">
        <v>259</v>
      </c>
      <c r="J3" s="79">
        <v>0.19219236688861799</v>
      </c>
      <c r="K3" s="85">
        <v>0</v>
      </c>
      <c r="L3" s="78">
        <v>0.99615384615384595</v>
      </c>
      <c r="M3" t="str">
        <f>IF(AND((F3-((H3/F3)*G3))&lt;K3,L3&gt;50%,K3&lt;G3),"Replenish","Unrequaired")</f>
        <v>Replenish</v>
      </c>
      <c r="N3" s="112">
        <f t="shared" ref="N3:N4" si="0">IF(M3="Replenish",(L3*G3+(H3-G3)-F3),0)</f>
        <v>75.845512820512809</v>
      </c>
      <c r="P3" t="s">
        <v>1500</v>
      </c>
    </row>
    <row r="4" spans="1:16">
      <c r="A4" t="s">
        <v>1099</v>
      </c>
      <c r="B4" t="s">
        <v>1343</v>
      </c>
      <c r="C4" t="s">
        <v>1344</v>
      </c>
      <c r="D4" s="84">
        <v>1</v>
      </c>
      <c r="E4" s="84">
        <v>3.55</v>
      </c>
      <c r="F4" s="84">
        <v>191</v>
      </c>
      <c r="G4" s="86">
        <v>3</v>
      </c>
      <c r="H4" s="85">
        <v>3</v>
      </c>
      <c r="I4">
        <v>9</v>
      </c>
      <c r="J4" s="79">
        <v>0.11</v>
      </c>
      <c r="K4" s="85">
        <v>0</v>
      </c>
      <c r="L4" s="77">
        <v>4.4999999999999998E-2</v>
      </c>
      <c r="M4" t="str">
        <f>IF(AND((F4-((H4/F4)*G4))&lt;K4,L4&gt;50%,K4&lt;G4),"Replenish","Unrequaired")</f>
        <v>Unrequaired</v>
      </c>
      <c r="N4" s="112">
        <f t="shared" si="0"/>
        <v>0</v>
      </c>
      <c r="P4" t="s">
        <v>1503</v>
      </c>
    </row>
    <row r="5" spans="1:16" hidden="1">
      <c r="A5" t="s">
        <v>1099</v>
      </c>
      <c r="B5" t="s">
        <v>1339</v>
      </c>
      <c r="C5" t="s">
        <v>1340</v>
      </c>
      <c r="D5" s="84">
        <v>1</v>
      </c>
      <c r="E5" s="84">
        <v>2.52</v>
      </c>
      <c r="F5" s="84">
        <v>189</v>
      </c>
      <c r="G5" s="89">
        <v>5</v>
      </c>
      <c r="H5" s="90">
        <v>5</v>
      </c>
      <c r="I5">
        <v>12</v>
      </c>
      <c r="J5" s="91">
        <v>0.15833333333333299</v>
      </c>
      <c r="K5" s="90">
        <v>0</v>
      </c>
      <c r="L5" s="92">
        <v>5.9701492537313397E-2</v>
      </c>
      <c r="N5"/>
    </row>
    <row r="6" spans="1:16">
      <c r="A6" t="s">
        <v>1099</v>
      </c>
      <c r="B6" t="s">
        <v>1341</v>
      </c>
      <c r="C6" t="s">
        <v>1342</v>
      </c>
      <c r="D6" s="84">
        <v>1</v>
      </c>
      <c r="E6" s="84">
        <v>3.55</v>
      </c>
      <c r="F6" s="84">
        <v>196</v>
      </c>
      <c r="G6" s="86">
        <v>3</v>
      </c>
      <c r="H6" s="85">
        <v>3</v>
      </c>
      <c r="I6">
        <v>4</v>
      </c>
      <c r="J6" s="79">
        <v>0.11749999999999999</v>
      </c>
      <c r="K6" s="85">
        <v>0</v>
      </c>
      <c r="L6" s="77">
        <v>0.02</v>
      </c>
      <c r="M6" t="str">
        <f t="shared" ref="M6:M15" si="1">IF(AND((F6-((H6/F6)*G6))&lt;K6,L6&gt;50%,K6&lt;G6),"Replenish","Unrequaired")</f>
        <v>Unrequaired</v>
      </c>
      <c r="N6" s="112">
        <f t="shared" ref="N6:N15" si="2">IF(M6="Replenish",(L6*G6+(H6-G6)-F6),0)</f>
        <v>0</v>
      </c>
      <c r="P6" t="s">
        <v>1504</v>
      </c>
    </row>
    <row r="7" spans="1:16">
      <c r="A7" t="s">
        <v>1099</v>
      </c>
      <c r="B7" t="s">
        <v>1115</v>
      </c>
      <c r="C7" t="s">
        <v>1116</v>
      </c>
      <c r="D7" s="84">
        <v>4</v>
      </c>
      <c r="E7" s="84">
        <v>3.63</v>
      </c>
      <c r="F7" s="84">
        <v>27</v>
      </c>
      <c r="G7" s="86">
        <v>56</v>
      </c>
      <c r="H7" s="85">
        <v>113</v>
      </c>
      <c r="I7">
        <v>177</v>
      </c>
      <c r="J7" s="79">
        <v>0.195405471861195</v>
      </c>
      <c r="K7" s="85">
        <v>0</v>
      </c>
      <c r="L7" s="78">
        <v>0.86764705882352899</v>
      </c>
      <c r="M7" t="str">
        <f t="shared" si="1"/>
        <v>Replenish</v>
      </c>
      <c r="N7" s="112">
        <f t="shared" si="2"/>
        <v>78.588235294117624</v>
      </c>
    </row>
    <row r="8" spans="1:16">
      <c r="A8" t="s">
        <v>1099</v>
      </c>
      <c r="B8" t="s">
        <v>1177</v>
      </c>
      <c r="C8" t="s">
        <v>1178</v>
      </c>
      <c r="D8" s="84">
        <v>4</v>
      </c>
      <c r="E8" s="84">
        <v>3.63</v>
      </c>
      <c r="F8" s="84">
        <v>40</v>
      </c>
      <c r="G8" s="86">
        <v>45</v>
      </c>
      <c r="H8" s="85">
        <v>73</v>
      </c>
      <c r="I8">
        <v>139</v>
      </c>
      <c r="J8" s="79">
        <v>0.18043184819732899</v>
      </c>
      <c r="K8" s="85">
        <v>0</v>
      </c>
      <c r="L8" s="78">
        <v>0.77653631284916202</v>
      </c>
      <c r="M8" t="str">
        <f t="shared" si="1"/>
        <v>Replenish</v>
      </c>
      <c r="N8" s="112">
        <f t="shared" si="2"/>
        <v>22.944134078212294</v>
      </c>
    </row>
    <row r="9" spans="1:16">
      <c r="A9" t="s">
        <v>1099</v>
      </c>
      <c r="B9" t="s">
        <v>1118</v>
      </c>
      <c r="C9" t="s">
        <v>1119</v>
      </c>
      <c r="D9" s="84">
        <v>4</v>
      </c>
      <c r="E9" s="84">
        <v>3.63</v>
      </c>
      <c r="F9" s="84">
        <v>30</v>
      </c>
      <c r="G9" s="86">
        <v>55</v>
      </c>
      <c r="H9" s="85">
        <v>105</v>
      </c>
      <c r="I9">
        <v>175</v>
      </c>
      <c r="J9" s="79">
        <v>0.17269035283381901</v>
      </c>
      <c r="K9" s="85">
        <v>0</v>
      </c>
      <c r="L9" s="78">
        <v>0.85365853658536595</v>
      </c>
      <c r="M9" t="str">
        <f t="shared" si="1"/>
        <v>Replenish</v>
      </c>
      <c r="N9" s="112">
        <f t="shared" si="2"/>
        <v>66.951219512195124</v>
      </c>
    </row>
    <row r="10" spans="1:16">
      <c r="A10" t="s">
        <v>1099</v>
      </c>
      <c r="B10" t="s">
        <v>1175</v>
      </c>
      <c r="C10" t="s">
        <v>1176</v>
      </c>
      <c r="D10" s="84">
        <v>4</v>
      </c>
      <c r="E10" s="84">
        <v>3.69</v>
      </c>
      <c r="F10" s="84">
        <v>50</v>
      </c>
      <c r="G10" s="86">
        <v>46.6666666666667</v>
      </c>
      <c r="H10" s="85">
        <v>75</v>
      </c>
      <c r="I10">
        <v>144</v>
      </c>
      <c r="J10" s="79">
        <v>0.17251889639830501</v>
      </c>
      <c r="K10" s="85">
        <v>0</v>
      </c>
      <c r="L10" s="78">
        <v>0.74226804123711299</v>
      </c>
      <c r="M10" t="str">
        <f t="shared" si="1"/>
        <v>Replenish</v>
      </c>
      <c r="N10" s="112">
        <f t="shared" si="2"/>
        <v>12.972508591065264</v>
      </c>
    </row>
    <row r="11" spans="1:16">
      <c r="A11" t="s">
        <v>1099</v>
      </c>
      <c r="B11" t="s">
        <v>1173</v>
      </c>
      <c r="C11" t="s">
        <v>1174</v>
      </c>
      <c r="D11" s="84">
        <v>4</v>
      </c>
      <c r="E11" s="84">
        <v>3.69</v>
      </c>
      <c r="F11" s="84">
        <v>48</v>
      </c>
      <c r="G11" s="86">
        <v>49.3333333333333</v>
      </c>
      <c r="H11" s="85">
        <v>70</v>
      </c>
      <c r="I11">
        <v>153</v>
      </c>
      <c r="J11" s="79">
        <v>0.177335971507699</v>
      </c>
      <c r="K11" s="85">
        <v>0</v>
      </c>
      <c r="L11" s="78">
        <v>0.76119402985074602</v>
      </c>
      <c r="M11" t="str">
        <f t="shared" si="1"/>
        <v>Replenish</v>
      </c>
      <c r="N11" s="112">
        <f t="shared" si="2"/>
        <v>10.218905472636813</v>
      </c>
    </row>
    <row r="12" spans="1:16">
      <c r="A12" t="s">
        <v>1099</v>
      </c>
      <c r="B12" t="s">
        <v>1138</v>
      </c>
      <c r="C12" t="s">
        <v>1139</v>
      </c>
      <c r="D12" s="84">
        <v>6</v>
      </c>
      <c r="E12" s="84">
        <v>3.85</v>
      </c>
      <c r="F12" s="84">
        <v>3</v>
      </c>
      <c r="G12" s="86">
        <v>34.200000000000003</v>
      </c>
      <c r="H12" s="85">
        <v>52</v>
      </c>
      <c r="I12">
        <v>192</v>
      </c>
      <c r="J12" s="79">
        <v>0.16411546296547999</v>
      </c>
      <c r="K12" s="85">
        <v>200</v>
      </c>
      <c r="L12" s="78">
        <v>0.984615384615385</v>
      </c>
      <c r="M12" t="str">
        <f t="shared" si="1"/>
        <v>Unrequaired</v>
      </c>
      <c r="N12" s="112">
        <f t="shared" si="2"/>
        <v>0</v>
      </c>
    </row>
    <row r="13" spans="1:16">
      <c r="A13" t="s">
        <v>1099</v>
      </c>
      <c r="B13" t="s">
        <v>1142</v>
      </c>
      <c r="C13" t="s">
        <v>1143</v>
      </c>
      <c r="D13" s="84">
        <v>6</v>
      </c>
      <c r="E13" s="84">
        <v>3.85</v>
      </c>
      <c r="F13" s="84">
        <v>2</v>
      </c>
      <c r="G13" s="86">
        <v>38.4</v>
      </c>
      <c r="H13" s="85">
        <v>60</v>
      </c>
      <c r="I13">
        <v>194</v>
      </c>
      <c r="J13" s="79">
        <v>0.14583856291761799</v>
      </c>
      <c r="K13" s="85">
        <v>200</v>
      </c>
      <c r="L13" s="78">
        <v>0.98979591836734704</v>
      </c>
      <c r="M13" t="str">
        <f t="shared" si="1"/>
        <v>Unrequaired</v>
      </c>
      <c r="N13" s="112">
        <f t="shared" si="2"/>
        <v>0</v>
      </c>
    </row>
    <row r="14" spans="1:16">
      <c r="A14" t="s">
        <v>1099</v>
      </c>
      <c r="B14" t="s">
        <v>1100</v>
      </c>
      <c r="C14" t="s">
        <v>1101</v>
      </c>
      <c r="D14" s="84">
        <v>1</v>
      </c>
      <c r="E14" s="84">
        <v>3.85</v>
      </c>
      <c r="F14" s="84">
        <v>198</v>
      </c>
      <c r="G14" s="86">
        <v>49.5</v>
      </c>
      <c r="H14" s="85">
        <v>90</v>
      </c>
      <c r="I14">
        <v>200</v>
      </c>
      <c r="J14" s="79">
        <v>0.18299009709210301</v>
      </c>
      <c r="K14" s="85">
        <v>200</v>
      </c>
      <c r="L14" s="78">
        <v>0.50251256281406997</v>
      </c>
      <c r="M14" t="str">
        <f t="shared" si="1"/>
        <v>Unrequaired</v>
      </c>
      <c r="N14" s="112">
        <f t="shared" si="2"/>
        <v>0</v>
      </c>
    </row>
    <row r="15" spans="1:16">
      <c r="A15" t="s">
        <v>1099</v>
      </c>
      <c r="B15" t="s">
        <v>1126</v>
      </c>
      <c r="C15" t="s">
        <v>1127</v>
      </c>
      <c r="D15" s="84">
        <v>2</v>
      </c>
      <c r="E15" s="84">
        <v>3.2</v>
      </c>
      <c r="F15" s="84">
        <v>25</v>
      </c>
      <c r="G15" s="86">
        <v>66</v>
      </c>
      <c r="H15" s="85">
        <v>112</v>
      </c>
      <c r="I15">
        <v>534</v>
      </c>
      <c r="J15" s="79">
        <v>0.17881597570162899</v>
      </c>
      <c r="K15" s="85">
        <v>300</v>
      </c>
      <c r="L15" s="78">
        <v>0.95527728085867603</v>
      </c>
      <c r="M15" t="str">
        <f t="shared" si="1"/>
        <v>Unrequaired</v>
      </c>
      <c r="N15" s="112">
        <f t="shared" si="2"/>
        <v>0</v>
      </c>
    </row>
    <row r="16" spans="1:16" hidden="1">
      <c r="A16" t="s">
        <v>1099</v>
      </c>
      <c r="B16" t="s">
        <v>1122</v>
      </c>
      <c r="C16" t="s">
        <v>1123</v>
      </c>
      <c r="D16" s="84">
        <v>2</v>
      </c>
      <c r="E16" s="84">
        <v>2.91</v>
      </c>
      <c r="F16" s="84">
        <v>20</v>
      </c>
      <c r="G16" s="86">
        <v>100</v>
      </c>
      <c r="H16" s="85">
        <v>215</v>
      </c>
      <c r="I16">
        <v>539</v>
      </c>
      <c r="J16" s="79">
        <v>0.179629274615587</v>
      </c>
      <c r="K16" s="85">
        <v>400</v>
      </c>
      <c r="L16" s="78">
        <v>0.96422182468694095</v>
      </c>
      <c r="N16"/>
    </row>
    <row r="17" spans="1:14">
      <c r="A17" t="s">
        <v>1099</v>
      </c>
      <c r="B17" t="s">
        <v>1134</v>
      </c>
      <c r="C17" t="s">
        <v>1135</v>
      </c>
      <c r="D17" s="84">
        <v>6</v>
      </c>
      <c r="E17" s="84">
        <v>4.84</v>
      </c>
      <c r="F17" s="84">
        <v>2</v>
      </c>
      <c r="G17" s="86">
        <v>32.3333333333333</v>
      </c>
      <c r="H17" s="85">
        <v>79</v>
      </c>
      <c r="I17">
        <v>200</v>
      </c>
      <c r="J17" s="79">
        <v>0.20198689716461299</v>
      </c>
      <c r="K17" s="85">
        <v>200</v>
      </c>
      <c r="L17" s="78">
        <v>0.99009900990098998</v>
      </c>
      <c r="M17" t="str">
        <f t="shared" ref="M17:M26" si="3">IF(AND((F17-((H17/F17)*G17))&lt;K17,L17&gt;50%,K17&lt;G17),"Replenish","Unrequaired")</f>
        <v>Unrequaired</v>
      </c>
      <c r="N17" s="112">
        <f t="shared" ref="N17:N26" si="4">IF(M17="Replenish",(L17*G17+(H17-G17)-F17),0)</f>
        <v>0</v>
      </c>
    </row>
    <row r="18" spans="1:14">
      <c r="A18" t="s">
        <v>1099</v>
      </c>
      <c r="B18" t="s">
        <v>1130</v>
      </c>
      <c r="C18" t="s">
        <v>1131</v>
      </c>
      <c r="D18" s="84">
        <v>6</v>
      </c>
      <c r="E18" s="84">
        <v>4.84</v>
      </c>
      <c r="F18" s="84">
        <v>8</v>
      </c>
      <c r="G18" s="86">
        <v>30.8333333333333</v>
      </c>
      <c r="H18" s="85">
        <v>97</v>
      </c>
      <c r="I18">
        <v>187</v>
      </c>
      <c r="J18" s="79">
        <v>0.216057290195383</v>
      </c>
      <c r="K18" s="85">
        <v>200</v>
      </c>
      <c r="L18" s="78">
        <v>0.95897435897435901</v>
      </c>
      <c r="M18" t="str">
        <f t="shared" si="3"/>
        <v>Unrequaired</v>
      </c>
      <c r="N18" s="112">
        <f t="shared" si="4"/>
        <v>0</v>
      </c>
    </row>
    <row r="19" spans="1:14">
      <c r="A19" t="s">
        <v>1099</v>
      </c>
      <c r="B19" t="s">
        <v>1146</v>
      </c>
      <c r="C19" t="s">
        <v>1147</v>
      </c>
      <c r="D19" s="84">
        <v>6</v>
      </c>
      <c r="E19" s="84">
        <v>4.84</v>
      </c>
      <c r="F19" s="84">
        <v>2</v>
      </c>
      <c r="G19" s="86">
        <v>32.8333333333333</v>
      </c>
      <c r="H19" s="85">
        <v>51</v>
      </c>
      <c r="I19">
        <v>201</v>
      </c>
      <c r="J19" s="79">
        <v>0.12125555595609699</v>
      </c>
      <c r="K19" s="85">
        <v>200</v>
      </c>
      <c r="L19" s="78">
        <v>0.99014778325123198</v>
      </c>
      <c r="M19" t="str">
        <f t="shared" si="3"/>
        <v>Unrequaired</v>
      </c>
      <c r="N19" s="112">
        <f t="shared" si="4"/>
        <v>0</v>
      </c>
    </row>
    <row r="20" spans="1:14">
      <c r="A20" t="s">
        <v>1099</v>
      </c>
      <c r="B20" t="s">
        <v>1157</v>
      </c>
      <c r="C20" t="s">
        <v>1158</v>
      </c>
      <c r="D20" s="84">
        <v>4</v>
      </c>
      <c r="E20" s="84">
        <v>3.63</v>
      </c>
      <c r="F20" s="84">
        <v>15</v>
      </c>
      <c r="G20" s="86">
        <v>38.3333333333333</v>
      </c>
      <c r="H20" s="85">
        <v>109</v>
      </c>
      <c r="I20">
        <v>239</v>
      </c>
      <c r="J20" s="79">
        <v>0.24019562988193</v>
      </c>
      <c r="K20" s="85">
        <v>0</v>
      </c>
      <c r="L20" s="78">
        <v>0.940944881889764</v>
      </c>
      <c r="M20" t="str">
        <f t="shared" si="3"/>
        <v>Replenish</v>
      </c>
      <c r="N20" s="112">
        <f t="shared" si="4"/>
        <v>91.736220472440948</v>
      </c>
    </row>
    <row r="21" spans="1:14">
      <c r="A21" t="s">
        <v>1099</v>
      </c>
      <c r="B21" t="s">
        <v>1161</v>
      </c>
      <c r="C21" t="s">
        <v>1162</v>
      </c>
      <c r="D21" s="84">
        <v>4</v>
      </c>
      <c r="E21" s="84">
        <v>3.57</v>
      </c>
      <c r="F21" s="84">
        <v>13</v>
      </c>
      <c r="G21" s="86">
        <v>39.8333333333333</v>
      </c>
      <c r="H21" s="85">
        <v>117</v>
      </c>
      <c r="I21">
        <v>248</v>
      </c>
      <c r="J21" s="79">
        <v>0.28641066457924802</v>
      </c>
      <c r="K21" s="85">
        <v>0</v>
      </c>
      <c r="L21" s="78">
        <v>0.95019157088122597</v>
      </c>
      <c r="M21" t="str">
        <f t="shared" si="3"/>
        <v>Replenish</v>
      </c>
      <c r="N21" s="112">
        <f t="shared" si="4"/>
        <v>102.01596424010216</v>
      </c>
    </row>
    <row r="22" spans="1:14">
      <c r="A22" t="s">
        <v>1099</v>
      </c>
      <c r="B22" t="s">
        <v>1112</v>
      </c>
      <c r="C22" t="s">
        <v>1113</v>
      </c>
      <c r="D22" s="84">
        <v>2</v>
      </c>
      <c r="E22" s="84">
        <v>4.25</v>
      </c>
      <c r="F22" s="84">
        <v>52</v>
      </c>
      <c r="G22" s="86">
        <v>38.3333333333333</v>
      </c>
      <c r="H22" s="85">
        <v>93</v>
      </c>
      <c r="I22">
        <v>255</v>
      </c>
      <c r="J22" s="79">
        <v>0.27954269776855201</v>
      </c>
      <c r="K22" s="85">
        <v>100</v>
      </c>
      <c r="L22" s="78">
        <v>0.83061889250814303</v>
      </c>
      <c r="M22" t="str">
        <f t="shared" si="3"/>
        <v>Unrequaired</v>
      </c>
      <c r="N22" s="112">
        <f t="shared" si="4"/>
        <v>0</v>
      </c>
    </row>
    <row r="23" spans="1:14">
      <c r="A23" t="s">
        <v>1099</v>
      </c>
      <c r="B23" t="s">
        <v>1103</v>
      </c>
      <c r="C23" t="s">
        <v>1104</v>
      </c>
      <c r="D23" s="84">
        <v>2</v>
      </c>
      <c r="E23" s="84">
        <v>3.89</v>
      </c>
      <c r="F23" s="84">
        <v>110</v>
      </c>
      <c r="G23" s="86">
        <v>49</v>
      </c>
      <c r="H23" s="85">
        <v>113</v>
      </c>
      <c r="I23">
        <v>254</v>
      </c>
      <c r="J23" s="79">
        <v>0.184355761139022</v>
      </c>
      <c r="K23" s="85">
        <v>200</v>
      </c>
      <c r="L23" s="78">
        <v>0.69780219780219799</v>
      </c>
      <c r="M23" t="str">
        <f t="shared" si="3"/>
        <v>Unrequaired</v>
      </c>
      <c r="N23" s="112">
        <f t="shared" si="4"/>
        <v>0</v>
      </c>
    </row>
    <row r="24" spans="1:14">
      <c r="A24" t="s">
        <v>1099</v>
      </c>
      <c r="B24" t="s">
        <v>1165</v>
      </c>
      <c r="C24" t="s">
        <v>1166</v>
      </c>
      <c r="D24" s="84">
        <v>2</v>
      </c>
      <c r="E24" s="84">
        <v>3.97</v>
      </c>
      <c r="F24" s="84">
        <v>18</v>
      </c>
      <c r="G24" s="86">
        <v>121.5</v>
      </c>
      <c r="H24" s="85">
        <v>190</v>
      </c>
      <c r="I24">
        <v>490</v>
      </c>
      <c r="J24" s="79">
        <v>0.107950905793516</v>
      </c>
      <c r="K24" s="85">
        <v>0</v>
      </c>
      <c r="L24" s="78">
        <v>0.964566929133858</v>
      </c>
      <c r="M24" t="str">
        <f t="shared" si="3"/>
        <v>Replenish</v>
      </c>
      <c r="N24" s="112">
        <f t="shared" si="4"/>
        <v>167.69488188976374</v>
      </c>
    </row>
    <row r="25" spans="1:14">
      <c r="A25" t="s">
        <v>1099</v>
      </c>
      <c r="B25" t="s">
        <v>1149</v>
      </c>
      <c r="C25" t="s">
        <v>1150</v>
      </c>
      <c r="D25" s="84">
        <v>2</v>
      </c>
      <c r="E25" s="84">
        <v>3.97</v>
      </c>
      <c r="F25" s="84">
        <v>6</v>
      </c>
      <c r="G25" s="86">
        <v>94.75</v>
      </c>
      <c r="H25" s="85">
        <v>190</v>
      </c>
      <c r="I25">
        <v>386</v>
      </c>
      <c r="J25" s="79">
        <v>0.117523528907783</v>
      </c>
      <c r="K25" s="85">
        <v>0</v>
      </c>
      <c r="L25" s="78">
        <v>0.98469387755102</v>
      </c>
      <c r="M25" t="str">
        <f t="shared" si="3"/>
        <v>Replenish</v>
      </c>
      <c r="N25" s="112">
        <f t="shared" si="4"/>
        <v>182.54974489795916</v>
      </c>
    </row>
    <row r="26" spans="1:14">
      <c r="A26" t="s">
        <v>1099</v>
      </c>
      <c r="B26" t="s">
        <v>1152</v>
      </c>
      <c r="C26" t="s">
        <v>1153</v>
      </c>
      <c r="D26" s="84">
        <v>3</v>
      </c>
      <c r="E26" s="84">
        <v>3.97</v>
      </c>
      <c r="F26" s="84">
        <v>6</v>
      </c>
      <c r="G26" s="86">
        <v>75</v>
      </c>
      <c r="H26" s="85">
        <v>168</v>
      </c>
      <c r="I26">
        <v>301</v>
      </c>
      <c r="J26" s="79">
        <v>0.12227819792609999</v>
      </c>
      <c r="K26" s="85">
        <v>0</v>
      </c>
      <c r="L26" s="78">
        <v>0.98045602605863202</v>
      </c>
      <c r="M26" t="str">
        <f t="shared" si="3"/>
        <v>Replenish</v>
      </c>
      <c r="N26" s="112">
        <f t="shared" si="4"/>
        <v>160.53420195439742</v>
      </c>
    </row>
    <row r="27" spans="1:14" hidden="1">
      <c r="A27" t="s">
        <v>1099</v>
      </c>
      <c r="B27" t="s">
        <v>1109</v>
      </c>
      <c r="C27" t="s">
        <v>1110</v>
      </c>
      <c r="D27" s="84">
        <v>4</v>
      </c>
      <c r="E27" s="84">
        <v>2.92</v>
      </c>
      <c r="F27" s="84">
        <v>31</v>
      </c>
      <c r="G27" s="86">
        <v>66.6666666666667</v>
      </c>
      <c r="H27" s="85">
        <v>116</v>
      </c>
      <c r="I27">
        <v>208</v>
      </c>
      <c r="J27" s="79">
        <v>0.18140129218750001</v>
      </c>
      <c r="K27" s="85">
        <v>0</v>
      </c>
      <c r="L27" s="78">
        <v>0.87029288702928898</v>
      </c>
      <c r="N27"/>
    </row>
    <row r="28" spans="1:14" hidden="1">
      <c r="A28" t="s">
        <v>1099</v>
      </c>
      <c r="B28" t="s">
        <v>1106</v>
      </c>
      <c r="C28" t="s">
        <v>1107</v>
      </c>
      <c r="D28" s="84">
        <v>4</v>
      </c>
      <c r="E28" s="84">
        <v>2.92</v>
      </c>
      <c r="F28" s="84">
        <v>38</v>
      </c>
      <c r="G28" s="86">
        <v>64.3333333333333</v>
      </c>
      <c r="H28" s="85">
        <v>111</v>
      </c>
      <c r="I28">
        <v>202</v>
      </c>
      <c r="J28" s="79">
        <v>0.222943000045838</v>
      </c>
      <c r="K28" s="85">
        <v>0</v>
      </c>
      <c r="L28" s="78">
        <v>0.84166666666666701</v>
      </c>
      <c r="N28"/>
    </row>
    <row r="29" spans="1:14">
      <c r="A29" t="s">
        <v>1099</v>
      </c>
      <c r="B29" t="s">
        <v>1170</v>
      </c>
      <c r="C29" t="s">
        <v>1171</v>
      </c>
      <c r="D29" s="84">
        <v>2</v>
      </c>
      <c r="E29" s="84">
        <v>3.36</v>
      </c>
      <c r="F29" s="84">
        <v>180</v>
      </c>
      <c r="G29" s="86">
        <v>43.2</v>
      </c>
      <c r="H29" s="85">
        <v>178</v>
      </c>
      <c r="I29">
        <v>253</v>
      </c>
      <c r="J29" s="79">
        <v>0.31721460897403198</v>
      </c>
      <c r="K29" s="85">
        <v>240</v>
      </c>
      <c r="L29" s="78">
        <v>0.58429561200923796</v>
      </c>
      <c r="M29" t="str">
        <f t="shared" ref="M29:M35" si="5">IF(AND((F29-((H29/F29)*G29))&lt;K29,L29&gt;50%,K29&lt;G29),"Replenish","Unrequaired")</f>
        <v>Unrequaired</v>
      </c>
      <c r="N29" s="112">
        <f t="shared" ref="N29:N35" si="6">IF(M29="Replenish",(L29*G29+(H29-G29)-F29),0)</f>
        <v>0</v>
      </c>
    </row>
    <row r="30" spans="1:14">
      <c r="A30" t="s">
        <v>1099</v>
      </c>
      <c r="B30" t="s">
        <v>1167</v>
      </c>
      <c r="C30" t="s">
        <v>1168</v>
      </c>
      <c r="D30" s="84">
        <v>2</v>
      </c>
      <c r="E30" s="84">
        <v>3.36</v>
      </c>
      <c r="F30" s="84">
        <v>202</v>
      </c>
      <c r="G30" s="86">
        <v>66.75</v>
      </c>
      <c r="H30" s="85">
        <v>237</v>
      </c>
      <c r="I30">
        <v>281</v>
      </c>
      <c r="J30" s="79">
        <v>0.51503417686839403</v>
      </c>
      <c r="K30" s="85">
        <v>240</v>
      </c>
      <c r="L30" s="78">
        <v>0.58178053830227705</v>
      </c>
      <c r="M30" t="str">
        <f t="shared" si="5"/>
        <v>Unrequaired</v>
      </c>
      <c r="N30" s="112">
        <f t="shared" si="6"/>
        <v>0</v>
      </c>
    </row>
    <row r="31" spans="1:14">
      <c r="A31" t="s">
        <v>1099</v>
      </c>
      <c r="B31" t="s">
        <v>1159</v>
      </c>
      <c r="C31" t="s">
        <v>1160</v>
      </c>
      <c r="D31" s="84">
        <v>5</v>
      </c>
      <c r="E31" s="84">
        <v>3.4</v>
      </c>
      <c r="F31" s="84">
        <v>11</v>
      </c>
      <c r="G31" s="86">
        <v>58.3333333333333</v>
      </c>
      <c r="H31" s="85">
        <v>105</v>
      </c>
      <c r="I31">
        <v>358</v>
      </c>
      <c r="J31" s="79">
        <v>0.12666656794416301</v>
      </c>
      <c r="K31" s="85">
        <v>0</v>
      </c>
      <c r="L31" s="78">
        <v>0.97018970189701903</v>
      </c>
      <c r="M31" t="str">
        <f t="shared" si="5"/>
        <v>Replenish</v>
      </c>
      <c r="N31" s="112">
        <f t="shared" si="6"/>
        <v>92.261065943992776</v>
      </c>
    </row>
    <row r="32" spans="1:14">
      <c r="A32" t="s">
        <v>1099</v>
      </c>
      <c r="B32" t="s">
        <v>1155</v>
      </c>
      <c r="C32" t="s">
        <v>1156</v>
      </c>
      <c r="D32" s="84">
        <v>5</v>
      </c>
      <c r="E32" s="84">
        <v>3.4</v>
      </c>
      <c r="F32" s="84">
        <v>10</v>
      </c>
      <c r="G32" s="86">
        <v>40.6</v>
      </c>
      <c r="H32" s="85">
        <v>82</v>
      </c>
      <c r="I32">
        <v>207</v>
      </c>
      <c r="J32" s="79">
        <v>0.119697861535732</v>
      </c>
      <c r="K32" s="85">
        <v>0</v>
      </c>
      <c r="L32" s="78">
        <v>0.953917050691244</v>
      </c>
      <c r="M32" t="str">
        <f t="shared" si="5"/>
        <v>Replenish</v>
      </c>
      <c r="N32" s="112">
        <f t="shared" si="6"/>
        <v>70.129032258064512</v>
      </c>
    </row>
    <row r="33" spans="1:14">
      <c r="A33" t="s">
        <v>1324</v>
      </c>
      <c r="B33" t="s">
        <v>1349</v>
      </c>
      <c r="C33" t="s">
        <v>1350</v>
      </c>
      <c r="D33" s="84">
        <v>4</v>
      </c>
      <c r="E33" s="84">
        <v>3.03</v>
      </c>
      <c r="F33" s="84">
        <v>1</v>
      </c>
      <c r="G33" s="86">
        <v>0</v>
      </c>
      <c r="H33" s="85">
        <v>0</v>
      </c>
      <c r="I33">
        <v>0</v>
      </c>
      <c r="J33" s="79">
        <v>0</v>
      </c>
      <c r="K33" s="85">
        <v>0</v>
      </c>
      <c r="L33" s="77">
        <v>0</v>
      </c>
      <c r="M33" t="str">
        <f t="shared" si="5"/>
        <v>Unrequaired</v>
      </c>
      <c r="N33" s="112">
        <f t="shared" si="6"/>
        <v>0</v>
      </c>
    </row>
    <row r="34" spans="1:14">
      <c r="A34" t="s">
        <v>1324</v>
      </c>
      <c r="B34" t="s">
        <v>1347</v>
      </c>
      <c r="C34" t="s">
        <v>1348</v>
      </c>
      <c r="D34" s="84">
        <v>7</v>
      </c>
      <c r="E34" s="84">
        <v>3.03</v>
      </c>
      <c r="F34" s="84">
        <v>1</v>
      </c>
      <c r="G34" s="86">
        <v>0</v>
      </c>
      <c r="H34" s="85">
        <v>0</v>
      </c>
      <c r="I34">
        <v>0</v>
      </c>
      <c r="J34" s="79">
        <v>0</v>
      </c>
      <c r="K34" s="85">
        <v>0</v>
      </c>
      <c r="L34" s="77">
        <v>0</v>
      </c>
      <c r="M34" t="str">
        <f t="shared" si="5"/>
        <v>Unrequaired</v>
      </c>
      <c r="N34" s="112">
        <f t="shared" si="6"/>
        <v>0</v>
      </c>
    </row>
    <row r="35" spans="1:14">
      <c r="A35" t="s">
        <v>1179</v>
      </c>
      <c r="B35" t="s">
        <v>1184</v>
      </c>
      <c r="C35" t="s">
        <v>1185</v>
      </c>
      <c r="D35" s="84">
        <v>1</v>
      </c>
      <c r="E35" s="84">
        <v>3.53</v>
      </c>
      <c r="F35" s="84">
        <v>168</v>
      </c>
      <c r="G35" s="86">
        <v>43</v>
      </c>
      <c r="H35" s="85">
        <v>70</v>
      </c>
      <c r="I35">
        <v>265</v>
      </c>
      <c r="J35" s="79">
        <v>0.17415157720024299</v>
      </c>
      <c r="K35" s="85">
        <v>200</v>
      </c>
      <c r="L35" s="78">
        <v>0.61200923787528905</v>
      </c>
      <c r="M35" t="str">
        <f t="shared" si="5"/>
        <v>Unrequaired</v>
      </c>
      <c r="N35" s="112">
        <f t="shared" si="6"/>
        <v>0</v>
      </c>
    </row>
    <row r="36" spans="1:14" hidden="1">
      <c r="A36" t="s">
        <v>1179</v>
      </c>
      <c r="B36" t="s">
        <v>1355</v>
      </c>
      <c r="C36" t="s">
        <v>1356</v>
      </c>
      <c r="D36" s="84">
        <v>1</v>
      </c>
      <c r="E36" s="84">
        <v>2.76</v>
      </c>
      <c r="F36" s="84">
        <v>154</v>
      </c>
      <c r="G36" s="86">
        <v>21</v>
      </c>
      <c r="H36" s="85">
        <v>21</v>
      </c>
      <c r="I36">
        <v>44</v>
      </c>
      <c r="J36" s="79">
        <v>0.220379741435698</v>
      </c>
      <c r="K36" s="85">
        <v>200</v>
      </c>
      <c r="L36" s="77">
        <v>0.22222222222222199</v>
      </c>
      <c r="N36"/>
    </row>
    <row r="37" spans="1:14" hidden="1">
      <c r="A37" t="s">
        <v>1179</v>
      </c>
      <c r="B37" t="s">
        <v>1359</v>
      </c>
      <c r="C37" t="s">
        <v>1360</v>
      </c>
      <c r="D37" s="84">
        <v>1</v>
      </c>
      <c r="E37" s="84">
        <v>2.76</v>
      </c>
      <c r="F37" s="84">
        <v>172</v>
      </c>
      <c r="G37" s="86">
        <v>9</v>
      </c>
      <c r="H37" s="85">
        <v>9</v>
      </c>
      <c r="I37">
        <v>17</v>
      </c>
      <c r="J37" s="79">
        <v>0.20829033190459101</v>
      </c>
      <c r="K37" s="85">
        <v>200</v>
      </c>
      <c r="L37" s="77">
        <v>8.99470899470899E-2</v>
      </c>
      <c r="N37"/>
    </row>
    <row r="38" spans="1:14" hidden="1">
      <c r="A38" t="s">
        <v>1179</v>
      </c>
      <c r="B38" t="s">
        <v>1361</v>
      </c>
      <c r="C38" t="s">
        <v>1362</v>
      </c>
      <c r="D38" s="84">
        <v>1</v>
      </c>
      <c r="E38" s="84">
        <v>2.76</v>
      </c>
      <c r="F38" s="84">
        <v>165</v>
      </c>
      <c r="G38" s="86">
        <v>8</v>
      </c>
      <c r="H38" s="85">
        <v>8</v>
      </c>
      <c r="I38">
        <v>19</v>
      </c>
      <c r="J38" s="79">
        <v>0.223929690227856</v>
      </c>
      <c r="K38" s="85">
        <v>200</v>
      </c>
      <c r="L38" s="77">
        <v>0.103260869565217</v>
      </c>
      <c r="N38"/>
    </row>
    <row r="39" spans="1:14">
      <c r="A39" t="s">
        <v>1179</v>
      </c>
      <c r="B39" t="s">
        <v>1188</v>
      </c>
      <c r="C39" t="s">
        <v>1189</v>
      </c>
      <c r="D39" s="84">
        <v>1</v>
      </c>
      <c r="E39" s="84">
        <v>3.35</v>
      </c>
      <c r="F39" s="84">
        <v>196</v>
      </c>
      <c r="G39" s="86">
        <v>48.6666666666667</v>
      </c>
      <c r="H39" s="85">
        <v>102</v>
      </c>
      <c r="I39">
        <v>520</v>
      </c>
      <c r="J39" s="79">
        <v>0.22124915206071299</v>
      </c>
      <c r="K39" s="85">
        <v>100</v>
      </c>
      <c r="L39" s="78">
        <v>0.72625698324022303</v>
      </c>
      <c r="M39" t="str">
        <f t="shared" ref="M39:M47" si="7">IF(AND((F39-((H39/F39)*G39))&lt;K39,L39&gt;50%,K39&lt;G39),"Replenish","Unrequaired")</f>
        <v>Unrequaired</v>
      </c>
      <c r="N39" s="112">
        <f t="shared" ref="N39:N47" si="8">IF(M39="Replenish",(L39*G39+(H39-G39)-F39),0)</f>
        <v>0</v>
      </c>
    </row>
    <row r="40" spans="1:14">
      <c r="A40" t="s">
        <v>1179</v>
      </c>
      <c r="B40" t="s">
        <v>1190</v>
      </c>
      <c r="C40" t="s">
        <v>1191</v>
      </c>
      <c r="D40" s="84">
        <v>7</v>
      </c>
      <c r="E40" s="84">
        <v>3.35</v>
      </c>
      <c r="F40" s="84">
        <v>40</v>
      </c>
      <c r="G40" s="86">
        <v>43.5</v>
      </c>
      <c r="H40" s="85">
        <v>73</v>
      </c>
      <c r="I40">
        <v>355</v>
      </c>
      <c r="J40" s="79">
        <v>0.20370607018855599</v>
      </c>
      <c r="K40" s="85">
        <v>0</v>
      </c>
      <c r="L40" s="78">
        <v>0.89873417721519</v>
      </c>
      <c r="M40" t="str">
        <f t="shared" si="7"/>
        <v>Replenish</v>
      </c>
      <c r="N40" s="112">
        <f t="shared" si="8"/>
        <v>28.594936708860757</v>
      </c>
    </row>
    <row r="41" spans="1:14">
      <c r="A41" t="s">
        <v>1179</v>
      </c>
      <c r="B41" t="s">
        <v>1186</v>
      </c>
      <c r="C41" t="s">
        <v>1187</v>
      </c>
      <c r="D41" s="84">
        <v>1</v>
      </c>
      <c r="E41" s="84">
        <v>3.35</v>
      </c>
      <c r="F41" s="84">
        <v>100</v>
      </c>
      <c r="G41" s="86">
        <v>29.2</v>
      </c>
      <c r="H41" s="85">
        <v>55</v>
      </c>
      <c r="I41">
        <v>202</v>
      </c>
      <c r="J41" s="79">
        <v>0.22216598066663801</v>
      </c>
      <c r="K41" s="85">
        <v>100</v>
      </c>
      <c r="L41" s="78">
        <v>0.66887417218542999</v>
      </c>
      <c r="M41" t="str">
        <f t="shared" si="7"/>
        <v>Unrequaired</v>
      </c>
      <c r="N41" s="112">
        <f t="shared" si="8"/>
        <v>0</v>
      </c>
    </row>
    <row r="42" spans="1:14">
      <c r="A42" t="s">
        <v>1179</v>
      </c>
      <c r="B42" t="s">
        <v>1192</v>
      </c>
      <c r="C42" t="s">
        <v>1193</v>
      </c>
      <c r="D42" s="84">
        <v>7</v>
      </c>
      <c r="E42" s="84">
        <v>3.29</v>
      </c>
      <c r="F42" s="84">
        <v>9</v>
      </c>
      <c r="G42" s="86">
        <v>29.8333333333333</v>
      </c>
      <c r="H42" s="85">
        <v>53</v>
      </c>
      <c r="I42">
        <v>183</v>
      </c>
      <c r="J42" s="79">
        <v>0.236585621332602</v>
      </c>
      <c r="K42" s="85">
        <v>0</v>
      </c>
      <c r="L42" s="78">
        <v>0.953125</v>
      </c>
      <c r="M42" t="str">
        <f t="shared" si="7"/>
        <v>Replenish</v>
      </c>
      <c r="N42" s="112">
        <f t="shared" si="8"/>
        <v>42.6015625</v>
      </c>
    </row>
    <row r="43" spans="1:14">
      <c r="A43" t="s">
        <v>1179</v>
      </c>
      <c r="B43" t="s">
        <v>1196</v>
      </c>
      <c r="C43" t="s">
        <v>1197</v>
      </c>
      <c r="D43" s="84">
        <v>7</v>
      </c>
      <c r="E43" s="84">
        <v>3.29</v>
      </c>
      <c r="F43" s="84">
        <v>4</v>
      </c>
      <c r="G43" s="86">
        <v>66.599999999999994</v>
      </c>
      <c r="H43" s="85">
        <v>116</v>
      </c>
      <c r="I43">
        <v>333</v>
      </c>
      <c r="J43" s="79">
        <v>0.147560560123637</v>
      </c>
      <c r="K43" s="85">
        <v>0</v>
      </c>
      <c r="L43" s="78">
        <v>0.98813056379821995</v>
      </c>
      <c r="M43" t="str">
        <f t="shared" si="7"/>
        <v>Replenish</v>
      </c>
      <c r="N43" s="112">
        <f t="shared" si="8"/>
        <v>111.20949554896144</v>
      </c>
    </row>
    <row r="44" spans="1:14">
      <c r="A44" s="102" t="s">
        <v>1179</v>
      </c>
      <c r="B44" s="102" t="s">
        <v>1180</v>
      </c>
      <c r="C44" s="102" t="s">
        <v>1181</v>
      </c>
      <c r="D44" s="103">
        <v>1</v>
      </c>
      <c r="E44" s="103">
        <v>3.29</v>
      </c>
      <c r="F44" s="103">
        <v>182</v>
      </c>
      <c r="G44" s="104">
        <v>65.3333333333333</v>
      </c>
      <c r="H44" s="105">
        <v>124</v>
      </c>
      <c r="I44" s="102">
        <v>197</v>
      </c>
      <c r="J44" s="106">
        <v>0.16781304516597001</v>
      </c>
      <c r="K44" s="105">
        <v>300</v>
      </c>
      <c r="L44" s="108">
        <v>0.51978891820580497</v>
      </c>
      <c r="M44" t="str">
        <f t="shared" si="7"/>
        <v>Unrequaired</v>
      </c>
      <c r="N44" s="112">
        <f t="shared" si="8"/>
        <v>0</v>
      </c>
    </row>
    <row r="45" spans="1:14">
      <c r="A45" t="s">
        <v>1179</v>
      </c>
      <c r="B45" t="s">
        <v>1182</v>
      </c>
      <c r="C45" t="s">
        <v>1183</v>
      </c>
      <c r="D45" s="84">
        <v>1</v>
      </c>
      <c r="E45" s="84">
        <v>3.55</v>
      </c>
      <c r="F45" s="84">
        <v>161</v>
      </c>
      <c r="G45" s="86">
        <v>55.6666666666667</v>
      </c>
      <c r="H45" s="85">
        <v>70</v>
      </c>
      <c r="I45">
        <v>260</v>
      </c>
      <c r="J45" s="79">
        <v>0.16813632174472701</v>
      </c>
      <c r="K45" s="85">
        <v>205</v>
      </c>
      <c r="L45" s="78">
        <v>0.61757719714964399</v>
      </c>
      <c r="M45" t="str">
        <f t="shared" si="7"/>
        <v>Unrequaired</v>
      </c>
      <c r="N45" s="112">
        <f t="shared" si="8"/>
        <v>0</v>
      </c>
    </row>
    <row r="46" spans="1:14">
      <c r="A46" t="s">
        <v>1179</v>
      </c>
      <c r="B46" t="s">
        <v>1353</v>
      </c>
      <c r="C46" t="s">
        <v>1354</v>
      </c>
      <c r="D46" s="84">
        <v>1</v>
      </c>
      <c r="E46" s="84">
        <v>3.85</v>
      </c>
      <c r="F46" s="84">
        <v>184</v>
      </c>
      <c r="G46" s="86">
        <v>22</v>
      </c>
      <c r="H46" s="85">
        <v>34</v>
      </c>
      <c r="I46">
        <v>91</v>
      </c>
      <c r="J46" s="79">
        <v>0.17387458302606501</v>
      </c>
      <c r="K46" s="85">
        <v>200</v>
      </c>
      <c r="L46" s="77">
        <v>0.33090909090909099</v>
      </c>
      <c r="M46" t="str">
        <f t="shared" si="7"/>
        <v>Unrequaired</v>
      </c>
      <c r="N46" s="112">
        <f t="shared" si="8"/>
        <v>0</v>
      </c>
    </row>
    <row r="47" spans="1:14">
      <c r="A47" t="s">
        <v>1179</v>
      </c>
      <c r="B47" t="s">
        <v>1351</v>
      </c>
      <c r="C47" t="s">
        <v>1352</v>
      </c>
      <c r="D47" s="84">
        <v>1</v>
      </c>
      <c r="E47" s="84">
        <v>3.13</v>
      </c>
      <c r="F47" s="84">
        <v>138</v>
      </c>
      <c r="G47" s="86">
        <v>9.6666666666666696</v>
      </c>
      <c r="H47" s="85">
        <v>26</v>
      </c>
      <c r="I47">
        <v>63</v>
      </c>
      <c r="J47" s="79">
        <v>0.21025610243902401</v>
      </c>
      <c r="K47" s="85">
        <v>200</v>
      </c>
      <c r="L47" s="77">
        <v>0.31343283582089598</v>
      </c>
      <c r="M47" t="str">
        <f t="shared" si="7"/>
        <v>Unrequaired</v>
      </c>
      <c r="N47" s="112">
        <f t="shared" si="8"/>
        <v>0</v>
      </c>
    </row>
    <row r="48" spans="1:14" hidden="1">
      <c r="A48" t="s">
        <v>1179</v>
      </c>
      <c r="B48" t="s">
        <v>1357</v>
      </c>
      <c r="C48" t="s">
        <v>1358</v>
      </c>
      <c r="D48" s="84">
        <v>1</v>
      </c>
      <c r="E48" s="84">
        <v>2.78</v>
      </c>
      <c r="F48" s="84">
        <v>183</v>
      </c>
      <c r="G48" s="86">
        <v>7</v>
      </c>
      <c r="H48" s="85">
        <v>7</v>
      </c>
      <c r="I48">
        <v>11</v>
      </c>
      <c r="J48" s="79">
        <v>0.22867074101995599</v>
      </c>
      <c r="K48" s="85">
        <v>200</v>
      </c>
      <c r="L48" s="77">
        <v>5.67010309278351E-2</v>
      </c>
      <c r="N48"/>
    </row>
    <row r="49" spans="1:14">
      <c r="A49" t="s">
        <v>1179</v>
      </c>
      <c r="B49" t="s">
        <v>1363</v>
      </c>
      <c r="C49" t="s">
        <v>1364</v>
      </c>
      <c r="D49" s="84">
        <v>1</v>
      </c>
      <c r="E49" s="84">
        <v>3.13</v>
      </c>
      <c r="F49" s="84">
        <v>172</v>
      </c>
      <c r="G49" s="86">
        <v>4</v>
      </c>
      <c r="H49" s="85">
        <v>6</v>
      </c>
      <c r="I49">
        <v>33</v>
      </c>
      <c r="J49" s="79">
        <v>0.21512376654656301</v>
      </c>
      <c r="K49" s="85">
        <v>200</v>
      </c>
      <c r="L49" s="77">
        <v>0.16097560975609801</v>
      </c>
      <c r="M49" t="str">
        <f t="shared" ref="M49:M50" si="9">IF(AND((F49-((H49/F49)*G49))&lt;K49,L49&gt;50%,K49&lt;G49),"Replenish","Unrequaired")</f>
        <v>Unrequaired</v>
      </c>
      <c r="N49" s="112">
        <f t="shared" ref="N49:N50" si="10">IF(M49="Replenish",(L49*G49+(H49-G49)-F49),0)</f>
        <v>0</v>
      </c>
    </row>
    <row r="50" spans="1:14">
      <c r="A50" t="s">
        <v>1179</v>
      </c>
      <c r="B50" t="s">
        <v>1194</v>
      </c>
      <c r="C50" t="s">
        <v>1195</v>
      </c>
      <c r="D50" s="84">
        <v>7</v>
      </c>
      <c r="E50" s="84">
        <v>3.16</v>
      </c>
      <c r="F50" s="84">
        <v>4</v>
      </c>
      <c r="G50" s="86">
        <v>22.8333333333333</v>
      </c>
      <c r="H50" s="85">
        <v>87</v>
      </c>
      <c r="I50">
        <v>140</v>
      </c>
      <c r="J50" s="79">
        <v>0.184057304423658</v>
      </c>
      <c r="K50" s="85">
        <v>0</v>
      </c>
      <c r="L50" s="78">
        <v>0.97222222222222199</v>
      </c>
      <c r="M50" t="str">
        <f t="shared" si="9"/>
        <v>Replenish</v>
      </c>
      <c r="N50" s="112">
        <f t="shared" si="10"/>
        <v>82.365740740740733</v>
      </c>
    </row>
    <row r="51" spans="1:14" hidden="1">
      <c r="A51" t="s">
        <v>1325</v>
      </c>
      <c r="B51" t="s">
        <v>1327</v>
      </c>
      <c r="C51" t="s">
        <v>1328</v>
      </c>
      <c r="D51" s="84">
        <v>1</v>
      </c>
      <c r="E51" s="84">
        <v>3</v>
      </c>
      <c r="F51" s="84">
        <v>50</v>
      </c>
      <c r="G51" s="86">
        <v>6.6</v>
      </c>
      <c r="H51" s="85">
        <v>19</v>
      </c>
      <c r="I51">
        <v>33</v>
      </c>
      <c r="J51" s="79">
        <v>0.16567983036424899</v>
      </c>
      <c r="K51" s="85">
        <v>0</v>
      </c>
      <c r="L51" s="77">
        <v>0.39759036144578302</v>
      </c>
      <c r="N51"/>
    </row>
    <row r="52" spans="1:14">
      <c r="A52" t="s">
        <v>1325</v>
      </c>
      <c r="B52" t="s">
        <v>1331</v>
      </c>
      <c r="C52" t="s">
        <v>1332</v>
      </c>
      <c r="D52" s="84">
        <v>1</v>
      </c>
      <c r="E52" s="84">
        <v>3.82</v>
      </c>
      <c r="F52" s="84">
        <v>121</v>
      </c>
      <c r="G52" s="86">
        <v>12.3333333333333</v>
      </c>
      <c r="H52" s="85">
        <v>28</v>
      </c>
      <c r="I52">
        <v>74</v>
      </c>
      <c r="J52" s="79">
        <v>0.172287955712741</v>
      </c>
      <c r="K52" s="85">
        <v>0</v>
      </c>
      <c r="L52" s="77">
        <v>0.37948717948717903</v>
      </c>
      <c r="M52" t="str">
        <f t="shared" ref="M52:M55" si="11">IF(AND((F52-((H52/F52)*G52))&lt;K52,L52&gt;50%,K52&lt;G52),"Replenish","Unrequaired")</f>
        <v>Unrequaired</v>
      </c>
      <c r="N52" s="112">
        <f t="shared" ref="N52:N55" si="12">IF(M52="Replenish",(L52*G52+(H52-G52)-F52),0)</f>
        <v>0</v>
      </c>
    </row>
    <row r="53" spans="1:14">
      <c r="A53" t="s">
        <v>1325</v>
      </c>
      <c r="B53" t="s">
        <v>1329</v>
      </c>
      <c r="C53" t="s">
        <v>1330</v>
      </c>
      <c r="D53" s="84">
        <v>1</v>
      </c>
      <c r="E53" s="84">
        <v>3.42</v>
      </c>
      <c r="F53" s="84">
        <v>120</v>
      </c>
      <c r="G53" s="86">
        <v>23</v>
      </c>
      <c r="H53" s="85">
        <v>31</v>
      </c>
      <c r="I53">
        <v>69</v>
      </c>
      <c r="J53" s="79">
        <v>0.101295878225079</v>
      </c>
      <c r="K53" s="85">
        <v>0</v>
      </c>
      <c r="L53" s="77">
        <v>0.365079365079365</v>
      </c>
      <c r="M53" t="str">
        <f t="shared" si="11"/>
        <v>Unrequaired</v>
      </c>
      <c r="N53" s="112">
        <f t="shared" si="12"/>
        <v>0</v>
      </c>
    </row>
    <row r="54" spans="1:14">
      <c r="A54" t="s">
        <v>1198</v>
      </c>
      <c r="B54" t="s">
        <v>1201</v>
      </c>
      <c r="C54" t="s">
        <v>1202</v>
      </c>
      <c r="D54" s="84">
        <v>2</v>
      </c>
      <c r="E54" s="84">
        <v>4.75</v>
      </c>
      <c r="F54" s="84">
        <v>118</v>
      </c>
      <c r="G54" s="86">
        <v>43.5</v>
      </c>
      <c r="H54" s="85">
        <v>69</v>
      </c>
      <c r="I54">
        <v>195</v>
      </c>
      <c r="J54" s="79">
        <v>0.16788475154105201</v>
      </c>
      <c r="K54" s="85">
        <v>0</v>
      </c>
      <c r="L54" s="78">
        <v>0.62300319488817901</v>
      </c>
      <c r="M54" t="str">
        <f t="shared" si="11"/>
        <v>Unrequaired</v>
      </c>
      <c r="N54" s="112">
        <f t="shared" si="12"/>
        <v>0</v>
      </c>
    </row>
    <row r="55" spans="1:14">
      <c r="A55" t="s">
        <v>1198</v>
      </c>
      <c r="B55" t="s">
        <v>1199</v>
      </c>
      <c r="C55" t="s">
        <v>1200</v>
      </c>
      <c r="D55" s="84">
        <v>2</v>
      </c>
      <c r="E55" s="84">
        <v>4.5199999999999996</v>
      </c>
      <c r="F55" s="84">
        <v>107</v>
      </c>
      <c r="G55" s="86">
        <v>48</v>
      </c>
      <c r="H55" s="85">
        <v>80</v>
      </c>
      <c r="I55">
        <v>215</v>
      </c>
      <c r="J55" s="79">
        <v>0.17523179760864499</v>
      </c>
      <c r="K55" s="85">
        <v>0</v>
      </c>
      <c r="L55" s="78">
        <v>0.66770186335403703</v>
      </c>
      <c r="M55" t="str">
        <f t="shared" si="11"/>
        <v>Unrequaired</v>
      </c>
      <c r="N55" s="112">
        <f t="shared" si="12"/>
        <v>0</v>
      </c>
    </row>
    <row r="56" spans="1:14" hidden="1">
      <c r="A56" t="s">
        <v>1365</v>
      </c>
      <c r="B56" t="s">
        <v>1366</v>
      </c>
      <c r="C56" t="s">
        <v>1367</v>
      </c>
      <c r="D56" s="84">
        <v>7</v>
      </c>
      <c r="E56" s="84">
        <v>2.17</v>
      </c>
      <c r="F56" s="84">
        <v>148</v>
      </c>
      <c r="G56" s="86">
        <v>3</v>
      </c>
      <c r="H56" s="85">
        <v>7</v>
      </c>
      <c r="I56">
        <v>35</v>
      </c>
      <c r="J56" s="79">
        <v>3.3140756302521002E-2</v>
      </c>
      <c r="K56" s="85">
        <v>0</v>
      </c>
      <c r="L56" s="77">
        <v>0.191256830601093</v>
      </c>
      <c r="N56"/>
    </row>
    <row r="57" spans="1:14">
      <c r="A57" t="s">
        <v>1203</v>
      </c>
      <c r="B57" t="s">
        <v>1204</v>
      </c>
      <c r="C57" t="s">
        <v>1205</v>
      </c>
      <c r="D57" s="84">
        <v>6</v>
      </c>
      <c r="E57" s="84">
        <v>3.18</v>
      </c>
      <c r="F57" s="84">
        <v>49</v>
      </c>
      <c r="G57" s="86">
        <v>46.3333333333333</v>
      </c>
      <c r="H57" s="85">
        <v>102</v>
      </c>
      <c r="I57">
        <v>305</v>
      </c>
      <c r="J57" s="79">
        <v>0.14566897272611701</v>
      </c>
      <c r="K57" s="85">
        <v>0</v>
      </c>
      <c r="L57" s="78">
        <v>0.86158192090395502</v>
      </c>
      <c r="M57" t="str">
        <f t="shared" ref="M57:M70" si="13">IF(AND((F57-((H57/F57)*G57))&lt;K57,L57&gt;50%,K57&lt;G57),"Replenish","Unrequaired")</f>
        <v>Replenish</v>
      </c>
      <c r="N57" s="112">
        <f t="shared" ref="N57:N70" si="14">IF(M57="Replenish",(L57*G57+(H57-G57)-F57),0)</f>
        <v>46.586629001883253</v>
      </c>
    </row>
    <row r="58" spans="1:14">
      <c r="A58" t="s">
        <v>1203</v>
      </c>
      <c r="B58" t="s">
        <v>1206</v>
      </c>
      <c r="C58" t="s">
        <v>1207</v>
      </c>
      <c r="D58" s="84">
        <v>7</v>
      </c>
      <c r="E58" s="84">
        <v>3.18</v>
      </c>
      <c r="F58" s="84">
        <v>5</v>
      </c>
      <c r="G58" s="86">
        <v>27.6666666666667</v>
      </c>
      <c r="H58" s="85">
        <v>54</v>
      </c>
      <c r="I58">
        <v>168</v>
      </c>
      <c r="J58" s="79">
        <v>0.18335681911187501</v>
      </c>
      <c r="K58" s="85">
        <v>0</v>
      </c>
      <c r="L58" s="78">
        <v>0.97109826589595405</v>
      </c>
      <c r="M58" t="str">
        <f t="shared" si="13"/>
        <v>Replenish</v>
      </c>
      <c r="N58" s="112">
        <f t="shared" si="14"/>
        <v>48.200385356454731</v>
      </c>
    </row>
    <row r="59" spans="1:14">
      <c r="A59" t="s">
        <v>1208</v>
      </c>
      <c r="B59" t="s">
        <v>1382</v>
      </c>
      <c r="C59" t="s">
        <v>1383</v>
      </c>
      <c r="D59" s="84">
        <v>2</v>
      </c>
      <c r="E59" s="84">
        <v>3.22</v>
      </c>
      <c r="F59" s="84">
        <v>136</v>
      </c>
      <c r="G59" s="86">
        <v>3</v>
      </c>
      <c r="H59" s="85">
        <v>3</v>
      </c>
      <c r="I59">
        <v>57</v>
      </c>
      <c r="J59" s="79">
        <v>0.17411999020024799</v>
      </c>
      <c r="K59" s="85">
        <v>51</v>
      </c>
      <c r="L59" s="77">
        <v>0.295336787564767</v>
      </c>
      <c r="M59" t="str">
        <f t="shared" si="13"/>
        <v>Unrequaired</v>
      </c>
      <c r="N59" s="112">
        <f t="shared" si="14"/>
        <v>0</v>
      </c>
    </row>
    <row r="60" spans="1:14">
      <c r="A60" t="s">
        <v>1208</v>
      </c>
      <c r="B60" t="s">
        <v>1372</v>
      </c>
      <c r="C60" t="s">
        <v>1373</v>
      </c>
      <c r="D60" s="84">
        <v>2</v>
      </c>
      <c r="E60" s="84">
        <v>3.22</v>
      </c>
      <c r="F60" s="84">
        <v>185</v>
      </c>
      <c r="G60" s="86">
        <v>3</v>
      </c>
      <c r="H60" s="85">
        <v>3</v>
      </c>
      <c r="I60">
        <v>10</v>
      </c>
      <c r="J60" s="79">
        <v>0.17947474747474701</v>
      </c>
      <c r="K60" s="85">
        <v>119</v>
      </c>
      <c r="L60" s="77">
        <v>5.1282051282051301E-2</v>
      </c>
      <c r="M60" t="str">
        <f t="shared" si="13"/>
        <v>Unrequaired</v>
      </c>
      <c r="N60" s="112">
        <f t="shared" si="14"/>
        <v>0</v>
      </c>
    </row>
    <row r="61" spans="1:14">
      <c r="A61" t="s">
        <v>1208</v>
      </c>
      <c r="B61" t="s">
        <v>1384</v>
      </c>
      <c r="C61" t="s">
        <v>1385</v>
      </c>
      <c r="D61" s="84">
        <v>2</v>
      </c>
      <c r="E61" s="84">
        <v>3.22</v>
      </c>
      <c r="F61" s="84">
        <v>129</v>
      </c>
      <c r="G61" s="86">
        <v>4</v>
      </c>
      <c r="H61" s="85">
        <v>4</v>
      </c>
      <c r="I61">
        <v>60</v>
      </c>
      <c r="J61" s="79">
        <v>0.17566461408249201</v>
      </c>
      <c r="K61" s="85">
        <v>29</v>
      </c>
      <c r="L61" s="77">
        <v>0.317460317460317</v>
      </c>
      <c r="M61" t="str">
        <f t="shared" si="13"/>
        <v>Unrequaired</v>
      </c>
      <c r="N61" s="112">
        <f t="shared" si="14"/>
        <v>0</v>
      </c>
    </row>
    <row r="62" spans="1:14">
      <c r="A62" t="s">
        <v>1208</v>
      </c>
      <c r="B62" t="s">
        <v>1376</v>
      </c>
      <c r="C62" t="s">
        <v>1377</v>
      </c>
      <c r="D62" s="84">
        <v>7</v>
      </c>
      <c r="E62" s="84">
        <v>3.43</v>
      </c>
      <c r="F62" s="84">
        <v>2</v>
      </c>
      <c r="G62" s="86">
        <v>0</v>
      </c>
      <c r="H62" s="85">
        <v>0</v>
      </c>
      <c r="I62">
        <v>0</v>
      </c>
      <c r="J62" s="79">
        <v>0</v>
      </c>
      <c r="K62" s="85">
        <v>0</v>
      </c>
      <c r="L62" s="77">
        <v>0</v>
      </c>
      <c r="M62" t="str">
        <f t="shared" si="13"/>
        <v>Unrequaired</v>
      </c>
      <c r="N62" s="112">
        <f t="shared" si="14"/>
        <v>0</v>
      </c>
    </row>
    <row r="63" spans="1:14">
      <c r="A63" t="s">
        <v>1208</v>
      </c>
      <c r="B63" t="s">
        <v>1378</v>
      </c>
      <c r="C63" t="s">
        <v>1379</v>
      </c>
      <c r="D63" s="84">
        <v>7</v>
      </c>
      <c r="E63" s="84">
        <v>3.43</v>
      </c>
      <c r="F63" s="84">
        <v>2</v>
      </c>
      <c r="G63" s="86">
        <v>0</v>
      </c>
      <c r="H63" s="85">
        <v>0</v>
      </c>
      <c r="I63">
        <v>0</v>
      </c>
      <c r="J63" s="79">
        <v>0</v>
      </c>
      <c r="K63" s="85">
        <v>0</v>
      </c>
      <c r="L63" s="77">
        <v>0</v>
      </c>
      <c r="M63" t="str">
        <f t="shared" si="13"/>
        <v>Unrequaired</v>
      </c>
      <c r="N63" s="112">
        <f t="shared" si="14"/>
        <v>0</v>
      </c>
    </row>
    <row r="64" spans="1:14">
      <c r="A64" t="s">
        <v>1208</v>
      </c>
      <c r="B64" t="s">
        <v>1333</v>
      </c>
      <c r="C64" t="s">
        <v>1334</v>
      </c>
      <c r="D64" s="84">
        <v>1</v>
      </c>
      <c r="E64" s="84">
        <v>3.81</v>
      </c>
      <c r="F64" s="84">
        <v>177</v>
      </c>
      <c r="G64" s="86">
        <v>12.8333333333333</v>
      </c>
      <c r="H64" s="85">
        <v>36</v>
      </c>
      <c r="I64">
        <v>112</v>
      </c>
      <c r="J64" s="79">
        <v>0.16477207153228701</v>
      </c>
      <c r="K64" s="85">
        <v>200</v>
      </c>
      <c r="L64" s="77">
        <v>0.38754325259515598</v>
      </c>
      <c r="M64" t="str">
        <f t="shared" si="13"/>
        <v>Unrequaired</v>
      </c>
      <c r="N64" s="112">
        <f t="shared" si="14"/>
        <v>0</v>
      </c>
    </row>
    <row r="65" spans="1:14">
      <c r="A65" s="102" t="s">
        <v>1208</v>
      </c>
      <c r="B65" s="102" t="s">
        <v>1335</v>
      </c>
      <c r="C65" s="102" t="s">
        <v>1336</v>
      </c>
      <c r="D65" s="103">
        <v>1</v>
      </c>
      <c r="E65" s="103">
        <v>3.81</v>
      </c>
      <c r="F65" s="103">
        <v>165</v>
      </c>
      <c r="G65" s="104">
        <v>20.8333333333333</v>
      </c>
      <c r="H65" s="105">
        <v>43</v>
      </c>
      <c r="I65" s="102">
        <v>151</v>
      </c>
      <c r="J65" s="106">
        <v>0.21076503857968801</v>
      </c>
      <c r="K65" s="105">
        <v>200</v>
      </c>
      <c r="L65" s="107">
        <v>0.477848101265823</v>
      </c>
      <c r="M65" t="str">
        <f t="shared" si="13"/>
        <v>Unrequaired</v>
      </c>
      <c r="N65" s="112">
        <f t="shared" si="14"/>
        <v>0</v>
      </c>
    </row>
    <row r="66" spans="1:14">
      <c r="A66" t="s">
        <v>1208</v>
      </c>
      <c r="B66" t="s">
        <v>1370</v>
      </c>
      <c r="C66" t="s">
        <v>1371</v>
      </c>
      <c r="D66" s="84">
        <v>1</v>
      </c>
      <c r="E66" s="84">
        <v>3.81</v>
      </c>
      <c r="F66" s="84">
        <v>159</v>
      </c>
      <c r="G66" s="86">
        <v>11</v>
      </c>
      <c r="H66" s="85">
        <v>11</v>
      </c>
      <c r="I66">
        <v>17</v>
      </c>
      <c r="J66" s="79">
        <v>0.14941176470588199</v>
      </c>
      <c r="K66" s="85">
        <v>200</v>
      </c>
      <c r="L66" s="77">
        <v>9.6590909090909102E-2</v>
      </c>
      <c r="M66" t="str">
        <f t="shared" si="13"/>
        <v>Unrequaired</v>
      </c>
      <c r="N66" s="112">
        <f t="shared" si="14"/>
        <v>0</v>
      </c>
    </row>
    <row r="67" spans="1:14">
      <c r="A67" t="s">
        <v>1208</v>
      </c>
      <c r="B67" t="s">
        <v>1380</v>
      </c>
      <c r="C67" t="s">
        <v>1381</v>
      </c>
      <c r="D67" s="84">
        <v>7</v>
      </c>
      <c r="E67" s="84">
        <v>3.89</v>
      </c>
      <c r="F67" s="84">
        <v>2</v>
      </c>
      <c r="G67" s="86">
        <v>0</v>
      </c>
      <c r="H67" s="85">
        <v>0</v>
      </c>
      <c r="I67">
        <v>0</v>
      </c>
      <c r="J67" s="79">
        <v>0</v>
      </c>
      <c r="K67" s="85">
        <v>0</v>
      </c>
      <c r="L67" s="77">
        <v>0</v>
      </c>
      <c r="M67" t="str">
        <f t="shared" si="13"/>
        <v>Unrequaired</v>
      </c>
      <c r="N67" s="112">
        <f t="shared" si="14"/>
        <v>0</v>
      </c>
    </row>
    <row r="68" spans="1:14">
      <c r="A68" t="s">
        <v>1208</v>
      </c>
      <c r="B68" t="s">
        <v>1368</v>
      </c>
      <c r="C68" t="s">
        <v>1369</v>
      </c>
      <c r="D68" s="84">
        <v>1</v>
      </c>
      <c r="E68" s="84">
        <v>3.72</v>
      </c>
      <c r="F68" s="84">
        <v>197</v>
      </c>
      <c r="G68" s="86">
        <v>0</v>
      </c>
      <c r="H68" s="85">
        <v>0</v>
      </c>
      <c r="I68">
        <v>0</v>
      </c>
      <c r="J68" s="79">
        <v>0</v>
      </c>
      <c r="K68" s="85">
        <v>200</v>
      </c>
      <c r="L68" s="77">
        <v>0</v>
      </c>
      <c r="M68" t="str">
        <f t="shared" si="13"/>
        <v>Unrequaired</v>
      </c>
      <c r="N68" s="112">
        <f t="shared" si="14"/>
        <v>0</v>
      </c>
    </row>
    <row r="69" spans="1:14">
      <c r="A69" t="s">
        <v>1208</v>
      </c>
      <c r="B69" t="s">
        <v>1209</v>
      </c>
      <c r="C69" t="s">
        <v>1210</v>
      </c>
      <c r="D69" s="84">
        <v>3</v>
      </c>
      <c r="E69" s="84">
        <v>4.28</v>
      </c>
      <c r="F69" s="84">
        <v>44</v>
      </c>
      <c r="G69" s="86">
        <v>66.1666666666667</v>
      </c>
      <c r="H69" s="85">
        <v>109</v>
      </c>
      <c r="I69">
        <v>414</v>
      </c>
      <c r="J69" s="79">
        <v>0.25916873685841801</v>
      </c>
      <c r="K69" s="85">
        <v>0</v>
      </c>
      <c r="L69" s="78">
        <v>0.90393013100436703</v>
      </c>
      <c r="M69" t="str">
        <f t="shared" si="13"/>
        <v>Replenish</v>
      </c>
      <c r="N69" s="112">
        <f t="shared" si="14"/>
        <v>58.643377001455619</v>
      </c>
    </row>
    <row r="70" spans="1:14">
      <c r="A70" t="s">
        <v>1208</v>
      </c>
      <c r="B70" t="s">
        <v>1374</v>
      </c>
      <c r="C70" t="s">
        <v>1375</v>
      </c>
      <c r="D70" s="84">
        <v>7</v>
      </c>
      <c r="E70" s="84">
        <v>3.64</v>
      </c>
      <c r="F70" s="84">
        <v>2</v>
      </c>
      <c r="G70" s="86">
        <v>0</v>
      </c>
      <c r="H70" s="85">
        <v>0</v>
      </c>
      <c r="I70">
        <v>0</v>
      </c>
      <c r="J70" s="79">
        <v>0</v>
      </c>
      <c r="K70" s="85">
        <v>0</v>
      </c>
      <c r="L70" s="77">
        <v>0</v>
      </c>
      <c r="M70" t="str">
        <f t="shared" si="13"/>
        <v>Unrequaired</v>
      </c>
      <c r="N70" s="112">
        <f t="shared" si="14"/>
        <v>0</v>
      </c>
    </row>
    <row r="71" spans="1:14" hidden="1">
      <c r="A71" t="s">
        <v>1386</v>
      </c>
      <c r="B71" t="s">
        <v>1387</v>
      </c>
      <c r="C71" t="s">
        <v>1388</v>
      </c>
      <c r="D71" s="84">
        <v>5</v>
      </c>
      <c r="E71" s="84">
        <v>2.41</v>
      </c>
      <c r="F71" s="84">
        <v>113</v>
      </c>
      <c r="G71" s="86">
        <v>4</v>
      </c>
      <c r="H71" s="85">
        <v>4</v>
      </c>
      <c r="I71">
        <v>13</v>
      </c>
      <c r="J71" s="79">
        <v>8.4615384615384606E-2</v>
      </c>
      <c r="K71" s="85">
        <v>0</v>
      </c>
      <c r="L71" s="77">
        <v>0.103174603174603</v>
      </c>
      <c r="N71"/>
    </row>
    <row r="72" spans="1:14">
      <c r="A72" t="s">
        <v>1211</v>
      </c>
      <c r="B72" t="s">
        <v>1391</v>
      </c>
      <c r="C72" t="s">
        <v>1392</v>
      </c>
      <c r="D72" s="84">
        <v>7</v>
      </c>
      <c r="E72" s="84">
        <v>3.67</v>
      </c>
      <c r="F72" s="84">
        <v>1</v>
      </c>
      <c r="G72" s="86">
        <v>0</v>
      </c>
      <c r="H72" s="85">
        <v>0</v>
      </c>
      <c r="I72">
        <v>0</v>
      </c>
      <c r="J72" s="79">
        <v>0</v>
      </c>
      <c r="K72" s="85">
        <v>0</v>
      </c>
      <c r="L72" s="77">
        <v>0</v>
      </c>
      <c r="M72" t="str">
        <f t="shared" ref="M72:M74" si="15">IF(AND((F72-((H72/F72)*G72))&lt;K72,L72&gt;50%,K72&lt;G72),"Replenish","Unrequaired")</f>
        <v>Unrequaired</v>
      </c>
      <c r="N72" s="112">
        <f t="shared" ref="N72:N74" si="16">IF(M72="Replenish",(L72*G72+(H72-G72)-F72),0)</f>
        <v>0</v>
      </c>
    </row>
    <row r="73" spans="1:14">
      <c r="A73" t="s">
        <v>1211</v>
      </c>
      <c r="B73" t="s">
        <v>1395</v>
      </c>
      <c r="C73" t="s">
        <v>1396</v>
      </c>
      <c r="D73" s="84">
        <v>7</v>
      </c>
      <c r="E73" s="84">
        <v>3.71</v>
      </c>
      <c r="F73" s="84">
        <v>11</v>
      </c>
      <c r="G73" s="86">
        <v>2.5</v>
      </c>
      <c r="H73" s="85">
        <v>3</v>
      </c>
      <c r="I73">
        <v>5</v>
      </c>
      <c r="J73" s="79">
        <v>0.10199999999999999</v>
      </c>
      <c r="K73" s="85">
        <v>0</v>
      </c>
      <c r="L73" s="77">
        <v>0.3125</v>
      </c>
      <c r="M73" t="str">
        <f t="shared" si="15"/>
        <v>Unrequaired</v>
      </c>
      <c r="N73" s="112">
        <f t="shared" si="16"/>
        <v>0</v>
      </c>
    </row>
    <row r="74" spans="1:14">
      <c r="A74" t="s">
        <v>1211</v>
      </c>
      <c r="B74" t="s">
        <v>1337</v>
      </c>
      <c r="C74" t="s">
        <v>1338</v>
      </c>
      <c r="D74" s="84">
        <v>1</v>
      </c>
      <c r="E74" s="84">
        <v>3.38</v>
      </c>
      <c r="F74" s="84">
        <v>112</v>
      </c>
      <c r="G74" s="86">
        <v>23.3333333333333</v>
      </c>
      <c r="H74" s="85">
        <v>61</v>
      </c>
      <c r="I74">
        <v>80</v>
      </c>
      <c r="J74" s="79">
        <v>0.251659612469952</v>
      </c>
      <c r="K74" s="85">
        <v>200</v>
      </c>
      <c r="L74" s="77">
        <v>0.41666666666666702</v>
      </c>
      <c r="M74" t="str">
        <f t="shared" si="15"/>
        <v>Unrequaired</v>
      </c>
      <c r="N74" s="112">
        <f t="shared" si="16"/>
        <v>0</v>
      </c>
    </row>
    <row r="75" spans="1:14" hidden="1">
      <c r="A75" t="s">
        <v>1211</v>
      </c>
      <c r="B75" t="s">
        <v>1214</v>
      </c>
      <c r="C75" t="s">
        <v>1215</v>
      </c>
      <c r="D75" s="84">
        <v>3</v>
      </c>
      <c r="E75" s="84">
        <v>2.9</v>
      </c>
      <c r="F75" s="84">
        <v>110</v>
      </c>
      <c r="G75" s="86">
        <v>44.6</v>
      </c>
      <c r="H75" s="85">
        <v>88</v>
      </c>
      <c r="I75">
        <v>274</v>
      </c>
      <c r="J75" s="79">
        <v>0.185477460389018</v>
      </c>
      <c r="K75" s="85">
        <v>0</v>
      </c>
      <c r="L75" s="78">
        <v>0.71354166666666696</v>
      </c>
      <c r="N75"/>
    </row>
    <row r="76" spans="1:14" hidden="1">
      <c r="A76" t="s">
        <v>1211</v>
      </c>
      <c r="B76" t="s">
        <v>1393</v>
      </c>
      <c r="C76" t="s">
        <v>1394</v>
      </c>
      <c r="D76" s="84">
        <v>3</v>
      </c>
      <c r="E76" s="84">
        <v>2.9</v>
      </c>
      <c r="F76" s="84">
        <v>122</v>
      </c>
      <c r="G76" s="86">
        <v>34.5</v>
      </c>
      <c r="H76" s="85">
        <v>48</v>
      </c>
      <c r="I76">
        <v>73</v>
      </c>
      <c r="J76" s="79">
        <v>0.26519632817559202</v>
      </c>
      <c r="K76" s="85">
        <v>0</v>
      </c>
      <c r="L76" s="77">
        <v>0.37435897435897397</v>
      </c>
      <c r="N76"/>
    </row>
    <row r="77" spans="1:14" hidden="1">
      <c r="A77" t="s">
        <v>1211</v>
      </c>
      <c r="B77" t="s">
        <v>1389</v>
      </c>
      <c r="C77" t="s">
        <v>1390</v>
      </c>
      <c r="D77" s="84">
        <v>3</v>
      </c>
      <c r="E77" s="84">
        <v>2.9</v>
      </c>
      <c r="F77" s="84">
        <v>199</v>
      </c>
      <c r="G77" s="86">
        <v>29.4</v>
      </c>
      <c r="H77" s="85">
        <v>68</v>
      </c>
      <c r="I77">
        <v>176</v>
      </c>
      <c r="J77" s="79">
        <v>0.21957990025467999</v>
      </c>
      <c r="K77" s="85">
        <v>0</v>
      </c>
      <c r="L77" s="77">
        <v>0.46933333333333299</v>
      </c>
      <c r="N77"/>
    </row>
    <row r="78" spans="1:14" hidden="1">
      <c r="A78" t="s">
        <v>1211</v>
      </c>
      <c r="B78" t="s">
        <v>1216</v>
      </c>
      <c r="C78" t="s">
        <v>1217</v>
      </c>
      <c r="D78" s="84">
        <v>7</v>
      </c>
      <c r="E78" s="84">
        <v>2.9</v>
      </c>
      <c r="F78" s="84">
        <v>29</v>
      </c>
      <c r="G78" s="86">
        <v>28</v>
      </c>
      <c r="H78" s="85">
        <v>59</v>
      </c>
      <c r="I78">
        <v>180</v>
      </c>
      <c r="J78" s="79">
        <v>0.16132095211355399</v>
      </c>
      <c r="K78" s="85">
        <v>0</v>
      </c>
      <c r="L78" s="78">
        <v>0.86124401913875603</v>
      </c>
      <c r="N78"/>
    </row>
    <row r="79" spans="1:14" hidden="1">
      <c r="A79" t="s">
        <v>1211</v>
      </c>
      <c r="B79" t="s">
        <v>1212</v>
      </c>
      <c r="C79" t="s">
        <v>1213</v>
      </c>
      <c r="D79" s="84">
        <v>3</v>
      </c>
      <c r="E79" s="84">
        <v>2.87</v>
      </c>
      <c r="F79" s="84">
        <v>69</v>
      </c>
      <c r="G79" s="86">
        <v>26.1666666666667</v>
      </c>
      <c r="H79" s="85">
        <v>49</v>
      </c>
      <c r="I79">
        <v>219</v>
      </c>
      <c r="J79" s="79">
        <v>0.20701676317776599</v>
      </c>
      <c r="K79" s="85">
        <v>0</v>
      </c>
      <c r="L79" s="78">
        <v>0.76041666666666696</v>
      </c>
      <c r="N79"/>
    </row>
    <row r="80" spans="1:14">
      <c r="A80" t="s">
        <v>1218</v>
      </c>
      <c r="B80" t="s">
        <v>1405</v>
      </c>
      <c r="C80" t="s">
        <v>1406</v>
      </c>
      <c r="D80" s="84">
        <v>1</v>
      </c>
      <c r="E80" s="84">
        <v>3.5</v>
      </c>
      <c r="F80" s="84">
        <v>165</v>
      </c>
      <c r="G80" s="86">
        <v>16</v>
      </c>
      <c r="H80" s="85">
        <v>16</v>
      </c>
      <c r="I80">
        <v>25</v>
      </c>
      <c r="J80" s="79">
        <v>0.118666666666667</v>
      </c>
      <c r="K80" s="85">
        <v>200</v>
      </c>
      <c r="L80" s="77">
        <v>0.13157894736842099</v>
      </c>
      <c r="M80" t="str">
        <f t="shared" ref="M80:M89" si="17">IF(AND((F80-((H80/F80)*G80))&lt;K80,L80&gt;50%,K80&lt;G80),"Replenish","Unrequaired")</f>
        <v>Unrequaired</v>
      </c>
      <c r="N80" s="112">
        <f t="shared" ref="N80:N89" si="18">IF(M80="Replenish",(L80*G80+(H80-G80)-F80),0)</f>
        <v>0</v>
      </c>
    </row>
    <row r="81" spans="1:14">
      <c r="A81" t="s">
        <v>1218</v>
      </c>
      <c r="B81" t="s">
        <v>1221</v>
      </c>
      <c r="C81" t="s">
        <v>1222</v>
      </c>
      <c r="D81" s="84">
        <v>3</v>
      </c>
      <c r="E81" s="84">
        <v>3.5</v>
      </c>
      <c r="F81" s="84">
        <v>31</v>
      </c>
      <c r="G81" s="86">
        <v>118</v>
      </c>
      <c r="H81" s="85">
        <v>140</v>
      </c>
      <c r="I81">
        <v>241</v>
      </c>
      <c r="J81" s="79">
        <v>0.16278373348210901</v>
      </c>
      <c r="K81" s="85">
        <v>28</v>
      </c>
      <c r="L81" s="78">
        <v>0.88602941176470595</v>
      </c>
      <c r="M81" t="str">
        <f t="shared" si="17"/>
        <v>Replenish</v>
      </c>
      <c r="N81" s="112">
        <f t="shared" si="18"/>
        <v>95.551470588235304</v>
      </c>
    </row>
    <row r="82" spans="1:14">
      <c r="A82" t="s">
        <v>1218</v>
      </c>
      <c r="B82" t="s">
        <v>1403</v>
      </c>
      <c r="C82" t="s">
        <v>1404</v>
      </c>
      <c r="D82" s="84">
        <v>3</v>
      </c>
      <c r="E82" s="84">
        <v>3.5</v>
      </c>
      <c r="F82" s="84">
        <v>175</v>
      </c>
      <c r="G82" s="86">
        <v>5</v>
      </c>
      <c r="H82" s="85">
        <v>9</v>
      </c>
      <c r="I82">
        <v>10</v>
      </c>
      <c r="J82" s="79">
        <v>0.16601449275362301</v>
      </c>
      <c r="K82" s="85">
        <v>10</v>
      </c>
      <c r="L82" s="77">
        <v>5.4054054054054099E-2</v>
      </c>
      <c r="M82" t="str">
        <f t="shared" si="17"/>
        <v>Unrequaired</v>
      </c>
      <c r="N82" s="112">
        <f t="shared" si="18"/>
        <v>0</v>
      </c>
    </row>
    <row r="83" spans="1:14">
      <c r="A83" t="s">
        <v>1218</v>
      </c>
      <c r="B83" t="s">
        <v>1397</v>
      </c>
      <c r="C83" t="s">
        <v>1398</v>
      </c>
      <c r="D83" s="84">
        <v>3</v>
      </c>
      <c r="E83" s="84">
        <v>3.5</v>
      </c>
      <c r="F83" s="84">
        <v>452</v>
      </c>
      <c r="G83" s="86">
        <v>17.5</v>
      </c>
      <c r="H83" s="85">
        <v>32</v>
      </c>
      <c r="I83">
        <v>50</v>
      </c>
      <c r="J83" s="79">
        <v>0.17199974526087</v>
      </c>
      <c r="K83" s="85">
        <v>80</v>
      </c>
      <c r="L83" s="77">
        <v>9.9601593625498003E-2</v>
      </c>
      <c r="M83" t="str">
        <f t="shared" si="17"/>
        <v>Unrequaired</v>
      </c>
      <c r="N83" s="112">
        <f t="shared" si="18"/>
        <v>0</v>
      </c>
    </row>
    <row r="84" spans="1:14">
      <c r="A84" t="s">
        <v>1218</v>
      </c>
      <c r="B84" t="s">
        <v>1401</v>
      </c>
      <c r="C84" t="s">
        <v>1402</v>
      </c>
      <c r="D84" s="84">
        <v>3</v>
      </c>
      <c r="E84" s="84">
        <v>3.5</v>
      </c>
      <c r="F84" s="84">
        <v>152</v>
      </c>
      <c r="G84" s="86">
        <v>6</v>
      </c>
      <c r="H84" s="85">
        <v>6</v>
      </c>
      <c r="I84">
        <v>12</v>
      </c>
      <c r="J84" s="79">
        <v>0.14583333333333301</v>
      </c>
      <c r="K84" s="85">
        <v>32</v>
      </c>
      <c r="L84" s="77">
        <v>7.3170731707317097E-2</v>
      </c>
      <c r="M84" t="str">
        <f t="shared" si="17"/>
        <v>Unrequaired</v>
      </c>
      <c r="N84" s="112">
        <f t="shared" si="18"/>
        <v>0</v>
      </c>
    </row>
    <row r="85" spans="1:14">
      <c r="A85" t="s">
        <v>1218</v>
      </c>
      <c r="B85" t="s">
        <v>1399</v>
      </c>
      <c r="C85" t="s">
        <v>1400</v>
      </c>
      <c r="D85" s="84">
        <v>3</v>
      </c>
      <c r="E85" s="84">
        <v>3.5</v>
      </c>
      <c r="F85" s="84">
        <v>152</v>
      </c>
      <c r="G85" s="86">
        <v>7</v>
      </c>
      <c r="H85" s="85">
        <v>7</v>
      </c>
      <c r="I85">
        <v>8</v>
      </c>
      <c r="J85" s="79">
        <v>0.10643115942028999</v>
      </c>
      <c r="K85" s="85">
        <v>36</v>
      </c>
      <c r="L85" s="77">
        <v>0.05</v>
      </c>
      <c r="M85" t="str">
        <f t="shared" si="17"/>
        <v>Unrequaired</v>
      </c>
      <c r="N85" s="112">
        <f t="shared" si="18"/>
        <v>0</v>
      </c>
    </row>
    <row r="86" spans="1:14">
      <c r="A86" t="s">
        <v>1218</v>
      </c>
      <c r="B86" t="s">
        <v>1407</v>
      </c>
      <c r="C86" t="s">
        <v>1408</v>
      </c>
      <c r="D86" s="84">
        <v>3</v>
      </c>
      <c r="E86" s="84">
        <v>3.5</v>
      </c>
      <c r="F86" s="84">
        <v>460</v>
      </c>
      <c r="G86" s="86">
        <v>36.5</v>
      </c>
      <c r="H86" s="85">
        <v>66</v>
      </c>
      <c r="I86">
        <v>87</v>
      </c>
      <c r="J86" s="79">
        <v>0.13785606187739499</v>
      </c>
      <c r="K86" s="85">
        <v>35</v>
      </c>
      <c r="L86" s="77">
        <v>0.15904936014625201</v>
      </c>
      <c r="M86" t="str">
        <f t="shared" si="17"/>
        <v>Unrequaired</v>
      </c>
      <c r="N86" s="112">
        <f t="shared" si="18"/>
        <v>0</v>
      </c>
    </row>
    <row r="87" spans="1:14">
      <c r="A87" t="s">
        <v>1218</v>
      </c>
      <c r="B87" t="s">
        <v>1223</v>
      </c>
      <c r="C87" t="s">
        <v>1224</v>
      </c>
      <c r="D87" s="84">
        <v>3</v>
      </c>
      <c r="E87" s="84">
        <v>3.92</v>
      </c>
      <c r="F87" s="84">
        <v>11</v>
      </c>
      <c r="G87" s="86">
        <v>53.25</v>
      </c>
      <c r="H87" s="85">
        <v>154</v>
      </c>
      <c r="I87">
        <v>225</v>
      </c>
      <c r="J87" s="79">
        <v>0.13433852109750599</v>
      </c>
      <c r="K87" s="85">
        <v>320</v>
      </c>
      <c r="L87" s="78">
        <v>0.95338983050847503</v>
      </c>
      <c r="M87" t="str">
        <f t="shared" si="17"/>
        <v>Unrequaired</v>
      </c>
      <c r="N87" s="112">
        <f t="shared" si="18"/>
        <v>0</v>
      </c>
    </row>
    <row r="88" spans="1:14">
      <c r="A88" t="s">
        <v>1218</v>
      </c>
      <c r="B88" t="s">
        <v>1219</v>
      </c>
      <c r="C88" t="s">
        <v>1220</v>
      </c>
      <c r="D88" s="84">
        <v>1</v>
      </c>
      <c r="E88" s="84">
        <v>3.92</v>
      </c>
      <c r="F88" s="84">
        <v>371</v>
      </c>
      <c r="G88" s="86">
        <v>101.6</v>
      </c>
      <c r="H88" s="85">
        <v>267</v>
      </c>
      <c r="I88">
        <v>541</v>
      </c>
      <c r="J88" s="79">
        <v>3.8728021311630001E-2</v>
      </c>
      <c r="K88" s="85">
        <v>796</v>
      </c>
      <c r="L88" s="78">
        <v>0.59320175438596501</v>
      </c>
      <c r="M88" t="str">
        <f t="shared" si="17"/>
        <v>Unrequaired</v>
      </c>
      <c r="N88" s="112">
        <f t="shared" si="18"/>
        <v>0</v>
      </c>
    </row>
    <row r="89" spans="1:14">
      <c r="A89" t="s">
        <v>1218</v>
      </c>
      <c r="B89" t="s">
        <v>1225</v>
      </c>
      <c r="C89" t="s">
        <v>1226</v>
      </c>
      <c r="D89" s="84">
        <v>3</v>
      </c>
      <c r="E89" s="84">
        <v>3.92</v>
      </c>
      <c r="F89" s="84">
        <v>53</v>
      </c>
      <c r="G89" s="86">
        <v>276.33333333333297</v>
      </c>
      <c r="H89" s="85">
        <v>426</v>
      </c>
      <c r="I89">
        <v>1818</v>
      </c>
      <c r="J89" s="79">
        <v>8.0958282822826494E-2</v>
      </c>
      <c r="K89" s="85">
        <v>85</v>
      </c>
      <c r="L89" s="78">
        <v>0.97167290219134195</v>
      </c>
      <c r="M89" t="str">
        <f t="shared" si="17"/>
        <v>Replenish</v>
      </c>
      <c r="N89" s="112">
        <f t="shared" si="18"/>
        <v>365.17227863887416</v>
      </c>
    </row>
    <row r="90" spans="1:14" hidden="1">
      <c r="A90" t="s">
        <v>1326</v>
      </c>
      <c r="B90" t="s">
        <v>1417</v>
      </c>
      <c r="C90" t="s">
        <v>1418</v>
      </c>
      <c r="D90" s="84">
        <v>7</v>
      </c>
      <c r="E90" s="84">
        <v>2.76</v>
      </c>
      <c r="F90" s="84">
        <v>99</v>
      </c>
      <c r="G90" s="86">
        <v>9.6666666666666696</v>
      </c>
      <c r="H90" s="85">
        <v>21</v>
      </c>
      <c r="I90">
        <v>64</v>
      </c>
      <c r="J90" s="79">
        <v>0.51128310340967098</v>
      </c>
      <c r="K90" s="85">
        <v>0</v>
      </c>
      <c r="L90" s="77">
        <v>0.39263803680981602</v>
      </c>
      <c r="N90"/>
    </row>
    <row r="91" spans="1:14" hidden="1">
      <c r="A91" t="s">
        <v>1326</v>
      </c>
      <c r="B91" t="s">
        <v>1421</v>
      </c>
      <c r="C91" t="s">
        <v>1422</v>
      </c>
      <c r="D91" s="84">
        <v>7</v>
      </c>
      <c r="E91" s="84">
        <v>2.76</v>
      </c>
      <c r="F91" s="84">
        <v>160</v>
      </c>
      <c r="G91" s="86">
        <v>18.5</v>
      </c>
      <c r="H91" s="85">
        <v>28</v>
      </c>
      <c r="I91">
        <v>119</v>
      </c>
      <c r="J91" s="79">
        <v>0.48937173250759403</v>
      </c>
      <c r="K91" s="85">
        <v>0</v>
      </c>
      <c r="L91" s="77">
        <v>0.42652329749103901</v>
      </c>
      <c r="N91"/>
    </row>
    <row r="92" spans="1:14" hidden="1">
      <c r="A92" t="s">
        <v>1326</v>
      </c>
      <c r="B92" t="s">
        <v>1419</v>
      </c>
      <c r="C92" t="s">
        <v>1420</v>
      </c>
      <c r="D92" s="84">
        <v>7</v>
      </c>
      <c r="E92" s="84">
        <v>2.76</v>
      </c>
      <c r="F92" s="84">
        <v>121</v>
      </c>
      <c r="G92" s="86">
        <v>16.8333333333333</v>
      </c>
      <c r="H92" s="85">
        <v>32</v>
      </c>
      <c r="I92">
        <v>103</v>
      </c>
      <c r="J92" s="79">
        <v>0.49093710968739002</v>
      </c>
      <c r="K92" s="85">
        <v>0</v>
      </c>
      <c r="L92" s="77">
        <v>0.45982142857142899</v>
      </c>
      <c r="N92"/>
    </row>
    <row r="93" spans="1:14">
      <c r="A93" t="s">
        <v>1326</v>
      </c>
      <c r="B93" t="s">
        <v>1409</v>
      </c>
      <c r="C93" t="s">
        <v>1410</v>
      </c>
      <c r="D93" s="84">
        <v>1</v>
      </c>
      <c r="E93" s="84">
        <v>3.45</v>
      </c>
      <c r="F93" s="84">
        <v>57</v>
      </c>
      <c r="G93" s="86">
        <v>9</v>
      </c>
      <c r="H93" s="85">
        <v>9</v>
      </c>
      <c r="I93">
        <v>16</v>
      </c>
      <c r="J93" s="79">
        <v>4.5050403225806397E-2</v>
      </c>
      <c r="K93" s="85">
        <v>116</v>
      </c>
      <c r="L93" s="77">
        <v>0.219178082191781</v>
      </c>
      <c r="M93" t="str">
        <f t="shared" ref="M93:M95" si="19">IF(AND((F93-((H93/F93)*G93))&lt;K93,L93&gt;50%,K93&lt;G93),"Replenish","Unrequaired")</f>
        <v>Unrequaired</v>
      </c>
      <c r="N93" s="112">
        <f t="shared" ref="N93:N95" si="20">IF(M93="Replenish",(L93*G93+(H93-G93)-F93),0)</f>
        <v>0</v>
      </c>
    </row>
    <row r="94" spans="1:14">
      <c r="A94" t="s">
        <v>1326</v>
      </c>
      <c r="B94" t="s">
        <v>1411</v>
      </c>
      <c r="C94" t="s">
        <v>1412</v>
      </c>
      <c r="D94" s="84">
        <v>2</v>
      </c>
      <c r="E94" s="84">
        <v>3.45</v>
      </c>
      <c r="F94" s="84">
        <v>80</v>
      </c>
      <c r="G94" s="86">
        <v>19</v>
      </c>
      <c r="H94" s="85">
        <v>19</v>
      </c>
      <c r="I94">
        <v>30</v>
      </c>
      <c r="J94" s="79">
        <v>6.3220430107526898E-2</v>
      </c>
      <c r="K94" s="85">
        <v>172</v>
      </c>
      <c r="L94" s="77">
        <v>0.27272727272727298</v>
      </c>
      <c r="M94" t="str">
        <f t="shared" si="19"/>
        <v>Unrequaired</v>
      </c>
      <c r="N94" s="112">
        <f t="shared" si="20"/>
        <v>0</v>
      </c>
    </row>
    <row r="95" spans="1:14">
      <c r="A95" t="s">
        <v>1326</v>
      </c>
      <c r="B95" t="s">
        <v>1413</v>
      </c>
      <c r="C95" t="s">
        <v>1414</v>
      </c>
      <c r="D95" s="84">
        <v>2</v>
      </c>
      <c r="E95" s="84">
        <v>3.45</v>
      </c>
      <c r="F95" s="84">
        <v>88</v>
      </c>
      <c r="G95" s="86">
        <v>21</v>
      </c>
      <c r="H95" s="85">
        <v>21</v>
      </c>
      <c r="I95">
        <v>36</v>
      </c>
      <c r="J95" s="79">
        <v>8.0439068100358405E-2</v>
      </c>
      <c r="K95" s="85">
        <v>158</v>
      </c>
      <c r="L95" s="77">
        <v>0.29032258064516098</v>
      </c>
      <c r="M95" t="str">
        <f t="shared" si="19"/>
        <v>Unrequaired</v>
      </c>
      <c r="N95" s="112">
        <f t="shared" si="20"/>
        <v>0</v>
      </c>
    </row>
    <row r="96" spans="1:14" hidden="1">
      <c r="A96" t="s">
        <v>1326</v>
      </c>
      <c r="B96" t="s">
        <v>1415</v>
      </c>
      <c r="C96" t="s">
        <v>1416</v>
      </c>
      <c r="D96" s="84">
        <v>6</v>
      </c>
      <c r="E96" s="84">
        <v>2.98</v>
      </c>
      <c r="F96" s="84">
        <v>129</v>
      </c>
      <c r="G96" s="86">
        <v>8.5</v>
      </c>
      <c r="H96" s="85">
        <v>15</v>
      </c>
      <c r="I96">
        <v>56</v>
      </c>
      <c r="J96" s="79">
        <v>0.50901200480192099</v>
      </c>
      <c r="K96" s="85">
        <v>0</v>
      </c>
      <c r="L96" s="77">
        <v>0.302702702702703</v>
      </c>
      <c r="N96"/>
    </row>
    <row r="97" spans="1:14">
      <c r="A97" t="s">
        <v>1227</v>
      </c>
      <c r="B97" t="s">
        <v>1230</v>
      </c>
      <c r="C97" t="s">
        <v>1231</v>
      </c>
      <c r="D97" s="84">
        <v>1</v>
      </c>
      <c r="E97" s="84">
        <v>4.3099999999999996</v>
      </c>
      <c r="F97" s="84">
        <v>55</v>
      </c>
      <c r="G97" s="86">
        <v>57</v>
      </c>
      <c r="H97" s="85">
        <v>103</v>
      </c>
      <c r="I97">
        <v>329</v>
      </c>
      <c r="J97" s="79">
        <v>0.15634752660787599</v>
      </c>
      <c r="K97" s="85">
        <v>49</v>
      </c>
      <c r="L97" s="78">
        <v>0.85677083333333304</v>
      </c>
      <c r="M97" t="str">
        <f t="shared" ref="M97:M98" si="21">IF(AND((F97-((H97/F97)*G97))&lt;K97,L97&gt;50%,K97&lt;G97),"Replenish","Unrequaired")</f>
        <v>Replenish</v>
      </c>
      <c r="N97" s="112">
        <f t="shared" ref="N97:N98" si="22">IF(M97="Replenish",(L97*G97+(H97-G97)-F97),0)</f>
        <v>39.835937499999986</v>
      </c>
    </row>
    <row r="98" spans="1:14">
      <c r="A98" t="s">
        <v>1227</v>
      </c>
      <c r="B98" t="s">
        <v>1228</v>
      </c>
      <c r="C98" t="s">
        <v>1229</v>
      </c>
      <c r="D98" s="84">
        <v>1</v>
      </c>
      <c r="E98" s="84">
        <v>3.38</v>
      </c>
      <c r="F98" s="84">
        <v>38</v>
      </c>
      <c r="G98" s="86">
        <v>40.25</v>
      </c>
      <c r="H98" s="85">
        <v>102</v>
      </c>
      <c r="I98">
        <v>166</v>
      </c>
      <c r="J98" s="79">
        <v>0.18990517071631299</v>
      </c>
      <c r="K98" s="85">
        <v>300</v>
      </c>
      <c r="L98" s="78">
        <v>0.81372549019607798</v>
      </c>
      <c r="M98" t="str">
        <f t="shared" si="21"/>
        <v>Unrequaired</v>
      </c>
      <c r="N98" s="112">
        <f t="shared" si="22"/>
        <v>0</v>
      </c>
    </row>
    <row r="99" spans="1:14" hidden="1">
      <c r="A99" t="s">
        <v>1232</v>
      </c>
      <c r="B99" t="s">
        <v>1423</v>
      </c>
      <c r="C99" t="s">
        <v>1424</v>
      </c>
      <c r="D99" s="84">
        <v>4</v>
      </c>
      <c r="E99" s="84">
        <v>2.72</v>
      </c>
      <c r="F99" s="84">
        <v>1</v>
      </c>
      <c r="G99" s="86">
        <v>0</v>
      </c>
      <c r="H99" s="85">
        <v>0</v>
      </c>
      <c r="I99">
        <v>0</v>
      </c>
      <c r="J99" s="79">
        <v>0</v>
      </c>
      <c r="K99" s="85">
        <v>0</v>
      </c>
      <c r="L99" s="77">
        <v>0</v>
      </c>
      <c r="N99"/>
    </row>
    <row r="100" spans="1:14" hidden="1">
      <c r="A100" t="s">
        <v>1232</v>
      </c>
      <c r="B100" t="s">
        <v>1233</v>
      </c>
      <c r="C100" t="s">
        <v>1234</v>
      </c>
      <c r="D100" s="84">
        <v>3</v>
      </c>
      <c r="E100" s="84">
        <v>2.96</v>
      </c>
      <c r="F100" s="84">
        <v>10</v>
      </c>
      <c r="G100" s="86">
        <v>41.3333333333333</v>
      </c>
      <c r="H100" s="85">
        <v>69</v>
      </c>
      <c r="I100">
        <v>135</v>
      </c>
      <c r="J100" s="79">
        <v>0.20352523516437601</v>
      </c>
      <c r="K100" s="85">
        <v>0</v>
      </c>
      <c r="L100" s="78">
        <v>0.931034482758621</v>
      </c>
      <c r="N100"/>
    </row>
    <row r="101" spans="1:14" hidden="1">
      <c r="A101" t="s">
        <v>1232</v>
      </c>
      <c r="B101" t="s">
        <v>1235</v>
      </c>
      <c r="C101" t="s">
        <v>1236</v>
      </c>
      <c r="D101" s="84">
        <v>3</v>
      </c>
      <c r="E101" s="84">
        <v>2.96</v>
      </c>
      <c r="F101" s="84">
        <v>52</v>
      </c>
      <c r="G101" s="86">
        <v>41</v>
      </c>
      <c r="H101" s="85">
        <v>56</v>
      </c>
      <c r="I101">
        <v>94</v>
      </c>
      <c r="J101" s="79">
        <v>0.186163565569509</v>
      </c>
      <c r="K101" s="85">
        <v>0</v>
      </c>
      <c r="L101" s="78">
        <v>0.64383561643835596</v>
      </c>
      <c r="N101"/>
    </row>
    <row r="102" spans="1:14">
      <c r="A102" t="s">
        <v>1237</v>
      </c>
      <c r="B102" t="s">
        <v>1128</v>
      </c>
      <c r="C102" t="s">
        <v>1246</v>
      </c>
      <c r="D102" s="84">
        <v>2</v>
      </c>
      <c r="E102" s="84">
        <v>3.41</v>
      </c>
      <c r="F102" s="84">
        <v>50</v>
      </c>
      <c r="G102" s="86">
        <v>73.25</v>
      </c>
      <c r="H102" s="85">
        <v>143</v>
      </c>
      <c r="I102">
        <v>351</v>
      </c>
      <c r="J102" s="79">
        <v>0.160996350765928</v>
      </c>
      <c r="K102" s="85">
        <v>200</v>
      </c>
      <c r="L102" s="78">
        <v>0.87531172069825403</v>
      </c>
      <c r="M102" t="str">
        <f t="shared" ref="M102:M161" si="23">IF(AND((F102-((H102/F102)*G102))&lt;K102,L102&gt;50%,K102&lt;G102),"Replenish","Unrequaired")</f>
        <v>Unrequaired</v>
      </c>
      <c r="N102" s="112">
        <f t="shared" ref="N102:N161" si="24">IF(M102="Replenish",(L102*G102+(H102-G102)-F102),0)</f>
        <v>0</v>
      </c>
    </row>
    <row r="103" spans="1:14">
      <c r="A103" t="s">
        <v>1237</v>
      </c>
      <c r="B103" t="s">
        <v>1136</v>
      </c>
      <c r="C103" t="s">
        <v>1248</v>
      </c>
      <c r="D103" s="84">
        <v>2</v>
      </c>
      <c r="E103" s="84">
        <v>3.41</v>
      </c>
      <c r="F103" s="84">
        <v>35</v>
      </c>
      <c r="G103" s="86">
        <v>53.75</v>
      </c>
      <c r="H103" s="85">
        <v>95</v>
      </c>
      <c r="I103">
        <v>262</v>
      </c>
      <c r="J103" s="79">
        <v>0.177954450849098</v>
      </c>
      <c r="K103" s="85">
        <v>100</v>
      </c>
      <c r="L103" s="78">
        <v>0.88215488215488203</v>
      </c>
      <c r="M103" t="str">
        <f t="shared" si="23"/>
        <v>Unrequaired</v>
      </c>
      <c r="N103" s="112">
        <f t="shared" si="24"/>
        <v>0</v>
      </c>
    </row>
    <row r="104" spans="1:14">
      <c r="A104" t="s">
        <v>1237</v>
      </c>
      <c r="B104" t="s">
        <v>1140</v>
      </c>
      <c r="C104" t="s">
        <v>1249</v>
      </c>
      <c r="D104" s="84">
        <v>2</v>
      </c>
      <c r="E104" s="84">
        <v>3.41</v>
      </c>
      <c r="F104" s="84">
        <v>31</v>
      </c>
      <c r="G104" s="86">
        <v>53.75</v>
      </c>
      <c r="H104" s="85">
        <v>100</v>
      </c>
      <c r="I104">
        <v>260</v>
      </c>
      <c r="J104" s="79">
        <v>0.19182807771739099</v>
      </c>
      <c r="K104" s="85">
        <v>100</v>
      </c>
      <c r="L104" s="78">
        <v>0.89347079037800703</v>
      </c>
      <c r="M104" t="str">
        <f t="shared" si="23"/>
        <v>Unrequaired</v>
      </c>
      <c r="N104" s="112">
        <f t="shared" si="24"/>
        <v>0</v>
      </c>
    </row>
    <row r="105" spans="1:14">
      <c r="A105" t="s">
        <v>1237</v>
      </c>
      <c r="B105" t="s">
        <v>1108</v>
      </c>
      <c r="C105" t="s">
        <v>1240</v>
      </c>
      <c r="D105" s="84">
        <v>2</v>
      </c>
      <c r="E105" s="84">
        <v>3.41</v>
      </c>
      <c r="F105" s="84">
        <v>99</v>
      </c>
      <c r="G105" s="86">
        <v>57.75</v>
      </c>
      <c r="H105" s="85">
        <v>86</v>
      </c>
      <c r="I105">
        <v>280</v>
      </c>
      <c r="J105" s="79">
        <v>0.169507247866795</v>
      </c>
      <c r="K105" s="85">
        <v>200</v>
      </c>
      <c r="L105" s="78">
        <v>0.73878627968337696</v>
      </c>
      <c r="M105" t="str">
        <f t="shared" si="23"/>
        <v>Unrequaired</v>
      </c>
      <c r="N105" s="112">
        <f t="shared" si="24"/>
        <v>0</v>
      </c>
    </row>
    <row r="106" spans="1:14">
      <c r="A106" t="s">
        <v>1237</v>
      </c>
      <c r="B106" t="s">
        <v>1105</v>
      </c>
      <c r="C106" t="s">
        <v>1239</v>
      </c>
      <c r="D106" s="84">
        <v>2</v>
      </c>
      <c r="E106" s="84">
        <v>3.41</v>
      </c>
      <c r="F106" s="84">
        <v>89</v>
      </c>
      <c r="G106" s="86">
        <v>44</v>
      </c>
      <c r="H106" s="85">
        <v>69</v>
      </c>
      <c r="I106">
        <v>204</v>
      </c>
      <c r="J106" s="79">
        <v>0.18646424687996799</v>
      </c>
      <c r="K106" s="85">
        <v>100</v>
      </c>
      <c r="L106" s="78">
        <v>0.69624573378839605</v>
      </c>
      <c r="M106" t="str">
        <f t="shared" si="23"/>
        <v>Unrequaired</v>
      </c>
      <c r="N106" s="112">
        <f t="shared" si="24"/>
        <v>0</v>
      </c>
    </row>
    <row r="107" spans="1:14">
      <c r="A107" t="s">
        <v>1237</v>
      </c>
      <c r="B107" t="s">
        <v>1114</v>
      </c>
      <c r="C107" t="s">
        <v>1242</v>
      </c>
      <c r="D107" s="84">
        <v>2</v>
      </c>
      <c r="E107" s="84">
        <v>3.41</v>
      </c>
      <c r="F107" s="84">
        <v>62</v>
      </c>
      <c r="G107" s="86">
        <v>38.75</v>
      </c>
      <c r="H107" s="85">
        <v>65</v>
      </c>
      <c r="I107">
        <v>234</v>
      </c>
      <c r="J107" s="79">
        <v>0.19195493281538301</v>
      </c>
      <c r="K107" s="85">
        <v>100</v>
      </c>
      <c r="L107" s="78">
        <v>0.79054054054054101</v>
      </c>
      <c r="M107" t="str">
        <f t="shared" si="23"/>
        <v>Unrequaired</v>
      </c>
      <c r="N107" s="112">
        <f t="shared" si="24"/>
        <v>0</v>
      </c>
    </row>
    <row r="108" spans="1:14">
      <c r="A108" t="s">
        <v>1237</v>
      </c>
      <c r="B108" t="s">
        <v>1141</v>
      </c>
      <c r="C108" t="s">
        <v>1258</v>
      </c>
      <c r="D108" s="84">
        <v>7</v>
      </c>
      <c r="E108" s="84">
        <v>3.61</v>
      </c>
      <c r="F108" s="84">
        <v>16</v>
      </c>
      <c r="G108" s="86">
        <v>157.333333333333</v>
      </c>
      <c r="H108" s="85">
        <v>307</v>
      </c>
      <c r="I108">
        <v>970</v>
      </c>
      <c r="J108" s="79">
        <v>0.207433806753649</v>
      </c>
      <c r="K108" s="85">
        <v>0</v>
      </c>
      <c r="L108" s="78">
        <v>0.98377281947261697</v>
      </c>
      <c r="M108" t="str">
        <f t="shared" si="23"/>
        <v>Replenish</v>
      </c>
      <c r="N108" s="112">
        <f t="shared" si="24"/>
        <v>288.44692359702503</v>
      </c>
    </row>
    <row r="109" spans="1:14">
      <c r="A109" t="s">
        <v>1237</v>
      </c>
      <c r="B109" t="s">
        <v>1145</v>
      </c>
      <c r="C109" t="s">
        <v>1254</v>
      </c>
      <c r="D109" s="84">
        <v>3</v>
      </c>
      <c r="E109" s="84">
        <v>3.61</v>
      </c>
      <c r="F109" s="84">
        <v>193</v>
      </c>
      <c r="G109" s="86">
        <v>294</v>
      </c>
      <c r="H109" s="85">
        <v>390</v>
      </c>
      <c r="I109">
        <v>1917</v>
      </c>
      <c r="J109" s="79">
        <v>0.19551091707549401</v>
      </c>
      <c r="K109" s="85">
        <v>0</v>
      </c>
      <c r="L109" s="78">
        <v>0.90853080568720401</v>
      </c>
      <c r="M109" t="str">
        <f t="shared" si="23"/>
        <v>Replenish</v>
      </c>
      <c r="N109" s="112">
        <f t="shared" si="24"/>
        <v>170.10805687203799</v>
      </c>
    </row>
    <row r="110" spans="1:14">
      <c r="A110" t="s">
        <v>1237</v>
      </c>
      <c r="B110" t="s">
        <v>1120</v>
      </c>
      <c r="C110" t="s">
        <v>1244</v>
      </c>
      <c r="D110" s="84">
        <v>3</v>
      </c>
      <c r="E110" s="84">
        <v>3.61</v>
      </c>
      <c r="F110" s="84">
        <v>370</v>
      </c>
      <c r="G110" s="86">
        <v>175.333333333333</v>
      </c>
      <c r="H110" s="85">
        <v>288</v>
      </c>
      <c r="I110">
        <v>1147</v>
      </c>
      <c r="J110" s="79">
        <v>0.21529418848639201</v>
      </c>
      <c r="K110" s="85">
        <v>0</v>
      </c>
      <c r="L110" s="78">
        <v>0.75609756097560998</v>
      </c>
      <c r="M110" t="str">
        <f t="shared" si="23"/>
        <v>Unrequaired</v>
      </c>
      <c r="N110" s="112">
        <f t="shared" si="24"/>
        <v>0</v>
      </c>
    </row>
    <row r="111" spans="1:14">
      <c r="A111" t="s">
        <v>1237</v>
      </c>
      <c r="B111" t="s">
        <v>1151</v>
      </c>
      <c r="C111" t="s">
        <v>1252</v>
      </c>
      <c r="D111" s="84">
        <v>3</v>
      </c>
      <c r="E111" s="84">
        <v>3.61</v>
      </c>
      <c r="F111" s="84">
        <v>295</v>
      </c>
      <c r="G111" s="86">
        <v>199.333333333333</v>
      </c>
      <c r="H111" s="85">
        <v>460</v>
      </c>
      <c r="I111">
        <v>1378</v>
      </c>
      <c r="J111" s="79">
        <v>0.20744114684289</v>
      </c>
      <c r="K111" s="85">
        <v>0</v>
      </c>
      <c r="L111" s="78">
        <v>0.82367005379557701</v>
      </c>
      <c r="M111" t="str">
        <f t="shared" si="23"/>
        <v>Replenish</v>
      </c>
      <c r="N111" s="112">
        <f t="shared" si="24"/>
        <v>129.85156405658506</v>
      </c>
    </row>
    <row r="112" spans="1:14">
      <c r="A112" t="s">
        <v>1237</v>
      </c>
      <c r="B112" t="s">
        <v>1148</v>
      </c>
      <c r="C112" t="s">
        <v>1255</v>
      </c>
      <c r="D112" s="84">
        <v>3</v>
      </c>
      <c r="E112" s="84">
        <v>3.61</v>
      </c>
      <c r="F112" s="84">
        <v>76</v>
      </c>
      <c r="G112" s="86">
        <v>121.833333333333</v>
      </c>
      <c r="H112" s="85">
        <v>237</v>
      </c>
      <c r="I112">
        <v>783</v>
      </c>
      <c r="J112" s="79">
        <v>0.190159573276725</v>
      </c>
      <c r="K112" s="85">
        <v>0</v>
      </c>
      <c r="L112" s="78">
        <v>0.911525029103609</v>
      </c>
      <c r="M112" t="str">
        <f t="shared" si="23"/>
        <v>Replenish</v>
      </c>
      <c r="N112" s="112">
        <f t="shared" si="24"/>
        <v>150.22079937912306</v>
      </c>
    </row>
    <row r="113" spans="1:14">
      <c r="A113" t="s">
        <v>1237</v>
      </c>
      <c r="B113" t="s">
        <v>1172</v>
      </c>
      <c r="C113" t="s">
        <v>1261</v>
      </c>
      <c r="D113" s="84">
        <v>4</v>
      </c>
      <c r="E113" s="84">
        <v>3.21</v>
      </c>
      <c r="F113" s="84">
        <v>41</v>
      </c>
      <c r="G113" s="86">
        <v>38.25</v>
      </c>
      <c r="H113" s="85">
        <v>57</v>
      </c>
      <c r="I113">
        <v>162</v>
      </c>
      <c r="J113" s="79">
        <v>0.162908508447384</v>
      </c>
      <c r="K113" s="85">
        <v>0</v>
      </c>
      <c r="L113" s="78">
        <v>0.798029556650246</v>
      </c>
      <c r="M113" t="str">
        <f t="shared" si="23"/>
        <v>Replenish</v>
      </c>
      <c r="N113" s="112">
        <f t="shared" si="24"/>
        <v>8.2746305418719146</v>
      </c>
    </row>
    <row r="114" spans="1:14">
      <c r="A114" t="s">
        <v>1237</v>
      </c>
      <c r="B114" t="s">
        <v>1169</v>
      </c>
      <c r="C114" t="s">
        <v>1260</v>
      </c>
      <c r="D114" s="84">
        <v>4</v>
      </c>
      <c r="E114" s="84">
        <v>3.21</v>
      </c>
      <c r="F114" s="84">
        <v>50</v>
      </c>
      <c r="G114" s="86">
        <v>35</v>
      </c>
      <c r="H114" s="85">
        <v>66</v>
      </c>
      <c r="I114">
        <v>153</v>
      </c>
      <c r="J114" s="79">
        <v>0.16139951323292601</v>
      </c>
      <c r="K114" s="85">
        <v>0</v>
      </c>
      <c r="L114" s="78">
        <v>0.75369458128078803</v>
      </c>
      <c r="M114" t="str">
        <f t="shared" si="23"/>
        <v>Unrequaired</v>
      </c>
      <c r="N114" s="112">
        <f t="shared" si="24"/>
        <v>0</v>
      </c>
    </row>
    <row r="115" spans="1:14">
      <c r="A115" t="s">
        <v>1237</v>
      </c>
      <c r="B115" t="s">
        <v>1154</v>
      </c>
      <c r="C115" t="s">
        <v>1253</v>
      </c>
      <c r="D115" s="84">
        <v>4</v>
      </c>
      <c r="E115" s="84">
        <v>3.21</v>
      </c>
      <c r="F115" s="84">
        <v>28</v>
      </c>
      <c r="G115" s="86">
        <v>39.25</v>
      </c>
      <c r="H115" s="85">
        <v>80</v>
      </c>
      <c r="I115">
        <v>169</v>
      </c>
      <c r="J115" s="79">
        <v>0.165873133267985</v>
      </c>
      <c r="K115" s="85">
        <v>0</v>
      </c>
      <c r="L115" s="78">
        <v>0.85786802030456899</v>
      </c>
      <c r="M115" t="str">
        <f t="shared" si="23"/>
        <v>Replenish</v>
      </c>
      <c r="N115" s="112">
        <f t="shared" si="24"/>
        <v>46.421319796954336</v>
      </c>
    </row>
    <row r="116" spans="1:14">
      <c r="A116" t="s">
        <v>1237</v>
      </c>
      <c r="B116" t="s">
        <v>1133</v>
      </c>
      <c r="C116" t="s">
        <v>1259</v>
      </c>
      <c r="D116" s="84">
        <v>6</v>
      </c>
      <c r="E116" s="84">
        <v>3.62</v>
      </c>
      <c r="F116" s="84">
        <v>5</v>
      </c>
      <c r="G116" s="86">
        <v>38.200000000000003</v>
      </c>
      <c r="H116" s="85">
        <v>65</v>
      </c>
      <c r="I116">
        <v>193</v>
      </c>
      <c r="J116" s="79">
        <v>0.19922305984747599</v>
      </c>
      <c r="K116" s="85">
        <v>0</v>
      </c>
      <c r="L116" s="78">
        <v>0.97474747474747503</v>
      </c>
      <c r="M116" t="str">
        <f t="shared" si="23"/>
        <v>Replenish</v>
      </c>
      <c r="N116" s="112">
        <f t="shared" si="24"/>
        <v>59.035353535353551</v>
      </c>
    </row>
    <row r="117" spans="1:14">
      <c r="A117" t="s">
        <v>1237</v>
      </c>
      <c r="B117" t="s">
        <v>1129</v>
      </c>
      <c r="C117" t="s">
        <v>1257</v>
      </c>
      <c r="D117" s="84">
        <v>6</v>
      </c>
      <c r="E117" s="84">
        <v>3.62</v>
      </c>
      <c r="F117" s="84">
        <v>11</v>
      </c>
      <c r="G117" s="86">
        <v>37.799999999999997</v>
      </c>
      <c r="H117" s="85">
        <v>94</v>
      </c>
      <c r="I117">
        <v>190</v>
      </c>
      <c r="J117" s="79">
        <v>0.28102107701865298</v>
      </c>
      <c r="K117" s="85">
        <v>0</v>
      </c>
      <c r="L117" s="78">
        <v>0.94527363184079605</v>
      </c>
      <c r="M117" t="str">
        <f t="shared" si="23"/>
        <v>Replenish</v>
      </c>
      <c r="N117" s="112">
        <f t="shared" si="24"/>
        <v>80.931343283582095</v>
      </c>
    </row>
    <row r="118" spans="1:14">
      <c r="A118" t="s">
        <v>1237</v>
      </c>
      <c r="B118" t="s">
        <v>1137</v>
      </c>
      <c r="C118" t="s">
        <v>1262</v>
      </c>
      <c r="D118" s="84">
        <v>6</v>
      </c>
      <c r="E118" s="84">
        <v>3.62</v>
      </c>
      <c r="F118" s="84">
        <v>34</v>
      </c>
      <c r="G118" s="86">
        <v>30.6</v>
      </c>
      <c r="H118" s="85">
        <v>40</v>
      </c>
      <c r="I118">
        <v>160</v>
      </c>
      <c r="J118" s="79">
        <v>0.15546437512799199</v>
      </c>
      <c r="K118" s="85">
        <v>0</v>
      </c>
      <c r="L118" s="78">
        <v>0.82474226804123696</v>
      </c>
      <c r="M118" t="str">
        <f t="shared" si="23"/>
        <v>Replenish</v>
      </c>
      <c r="N118" s="112">
        <f t="shared" si="24"/>
        <v>0.63711340206184985</v>
      </c>
    </row>
    <row r="119" spans="1:14">
      <c r="A119" t="s">
        <v>1237</v>
      </c>
      <c r="B119" t="s">
        <v>1125</v>
      </c>
      <c r="C119" t="s">
        <v>1256</v>
      </c>
      <c r="D119" s="84">
        <v>3</v>
      </c>
      <c r="E119" s="84">
        <v>3.55</v>
      </c>
      <c r="F119" s="84">
        <v>55</v>
      </c>
      <c r="G119" s="86">
        <v>94.8</v>
      </c>
      <c r="H119" s="85">
        <v>199</v>
      </c>
      <c r="I119">
        <v>641</v>
      </c>
      <c r="J119" s="79">
        <v>0.16112374010730701</v>
      </c>
      <c r="K119" s="85">
        <v>0</v>
      </c>
      <c r="L119" s="78">
        <v>0.92097701149425304</v>
      </c>
      <c r="M119" t="str">
        <f t="shared" si="23"/>
        <v>Replenish</v>
      </c>
      <c r="N119" s="112">
        <f t="shared" si="24"/>
        <v>136.50862068965517</v>
      </c>
    </row>
    <row r="120" spans="1:14">
      <c r="A120" t="s">
        <v>1237</v>
      </c>
      <c r="B120" t="s">
        <v>1117</v>
      </c>
      <c r="C120" t="s">
        <v>1243</v>
      </c>
      <c r="D120" s="84">
        <v>3</v>
      </c>
      <c r="E120" s="84">
        <v>3.55</v>
      </c>
      <c r="F120" s="84">
        <v>93</v>
      </c>
      <c r="G120" s="86">
        <v>35.4</v>
      </c>
      <c r="H120" s="85">
        <v>73</v>
      </c>
      <c r="I120">
        <v>305</v>
      </c>
      <c r="J120" s="79">
        <v>0.15419318093172199</v>
      </c>
      <c r="K120" s="85">
        <v>0</v>
      </c>
      <c r="L120" s="78">
        <v>0.766331658291457</v>
      </c>
      <c r="M120" t="str">
        <f t="shared" si="23"/>
        <v>Unrequaired</v>
      </c>
      <c r="N120" s="112">
        <f t="shared" si="24"/>
        <v>0</v>
      </c>
    </row>
    <row r="121" spans="1:14">
      <c r="A121" t="s">
        <v>1237</v>
      </c>
      <c r="B121" t="s">
        <v>1121</v>
      </c>
      <c r="C121" t="s">
        <v>1251</v>
      </c>
      <c r="D121" s="84">
        <v>3</v>
      </c>
      <c r="E121" s="84">
        <v>3.55</v>
      </c>
      <c r="F121" s="84">
        <v>43</v>
      </c>
      <c r="G121" s="86">
        <v>54.6</v>
      </c>
      <c r="H121" s="85">
        <v>88</v>
      </c>
      <c r="I121">
        <v>344</v>
      </c>
      <c r="J121" s="79">
        <v>0.14824751125569399</v>
      </c>
      <c r="K121" s="85">
        <v>0</v>
      </c>
      <c r="L121" s="78">
        <v>0.88888888888888895</v>
      </c>
      <c r="M121" t="str">
        <f t="shared" si="23"/>
        <v>Replenish</v>
      </c>
      <c r="N121" s="112">
        <f t="shared" si="24"/>
        <v>38.933333333333337</v>
      </c>
    </row>
    <row r="122" spans="1:14">
      <c r="A122" t="s">
        <v>1237</v>
      </c>
      <c r="B122" t="s">
        <v>1144</v>
      </c>
      <c r="C122" t="s">
        <v>1250</v>
      </c>
      <c r="D122" s="84">
        <v>7</v>
      </c>
      <c r="E122" s="84">
        <v>4.1900000000000004</v>
      </c>
      <c r="F122" s="84">
        <v>76</v>
      </c>
      <c r="G122" s="86">
        <v>94.6666666666667</v>
      </c>
      <c r="H122" s="85">
        <v>184</v>
      </c>
      <c r="I122">
        <v>591</v>
      </c>
      <c r="J122" s="79">
        <v>0.189261587175997</v>
      </c>
      <c r="K122" s="85">
        <v>0</v>
      </c>
      <c r="L122" s="78">
        <v>0.88605697151424301</v>
      </c>
      <c r="M122" t="str">
        <f t="shared" si="23"/>
        <v>Replenish</v>
      </c>
      <c r="N122" s="112">
        <f t="shared" si="24"/>
        <v>97.21339330334834</v>
      </c>
    </row>
    <row r="123" spans="1:14">
      <c r="A123" t="s">
        <v>1237</v>
      </c>
      <c r="B123" t="s">
        <v>1102</v>
      </c>
      <c r="C123" t="s">
        <v>1238</v>
      </c>
      <c r="D123" s="84">
        <v>2</v>
      </c>
      <c r="E123" s="84">
        <v>4.1900000000000004</v>
      </c>
      <c r="F123" s="84">
        <v>620</v>
      </c>
      <c r="G123" s="86">
        <v>209.666666666667</v>
      </c>
      <c r="H123" s="85">
        <v>434</v>
      </c>
      <c r="I123">
        <v>1366</v>
      </c>
      <c r="J123" s="79">
        <v>0.20167004236584099</v>
      </c>
      <c r="K123" s="85">
        <v>200</v>
      </c>
      <c r="L123" s="78">
        <v>0.687814702920443</v>
      </c>
      <c r="M123" t="str">
        <f t="shared" si="23"/>
        <v>Unrequaired</v>
      </c>
      <c r="N123" s="112">
        <f t="shared" si="24"/>
        <v>0</v>
      </c>
    </row>
    <row r="124" spans="1:14">
      <c r="A124" t="s">
        <v>1237</v>
      </c>
      <c r="B124" t="s">
        <v>1111</v>
      </c>
      <c r="C124" t="s">
        <v>1241</v>
      </c>
      <c r="D124" s="84">
        <v>2</v>
      </c>
      <c r="E124" s="84">
        <v>4.1900000000000004</v>
      </c>
      <c r="F124" s="84">
        <v>223</v>
      </c>
      <c r="G124" s="86">
        <v>115.833333333333</v>
      </c>
      <c r="H124" s="85">
        <v>214</v>
      </c>
      <c r="I124">
        <v>756</v>
      </c>
      <c r="J124" s="79">
        <v>0.20577536519438699</v>
      </c>
      <c r="K124" s="85">
        <v>100</v>
      </c>
      <c r="L124" s="78">
        <v>0.77221654749744595</v>
      </c>
      <c r="M124" t="str">
        <f t="shared" si="23"/>
        <v>Unrequaired</v>
      </c>
      <c r="N124" s="112">
        <f t="shared" si="24"/>
        <v>0</v>
      </c>
    </row>
    <row r="125" spans="1:14">
      <c r="A125" t="s">
        <v>1237</v>
      </c>
      <c r="B125" t="s">
        <v>1132</v>
      </c>
      <c r="C125" t="s">
        <v>1247</v>
      </c>
      <c r="D125" s="84">
        <v>2</v>
      </c>
      <c r="E125" s="84">
        <v>4.1900000000000004</v>
      </c>
      <c r="F125" s="84">
        <v>148</v>
      </c>
      <c r="G125" s="86">
        <v>152.166666666667</v>
      </c>
      <c r="H125" s="85">
        <v>271</v>
      </c>
      <c r="I125">
        <v>997</v>
      </c>
      <c r="J125" s="79">
        <v>0.168902528596828</v>
      </c>
      <c r="K125" s="85">
        <v>200</v>
      </c>
      <c r="L125" s="78">
        <v>0.87074235807860301</v>
      </c>
      <c r="M125" t="str">
        <f t="shared" si="23"/>
        <v>Unrequaired</v>
      </c>
      <c r="N125" s="112">
        <f t="shared" si="24"/>
        <v>0</v>
      </c>
    </row>
    <row r="126" spans="1:14">
      <c r="A126" t="s">
        <v>1237</v>
      </c>
      <c r="B126" t="s">
        <v>1124</v>
      </c>
      <c r="C126" t="s">
        <v>1245</v>
      </c>
      <c r="D126" s="84">
        <v>2</v>
      </c>
      <c r="E126" s="84">
        <v>4.1900000000000004</v>
      </c>
      <c r="F126" s="84">
        <v>112</v>
      </c>
      <c r="G126" s="86">
        <v>94.8333333333333</v>
      </c>
      <c r="H126" s="85">
        <v>161</v>
      </c>
      <c r="I126">
        <v>631</v>
      </c>
      <c r="J126" s="79">
        <v>0.16642563028549101</v>
      </c>
      <c r="K126" s="85">
        <v>203</v>
      </c>
      <c r="L126" s="78">
        <v>0.84925975773889595</v>
      </c>
      <c r="M126" t="str">
        <f t="shared" si="23"/>
        <v>Unrequaired</v>
      </c>
      <c r="N126" s="112">
        <f t="shared" si="24"/>
        <v>0</v>
      </c>
    </row>
    <row r="127" spans="1:14">
      <c r="A127" t="s">
        <v>1263</v>
      </c>
      <c r="B127" t="s">
        <v>1292</v>
      </c>
      <c r="C127" t="s">
        <v>1293</v>
      </c>
      <c r="D127" s="84">
        <v>2</v>
      </c>
      <c r="E127" s="84">
        <v>3.61</v>
      </c>
      <c r="F127" s="84">
        <v>40</v>
      </c>
      <c r="G127" s="86">
        <v>83</v>
      </c>
      <c r="H127" s="85">
        <v>131</v>
      </c>
      <c r="I127">
        <v>380</v>
      </c>
      <c r="J127" s="79">
        <v>0.115303678007686</v>
      </c>
      <c r="K127" s="85">
        <v>200</v>
      </c>
      <c r="L127" s="78">
        <v>0.90476190476190499</v>
      </c>
      <c r="M127" t="str">
        <f t="shared" si="23"/>
        <v>Unrequaired</v>
      </c>
      <c r="N127" s="112">
        <f t="shared" si="24"/>
        <v>0</v>
      </c>
    </row>
    <row r="128" spans="1:14">
      <c r="A128" t="s">
        <v>1263</v>
      </c>
      <c r="B128" t="s">
        <v>1296</v>
      </c>
      <c r="C128" t="s">
        <v>1297</v>
      </c>
      <c r="D128" s="84">
        <v>2</v>
      </c>
      <c r="E128" s="84">
        <v>3.61</v>
      </c>
      <c r="F128" s="84">
        <v>8</v>
      </c>
      <c r="G128" s="86">
        <v>65</v>
      </c>
      <c r="H128" s="85">
        <v>100</v>
      </c>
      <c r="I128">
        <v>288</v>
      </c>
      <c r="J128" s="79">
        <v>0.12678063765509501</v>
      </c>
      <c r="K128" s="85">
        <v>100</v>
      </c>
      <c r="L128" s="78">
        <v>0.97297297297297303</v>
      </c>
      <c r="M128" t="str">
        <f t="shared" si="23"/>
        <v>Unrequaired</v>
      </c>
      <c r="N128" s="112">
        <f t="shared" si="24"/>
        <v>0</v>
      </c>
    </row>
    <row r="129" spans="1:14">
      <c r="A129" t="s">
        <v>1263</v>
      </c>
      <c r="B129" t="s">
        <v>1294</v>
      </c>
      <c r="C129" t="s">
        <v>1295</v>
      </c>
      <c r="D129" s="84">
        <v>2</v>
      </c>
      <c r="E129" s="84">
        <v>3.61</v>
      </c>
      <c r="F129" s="84">
        <v>16</v>
      </c>
      <c r="G129" s="86">
        <v>64.5</v>
      </c>
      <c r="H129" s="85">
        <v>103</v>
      </c>
      <c r="I129">
        <v>283</v>
      </c>
      <c r="J129" s="79">
        <v>0.12906962556676099</v>
      </c>
      <c r="K129" s="85">
        <v>100</v>
      </c>
      <c r="L129" s="78">
        <v>0.94648829431438097</v>
      </c>
      <c r="M129" t="str">
        <f t="shared" si="23"/>
        <v>Unrequaired</v>
      </c>
      <c r="N129" s="112">
        <f t="shared" si="24"/>
        <v>0</v>
      </c>
    </row>
    <row r="130" spans="1:14">
      <c r="A130" t="s">
        <v>1263</v>
      </c>
      <c r="B130" t="s">
        <v>1433</v>
      </c>
      <c r="C130" t="s">
        <v>1434</v>
      </c>
      <c r="D130" s="84">
        <v>3</v>
      </c>
      <c r="E130" s="84">
        <v>3.77</v>
      </c>
      <c r="F130" s="84">
        <v>161</v>
      </c>
      <c r="G130" s="86">
        <v>43</v>
      </c>
      <c r="H130" s="85">
        <v>84</v>
      </c>
      <c r="I130">
        <v>120</v>
      </c>
      <c r="J130" s="79">
        <v>0.25420944498310799</v>
      </c>
      <c r="K130" s="85">
        <v>0</v>
      </c>
      <c r="L130" s="77">
        <v>0.42704626334519602</v>
      </c>
      <c r="M130" t="str">
        <f t="shared" si="23"/>
        <v>Unrequaired</v>
      </c>
      <c r="N130" s="112">
        <f t="shared" si="24"/>
        <v>0</v>
      </c>
    </row>
    <row r="131" spans="1:14">
      <c r="A131" t="s">
        <v>1263</v>
      </c>
      <c r="B131" t="s">
        <v>1302</v>
      </c>
      <c r="C131" t="s">
        <v>1303</v>
      </c>
      <c r="D131" s="84">
        <v>3</v>
      </c>
      <c r="E131" s="84">
        <v>3.77</v>
      </c>
      <c r="F131" s="84">
        <v>45</v>
      </c>
      <c r="G131" s="86">
        <v>64.1666666666667</v>
      </c>
      <c r="H131" s="85">
        <v>118</v>
      </c>
      <c r="I131">
        <v>405</v>
      </c>
      <c r="J131" s="79">
        <v>0.12954574813494499</v>
      </c>
      <c r="K131" s="85">
        <v>0</v>
      </c>
      <c r="L131" s="78">
        <v>0.9</v>
      </c>
      <c r="M131" t="str">
        <f t="shared" si="23"/>
        <v>Replenish</v>
      </c>
      <c r="N131" s="112">
        <f t="shared" si="24"/>
        <v>66.583333333333329</v>
      </c>
    </row>
    <row r="132" spans="1:14">
      <c r="A132" t="s">
        <v>1263</v>
      </c>
      <c r="B132" t="s">
        <v>1425</v>
      </c>
      <c r="C132" t="s">
        <v>1426</v>
      </c>
      <c r="D132" s="84">
        <v>1</v>
      </c>
      <c r="E132" s="84">
        <v>3.99</v>
      </c>
      <c r="F132" s="84">
        <v>511</v>
      </c>
      <c r="G132" s="86">
        <v>25</v>
      </c>
      <c r="H132" s="85">
        <v>84</v>
      </c>
      <c r="I132">
        <v>197</v>
      </c>
      <c r="J132" s="79">
        <v>0.16861062830836901</v>
      </c>
      <c r="K132" s="85">
        <v>600</v>
      </c>
      <c r="L132" s="77">
        <v>0.27824858757062099</v>
      </c>
      <c r="M132" t="str">
        <f t="shared" si="23"/>
        <v>Unrequaired</v>
      </c>
      <c r="N132" s="112">
        <f t="shared" si="24"/>
        <v>0</v>
      </c>
    </row>
    <row r="133" spans="1:14">
      <c r="A133" t="s">
        <v>1263</v>
      </c>
      <c r="B133" t="s">
        <v>1304</v>
      </c>
      <c r="C133" t="s">
        <v>1305</v>
      </c>
      <c r="D133" s="84">
        <v>7</v>
      </c>
      <c r="E133" s="84">
        <v>3.99</v>
      </c>
      <c r="F133" s="84">
        <v>1</v>
      </c>
      <c r="G133" s="86">
        <v>46</v>
      </c>
      <c r="H133" s="85">
        <v>98</v>
      </c>
      <c r="I133">
        <v>582</v>
      </c>
      <c r="J133" s="79">
        <v>0.185242196503204</v>
      </c>
      <c r="K133" s="85">
        <v>0</v>
      </c>
      <c r="L133" s="78">
        <v>0.99828473413379104</v>
      </c>
      <c r="M133" t="str">
        <f t="shared" si="23"/>
        <v>Replenish</v>
      </c>
      <c r="N133" s="112">
        <f t="shared" si="24"/>
        <v>96.92109777015439</v>
      </c>
    </row>
    <row r="134" spans="1:14">
      <c r="A134" t="s">
        <v>1263</v>
      </c>
      <c r="B134" t="s">
        <v>1308</v>
      </c>
      <c r="C134" t="s">
        <v>1309</v>
      </c>
      <c r="D134" s="84">
        <v>7</v>
      </c>
      <c r="E134" s="84">
        <v>3.99</v>
      </c>
      <c r="F134" s="84">
        <v>6</v>
      </c>
      <c r="G134" s="86">
        <v>65</v>
      </c>
      <c r="H134" s="85">
        <v>104</v>
      </c>
      <c r="I134">
        <v>809</v>
      </c>
      <c r="J134" s="79">
        <v>0.21057348659679401</v>
      </c>
      <c r="K134" s="85">
        <v>0</v>
      </c>
      <c r="L134" s="78">
        <v>0.99263803680981599</v>
      </c>
      <c r="M134" t="str">
        <f t="shared" si="23"/>
        <v>Replenish</v>
      </c>
      <c r="N134" s="112">
        <f t="shared" si="24"/>
        <v>97.521472392638046</v>
      </c>
    </row>
    <row r="135" spans="1:14">
      <c r="A135" t="s">
        <v>1263</v>
      </c>
      <c r="B135" t="s">
        <v>1264</v>
      </c>
      <c r="C135" t="s">
        <v>1265</v>
      </c>
      <c r="D135" s="84">
        <v>1</v>
      </c>
      <c r="E135" s="84">
        <v>3.99</v>
      </c>
      <c r="F135" s="84">
        <v>482</v>
      </c>
      <c r="G135" s="86">
        <v>63.5</v>
      </c>
      <c r="H135" s="85">
        <v>100</v>
      </c>
      <c r="I135">
        <v>917</v>
      </c>
      <c r="J135" s="79">
        <v>0.215216346405113</v>
      </c>
      <c r="K135" s="85">
        <v>600</v>
      </c>
      <c r="L135" s="78">
        <v>0.65546819156540403</v>
      </c>
      <c r="M135" t="str">
        <f t="shared" si="23"/>
        <v>Unrequaired</v>
      </c>
      <c r="N135" s="112">
        <f t="shared" si="24"/>
        <v>0</v>
      </c>
    </row>
    <row r="136" spans="1:14">
      <c r="A136" t="s">
        <v>1263</v>
      </c>
      <c r="B136" t="s">
        <v>1288</v>
      </c>
      <c r="C136" t="s">
        <v>1289</v>
      </c>
      <c r="D136" s="84">
        <v>4</v>
      </c>
      <c r="E136" s="84">
        <v>3.67</v>
      </c>
      <c r="F136" s="84">
        <v>58</v>
      </c>
      <c r="G136" s="86">
        <v>65.2</v>
      </c>
      <c r="H136" s="85">
        <v>86</v>
      </c>
      <c r="I136">
        <v>333</v>
      </c>
      <c r="J136" s="79">
        <v>0.114518766060364</v>
      </c>
      <c r="K136" s="85">
        <v>0</v>
      </c>
      <c r="L136" s="78">
        <v>0.85166240409207195</v>
      </c>
      <c r="M136" t="str">
        <f t="shared" si="23"/>
        <v>Replenish</v>
      </c>
      <c r="N136" s="112">
        <f t="shared" si="24"/>
        <v>18.328388746803085</v>
      </c>
    </row>
    <row r="137" spans="1:14">
      <c r="A137" t="s">
        <v>1263</v>
      </c>
      <c r="B137" t="s">
        <v>1318</v>
      </c>
      <c r="C137" t="s">
        <v>1319</v>
      </c>
      <c r="D137" s="84">
        <v>6</v>
      </c>
      <c r="E137" s="84">
        <v>3.67</v>
      </c>
      <c r="F137" s="84">
        <v>18</v>
      </c>
      <c r="G137" s="86">
        <v>35.4</v>
      </c>
      <c r="H137" s="85">
        <v>45</v>
      </c>
      <c r="I137">
        <v>179</v>
      </c>
      <c r="J137" s="79">
        <v>0.16661821686231501</v>
      </c>
      <c r="K137" s="85">
        <v>0</v>
      </c>
      <c r="L137" s="78">
        <v>0.90862944162436499</v>
      </c>
      <c r="M137" t="str">
        <f t="shared" si="23"/>
        <v>Replenish</v>
      </c>
      <c r="N137" s="112">
        <f t="shared" si="24"/>
        <v>23.765482233502517</v>
      </c>
    </row>
    <row r="138" spans="1:14">
      <c r="A138" t="s">
        <v>1263</v>
      </c>
      <c r="B138" t="s">
        <v>1322</v>
      </c>
      <c r="C138" t="s">
        <v>1323</v>
      </c>
      <c r="D138" s="84">
        <v>4</v>
      </c>
      <c r="E138" s="84">
        <v>3.67</v>
      </c>
      <c r="F138" s="84">
        <v>104</v>
      </c>
      <c r="G138" s="86">
        <v>50.8</v>
      </c>
      <c r="H138" s="85">
        <v>81</v>
      </c>
      <c r="I138">
        <v>295</v>
      </c>
      <c r="J138" s="79">
        <v>0.145765518356576</v>
      </c>
      <c r="K138" s="85">
        <v>0</v>
      </c>
      <c r="L138" s="78">
        <v>0.73934837092731798</v>
      </c>
      <c r="M138" t="str">
        <f t="shared" si="23"/>
        <v>Unrequaired</v>
      </c>
      <c r="N138" s="112">
        <f t="shared" si="24"/>
        <v>0</v>
      </c>
    </row>
    <row r="139" spans="1:14">
      <c r="A139" t="s">
        <v>1263</v>
      </c>
      <c r="B139" t="s">
        <v>1314</v>
      </c>
      <c r="C139" t="s">
        <v>1315</v>
      </c>
      <c r="D139" s="84">
        <v>3</v>
      </c>
      <c r="E139" s="84">
        <v>3.87</v>
      </c>
      <c r="F139" s="84">
        <v>148</v>
      </c>
      <c r="G139" s="86">
        <v>289.5</v>
      </c>
      <c r="H139" s="85">
        <v>408</v>
      </c>
      <c r="I139">
        <v>3145</v>
      </c>
      <c r="J139" s="79">
        <v>0.19358499063234999</v>
      </c>
      <c r="K139" s="85">
        <v>0</v>
      </c>
      <c r="L139" s="78">
        <v>0.95505617977528101</v>
      </c>
      <c r="M139" t="str">
        <f t="shared" si="23"/>
        <v>Replenish</v>
      </c>
      <c r="N139" s="112">
        <f t="shared" si="24"/>
        <v>246.98876404494388</v>
      </c>
    </row>
    <row r="140" spans="1:14">
      <c r="A140" t="s">
        <v>1263</v>
      </c>
      <c r="B140" t="s">
        <v>1268</v>
      </c>
      <c r="C140" t="s">
        <v>1269</v>
      </c>
      <c r="D140" s="84">
        <v>2</v>
      </c>
      <c r="E140" s="84">
        <v>3.87</v>
      </c>
      <c r="F140" s="84">
        <v>771</v>
      </c>
      <c r="G140" s="86">
        <v>312</v>
      </c>
      <c r="H140" s="85">
        <v>730</v>
      </c>
      <c r="I140">
        <v>2731</v>
      </c>
      <c r="J140" s="79">
        <v>0.17954500013400801</v>
      </c>
      <c r="K140" s="85">
        <v>0</v>
      </c>
      <c r="L140" s="78">
        <v>0.77984009137635601</v>
      </c>
      <c r="M140" t="str">
        <f t="shared" si="23"/>
        <v>Unrequaired</v>
      </c>
      <c r="N140" s="112">
        <f t="shared" si="24"/>
        <v>0</v>
      </c>
    </row>
    <row r="141" spans="1:14">
      <c r="A141" t="s">
        <v>1263</v>
      </c>
      <c r="B141" t="s">
        <v>1270</v>
      </c>
      <c r="C141" t="s">
        <v>1271</v>
      </c>
      <c r="D141" s="84">
        <v>2</v>
      </c>
      <c r="E141" s="84">
        <v>3.87</v>
      </c>
      <c r="F141" s="84">
        <v>520</v>
      </c>
      <c r="G141" s="86">
        <v>141.833333333333</v>
      </c>
      <c r="H141" s="85">
        <v>176</v>
      </c>
      <c r="I141">
        <v>1757</v>
      </c>
      <c r="J141" s="79">
        <v>0.21661648649742801</v>
      </c>
      <c r="K141" s="85">
        <v>0</v>
      </c>
      <c r="L141" s="78">
        <v>0.77162933684672796</v>
      </c>
      <c r="M141" t="str">
        <f t="shared" si="23"/>
        <v>Unrequaired</v>
      </c>
      <c r="N141" s="112">
        <f t="shared" si="24"/>
        <v>0</v>
      </c>
    </row>
    <row r="142" spans="1:14">
      <c r="A142" t="s">
        <v>1263</v>
      </c>
      <c r="B142" t="s">
        <v>1272</v>
      </c>
      <c r="C142" t="s">
        <v>1273</v>
      </c>
      <c r="D142" s="84">
        <v>1</v>
      </c>
      <c r="E142" s="84">
        <v>5.75</v>
      </c>
      <c r="F142" s="84">
        <v>207</v>
      </c>
      <c r="G142" s="86">
        <v>102</v>
      </c>
      <c r="H142" s="85">
        <v>178</v>
      </c>
      <c r="I142">
        <v>875</v>
      </c>
      <c r="J142" s="79">
        <v>0.200935705511607</v>
      </c>
      <c r="K142" s="85">
        <v>100</v>
      </c>
      <c r="L142" s="78">
        <v>0.80868761552680202</v>
      </c>
      <c r="M142" t="str">
        <f t="shared" si="23"/>
        <v>Unrequaired</v>
      </c>
      <c r="N142" s="112">
        <f t="shared" si="24"/>
        <v>0</v>
      </c>
    </row>
    <row r="143" spans="1:14">
      <c r="A143" t="s">
        <v>1263</v>
      </c>
      <c r="B143" t="s">
        <v>1300</v>
      </c>
      <c r="C143" t="s">
        <v>1301</v>
      </c>
      <c r="D143" s="84">
        <v>5</v>
      </c>
      <c r="E143" s="84">
        <v>5.75</v>
      </c>
      <c r="F143" s="84">
        <v>4</v>
      </c>
      <c r="G143" s="86">
        <v>27.2</v>
      </c>
      <c r="H143" s="85">
        <v>49</v>
      </c>
      <c r="I143">
        <v>197</v>
      </c>
      <c r="J143" s="79">
        <v>0.12976661600967601</v>
      </c>
      <c r="K143" s="85">
        <v>0</v>
      </c>
      <c r="L143" s="78">
        <v>0.98009950248756195</v>
      </c>
      <c r="M143" t="str">
        <f t="shared" si="23"/>
        <v>Replenish</v>
      </c>
      <c r="N143" s="112">
        <f t="shared" si="24"/>
        <v>44.458706467661685</v>
      </c>
    </row>
    <row r="144" spans="1:14">
      <c r="A144" t="s">
        <v>1263</v>
      </c>
      <c r="B144" t="s">
        <v>1306</v>
      </c>
      <c r="C144" t="s">
        <v>1307</v>
      </c>
      <c r="D144" s="84">
        <v>3</v>
      </c>
      <c r="E144" s="84">
        <v>5.75</v>
      </c>
      <c r="F144" s="84">
        <v>28</v>
      </c>
      <c r="G144" s="86">
        <v>120.5</v>
      </c>
      <c r="H144" s="85">
        <v>158</v>
      </c>
      <c r="I144">
        <v>1075</v>
      </c>
      <c r="J144" s="79">
        <v>0.16539561805313299</v>
      </c>
      <c r="K144" s="85">
        <v>0</v>
      </c>
      <c r="L144" s="78">
        <v>0.97461468721668199</v>
      </c>
      <c r="M144" t="str">
        <f t="shared" si="23"/>
        <v>Replenish</v>
      </c>
      <c r="N144" s="112">
        <f t="shared" si="24"/>
        <v>126.94106980961018</v>
      </c>
    </row>
    <row r="145" spans="1:14">
      <c r="A145" t="s">
        <v>1263</v>
      </c>
      <c r="B145" t="s">
        <v>1274</v>
      </c>
      <c r="C145" t="s">
        <v>1275</v>
      </c>
      <c r="D145" s="84">
        <v>3</v>
      </c>
      <c r="E145" s="84">
        <v>5.75</v>
      </c>
      <c r="F145" s="84">
        <v>216</v>
      </c>
      <c r="G145" s="86">
        <v>145.833333333333</v>
      </c>
      <c r="H145" s="85">
        <v>256</v>
      </c>
      <c r="I145">
        <v>1318</v>
      </c>
      <c r="J145" s="79">
        <v>0.17675491846802799</v>
      </c>
      <c r="K145" s="85">
        <v>0</v>
      </c>
      <c r="L145" s="78">
        <v>0.85919165580182499</v>
      </c>
      <c r="M145" t="str">
        <f t="shared" si="23"/>
        <v>Unrequaired</v>
      </c>
      <c r="N145" s="112">
        <f t="shared" si="24"/>
        <v>0</v>
      </c>
    </row>
    <row r="146" spans="1:14">
      <c r="A146" t="s">
        <v>1263</v>
      </c>
      <c r="B146" t="s">
        <v>1298</v>
      </c>
      <c r="C146" t="s">
        <v>1299</v>
      </c>
      <c r="D146" s="84">
        <v>4</v>
      </c>
      <c r="E146" s="84">
        <v>3.63</v>
      </c>
      <c r="F146" s="84">
        <v>6</v>
      </c>
      <c r="G146" s="86">
        <v>48.75</v>
      </c>
      <c r="H146" s="85">
        <v>119</v>
      </c>
      <c r="I146">
        <v>198</v>
      </c>
      <c r="J146" s="79">
        <v>0.14553774355581101</v>
      </c>
      <c r="K146" s="85">
        <v>0</v>
      </c>
      <c r="L146" s="78">
        <v>0.97058823529411797</v>
      </c>
      <c r="M146" t="str">
        <f t="shared" si="23"/>
        <v>Replenish</v>
      </c>
      <c r="N146" s="112">
        <f t="shared" si="24"/>
        <v>111.56617647058826</v>
      </c>
    </row>
    <row r="147" spans="1:14">
      <c r="A147" t="s">
        <v>1263</v>
      </c>
      <c r="B147" t="s">
        <v>1310</v>
      </c>
      <c r="C147" t="s">
        <v>1311</v>
      </c>
      <c r="D147" s="84">
        <v>4</v>
      </c>
      <c r="E147" s="84">
        <v>3.63</v>
      </c>
      <c r="F147" s="84">
        <v>14</v>
      </c>
      <c r="G147" s="86">
        <v>47.75</v>
      </c>
      <c r="H147" s="85">
        <v>106</v>
      </c>
      <c r="I147">
        <v>194</v>
      </c>
      <c r="J147" s="79">
        <v>0.12772272549588901</v>
      </c>
      <c r="K147" s="85">
        <v>0</v>
      </c>
      <c r="L147" s="78">
        <v>0.93269230769230804</v>
      </c>
      <c r="M147" t="str">
        <f t="shared" si="23"/>
        <v>Replenish</v>
      </c>
      <c r="N147" s="112">
        <f t="shared" si="24"/>
        <v>88.786057692307708</v>
      </c>
    </row>
    <row r="148" spans="1:14">
      <c r="A148" t="s">
        <v>1263</v>
      </c>
      <c r="B148" t="s">
        <v>1312</v>
      </c>
      <c r="C148" t="s">
        <v>1313</v>
      </c>
      <c r="D148" s="84">
        <v>4</v>
      </c>
      <c r="E148" s="84">
        <v>3.63</v>
      </c>
      <c r="F148" s="84">
        <v>5</v>
      </c>
      <c r="G148" s="86">
        <v>49.25</v>
      </c>
      <c r="H148" s="85">
        <v>88</v>
      </c>
      <c r="I148">
        <v>199</v>
      </c>
      <c r="J148" s="79">
        <v>0.12833052338591699</v>
      </c>
      <c r="K148" s="85">
        <v>0</v>
      </c>
      <c r="L148" s="78">
        <v>0.97549019607843102</v>
      </c>
      <c r="M148" t="str">
        <f t="shared" si="23"/>
        <v>Replenish</v>
      </c>
      <c r="N148" s="112">
        <f t="shared" si="24"/>
        <v>81.792892156862735</v>
      </c>
    </row>
    <row r="149" spans="1:14">
      <c r="A149" t="s">
        <v>1263</v>
      </c>
      <c r="B149" t="s">
        <v>1286</v>
      </c>
      <c r="C149" t="s">
        <v>1287</v>
      </c>
      <c r="D149" s="84">
        <v>4</v>
      </c>
      <c r="E149" s="84">
        <v>3.85</v>
      </c>
      <c r="F149" s="84">
        <v>32</v>
      </c>
      <c r="G149" s="86">
        <v>33</v>
      </c>
      <c r="H149" s="85">
        <v>95</v>
      </c>
      <c r="I149">
        <v>201</v>
      </c>
      <c r="J149" s="79">
        <v>0.15312701182480501</v>
      </c>
      <c r="K149" s="85">
        <v>0</v>
      </c>
      <c r="L149" s="78">
        <v>0.86266094420600903</v>
      </c>
      <c r="M149" t="str">
        <f t="shared" si="23"/>
        <v>Replenish</v>
      </c>
      <c r="N149" s="112">
        <f t="shared" si="24"/>
        <v>58.467811158798298</v>
      </c>
    </row>
    <row r="150" spans="1:14">
      <c r="A150" t="s">
        <v>1263</v>
      </c>
      <c r="B150" t="s">
        <v>1290</v>
      </c>
      <c r="C150" t="s">
        <v>1291</v>
      </c>
      <c r="D150" s="84">
        <v>4</v>
      </c>
      <c r="E150" s="84">
        <v>3.85</v>
      </c>
      <c r="F150" s="84">
        <v>38</v>
      </c>
      <c r="G150" s="86">
        <v>32.6666666666667</v>
      </c>
      <c r="H150" s="85">
        <v>73</v>
      </c>
      <c r="I150">
        <v>205</v>
      </c>
      <c r="J150" s="79">
        <v>0.16317086874825601</v>
      </c>
      <c r="K150" s="85">
        <v>0</v>
      </c>
      <c r="L150" s="78">
        <v>0.843621399176955</v>
      </c>
      <c r="M150" t="str">
        <f t="shared" si="23"/>
        <v>Replenish</v>
      </c>
      <c r="N150" s="112">
        <f t="shared" si="24"/>
        <v>29.89163237311385</v>
      </c>
    </row>
    <row r="151" spans="1:14">
      <c r="A151" t="s">
        <v>1263</v>
      </c>
      <c r="B151" t="s">
        <v>1280</v>
      </c>
      <c r="C151" t="s">
        <v>1281</v>
      </c>
      <c r="D151" s="84">
        <v>4</v>
      </c>
      <c r="E151" s="84">
        <v>3.85</v>
      </c>
      <c r="F151" s="84">
        <v>38</v>
      </c>
      <c r="G151" s="86">
        <v>34.3333333333333</v>
      </c>
      <c r="H151" s="85">
        <v>81</v>
      </c>
      <c r="I151">
        <v>207</v>
      </c>
      <c r="J151" s="79">
        <v>0.19009128467908901</v>
      </c>
      <c r="K151" s="85">
        <v>0</v>
      </c>
      <c r="L151" s="78">
        <v>0.84489795918367405</v>
      </c>
      <c r="M151" t="str">
        <f t="shared" si="23"/>
        <v>Replenish</v>
      </c>
      <c r="N151" s="112">
        <f t="shared" si="24"/>
        <v>37.674829931972809</v>
      </c>
    </row>
    <row r="152" spans="1:14">
      <c r="A152" t="s">
        <v>1263</v>
      </c>
      <c r="B152" t="s">
        <v>1431</v>
      </c>
      <c r="C152" t="s">
        <v>1432</v>
      </c>
      <c r="D152" s="84">
        <v>4</v>
      </c>
      <c r="E152" s="84">
        <v>3.85</v>
      </c>
      <c r="F152" s="84">
        <v>144</v>
      </c>
      <c r="G152" s="86">
        <v>12</v>
      </c>
      <c r="H152" s="85">
        <v>23</v>
      </c>
      <c r="I152">
        <v>53</v>
      </c>
      <c r="J152" s="79">
        <v>0.16579594609849699</v>
      </c>
      <c r="K152" s="85">
        <v>0</v>
      </c>
      <c r="L152" s="77">
        <v>0.269035532994924</v>
      </c>
      <c r="M152" t="str">
        <f t="shared" si="23"/>
        <v>Unrequaired</v>
      </c>
      <c r="N152" s="112">
        <f t="shared" si="24"/>
        <v>0</v>
      </c>
    </row>
    <row r="153" spans="1:14">
      <c r="A153" t="s">
        <v>1263</v>
      </c>
      <c r="B153" t="s">
        <v>1320</v>
      </c>
      <c r="C153" t="s">
        <v>1321</v>
      </c>
      <c r="D153" s="84">
        <v>2</v>
      </c>
      <c r="E153" s="84">
        <v>3.85</v>
      </c>
      <c r="F153" s="84">
        <v>330</v>
      </c>
      <c r="G153" s="86">
        <v>54.1666666666667</v>
      </c>
      <c r="H153" s="85">
        <v>135</v>
      </c>
      <c r="I153">
        <v>370</v>
      </c>
      <c r="J153" s="79">
        <v>0.15160789510306899</v>
      </c>
      <c r="K153" s="85">
        <v>0</v>
      </c>
      <c r="L153" s="78">
        <v>0.52857142857142903</v>
      </c>
      <c r="M153" t="str">
        <f t="shared" si="23"/>
        <v>Unrequaired</v>
      </c>
      <c r="N153" s="112">
        <f t="shared" si="24"/>
        <v>0</v>
      </c>
    </row>
    <row r="154" spans="1:14">
      <c r="A154" t="s">
        <v>1263</v>
      </c>
      <c r="B154" t="s">
        <v>1427</v>
      </c>
      <c r="C154" t="s">
        <v>1428</v>
      </c>
      <c r="D154" s="84">
        <v>3</v>
      </c>
      <c r="E154" s="84">
        <v>3.6</v>
      </c>
      <c r="F154" s="84">
        <v>236</v>
      </c>
      <c r="G154" s="86">
        <v>11</v>
      </c>
      <c r="H154" s="85">
        <v>16</v>
      </c>
      <c r="I154">
        <v>46</v>
      </c>
      <c r="J154" s="79">
        <v>0.29329579767870301</v>
      </c>
      <c r="K154" s="85">
        <v>0</v>
      </c>
      <c r="L154" s="77">
        <v>0.16312056737588701</v>
      </c>
      <c r="M154" t="str">
        <f t="shared" si="23"/>
        <v>Unrequaired</v>
      </c>
      <c r="N154" s="112">
        <f t="shared" si="24"/>
        <v>0</v>
      </c>
    </row>
    <row r="155" spans="1:14">
      <c r="A155" t="s">
        <v>1263</v>
      </c>
      <c r="B155" t="s">
        <v>1429</v>
      </c>
      <c r="C155" t="s">
        <v>1430</v>
      </c>
      <c r="D155" s="84">
        <v>3</v>
      </c>
      <c r="E155" s="84">
        <v>3.6</v>
      </c>
      <c r="F155" s="84">
        <v>217</v>
      </c>
      <c r="G155" s="86">
        <v>17</v>
      </c>
      <c r="H155" s="85">
        <v>27</v>
      </c>
      <c r="I155">
        <v>70</v>
      </c>
      <c r="J155" s="79">
        <v>0.279734765496368</v>
      </c>
      <c r="K155" s="85">
        <v>0</v>
      </c>
      <c r="L155" s="77">
        <v>0.24390243902438999</v>
      </c>
      <c r="M155" t="str">
        <f t="shared" si="23"/>
        <v>Unrequaired</v>
      </c>
      <c r="N155" s="112">
        <f t="shared" si="24"/>
        <v>0</v>
      </c>
    </row>
    <row r="156" spans="1:14">
      <c r="A156" t="s">
        <v>1263</v>
      </c>
      <c r="B156" t="s">
        <v>1316</v>
      </c>
      <c r="C156" t="s">
        <v>1317</v>
      </c>
      <c r="D156" s="84">
        <v>4</v>
      </c>
      <c r="E156" s="84">
        <v>3.57</v>
      </c>
      <c r="F156" s="84">
        <v>19</v>
      </c>
      <c r="G156" s="86">
        <v>62.8333333333333</v>
      </c>
      <c r="H156" s="85">
        <v>129</v>
      </c>
      <c r="I156">
        <v>382</v>
      </c>
      <c r="J156" s="79">
        <v>0.11818299774975199</v>
      </c>
      <c r="K156" s="85">
        <v>0</v>
      </c>
      <c r="L156" s="78">
        <v>0.95261845386533694</v>
      </c>
      <c r="M156" t="str">
        <f t="shared" si="23"/>
        <v>Replenish</v>
      </c>
      <c r="N156" s="112">
        <f t="shared" si="24"/>
        <v>107.02285951787201</v>
      </c>
    </row>
    <row r="157" spans="1:14">
      <c r="A157" t="s">
        <v>1263</v>
      </c>
      <c r="B157" t="s">
        <v>1278</v>
      </c>
      <c r="C157" t="s">
        <v>1279</v>
      </c>
      <c r="D157" s="84">
        <v>4</v>
      </c>
      <c r="E157" s="84">
        <v>3.57</v>
      </c>
      <c r="F157" s="84">
        <v>46</v>
      </c>
      <c r="G157" s="86">
        <v>57.1666666666667</v>
      </c>
      <c r="H157" s="85">
        <v>105</v>
      </c>
      <c r="I157">
        <v>355</v>
      </c>
      <c r="J157" s="79">
        <v>0.14863933537882601</v>
      </c>
      <c r="K157" s="85">
        <v>0</v>
      </c>
      <c r="L157" s="78">
        <v>0.88528678304239405</v>
      </c>
      <c r="M157" t="str">
        <f t="shared" si="23"/>
        <v>Replenish</v>
      </c>
      <c r="N157" s="112">
        <f t="shared" si="24"/>
        <v>52.442227763923526</v>
      </c>
    </row>
    <row r="158" spans="1:14">
      <c r="A158" t="s">
        <v>1263</v>
      </c>
      <c r="B158" t="s">
        <v>1282</v>
      </c>
      <c r="C158" t="s">
        <v>1283</v>
      </c>
      <c r="D158" s="84">
        <v>4</v>
      </c>
      <c r="E158" s="84">
        <v>3.57</v>
      </c>
      <c r="F158" s="84">
        <v>64</v>
      </c>
      <c r="G158" s="86">
        <v>53.1666666666667</v>
      </c>
      <c r="H158" s="85">
        <v>114</v>
      </c>
      <c r="I158">
        <v>334</v>
      </c>
      <c r="J158" s="79">
        <v>0.16339707999939301</v>
      </c>
      <c r="K158" s="85">
        <v>0</v>
      </c>
      <c r="L158" s="78">
        <v>0.83919597989949701</v>
      </c>
      <c r="M158" t="str">
        <f t="shared" si="23"/>
        <v>Replenish</v>
      </c>
      <c r="N158" s="112">
        <f t="shared" si="24"/>
        <v>41.450586264656579</v>
      </c>
    </row>
    <row r="159" spans="1:14">
      <c r="A159" t="s">
        <v>1263</v>
      </c>
      <c r="B159" t="s">
        <v>1266</v>
      </c>
      <c r="C159" t="s">
        <v>1267</v>
      </c>
      <c r="D159" s="84">
        <v>3</v>
      </c>
      <c r="E159" s="84">
        <v>3.9</v>
      </c>
      <c r="F159" s="84">
        <v>300</v>
      </c>
      <c r="G159" s="86">
        <v>139.5</v>
      </c>
      <c r="H159" s="85">
        <v>182</v>
      </c>
      <c r="I159">
        <v>1011</v>
      </c>
      <c r="J159" s="79">
        <v>0.17530912982077801</v>
      </c>
      <c r="K159" s="85">
        <v>0</v>
      </c>
      <c r="L159" s="78">
        <v>0.77116704805491998</v>
      </c>
      <c r="M159" t="str">
        <f t="shared" si="23"/>
        <v>Unrequaired</v>
      </c>
      <c r="N159" s="112">
        <f t="shared" si="24"/>
        <v>0</v>
      </c>
    </row>
    <row r="160" spans="1:14">
      <c r="A160" t="s">
        <v>1263</v>
      </c>
      <c r="B160" t="s">
        <v>1276</v>
      </c>
      <c r="C160" t="s">
        <v>1277</v>
      </c>
      <c r="D160" s="84">
        <v>3</v>
      </c>
      <c r="E160" s="84">
        <v>3.9</v>
      </c>
      <c r="F160" s="84">
        <v>195</v>
      </c>
      <c r="G160" s="86">
        <v>0</v>
      </c>
      <c r="H160" s="85">
        <v>0</v>
      </c>
      <c r="I160">
        <v>1400</v>
      </c>
      <c r="J160" s="79">
        <v>0.16329996711678199</v>
      </c>
      <c r="K160" s="85">
        <v>0</v>
      </c>
      <c r="L160" s="78">
        <v>0.87774294670846398</v>
      </c>
      <c r="M160" t="str">
        <f t="shared" si="23"/>
        <v>Unrequaired</v>
      </c>
      <c r="N160" s="112">
        <f t="shared" si="24"/>
        <v>0</v>
      </c>
    </row>
    <row r="161" spans="1:14">
      <c r="A161" t="s">
        <v>1263</v>
      </c>
      <c r="B161" t="s">
        <v>1284</v>
      </c>
      <c r="C161" t="s">
        <v>1285</v>
      </c>
      <c r="D161" s="84">
        <v>3</v>
      </c>
      <c r="E161" s="84">
        <v>3.9</v>
      </c>
      <c r="F161" s="84">
        <v>100</v>
      </c>
      <c r="G161" s="86">
        <v>61.6666666666667</v>
      </c>
      <c r="H161" s="85">
        <v>97</v>
      </c>
      <c r="I161">
        <v>422</v>
      </c>
      <c r="J161" s="79">
        <v>0.16943119588393901</v>
      </c>
      <c r="K161" s="85">
        <v>0</v>
      </c>
      <c r="L161" s="78">
        <v>0.80842911877394596</v>
      </c>
      <c r="M161" t="str">
        <f t="shared" si="23"/>
        <v>Unrequaired</v>
      </c>
      <c r="N161" s="112">
        <f t="shared" si="24"/>
        <v>0</v>
      </c>
    </row>
  </sheetData>
  <autoFilter ref="C1:L161" xr:uid="{2CE51732-F214-4864-AB09-528186B76823}">
    <filterColumn colId="2">
      <customFilters>
        <customFilter operator="greaterThan" val="3"/>
      </customFilters>
    </filterColumn>
  </autoFilter>
  <conditionalFormatting sqref="M2:M161">
    <cfRule type="containsText" dxfId="3" priority="1" operator="containsText" text="Replenish">
      <formula>NOT(ISERROR(SEARCH("Replenish",M2)))</formula>
    </cfRule>
    <cfRule type="containsText" dxfId="2" priority="2" operator="containsText" text="Unrequaired">
      <formula>NOT(ISERROR(SEARCH("Unrequaired",M2)))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E679-A840-4FE7-A060-3BD13A79F851}">
  <sheetPr filterMode="1"/>
  <dimension ref="A1:N167"/>
  <sheetViews>
    <sheetView topLeftCell="C1" workbookViewId="0">
      <selection activeCell="D167" sqref="D167"/>
    </sheetView>
  </sheetViews>
  <sheetFormatPr defaultRowHeight="15.6"/>
  <cols>
    <col min="1" max="1" width="21.8984375" bestFit="1" customWidth="1"/>
    <col min="2" max="2" width="50.796875" bestFit="1" customWidth="1"/>
    <col min="3" max="3" width="17.8984375" bestFit="1" customWidth="1"/>
    <col min="4" max="4" width="7.5" bestFit="1" customWidth="1"/>
    <col min="5" max="5" width="6.796875" bestFit="1" customWidth="1"/>
    <col min="6" max="6" width="11.19921875" customWidth="1"/>
    <col min="7" max="7" width="8.69921875" bestFit="1" customWidth="1"/>
    <col min="8" max="8" width="8.3984375" bestFit="1" customWidth="1"/>
    <col min="9" max="9" width="8.296875" bestFit="1" customWidth="1"/>
    <col min="10" max="10" width="11.5" customWidth="1"/>
    <col min="11" max="11" width="7.09765625" bestFit="1" customWidth="1"/>
    <col min="12" max="12" width="12.796875" customWidth="1"/>
    <col min="13" max="13" width="16" customWidth="1"/>
    <col min="14" max="14" width="11.5" customWidth="1"/>
  </cols>
  <sheetData>
    <row r="1" spans="1:14" ht="83.4" thickTop="1">
      <c r="A1" s="80" t="s">
        <v>1447</v>
      </c>
      <c r="B1" s="81" t="s">
        <v>1446</v>
      </c>
      <c r="C1" s="83" t="s">
        <v>1097</v>
      </c>
      <c r="D1" s="80" t="s">
        <v>1436</v>
      </c>
      <c r="E1" s="81" t="s">
        <v>1096</v>
      </c>
      <c r="F1" s="23" t="s">
        <v>1439</v>
      </c>
      <c r="G1" s="82" t="s">
        <v>1441</v>
      </c>
      <c r="H1" s="81" t="s">
        <v>1440</v>
      </c>
      <c r="I1" s="83" t="s">
        <v>1442</v>
      </c>
      <c r="J1" s="80" t="s">
        <v>1443</v>
      </c>
      <c r="K1" s="81" t="s">
        <v>1098</v>
      </c>
      <c r="L1" s="80" t="s">
        <v>1456</v>
      </c>
      <c r="M1" s="113" t="s">
        <v>1505</v>
      </c>
      <c r="N1" s="113" t="s">
        <v>1506</v>
      </c>
    </row>
    <row r="2" spans="1:14" hidden="1">
      <c r="A2" t="s">
        <v>1099</v>
      </c>
      <c r="B2" t="s">
        <v>1345</v>
      </c>
      <c r="C2" t="s">
        <v>1346</v>
      </c>
      <c r="D2" s="84">
        <v>2</v>
      </c>
      <c r="E2" s="84">
        <v>3.2</v>
      </c>
      <c r="F2" s="84">
        <v>36</v>
      </c>
      <c r="G2" s="86">
        <v>9</v>
      </c>
      <c r="H2" s="85">
        <v>9</v>
      </c>
      <c r="I2">
        <v>13</v>
      </c>
      <c r="J2" s="79">
        <v>0.26370192307692297</v>
      </c>
      <c r="K2" s="85">
        <v>50</v>
      </c>
      <c r="L2" s="77">
        <v>0.26530612244898</v>
      </c>
      <c r="M2" t="str">
        <f>IF(AND(D2&gt;3,L2&lt;25%),"Flush","Unrequaired")</f>
        <v>Unrequaired</v>
      </c>
      <c r="N2" s="114">
        <f t="shared" ref="N2:N48" si="0">IF(M2="Flush",100%-((1.5)/E2*100%),0)</f>
        <v>0</v>
      </c>
    </row>
    <row r="3" spans="1:14" hidden="1">
      <c r="A3" t="s">
        <v>1099</v>
      </c>
      <c r="B3" t="s">
        <v>1163</v>
      </c>
      <c r="C3" t="s">
        <v>1164</v>
      </c>
      <c r="D3" s="84">
        <v>7</v>
      </c>
      <c r="E3" s="84">
        <v>3.12</v>
      </c>
      <c r="F3" s="84">
        <v>1</v>
      </c>
      <c r="G3" s="86">
        <v>40.1666666666667</v>
      </c>
      <c r="H3" s="85">
        <v>77</v>
      </c>
      <c r="I3">
        <v>259</v>
      </c>
      <c r="J3" s="79">
        <v>0.19219236688861799</v>
      </c>
      <c r="K3" s="85">
        <v>0</v>
      </c>
      <c r="L3" s="78">
        <v>0.99615384615384595</v>
      </c>
      <c r="M3" t="str">
        <f t="shared" ref="M3:M66" si="1">IF(AND(D3&gt;3,L3&lt;25%),"Flush","Unrequaired")</f>
        <v>Unrequaired</v>
      </c>
      <c r="N3" s="114">
        <f t="shared" si="0"/>
        <v>0</v>
      </c>
    </row>
    <row r="4" spans="1:14" hidden="1">
      <c r="A4" t="s">
        <v>1099</v>
      </c>
      <c r="B4" t="s">
        <v>1343</v>
      </c>
      <c r="C4" t="s">
        <v>1344</v>
      </c>
      <c r="D4" s="84">
        <v>1</v>
      </c>
      <c r="E4" s="84">
        <v>3.55</v>
      </c>
      <c r="F4" s="84">
        <v>191</v>
      </c>
      <c r="G4" s="86">
        <v>3</v>
      </c>
      <c r="H4" s="85">
        <v>3</v>
      </c>
      <c r="I4">
        <v>9</v>
      </c>
      <c r="J4" s="79">
        <v>0.11</v>
      </c>
      <c r="K4" s="85">
        <v>0</v>
      </c>
      <c r="L4" s="77">
        <v>4.4999999999999998E-2</v>
      </c>
      <c r="M4" t="str">
        <f t="shared" si="1"/>
        <v>Unrequaired</v>
      </c>
      <c r="N4" s="114">
        <f t="shared" si="0"/>
        <v>0</v>
      </c>
    </row>
    <row r="5" spans="1:14" hidden="1">
      <c r="A5" t="s">
        <v>1099</v>
      </c>
      <c r="B5" t="s">
        <v>1339</v>
      </c>
      <c r="C5" t="s">
        <v>1340</v>
      </c>
      <c r="D5" s="84">
        <v>1</v>
      </c>
      <c r="E5" s="84">
        <v>2.52</v>
      </c>
      <c r="F5" s="84">
        <v>189</v>
      </c>
      <c r="G5" s="89">
        <v>5</v>
      </c>
      <c r="H5" s="90">
        <v>5</v>
      </c>
      <c r="I5">
        <v>12</v>
      </c>
      <c r="J5" s="91">
        <v>0.15833333333333299</v>
      </c>
      <c r="K5" s="90">
        <v>0</v>
      </c>
      <c r="L5" s="92">
        <v>5.9701492537313397E-2</v>
      </c>
      <c r="M5" t="str">
        <f t="shared" si="1"/>
        <v>Unrequaired</v>
      </c>
      <c r="N5" s="114">
        <f t="shared" si="0"/>
        <v>0</v>
      </c>
    </row>
    <row r="6" spans="1:14" hidden="1">
      <c r="A6" t="s">
        <v>1099</v>
      </c>
      <c r="B6" t="s">
        <v>1341</v>
      </c>
      <c r="C6" t="s">
        <v>1342</v>
      </c>
      <c r="D6" s="84">
        <v>1</v>
      </c>
      <c r="E6" s="84">
        <v>3.55</v>
      </c>
      <c r="F6" s="84">
        <v>196</v>
      </c>
      <c r="G6" s="86">
        <v>3</v>
      </c>
      <c r="H6" s="85">
        <v>3</v>
      </c>
      <c r="I6">
        <v>4</v>
      </c>
      <c r="J6" s="79">
        <v>0.11749999999999999</v>
      </c>
      <c r="K6" s="85">
        <v>0</v>
      </c>
      <c r="L6" s="77">
        <v>0.02</v>
      </c>
      <c r="M6" t="str">
        <f t="shared" si="1"/>
        <v>Unrequaired</v>
      </c>
      <c r="N6" s="114">
        <f t="shared" si="0"/>
        <v>0</v>
      </c>
    </row>
    <row r="7" spans="1:14" hidden="1">
      <c r="A7" t="s">
        <v>1099</v>
      </c>
      <c r="B7" t="s">
        <v>1115</v>
      </c>
      <c r="C7" t="s">
        <v>1116</v>
      </c>
      <c r="D7" s="84">
        <v>4</v>
      </c>
      <c r="E7" s="84">
        <v>3.63</v>
      </c>
      <c r="F7" s="84">
        <v>27</v>
      </c>
      <c r="G7" s="86">
        <v>56</v>
      </c>
      <c r="H7" s="85">
        <v>113</v>
      </c>
      <c r="I7">
        <v>177</v>
      </c>
      <c r="J7" s="79">
        <v>0.195405471861195</v>
      </c>
      <c r="K7" s="85">
        <v>0</v>
      </c>
      <c r="L7" s="78">
        <v>0.86764705882352899</v>
      </c>
      <c r="M7" t="str">
        <f t="shared" si="1"/>
        <v>Unrequaired</v>
      </c>
      <c r="N7" s="114">
        <f t="shared" si="0"/>
        <v>0</v>
      </c>
    </row>
    <row r="8" spans="1:14" hidden="1">
      <c r="A8" t="s">
        <v>1099</v>
      </c>
      <c r="B8" t="s">
        <v>1177</v>
      </c>
      <c r="C8" t="s">
        <v>1178</v>
      </c>
      <c r="D8" s="84">
        <v>4</v>
      </c>
      <c r="E8" s="84">
        <v>3.63</v>
      </c>
      <c r="F8" s="84">
        <v>40</v>
      </c>
      <c r="G8" s="86">
        <v>45</v>
      </c>
      <c r="H8" s="85">
        <v>73</v>
      </c>
      <c r="I8">
        <v>139</v>
      </c>
      <c r="J8" s="79">
        <v>0.18043184819732899</v>
      </c>
      <c r="K8" s="85">
        <v>0</v>
      </c>
      <c r="L8" s="78">
        <v>0.77653631284916202</v>
      </c>
      <c r="M8" t="str">
        <f t="shared" si="1"/>
        <v>Unrequaired</v>
      </c>
      <c r="N8" s="114">
        <f t="shared" si="0"/>
        <v>0</v>
      </c>
    </row>
    <row r="9" spans="1:14" hidden="1">
      <c r="A9" t="s">
        <v>1099</v>
      </c>
      <c r="B9" t="s">
        <v>1118</v>
      </c>
      <c r="C9" t="s">
        <v>1119</v>
      </c>
      <c r="D9" s="84">
        <v>4</v>
      </c>
      <c r="E9" s="84">
        <v>3.63</v>
      </c>
      <c r="F9" s="84">
        <v>30</v>
      </c>
      <c r="G9" s="86">
        <v>55</v>
      </c>
      <c r="H9" s="85">
        <v>105</v>
      </c>
      <c r="I9">
        <v>175</v>
      </c>
      <c r="J9" s="79">
        <v>0.17269035283381901</v>
      </c>
      <c r="K9" s="85">
        <v>0</v>
      </c>
      <c r="L9" s="78">
        <v>0.85365853658536595</v>
      </c>
      <c r="M9" t="str">
        <f t="shared" si="1"/>
        <v>Unrequaired</v>
      </c>
      <c r="N9" s="114">
        <f t="shared" si="0"/>
        <v>0</v>
      </c>
    </row>
    <row r="10" spans="1:14" hidden="1">
      <c r="A10" t="s">
        <v>1099</v>
      </c>
      <c r="B10" t="s">
        <v>1175</v>
      </c>
      <c r="C10" t="s">
        <v>1176</v>
      </c>
      <c r="D10" s="84">
        <v>4</v>
      </c>
      <c r="E10" s="84">
        <v>3.69</v>
      </c>
      <c r="F10" s="84">
        <v>50</v>
      </c>
      <c r="G10" s="86">
        <v>46.6666666666667</v>
      </c>
      <c r="H10" s="85">
        <v>75</v>
      </c>
      <c r="I10">
        <v>144</v>
      </c>
      <c r="J10" s="79">
        <v>0.17251889639830501</v>
      </c>
      <c r="K10" s="85">
        <v>0</v>
      </c>
      <c r="L10" s="78">
        <v>0.74226804123711299</v>
      </c>
      <c r="M10" t="str">
        <f t="shared" si="1"/>
        <v>Unrequaired</v>
      </c>
      <c r="N10" s="114">
        <f t="shared" si="0"/>
        <v>0</v>
      </c>
    </row>
    <row r="11" spans="1:14" hidden="1">
      <c r="A11" t="s">
        <v>1099</v>
      </c>
      <c r="B11" t="s">
        <v>1173</v>
      </c>
      <c r="C11" t="s">
        <v>1174</v>
      </c>
      <c r="D11" s="84">
        <v>4</v>
      </c>
      <c r="E11" s="84">
        <v>3.69</v>
      </c>
      <c r="F11" s="84">
        <v>48</v>
      </c>
      <c r="G11" s="86">
        <v>49.3333333333333</v>
      </c>
      <c r="H11" s="85">
        <v>70</v>
      </c>
      <c r="I11">
        <v>153</v>
      </c>
      <c r="J11" s="79">
        <v>0.177335971507699</v>
      </c>
      <c r="K11" s="85">
        <v>0</v>
      </c>
      <c r="L11" s="78">
        <v>0.76119402985074602</v>
      </c>
      <c r="M11" t="str">
        <f t="shared" si="1"/>
        <v>Unrequaired</v>
      </c>
      <c r="N11" s="114">
        <f t="shared" si="0"/>
        <v>0</v>
      </c>
    </row>
    <row r="12" spans="1:14" hidden="1">
      <c r="A12" t="s">
        <v>1099</v>
      </c>
      <c r="B12" t="s">
        <v>1138</v>
      </c>
      <c r="C12" t="s">
        <v>1139</v>
      </c>
      <c r="D12" s="84">
        <v>6</v>
      </c>
      <c r="E12" s="84">
        <v>3.85</v>
      </c>
      <c r="F12" s="84">
        <v>3</v>
      </c>
      <c r="G12" s="86">
        <v>34.200000000000003</v>
      </c>
      <c r="H12" s="85">
        <v>52</v>
      </c>
      <c r="I12">
        <v>192</v>
      </c>
      <c r="J12" s="79">
        <v>0.16411546296547999</v>
      </c>
      <c r="K12" s="85">
        <v>200</v>
      </c>
      <c r="L12" s="78">
        <v>0.984615384615385</v>
      </c>
      <c r="M12" t="str">
        <f t="shared" si="1"/>
        <v>Unrequaired</v>
      </c>
      <c r="N12" s="114">
        <f t="shared" si="0"/>
        <v>0</v>
      </c>
    </row>
    <row r="13" spans="1:14" hidden="1">
      <c r="A13" t="s">
        <v>1099</v>
      </c>
      <c r="B13" t="s">
        <v>1142</v>
      </c>
      <c r="C13" t="s">
        <v>1143</v>
      </c>
      <c r="D13" s="84">
        <v>6</v>
      </c>
      <c r="E13" s="84">
        <v>3.85</v>
      </c>
      <c r="F13" s="84">
        <v>2</v>
      </c>
      <c r="G13" s="86">
        <v>38.4</v>
      </c>
      <c r="H13" s="85">
        <v>60</v>
      </c>
      <c r="I13">
        <v>194</v>
      </c>
      <c r="J13" s="79">
        <v>0.14583856291761799</v>
      </c>
      <c r="K13" s="85">
        <v>200</v>
      </c>
      <c r="L13" s="78">
        <v>0.98979591836734704</v>
      </c>
      <c r="M13" t="str">
        <f t="shared" si="1"/>
        <v>Unrequaired</v>
      </c>
      <c r="N13" s="114">
        <f t="shared" si="0"/>
        <v>0</v>
      </c>
    </row>
    <row r="14" spans="1:14" hidden="1">
      <c r="A14" t="s">
        <v>1099</v>
      </c>
      <c r="B14" t="s">
        <v>1100</v>
      </c>
      <c r="C14" t="s">
        <v>1101</v>
      </c>
      <c r="D14" s="84">
        <v>1</v>
      </c>
      <c r="E14" s="84">
        <v>3.85</v>
      </c>
      <c r="F14" s="84">
        <v>198</v>
      </c>
      <c r="G14" s="86">
        <v>49.5</v>
      </c>
      <c r="H14" s="85">
        <v>90</v>
      </c>
      <c r="I14">
        <v>200</v>
      </c>
      <c r="J14" s="79">
        <v>0.18299009709210301</v>
      </c>
      <c r="K14" s="85">
        <v>200</v>
      </c>
      <c r="L14" s="78">
        <v>0.50251256281406997</v>
      </c>
      <c r="M14" t="str">
        <f t="shared" si="1"/>
        <v>Unrequaired</v>
      </c>
      <c r="N14" s="114">
        <f t="shared" si="0"/>
        <v>0</v>
      </c>
    </row>
    <row r="15" spans="1:14" hidden="1">
      <c r="A15" t="s">
        <v>1099</v>
      </c>
      <c r="B15" t="s">
        <v>1126</v>
      </c>
      <c r="C15" t="s">
        <v>1127</v>
      </c>
      <c r="D15" s="84">
        <v>2</v>
      </c>
      <c r="E15" s="84">
        <v>3.2</v>
      </c>
      <c r="F15" s="84">
        <v>25</v>
      </c>
      <c r="G15" s="86">
        <v>66</v>
      </c>
      <c r="H15" s="85">
        <v>112</v>
      </c>
      <c r="I15">
        <v>534</v>
      </c>
      <c r="J15" s="79">
        <v>0.17881597570162899</v>
      </c>
      <c r="K15" s="85">
        <v>300</v>
      </c>
      <c r="L15" s="78">
        <v>0.95527728085867603</v>
      </c>
      <c r="M15" t="str">
        <f t="shared" si="1"/>
        <v>Unrequaired</v>
      </c>
      <c r="N15" s="114">
        <f t="shared" si="0"/>
        <v>0</v>
      </c>
    </row>
    <row r="16" spans="1:14" hidden="1">
      <c r="A16" t="s">
        <v>1099</v>
      </c>
      <c r="B16" t="s">
        <v>1122</v>
      </c>
      <c r="C16" t="s">
        <v>1123</v>
      </c>
      <c r="D16" s="84">
        <v>2</v>
      </c>
      <c r="E16" s="84">
        <v>2.91</v>
      </c>
      <c r="F16" s="84">
        <v>20</v>
      </c>
      <c r="G16" s="86">
        <v>100</v>
      </c>
      <c r="H16" s="85">
        <v>215</v>
      </c>
      <c r="I16">
        <v>539</v>
      </c>
      <c r="J16" s="79">
        <v>0.179629274615587</v>
      </c>
      <c r="K16" s="85">
        <v>400</v>
      </c>
      <c r="L16" s="78">
        <v>0.96422182468694095</v>
      </c>
      <c r="M16" t="str">
        <f t="shared" si="1"/>
        <v>Unrequaired</v>
      </c>
      <c r="N16" s="114">
        <f t="shared" si="0"/>
        <v>0</v>
      </c>
    </row>
    <row r="17" spans="1:14" hidden="1">
      <c r="A17" t="s">
        <v>1099</v>
      </c>
      <c r="B17" t="s">
        <v>1134</v>
      </c>
      <c r="C17" t="s">
        <v>1135</v>
      </c>
      <c r="D17" s="84">
        <v>6</v>
      </c>
      <c r="E17" s="84">
        <v>4.84</v>
      </c>
      <c r="F17" s="84">
        <v>2</v>
      </c>
      <c r="G17" s="86">
        <v>32.3333333333333</v>
      </c>
      <c r="H17" s="85">
        <v>79</v>
      </c>
      <c r="I17">
        <v>200</v>
      </c>
      <c r="J17" s="79">
        <v>0.20198689716461299</v>
      </c>
      <c r="K17" s="85">
        <v>200</v>
      </c>
      <c r="L17" s="78">
        <v>0.99009900990098998</v>
      </c>
      <c r="M17" t="str">
        <f t="shared" si="1"/>
        <v>Unrequaired</v>
      </c>
      <c r="N17" s="114">
        <f t="shared" si="0"/>
        <v>0</v>
      </c>
    </row>
    <row r="18" spans="1:14" hidden="1">
      <c r="A18" t="s">
        <v>1099</v>
      </c>
      <c r="B18" t="s">
        <v>1130</v>
      </c>
      <c r="C18" t="s">
        <v>1131</v>
      </c>
      <c r="D18" s="84">
        <v>6</v>
      </c>
      <c r="E18" s="84">
        <v>4.84</v>
      </c>
      <c r="F18" s="84">
        <v>8</v>
      </c>
      <c r="G18" s="86">
        <v>30.8333333333333</v>
      </c>
      <c r="H18" s="85">
        <v>97</v>
      </c>
      <c r="I18">
        <v>187</v>
      </c>
      <c r="J18" s="79">
        <v>0.216057290195383</v>
      </c>
      <c r="K18" s="85">
        <v>200</v>
      </c>
      <c r="L18" s="78">
        <v>0.95897435897435901</v>
      </c>
      <c r="M18" t="str">
        <f t="shared" si="1"/>
        <v>Unrequaired</v>
      </c>
      <c r="N18" s="114">
        <f t="shared" si="0"/>
        <v>0</v>
      </c>
    </row>
    <row r="19" spans="1:14" hidden="1">
      <c r="A19" t="s">
        <v>1099</v>
      </c>
      <c r="B19" t="s">
        <v>1146</v>
      </c>
      <c r="C19" t="s">
        <v>1147</v>
      </c>
      <c r="D19" s="84">
        <v>6</v>
      </c>
      <c r="E19" s="84">
        <v>4.84</v>
      </c>
      <c r="F19" s="84">
        <v>2</v>
      </c>
      <c r="G19" s="86">
        <v>32.8333333333333</v>
      </c>
      <c r="H19" s="85">
        <v>51</v>
      </c>
      <c r="I19">
        <v>201</v>
      </c>
      <c r="J19" s="79">
        <v>0.12125555595609699</v>
      </c>
      <c r="K19" s="85">
        <v>200</v>
      </c>
      <c r="L19" s="78">
        <v>0.99014778325123198</v>
      </c>
      <c r="M19" t="str">
        <f t="shared" si="1"/>
        <v>Unrequaired</v>
      </c>
      <c r="N19" s="114">
        <f t="shared" si="0"/>
        <v>0</v>
      </c>
    </row>
    <row r="20" spans="1:14" hidden="1">
      <c r="A20" t="s">
        <v>1099</v>
      </c>
      <c r="B20" t="s">
        <v>1157</v>
      </c>
      <c r="C20" t="s">
        <v>1158</v>
      </c>
      <c r="D20" s="84">
        <v>4</v>
      </c>
      <c r="E20" s="84">
        <v>3.63</v>
      </c>
      <c r="F20" s="84">
        <v>15</v>
      </c>
      <c r="G20" s="86">
        <v>38.3333333333333</v>
      </c>
      <c r="H20" s="85">
        <v>109</v>
      </c>
      <c r="I20">
        <v>239</v>
      </c>
      <c r="J20" s="79">
        <v>0.24019562988193</v>
      </c>
      <c r="K20" s="85">
        <v>0</v>
      </c>
      <c r="L20" s="78">
        <v>0.940944881889764</v>
      </c>
      <c r="M20" t="str">
        <f t="shared" si="1"/>
        <v>Unrequaired</v>
      </c>
      <c r="N20" s="114">
        <f t="shared" si="0"/>
        <v>0</v>
      </c>
    </row>
    <row r="21" spans="1:14" hidden="1">
      <c r="A21" t="s">
        <v>1099</v>
      </c>
      <c r="B21" t="s">
        <v>1161</v>
      </c>
      <c r="C21" t="s">
        <v>1162</v>
      </c>
      <c r="D21" s="84">
        <v>4</v>
      </c>
      <c r="E21" s="84">
        <v>3.57</v>
      </c>
      <c r="F21" s="84">
        <v>13</v>
      </c>
      <c r="G21" s="86">
        <v>39.8333333333333</v>
      </c>
      <c r="H21" s="85">
        <v>117</v>
      </c>
      <c r="I21">
        <v>248</v>
      </c>
      <c r="J21" s="79">
        <v>0.28641066457924802</v>
      </c>
      <c r="K21" s="85">
        <v>0</v>
      </c>
      <c r="L21" s="78">
        <v>0.95019157088122597</v>
      </c>
      <c r="M21" t="str">
        <f t="shared" si="1"/>
        <v>Unrequaired</v>
      </c>
      <c r="N21" s="114">
        <f t="shared" si="0"/>
        <v>0</v>
      </c>
    </row>
    <row r="22" spans="1:14" hidden="1">
      <c r="A22" t="s">
        <v>1099</v>
      </c>
      <c r="B22" t="s">
        <v>1112</v>
      </c>
      <c r="C22" t="s">
        <v>1113</v>
      </c>
      <c r="D22" s="84">
        <v>2</v>
      </c>
      <c r="E22" s="84">
        <v>4.25</v>
      </c>
      <c r="F22" s="84">
        <v>52</v>
      </c>
      <c r="G22" s="86">
        <v>38.3333333333333</v>
      </c>
      <c r="H22" s="85">
        <v>93</v>
      </c>
      <c r="I22">
        <v>255</v>
      </c>
      <c r="J22" s="79">
        <v>0.27954269776855201</v>
      </c>
      <c r="K22" s="85">
        <v>100</v>
      </c>
      <c r="L22" s="78">
        <v>0.83061889250814303</v>
      </c>
      <c r="M22" t="str">
        <f t="shared" si="1"/>
        <v>Unrequaired</v>
      </c>
      <c r="N22" s="114">
        <f t="shared" si="0"/>
        <v>0</v>
      </c>
    </row>
    <row r="23" spans="1:14" hidden="1">
      <c r="A23" t="s">
        <v>1099</v>
      </c>
      <c r="B23" t="s">
        <v>1103</v>
      </c>
      <c r="C23" t="s">
        <v>1104</v>
      </c>
      <c r="D23" s="84">
        <v>2</v>
      </c>
      <c r="E23" s="84">
        <v>3.89</v>
      </c>
      <c r="F23" s="84">
        <v>110</v>
      </c>
      <c r="G23" s="86">
        <v>49</v>
      </c>
      <c r="H23" s="85">
        <v>113</v>
      </c>
      <c r="I23">
        <v>254</v>
      </c>
      <c r="J23" s="79">
        <v>0.184355761139022</v>
      </c>
      <c r="K23" s="85">
        <v>200</v>
      </c>
      <c r="L23" s="78">
        <v>0.69780219780219799</v>
      </c>
      <c r="M23" t="str">
        <f t="shared" si="1"/>
        <v>Unrequaired</v>
      </c>
      <c r="N23" s="114">
        <f t="shared" si="0"/>
        <v>0</v>
      </c>
    </row>
    <row r="24" spans="1:14" hidden="1">
      <c r="A24" t="s">
        <v>1099</v>
      </c>
      <c r="B24" t="s">
        <v>1165</v>
      </c>
      <c r="C24" t="s">
        <v>1166</v>
      </c>
      <c r="D24" s="84">
        <v>2</v>
      </c>
      <c r="E24" s="84">
        <v>3.97</v>
      </c>
      <c r="F24" s="84">
        <v>18</v>
      </c>
      <c r="G24" s="86">
        <v>121.5</v>
      </c>
      <c r="H24" s="85">
        <v>190</v>
      </c>
      <c r="I24">
        <v>490</v>
      </c>
      <c r="J24" s="79">
        <v>0.107950905793516</v>
      </c>
      <c r="K24" s="85">
        <v>0</v>
      </c>
      <c r="L24" s="78">
        <v>0.964566929133858</v>
      </c>
      <c r="M24" t="str">
        <f t="shared" si="1"/>
        <v>Unrequaired</v>
      </c>
      <c r="N24" s="114">
        <f t="shared" si="0"/>
        <v>0</v>
      </c>
    </row>
    <row r="25" spans="1:14" hidden="1">
      <c r="A25" t="s">
        <v>1099</v>
      </c>
      <c r="B25" t="s">
        <v>1149</v>
      </c>
      <c r="C25" t="s">
        <v>1150</v>
      </c>
      <c r="D25" s="84">
        <v>2</v>
      </c>
      <c r="E25" s="84">
        <v>3.97</v>
      </c>
      <c r="F25" s="84">
        <v>6</v>
      </c>
      <c r="G25" s="86">
        <v>94.75</v>
      </c>
      <c r="H25" s="85">
        <v>190</v>
      </c>
      <c r="I25">
        <v>386</v>
      </c>
      <c r="J25" s="79">
        <v>0.117523528907783</v>
      </c>
      <c r="K25" s="85">
        <v>0</v>
      </c>
      <c r="L25" s="78">
        <v>0.98469387755102</v>
      </c>
      <c r="M25" t="str">
        <f t="shared" si="1"/>
        <v>Unrequaired</v>
      </c>
      <c r="N25" s="114">
        <f t="shared" si="0"/>
        <v>0</v>
      </c>
    </row>
    <row r="26" spans="1:14" hidden="1">
      <c r="A26" t="s">
        <v>1099</v>
      </c>
      <c r="B26" t="s">
        <v>1152</v>
      </c>
      <c r="C26" t="s">
        <v>1153</v>
      </c>
      <c r="D26" s="84">
        <v>3</v>
      </c>
      <c r="E26" s="84">
        <v>3.97</v>
      </c>
      <c r="F26" s="84">
        <v>6</v>
      </c>
      <c r="G26" s="86">
        <v>75</v>
      </c>
      <c r="H26" s="85">
        <v>168</v>
      </c>
      <c r="I26">
        <v>301</v>
      </c>
      <c r="J26" s="79">
        <v>0.12227819792609999</v>
      </c>
      <c r="K26" s="85">
        <v>0</v>
      </c>
      <c r="L26" s="78">
        <v>0.98045602605863202</v>
      </c>
      <c r="M26" t="str">
        <f t="shared" si="1"/>
        <v>Unrequaired</v>
      </c>
      <c r="N26" s="114">
        <f t="shared" si="0"/>
        <v>0</v>
      </c>
    </row>
    <row r="27" spans="1:14" hidden="1">
      <c r="A27" t="s">
        <v>1099</v>
      </c>
      <c r="B27" t="s">
        <v>1109</v>
      </c>
      <c r="C27" t="s">
        <v>1110</v>
      </c>
      <c r="D27" s="84">
        <v>4</v>
      </c>
      <c r="E27" s="84">
        <v>2.92</v>
      </c>
      <c r="F27" s="84">
        <v>31</v>
      </c>
      <c r="G27" s="86">
        <v>66.6666666666667</v>
      </c>
      <c r="H27" s="85">
        <v>116</v>
      </c>
      <c r="I27">
        <v>208</v>
      </c>
      <c r="J27" s="79">
        <v>0.18140129218750001</v>
      </c>
      <c r="K27" s="85">
        <v>0</v>
      </c>
      <c r="L27" s="78">
        <v>0.87029288702928898</v>
      </c>
      <c r="M27" t="str">
        <f t="shared" si="1"/>
        <v>Unrequaired</v>
      </c>
      <c r="N27" s="114">
        <f t="shared" si="0"/>
        <v>0</v>
      </c>
    </row>
    <row r="28" spans="1:14" hidden="1">
      <c r="A28" t="s">
        <v>1099</v>
      </c>
      <c r="B28" t="s">
        <v>1106</v>
      </c>
      <c r="C28" t="s">
        <v>1107</v>
      </c>
      <c r="D28" s="84">
        <v>4</v>
      </c>
      <c r="E28" s="84">
        <v>2.92</v>
      </c>
      <c r="F28" s="84">
        <v>38</v>
      </c>
      <c r="G28" s="86">
        <v>64.3333333333333</v>
      </c>
      <c r="H28" s="85">
        <v>111</v>
      </c>
      <c r="I28">
        <v>202</v>
      </c>
      <c r="J28" s="79">
        <v>0.222943000045838</v>
      </c>
      <c r="K28" s="85">
        <v>0</v>
      </c>
      <c r="L28" s="78">
        <v>0.84166666666666701</v>
      </c>
      <c r="M28" t="str">
        <f t="shared" si="1"/>
        <v>Unrequaired</v>
      </c>
      <c r="N28" s="114">
        <f t="shared" si="0"/>
        <v>0</v>
      </c>
    </row>
    <row r="29" spans="1:14" hidden="1">
      <c r="A29" t="s">
        <v>1099</v>
      </c>
      <c r="B29" t="s">
        <v>1170</v>
      </c>
      <c r="C29" t="s">
        <v>1171</v>
      </c>
      <c r="D29" s="84">
        <v>2</v>
      </c>
      <c r="E29" s="84">
        <v>3.36</v>
      </c>
      <c r="F29" s="84">
        <v>180</v>
      </c>
      <c r="G29" s="86">
        <v>43.2</v>
      </c>
      <c r="H29" s="85">
        <v>178</v>
      </c>
      <c r="I29">
        <v>253</v>
      </c>
      <c r="J29" s="79">
        <v>0.31721460897403198</v>
      </c>
      <c r="K29" s="85">
        <v>240</v>
      </c>
      <c r="L29" s="78">
        <v>0.58429561200923796</v>
      </c>
      <c r="M29" t="str">
        <f t="shared" si="1"/>
        <v>Unrequaired</v>
      </c>
      <c r="N29" s="114">
        <f t="shared" si="0"/>
        <v>0</v>
      </c>
    </row>
    <row r="30" spans="1:14" hidden="1">
      <c r="A30" t="s">
        <v>1099</v>
      </c>
      <c r="B30" t="s">
        <v>1167</v>
      </c>
      <c r="C30" t="s">
        <v>1168</v>
      </c>
      <c r="D30" s="84">
        <v>2</v>
      </c>
      <c r="E30" s="84">
        <v>3.36</v>
      </c>
      <c r="F30" s="84">
        <v>202</v>
      </c>
      <c r="G30" s="86">
        <v>66.75</v>
      </c>
      <c r="H30" s="85">
        <v>237</v>
      </c>
      <c r="I30">
        <v>281</v>
      </c>
      <c r="J30" s="79">
        <v>0.51503417686839403</v>
      </c>
      <c r="K30" s="85">
        <v>240</v>
      </c>
      <c r="L30" s="78">
        <v>0.58178053830227705</v>
      </c>
      <c r="M30" t="str">
        <f t="shared" si="1"/>
        <v>Unrequaired</v>
      </c>
      <c r="N30" s="114">
        <f t="shared" si="0"/>
        <v>0</v>
      </c>
    </row>
    <row r="31" spans="1:14" hidden="1">
      <c r="A31" t="s">
        <v>1099</v>
      </c>
      <c r="B31" t="s">
        <v>1159</v>
      </c>
      <c r="C31" t="s">
        <v>1160</v>
      </c>
      <c r="D31" s="84">
        <v>5</v>
      </c>
      <c r="E31" s="84">
        <v>3.4</v>
      </c>
      <c r="F31" s="84">
        <v>11</v>
      </c>
      <c r="G31" s="86">
        <v>58.3333333333333</v>
      </c>
      <c r="H31" s="85">
        <v>105</v>
      </c>
      <c r="I31">
        <v>358</v>
      </c>
      <c r="J31" s="79">
        <v>0.12666656794416301</v>
      </c>
      <c r="K31" s="85">
        <v>0</v>
      </c>
      <c r="L31" s="78">
        <v>0.97018970189701903</v>
      </c>
      <c r="M31" t="str">
        <f t="shared" si="1"/>
        <v>Unrequaired</v>
      </c>
      <c r="N31" s="114">
        <f t="shared" si="0"/>
        <v>0</v>
      </c>
    </row>
    <row r="32" spans="1:14" hidden="1">
      <c r="A32" t="s">
        <v>1099</v>
      </c>
      <c r="B32" t="s">
        <v>1155</v>
      </c>
      <c r="C32" t="s">
        <v>1156</v>
      </c>
      <c r="D32" s="84">
        <v>5</v>
      </c>
      <c r="E32" s="84">
        <v>3.4</v>
      </c>
      <c r="F32" s="84">
        <v>10</v>
      </c>
      <c r="G32" s="86">
        <v>40.6</v>
      </c>
      <c r="H32" s="85">
        <v>82</v>
      </c>
      <c r="I32">
        <v>207</v>
      </c>
      <c r="J32" s="79">
        <v>0.119697861535732</v>
      </c>
      <c r="K32" s="85">
        <v>0</v>
      </c>
      <c r="L32" s="78">
        <v>0.953917050691244</v>
      </c>
      <c r="M32" t="str">
        <f t="shared" si="1"/>
        <v>Unrequaired</v>
      </c>
      <c r="N32" s="114">
        <f t="shared" si="0"/>
        <v>0</v>
      </c>
    </row>
    <row r="33" spans="1:14">
      <c r="A33" t="s">
        <v>1324</v>
      </c>
      <c r="B33" t="s">
        <v>1349</v>
      </c>
      <c r="C33" t="s">
        <v>1350</v>
      </c>
      <c r="D33" s="84">
        <v>4</v>
      </c>
      <c r="E33" s="84">
        <v>3.03</v>
      </c>
      <c r="F33" s="84">
        <v>1</v>
      </c>
      <c r="G33" s="86">
        <v>0</v>
      </c>
      <c r="H33" s="85">
        <v>0</v>
      </c>
      <c r="I33">
        <v>0</v>
      </c>
      <c r="J33" s="79">
        <v>0</v>
      </c>
      <c r="K33" s="85">
        <v>0</v>
      </c>
      <c r="L33" s="77">
        <v>0</v>
      </c>
      <c r="M33" t="str">
        <f>IF(AND(D33&gt;3,L33&lt;40%),"Flush","Unrequaired")</f>
        <v>Flush</v>
      </c>
      <c r="N33" s="114">
        <f t="shared" si="0"/>
        <v>0.50495049504950495</v>
      </c>
    </row>
    <row r="34" spans="1:14">
      <c r="A34" t="s">
        <v>1324</v>
      </c>
      <c r="B34" t="s">
        <v>1347</v>
      </c>
      <c r="C34" t="s">
        <v>1348</v>
      </c>
      <c r="D34" s="84">
        <v>7</v>
      </c>
      <c r="E34" s="84">
        <v>3.03</v>
      </c>
      <c r="F34" s="84">
        <v>1</v>
      </c>
      <c r="G34" s="86">
        <v>0</v>
      </c>
      <c r="H34" s="85">
        <v>0</v>
      </c>
      <c r="I34">
        <v>0</v>
      </c>
      <c r="J34" s="79">
        <v>0</v>
      </c>
      <c r="K34" s="85">
        <v>0</v>
      </c>
      <c r="L34" s="77">
        <v>0</v>
      </c>
      <c r="M34" t="str">
        <f>IF(AND(D34&gt;3,L34&lt;40%),"Flush","Unrequaired")</f>
        <v>Flush</v>
      </c>
      <c r="N34" s="114">
        <f t="shared" si="0"/>
        <v>0.50495049504950495</v>
      </c>
    </row>
    <row r="35" spans="1:14" hidden="1">
      <c r="A35" t="s">
        <v>1179</v>
      </c>
      <c r="B35" t="s">
        <v>1184</v>
      </c>
      <c r="C35" t="s">
        <v>1185</v>
      </c>
      <c r="D35" s="84">
        <v>1</v>
      </c>
      <c r="E35" s="84">
        <v>3.53</v>
      </c>
      <c r="F35" s="84">
        <v>168</v>
      </c>
      <c r="G35" s="86">
        <v>43</v>
      </c>
      <c r="H35" s="85">
        <v>70</v>
      </c>
      <c r="I35">
        <v>265</v>
      </c>
      <c r="J35" s="79">
        <v>0.17415157720024299</v>
      </c>
      <c r="K35" s="85">
        <v>200</v>
      </c>
      <c r="L35" s="78">
        <v>0.61200923787528905</v>
      </c>
      <c r="M35" t="str">
        <f t="shared" si="1"/>
        <v>Unrequaired</v>
      </c>
      <c r="N35" s="114">
        <f t="shared" si="0"/>
        <v>0</v>
      </c>
    </row>
    <row r="36" spans="1:14" hidden="1">
      <c r="A36" t="s">
        <v>1179</v>
      </c>
      <c r="B36" t="s">
        <v>1355</v>
      </c>
      <c r="C36" t="s">
        <v>1356</v>
      </c>
      <c r="D36" s="84">
        <v>1</v>
      </c>
      <c r="E36" s="84">
        <v>2.76</v>
      </c>
      <c r="F36" s="84">
        <v>154</v>
      </c>
      <c r="G36" s="86">
        <v>21</v>
      </c>
      <c r="H36" s="85">
        <v>21</v>
      </c>
      <c r="I36">
        <v>44</v>
      </c>
      <c r="J36" s="79">
        <v>0.220379741435698</v>
      </c>
      <c r="K36" s="85">
        <v>200</v>
      </c>
      <c r="L36" s="77">
        <v>0.22222222222222199</v>
      </c>
      <c r="M36" t="str">
        <f t="shared" si="1"/>
        <v>Unrequaired</v>
      </c>
      <c r="N36" s="114">
        <f t="shared" si="0"/>
        <v>0</v>
      </c>
    </row>
    <row r="37" spans="1:14" hidden="1">
      <c r="A37" t="s">
        <v>1179</v>
      </c>
      <c r="B37" t="s">
        <v>1359</v>
      </c>
      <c r="C37" t="s">
        <v>1360</v>
      </c>
      <c r="D37" s="84">
        <v>1</v>
      </c>
      <c r="E37" s="84">
        <v>2.76</v>
      </c>
      <c r="F37" s="84">
        <v>172</v>
      </c>
      <c r="G37" s="86">
        <v>9</v>
      </c>
      <c r="H37" s="85">
        <v>9</v>
      </c>
      <c r="I37">
        <v>17</v>
      </c>
      <c r="J37" s="79">
        <v>0.20829033190459101</v>
      </c>
      <c r="K37" s="85">
        <v>200</v>
      </c>
      <c r="L37" s="77">
        <v>8.99470899470899E-2</v>
      </c>
      <c r="M37" t="str">
        <f t="shared" si="1"/>
        <v>Unrequaired</v>
      </c>
      <c r="N37" s="114">
        <f t="shared" si="0"/>
        <v>0</v>
      </c>
    </row>
    <row r="38" spans="1:14" hidden="1">
      <c r="A38" t="s">
        <v>1179</v>
      </c>
      <c r="B38" t="s">
        <v>1361</v>
      </c>
      <c r="C38" t="s">
        <v>1362</v>
      </c>
      <c r="D38" s="84">
        <v>1</v>
      </c>
      <c r="E38" s="84">
        <v>2.76</v>
      </c>
      <c r="F38" s="84">
        <v>165</v>
      </c>
      <c r="G38" s="86">
        <v>8</v>
      </c>
      <c r="H38" s="85">
        <v>8</v>
      </c>
      <c r="I38">
        <v>19</v>
      </c>
      <c r="J38" s="79">
        <v>0.223929690227856</v>
      </c>
      <c r="K38" s="85">
        <v>200</v>
      </c>
      <c r="L38" s="77">
        <v>0.103260869565217</v>
      </c>
      <c r="M38" t="str">
        <f t="shared" si="1"/>
        <v>Unrequaired</v>
      </c>
      <c r="N38" s="114">
        <f t="shared" si="0"/>
        <v>0</v>
      </c>
    </row>
    <row r="39" spans="1:14" hidden="1">
      <c r="A39" t="s">
        <v>1179</v>
      </c>
      <c r="B39" t="s">
        <v>1188</v>
      </c>
      <c r="C39" t="s">
        <v>1189</v>
      </c>
      <c r="D39" s="84">
        <v>1</v>
      </c>
      <c r="E39" s="84">
        <v>3.35</v>
      </c>
      <c r="F39" s="84">
        <v>196</v>
      </c>
      <c r="G39" s="86">
        <v>48.6666666666667</v>
      </c>
      <c r="H39" s="85">
        <v>102</v>
      </c>
      <c r="I39">
        <v>520</v>
      </c>
      <c r="J39" s="79">
        <v>0.22124915206071299</v>
      </c>
      <c r="K39" s="85">
        <v>100</v>
      </c>
      <c r="L39" s="78">
        <v>0.72625698324022303</v>
      </c>
      <c r="M39" t="str">
        <f t="shared" si="1"/>
        <v>Unrequaired</v>
      </c>
      <c r="N39" s="114">
        <f t="shared" si="0"/>
        <v>0</v>
      </c>
    </row>
    <row r="40" spans="1:14" hidden="1">
      <c r="A40" t="s">
        <v>1179</v>
      </c>
      <c r="B40" t="s">
        <v>1190</v>
      </c>
      <c r="C40" t="s">
        <v>1191</v>
      </c>
      <c r="D40" s="84">
        <v>7</v>
      </c>
      <c r="E40" s="84">
        <v>3.35</v>
      </c>
      <c r="F40" s="84">
        <v>40</v>
      </c>
      <c r="G40" s="86">
        <v>43.5</v>
      </c>
      <c r="H40" s="85">
        <v>73</v>
      </c>
      <c r="I40">
        <v>355</v>
      </c>
      <c r="J40" s="79">
        <v>0.20370607018855599</v>
      </c>
      <c r="K40" s="85">
        <v>0</v>
      </c>
      <c r="L40" s="78">
        <v>0.89873417721519</v>
      </c>
      <c r="M40" t="str">
        <f t="shared" si="1"/>
        <v>Unrequaired</v>
      </c>
      <c r="N40" s="114">
        <f t="shared" si="0"/>
        <v>0</v>
      </c>
    </row>
    <row r="41" spans="1:14" hidden="1">
      <c r="A41" t="s">
        <v>1179</v>
      </c>
      <c r="B41" t="s">
        <v>1186</v>
      </c>
      <c r="C41" t="s">
        <v>1187</v>
      </c>
      <c r="D41" s="84">
        <v>1</v>
      </c>
      <c r="E41" s="84">
        <v>3.35</v>
      </c>
      <c r="F41" s="84">
        <v>100</v>
      </c>
      <c r="G41" s="86">
        <v>29.2</v>
      </c>
      <c r="H41" s="85">
        <v>55</v>
      </c>
      <c r="I41">
        <v>202</v>
      </c>
      <c r="J41" s="79">
        <v>0.22216598066663801</v>
      </c>
      <c r="K41" s="85">
        <v>100</v>
      </c>
      <c r="L41" s="78">
        <v>0.66887417218542999</v>
      </c>
      <c r="M41" t="str">
        <f t="shared" si="1"/>
        <v>Unrequaired</v>
      </c>
      <c r="N41" s="114">
        <f t="shared" si="0"/>
        <v>0</v>
      </c>
    </row>
    <row r="42" spans="1:14" hidden="1">
      <c r="A42" t="s">
        <v>1179</v>
      </c>
      <c r="B42" t="s">
        <v>1192</v>
      </c>
      <c r="C42" t="s">
        <v>1193</v>
      </c>
      <c r="D42" s="84">
        <v>7</v>
      </c>
      <c r="E42" s="84">
        <v>3.29</v>
      </c>
      <c r="F42" s="84">
        <v>9</v>
      </c>
      <c r="G42" s="86">
        <v>29.8333333333333</v>
      </c>
      <c r="H42" s="85">
        <v>53</v>
      </c>
      <c r="I42">
        <v>183</v>
      </c>
      <c r="J42" s="79">
        <v>0.236585621332602</v>
      </c>
      <c r="K42" s="85">
        <v>0</v>
      </c>
      <c r="L42" s="78">
        <v>0.953125</v>
      </c>
      <c r="M42" t="str">
        <f t="shared" si="1"/>
        <v>Unrequaired</v>
      </c>
      <c r="N42" s="114">
        <f t="shared" si="0"/>
        <v>0</v>
      </c>
    </row>
    <row r="43" spans="1:14" hidden="1">
      <c r="A43" t="s">
        <v>1179</v>
      </c>
      <c r="B43" t="s">
        <v>1196</v>
      </c>
      <c r="C43" t="s">
        <v>1197</v>
      </c>
      <c r="D43" s="84">
        <v>7</v>
      </c>
      <c r="E43" s="84">
        <v>3.29</v>
      </c>
      <c r="F43" s="84">
        <v>4</v>
      </c>
      <c r="G43" s="86">
        <v>66.599999999999994</v>
      </c>
      <c r="H43" s="85">
        <v>116</v>
      </c>
      <c r="I43">
        <v>333</v>
      </c>
      <c r="J43" s="79">
        <v>0.147560560123637</v>
      </c>
      <c r="K43" s="85">
        <v>0</v>
      </c>
      <c r="L43" s="78">
        <v>0.98813056379821995</v>
      </c>
      <c r="M43" t="str">
        <f t="shared" si="1"/>
        <v>Unrequaired</v>
      </c>
      <c r="N43" s="114">
        <f t="shared" si="0"/>
        <v>0</v>
      </c>
    </row>
    <row r="44" spans="1:14" hidden="1">
      <c r="A44" s="102" t="s">
        <v>1179</v>
      </c>
      <c r="B44" s="102" t="s">
        <v>1180</v>
      </c>
      <c r="C44" s="102" t="s">
        <v>1181</v>
      </c>
      <c r="D44" s="103">
        <v>1</v>
      </c>
      <c r="E44" s="103">
        <v>3.29</v>
      </c>
      <c r="F44" s="103">
        <v>182</v>
      </c>
      <c r="G44" s="104">
        <v>65.3333333333333</v>
      </c>
      <c r="H44" s="105">
        <v>124</v>
      </c>
      <c r="I44" s="102">
        <v>197</v>
      </c>
      <c r="J44" s="106">
        <v>0.16781304516597001</v>
      </c>
      <c r="K44" s="105">
        <v>300</v>
      </c>
      <c r="L44" s="108">
        <v>0.51978891820580497</v>
      </c>
      <c r="M44" t="str">
        <f t="shared" si="1"/>
        <v>Unrequaired</v>
      </c>
      <c r="N44" s="114">
        <f t="shared" si="0"/>
        <v>0</v>
      </c>
    </row>
    <row r="45" spans="1:14" hidden="1">
      <c r="A45" t="s">
        <v>1179</v>
      </c>
      <c r="B45" t="s">
        <v>1182</v>
      </c>
      <c r="C45" t="s">
        <v>1183</v>
      </c>
      <c r="D45" s="84">
        <v>1</v>
      </c>
      <c r="E45" s="84">
        <v>3.55</v>
      </c>
      <c r="F45" s="84">
        <v>161</v>
      </c>
      <c r="G45" s="86">
        <v>55.6666666666667</v>
      </c>
      <c r="H45" s="85">
        <v>70</v>
      </c>
      <c r="I45">
        <v>260</v>
      </c>
      <c r="J45" s="79">
        <v>0.16813632174472701</v>
      </c>
      <c r="K45" s="85">
        <v>205</v>
      </c>
      <c r="L45" s="78">
        <v>0.61757719714964399</v>
      </c>
      <c r="M45" t="str">
        <f t="shared" si="1"/>
        <v>Unrequaired</v>
      </c>
      <c r="N45" s="114">
        <f t="shared" si="0"/>
        <v>0</v>
      </c>
    </row>
    <row r="46" spans="1:14" hidden="1">
      <c r="A46" t="s">
        <v>1179</v>
      </c>
      <c r="B46" t="s">
        <v>1353</v>
      </c>
      <c r="C46" t="s">
        <v>1354</v>
      </c>
      <c r="D46" s="84">
        <v>1</v>
      </c>
      <c r="E46" s="84">
        <v>3.85</v>
      </c>
      <c r="F46" s="84">
        <v>184</v>
      </c>
      <c r="G46" s="86">
        <v>22</v>
      </c>
      <c r="H46" s="85">
        <v>34</v>
      </c>
      <c r="I46">
        <v>91</v>
      </c>
      <c r="J46" s="79">
        <v>0.17387458302606501</v>
      </c>
      <c r="K46" s="85">
        <v>200</v>
      </c>
      <c r="L46" s="77">
        <v>0.33090909090909099</v>
      </c>
      <c r="M46" t="str">
        <f t="shared" si="1"/>
        <v>Unrequaired</v>
      </c>
      <c r="N46" s="114">
        <f t="shared" si="0"/>
        <v>0</v>
      </c>
    </row>
    <row r="47" spans="1:14" hidden="1">
      <c r="A47" t="s">
        <v>1179</v>
      </c>
      <c r="B47" t="s">
        <v>1351</v>
      </c>
      <c r="C47" t="s">
        <v>1352</v>
      </c>
      <c r="D47" s="84">
        <v>1</v>
      </c>
      <c r="E47" s="84">
        <v>3.13</v>
      </c>
      <c r="F47" s="84">
        <v>138</v>
      </c>
      <c r="G47" s="86">
        <v>9.6666666666666696</v>
      </c>
      <c r="H47" s="85">
        <v>26</v>
      </c>
      <c r="I47">
        <v>63</v>
      </c>
      <c r="J47" s="79">
        <v>0.21025610243902401</v>
      </c>
      <c r="K47" s="85">
        <v>200</v>
      </c>
      <c r="L47" s="77">
        <v>0.31343283582089598</v>
      </c>
      <c r="M47" t="str">
        <f t="shared" si="1"/>
        <v>Unrequaired</v>
      </c>
      <c r="N47" s="114">
        <f t="shared" si="0"/>
        <v>0</v>
      </c>
    </row>
    <row r="48" spans="1:14" hidden="1">
      <c r="A48" t="s">
        <v>1179</v>
      </c>
      <c r="B48" t="s">
        <v>1357</v>
      </c>
      <c r="C48" t="s">
        <v>1358</v>
      </c>
      <c r="D48" s="84">
        <v>1</v>
      </c>
      <c r="E48" s="84">
        <v>2.78</v>
      </c>
      <c r="F48" s="84">
        <v>183</v>
      </c>
      <c r="G48" s="86">
        <v>7</v>
      </c>
      <c r="H48" s="85">
        <v>7</v>
      </c>
      <c r="I48">
        <v>11</v>
      </c>
      <c r="J48" s="79">
        <v>0.22867074101995599</v>
      </c>
      <c r="K48" s="85">
        <v>200</v>
      </c>
      <c r="L48" s="77">
        <v>5.67010309278351E-2</v>
      </c>
      <c r="M48" t="str">
        <f t="shared" si="1"/>
        <v>Unrequaired</v>
      </c>
      <c r="N48" s="114">
        <f t="shared" si="0"/>
        <v>0</v>
      </c>
    </row>
    <row r="49" spans="1:14" hidden="1">
      <c r="A49" t="s">
        <v>1179</v>
      </c>
      <c r="B49" t="s">
        <v>1363</v>
      </c>
      <c r="C49" t="s">
        <v>1364</v>
      </c>
      <c r="D49" s="84">
        <v>1</v>
      </c>
      <c r="E49" s="84">
        <v>3.13</v>
      </c>
      <c r="F49" s="84">
        <v>172</v>
      </c>
      <c r="G49" s="86">
        <v>4</v>
      </c>
      <c r="H49" s="85">
        <v>6</v>
      </c>
      <c r="I49">
        <v>33</v>
      </c>
      <c r="J49" s="79">
        <v>0.21512376654656301</v>
      </c>
      <c r="K49" s="85">
        <v>200</v>
      </c>
      <c r="L49" s="77">
        <v>0.16097560975609801</v>
      </c>
      <c r="M49" t="str">
        <f t="shared" si="1"/>
        <v>Unrequaired</v>
      </c>
    </row>
    <row r="50" spans="1:14" hidden="1">
      <c r="A50" t="s">
        <v>1179</v>
      </c>
      <c r="B50" t="s">
        <v>1194</v>
      </c>
      <c r="C50" t="s">
        <v>1195</v>
      </c>
      <c r="D50" s="84">
        <v>7</v>
      </c>
      <c r="E50" s="84">
        <v>3.16</v>
      </c>
      <c r="F50" s="84">
        <v>4</v>
      </c>
      <c r="G50" s="86">
        <v>22.8333333333333</v>
      </c>
      <c r="H50" s="85">
        <v>87</v>
      </c>
      <c r="I50">
        <v>140</v>
      </c>
      <c r="J50" s="79">
        <v>0.184057304423658</v>
      </c>
      <c r="K50" s="85">
        <v>0</v>
      </c>
      <c r="L50" s="78">
        <v>0.97222222222222199</v>
      </c>
      <c r="M50" t="str">
        <f t="shared" si="1"/>
        <v>Unrequaired</v>
      </c>
    </row>
    <row r="51" spans="1:14" hidden="1">
      <c r="A51" t="s">
        <v>1325</v>
      </c>
      <c r="B51" t="s">
        <v>1327</v>
      </c>
      <c r="C51" t="s">
        <v>1328</v>
      </c>
      <c r="D51" s="84">
        <v>1</v>
      </c>
      <c r="E51" s="84">
        <v>3</v>
      </c>
      <c r="F51" s="84">
        <v>50</v>
      </c>
      <c r="G51" s="86">
        <v>6.6</v>
      </c>
      <c r="H51" s="85">
        <v>19</v>
      </c>
      <c r="I51">
        <v>33</v>
      </c>
      <c r="J51" s="79">
        <v>0.16567983036424899</v>
      </c>
      <c r="K51" s="85">
        <v>0</v>
      </c>
      <c r="L51" s="77">
        <v>0.39759036144578302</v>
      </c>
      <c r="M51" t="str">
        <f t="shared" si="1"/>
        <v>Unrequaired</v>
      </c>
    </row>
    <row r="52" spans="1:14" hidden="1">
      <c r="A52" t="s">
        <v>1325</v>
      </c>
      <c r="B52" t="s">
        <v>1331</v>
      </c>
      <c r="C52" t="s">
        <v>1332</v>
      </c>
      <c r="D52" s="84">
        <v>1</v>
      </c>
      <c r="E52" s="84">
        <v>3.82</v>
      </c>
      <c r="F52" s="84">
        <v>121</v>
      </c>
      <c r="G52" s="86">
        <v>12.3333333333333</v>
      </c>
      <c r="H52" s="85">
        <v>28</v>
      </c>
      <c r="I52">
        <v>74</v>
      </c>
      <c r="J52" s="79">
        <v>0.172287955712741</v>
      </c>
      <c r="K52" s="85">
        <v>0</v>
      </c>
      <c r="L52" s="77">
        <v>0.37948717948717903</v>
      </c>
      <c r="M52" t="str">
        <f t="shared" si="1"/>
        <v>Unrequaired</v>
      </c>
    </row>
    <row r="53" spans="1:14" hidden="1">
      <c r="A53" t="s">
        <v>1325</v>
      </c>
      <c r="B53" t="s">
        <v>1329</v>
      </c>
      <c r="C53" t="s">
        <v>1330</v>
      </c>
      <c r="D53" s="84">
        <v>1</v>
      </c>
      <c r="E53" s="84">
        <v>3.42</v>
      </c>
      <c r="F53" s="84">
        <v>120</v>
      </c>
      <c r="G53" s="86">
        <v>23</v>
      </c>
      <c r="H53" s="85">
        <v>31</v>
      </c>
      <c r="I53">
        <v>69</v>
      </c>
      <c r="J53" s="79">
        <v>0.101295878225079</v>
      </c>
      <c r="K53" s="85">
        <v>0</v>
      </c>
      <c r="L53" s="77">
        <v>0.365079365079365</v>
      </c>
      <c r="M53" t="str">
        <f t="shared" si="1"/>
        <v>Unrequaired</v>
      </c>
    </row>
    <row r="54" spans="1:14" hidden="1">
      <c r="A54" t="s">
        <v>1198</v>
      </c>
      <c r="B54" t="s">
        <v>1201</v>
      </c>
      <c r="C54" t="s">
        <v>1202</v>
      </c>
      <c r="D54" s="84">
        <v>2</v>
      </c>
      <c r="E54" s="84">
        <v>4.75</v>
      </c>
      <c r="F54" s="84">
        <v>118</v>
      </c>
      <c r="G54" s="86">
        <v>43.5</v>
      </c>
      <c r="H54" s="85">
        <v>69</v>
      </c>
      <c r="I54">
        <v>195</v>
      </c>
      <c r="J54" s="79">
        <v>0.16788475154105201</v>
      </c>
      <c r="K54" s="85">
        <v>0</v>
      </c>
      <c r="L54" s="78">
        <v>0.62300319488817901</v>
      </c>
      <c r="M54" t="str">
        <f t="shared" si="1"/>
        <v>Unrequaired</v>
      </c>
    </row>
    <row r="55" spans="1:14" hidden="1">
      <c r="A55" t="s">
        <v>1198</v>
      </c>
      <c r="B55" t="s">
        <v>1199</v>
      </c>
      <c r="C55" t="s">
        <v>1200</v>
      </c>
      <c r="D55" s="84">
        <v>2</v>
      </c>
      <c r="E55" s="84">
        <v>4.5199999999999996</v>
      </c>
      <c r="F55" s="84">
        <v>107</v>
      </c>
      <c r="G55" s="86">
        <v>48</v>
      </c>
      <c r="H55" s="85">
        <v>80</v>
      </c>
      <c r="I55">
        <v>215</v>
      </c>
      <c r="J55" s="79">
        <v>0.17523179760864499</v>
      </c>
      <c r="K55" s="85">
        <v>0</v>
      </c>
      <c r="L55" s="78">
        <v>0.66770186335403703</v>
      </c>
      <c r="M55" t="str">
        <f t="shared" si="1"/>
        <v>Unrequaired</v>
      </c>
    </row>
    <row r="56" spans="1:14">
      <c r="A56" t="s">
        <v>1365</v>
      </c>
      <c r="B56" t="s">
        <v>1366</v>
      </c>
      <c r="C56" t="s">
        <v>1367</v>
      </c>
      <c r="D56" s="84">
        <v>7</v>
      </c>
      <c r="E56" s="84">
        <v>2.17</v>
      </c>
      <c r="F56" s="84">
        <v>148</v>
      </c>
      <c r="G56" s="86">
        <v>3</v>
      </c>
      <c r="H56" s="85">
        <v>7</v>
      </c>
      <c r="I56">
        <v>35</v>
      </c>
      <c r="J56" s="79">
        <v>3.3140756302521002E-2</v>
      </c>
      <c r="K56" s="85">
        <v>0</v>
      </c>
      <c r="L56" s="77">
        <v>0.191256830601093</v>
      </c>
      <c r="M56" t="str">
        <f>IF(AND(D56&gt;3,L56&lt;40%),"Flush","Unrequaired")</f>
        <v>Flush</v>
      </c>
      <c r="N56" s="114">
        <f>100%-((1.5)/E56*100%)</f>
        <v>0.30875576036866359</v>
      </c>
    </row>
    <row r="57" spans="1:14" hidden="1">
      <c r="A57" t="s">
        <v>1203</v>
      </c>
      <c r="B57" t="s">
        <v>1204</v>
      </c>
      <c r="C57" t="s">
        <v>1205</v>
      </c>
      <c r="D57" s="84">
        <v>6</v>
      </c>
      <c r="E57" s="84">
        <v>3.18</v>
      </c>
      <c r="F57" s="84">
        <v>49</v>
      </c>
      <c r="G57" s="86">
        <v>46.3333333333333</v>
      </c>
      <c r="H57" s="85">
        <v>102</v>
      </c>
      <c r="I57">
        <v>305</v>
      </c>
      <c r="J57" s="79">
        <v>0.14566897272611701</v>
      </c>
      <c r="K57" s="85">
        <v>0</v>
      </c>
      <c r="L57" s="78">
        <v>0.86158192090395502</v>
      </c>
      <c r="M57" t="str">
        <f t="shared" si="1"/>
        <v>Unrequaired</v>
      </c>
    </row>
    <row r="58" spans="1:14" hidden="1">
      <c r="A58" t="s">
        <v>1203</v>
      </c>
      <c r="B58" t="s">
        <v>1206</v>
      </c>
      <c r="C58" t="s">
        <v>1207</v>
      </c>
      <c r="D58" s="84">
        <v>7</v>
      </c>
      <c r="E58" s="84">
        <v>3.18</v>
      </c>
      <c r="F58" s="84">
        <v>5</v>
      </c>
      <c r="G58" s="86">
        <v>27.6666666666667</v>
      </c>
      <c r="H58" s="85">
        <v>54</v>
      </c>
      <c r="I58">
        <v>168</v>
      </c>
      <c r="J58" s="79">
        <v>0.18335681911187501</v>
      </c>
      <c r="K58" s="85">
        <v>0</v>
      </c>
      <c r="L58" s="78">
        <v>0.97109826589595405</v>
      </c>
      <c r="M58" t="str">
        <f t="shared" si="1"/>
        <v>Unrequaired</v>
      </c>
    </row>
    <row r="59" spans="1:14" hidden="1">
      <c r="A59" t="s">
        <v>1208</v>
      </c>
      <c r="B59" t="s">
        <v>1382</v>
      </c>
      <c r="C59" t="s">
        <v>1383</v>
      </c>
      <c r="D59" s="84">
        <v>2</v>
      </c>
      <c r="E59" s="84">
        <v>3.22</v>
      </c>
      <c r="F59" s="84">
        <v>136</v>
      </c>
      <c r="G59" s="86">
        <v>3</v>
      </c>
      <c r="H59" s="85">
        <v>3</v>
      </c>
      <c r="I59">
        <v>57</v>
      </c>
      <c r="J59" s="79">
        <v>0.17411999020024799</v>
      </c>
      <c r="K59" s="85">
        <v>51</v>
      </c>
      <c r="L59" s="77">
        <v>0.295336787564767</v>
      </c>
      <c r="M59" t="str">
        <f t="shared" si="1"/>
        <v>Unrequaired</v>
      </c>
    </row>
    <row r="60" spans="1:14" hidden="1">
      <c r="A60" t="s">
        <v>1208</v>
      </c>
      <c r="B60" t="s">
        <v>1372</v>
      </c>
      <c r="C60" t="s">
        <v>1373</v>
      </c>
      <c r="D60" s="84">
        <v>2</v>
      </c>
      <c r="E60" s="84">
        <v>3.22</v>
      </c>
      <c r="F60" s="84">
        <v>185</v>
      </c>
      <c r="G60" s="86">
        <v>3</v>
      </c>
      <c r="H60" s="85">
        <v>3</v>
      </c>
      <c r="I60">
        <v>10</v>
      </c>
      <c r="J60" s="79">
        <v>0.17947474747474701</v>
      </c>
      <c r="K60" s="85">
        <v>119</v>
      </c>
      <c r="L60" s="77">
        <v>5.1282051282051301E-2</v>
      </c>
      <c r="M60" t="str">
        <f t="shared" si="1"/>
        <v>Unrequaired</v>
      </c>
    </row>
    <row r="61" spans="1:14" hidden="1">
      <c r="A61" t="s">
        <v>1208</v>
      </c>
      <c r="B61" t="s">
        <v>1384</v>
      </c>
      <c r="C61" t="s">
        <v>1385</v>
      </c>
      <c r="D61" s="84">
        <v>2</v>
      </c>
      <c r="E61" s="84">
        <v>3.22</v>
      </c>
      <c r="F61" s="84">
        <v>129</v>
      </c>
      <c r="G61" s="86">
        <v>4</v>
      </c>
      <c r="H61" s="85">
        <v>4</v>
      </c>
      <c r="I61">
        <v>60</v>
      </c>
      <c r="J61" s="79">
        <v>0.17566461408249201</v>
      </c>
      <c r="K61" s="85">
        <v>29</v>
      </c>
      <c r="L61" s="77">
        <v>0.317460317460317</v>
      </c>
      <c r="M61" t="str">
        <f t="shared" si="1"/>
        <v>Unrequaired</v>
      </c>
    </row>
    <row r="62" spans="1:14">
      <c r="A62" t="s">
        <v>1208</v>
      </c>
      <c r="B62" t="s">
        <v>1376</v>
      </c>
      <c r="C62" t="s">
        <v>1377</v>
      </c>
      <c r="D62" s="84">
        <v>7</v>
      </c>
      <c r="E62" s="84">
        <v>3.43</v>
      </c>
      <c r="F62" s="84">
        <v>2</v>
      </c>
      <c r="G62" s="86">
        <v>0</v>
      </c>
      <c r="H62" s="85">
        <v>0</v>
      </c>
      <c r="I62">
        <v>0</v>
      </c>
      <c r="J62" s="79">
        <v>0</v>
      </c>
      <c r="K62" s="85">
        <v>0</v>
      </c>
      <c r="L62" s="77">
        <v>0</v>
      </c>
      <c r="M62" t="str">
        <f t="shared" ref="M62:M63" si="2">IF(AND(D62&gt;3,L62&lt;40%),"Flush","Unrequaired")</f>
        <v>Flush</v>
      </c>
      <c r="N62" s="114">
        <f t="shared" ref="N62:N63" si="3">100%-((1.5)/E62*100%)</f>
        <v>0.56268221574344024</v>
      </c>
    </row>
    <row r="63" spans="1:14">
      <c r="A63" t="s">
        <v>1208</v>
      </c>
      <c r="B63" t="s">
        <v>1378</v>
      </c>
      <c r="C63" t="s">
        <v>1379</v>
      </c>
      <c r="D63" s="84">
        <v>7</v>
      </c>
      <c r="E63" s="84">
        <v>3.43</v>
      </c>
      <c r="F63" s="84">
        <v>2</v>
      </c>
      <c r="G63" s="86">
        <v>0</v>
      </c>
      <c r="H63" s="85">
        <v>0</v>
      </c>
      <c r="I63">
        <v>0</v>
      </c>
      <c r="J63" s="79">
        <v>0</v>
      </c>
      <c r="K63" s="85">
        <v>0</v>
      </c>
      <c r="L63" s="77">
        <v>0</v>
      </c>
      <c r="M63" t="str">
        <f t="shared" si="2"/>
        <v>Flush</v>
      </c>
      <c r="N63" s="114">
        <f t="shared" si="3"/>
        <v>0.56268221574344024</v>
      </c>
    </row>
    <row r="64" spans="1:14" hidden="1">
      <c r="A64" t="s">
        <v>1208</v>
      </c>
      <c r="B64" t="s">
        <v>1333</v>
      </c>
      <c r="C64" t="s">
        <v>1334</v>
      </c>
      <c r="D64" s="84">
        <v>1</v>
      </c>
      <c r="E64" s="84">
        <v>3.81</v>
      </c>
      <c r="F64" s="84">
        <v>177</v>
      </c>
      <c r="G64" s="86">
        <v>12.8333333333333</v>
      </c>
      <c r="H64" s="85">
        <v>36</v>
      </c>
      <c r="I64">
        <v>112</v>
      </c>
      <c r="J64" s="79">
        <v>0.16477207153228701</v>
      </c>
      <c r="K64" s="85">
        <v>200</v>
      </c>
      <c r="L64" s="77">
        <v>0.38754325259515598</v>
      </c>
      <c r="M64" t="str">
        <f t="shared" si="1"/>
        <v>Unrequaired</v>
      </c>
    </row>
    <row r="65" spans="1:14" hidden="1">
      <c r="A65" s="102" t="s">
        <v>1208</v>
      </c>
      <c r="B65" s="102" t="s">
        <v>1335</v>
      </c>
      <c r="C65" s="102" t="s">
        <v>1336</v>
      </c>
      <c r="D65" s="103">
        <v>1</v>
      </c>
      <c r="E65" s="103">
        <v>3.81</v>
      </c>
      <c r="F65" s="103">
        <v>165</v>
      </c>
      <c r="G65" s="104">
        <v>20.8333333333333</v>
      </c>
      <c r="H65" s="105">
        <v>43</v>
      </c>
      <c r="I65" s="102">
        <v>151</v>
      </c>
      <c r="J65" s="106">
        <v>0.21076503857968801</v>
      </c>
      <c r="K65" s="105">
        <v>200</v>
      </c>
      <c r="L65" s="107">
        <v>0.477848101265823</v>
      </c>
      <c r="M65" t="str">
        <f t="shared" si="1"/>
        <v>Unrequaired</v>
      </c>
    </row>
    <row r="66" spans="1:14" hidden="1">
      <c r="A66" t="s">
        <v>1208</v>
      </c>
      <c r="B66" t="s">
        <v>1370</v>
      </c>
      <c r="C66" t="s">
        <v>1371</v>
      </c>
      <c r="D66" s="84">
        <v>1</v>
      </c>
      <c r="E66" s="84">
        <v>3.81</v>
      </c>
      <c r="F66" s="84">
        <v>159</v>
      </c>
      <c r="G66" s="86">
        <v>11</v>
      </c>
      <c r="H66" s="85">
        <v>11</v>
      </c>
      <c r="I66">
        <v>17</v>
      </c>
      <c r="J66" s="79">
        <v>0.14941176470588199</v>
      </c>
      <c r="K66" s="85">
        <v>200</v>
      </c>
      <c r="L66" s="77">
        <v>9.6590909090909102E-2</v>
      </c>
      <c r="M66" t="str">
        <f t="shared" si="1"/>
        <v>Unrequaired</v>
      </c>
    </row>
    <row r="67" spans="1:14">
      <c r="A67" t="s">
        <v>1208</v>
      </c>
      <c r="B67" t="s">
        <v>1380</v>
      </c>
      <c r="C67" t="s">
        <v>1381</v>
      </c>
      <c r="D67" s="84">
        <v>7</v>
      </c>
      <c r="E67" s="84">
        <v>3.89</v>
      </c>
      <c r="F67" s="84">
        <v>2</v>
      </c>
      <c r="G67" s="86">
        <v>0</v>
      </c>
      <c r="H67" s="85">
        <v>0</v>
      </c>
      <c r="I67">
        <v>0</v>
      </c>
      <c r="J67" s="79">
        <v>0</v>
      </c>
      <c r="K67" s="85">
        <v>0</v>
      </c>
      <c r="L67" s="77">
        <v>0</v>
      </c>
      <c r="M67" t="str">
        <f>IF(AND(D67&gt;3,L67&lt;40%),"Flush","Unrequaired")</f>
        <v>Flush</v>
      </c>
      <c r="N67" s="114">
        <f>100%-((1.5)/E67*100%)</f>
        <v>0.61439588688946012</v>
      </c>
    </row>
    <row r="68" spans="1:14" hidden="1">
      <c r="A68" t="s">
        <v>1208</v>
      </c>
      <c r="B68" t="s">
        <v>1368</v>
      </c>
      <c r="C68" t="s">
        <v>1369</v>
      </c>
      <c r="D68" s="84">
        <v>1</v>
      </c>
      <c r="E68" s="84">
        <v>3.72</v>
      </c>
      <c r="F68" s="84">
        <v>197</v>
      </c>
      <c r="G68" s="86">
        <v>0</v>
      </c>
      <c r="H68" s="85">
        <v>0</v>
      </c>
      <c r="I68">
        <v>0</v>
      </c>
      <c r="J68" s="79">
        <v>0</v>
      </c>
      <c r="K68" s="85">
        <v>200</v>
      </c>
      <c r="L68" s="77">
        <v>0</v>
      </c>
      <c r="M68" t="str">
        <f t="shared" ref="M68:M130" si="4">IF(AND(D68&gt;3,L68&lt;25%),"Flush","Unrequaired")</f>
        <v>Unrequaired</v>
      </c>
    </row>
    <row r="69" spans="1:14" hidden="1">
      <c r="A69" t="s">
        <v>1208</v>
      </c>
      <c r="B69" t="s">
        <v>1209</v>
      </c>
      <c r="C69" t="s">
        <v>1210</v>
      </c>
      <c r="D69" s="84">
        <v>3</v>
      </c>
      <c r="E69" s="84">
        <v>4.28</v>
      </c>
      <c r="F69" s="84">
        <v>44</v>
      </c>
      <c r="G69" s="86">
        <v>66.1666666666667</v>
      </c>
      <c r="H69" s="85">
        <v>109</v>
      </c>
      <c r="I69">
        <v>414</v>
      </c>
      <c r="J69" s="79">
        <v>0.25916873685841801</v>
      </c>
      <c r="K69" s="85">
        <v>0</v>
      </c>
      <c r="L69" s="78">
        <v>0.90393013100436703</v>
      </c>
      <c r="M69" t="str">
        <f t="shared" si="4"/>
        <v>Unrequaired</v>
      </c>
    </row>
    <row r="70" spans="1:14">
      <c r="A70" t="s">
        <v>1208</v>
      </c>
      <c r="B70" t="s">
        <v>1374</v>
      </c>
      <c r="C70" t="s">
        <v>1375</v>
      </c>
      <c r="D70" s="84">
        <v>7</v>
      </c>
      <c r="E70" s="84">
        <v>3.64</v>
      </c>
      <c r="F70" s="84">
        <v>2</v>
      </c>
      <c r="G70" s="86">
        <v>0</v>
      </c>
      <c r="H70" s="85">
        <v>0</v>
      </c>
      <c r="I70">
        <v>0</v>
      </c>
      <c r="J70" s="79">
        <v>0</v>
      </c>
      <c r="K70" s="85">
        <v>0</v>
      </c>
      <c r="L70" s="77">
        <v>0</v>
      </c>
      <c r="M70" t="str">
        <f t="shared" ref="M70:M72" si="5">IF(AND(D70&gt;3,L70&lt;40%),"Flush","Unrequaired")</f>
        <v>Flush</v>
      </c>
      <c r="N70" s="114">
        <f t="shared" ref="N70:N72" si="6">100%-((1.5)/E70*100%)</f>
        <v>0.58791208791208793</v>
      </c>
    </row>
    <row r="71" spans="1:14">
      <c r="A71" t="s">
        <v>1386</v>
      </c>
      <c r="B71" t="s">
        <v>1387</v>
      </c>
      <c r="C71" t="s">
        <v>1388</v>
      </c>
      <c r="D71" s="84">
        <v>5</v>
      </c>
      <c r="E71" s="84">
        <v>2.41</v>
      </c>
      <c r="F71" s="84">
        <v>113</v>
      </c>
      <c r="G71" s="86">
        <v>4</v>
      </c>
      <c r="H71" s="85">
        <v>4</v>
      </c>
      <c r="I71">
        <v>13</v>
      </c>
      <c r="J71" s="79">
        <v>8.4615384615384606E-2</v>
      </c>
      <c r="K71" s="85">
        <v>0</v>
      </c>
      <c r="L71" s="77">
        <v>0.103174603174603</v>
      </c>
      <c r="M71" t="str">
        <f t="shared" si="5"/>
        <v>Flush</v>
      </c>
      <c r="N71" s="114">
        <f t="shared" si="6"/>
        <v>0.37759336099585061</v>
      </c>
    </row>
    <row r="72" spans="1:14">
      <c r="A72" t="s">
        <v>1211</v>
      </c>
      <c r="B72" t="s">
        <v>1391</v>
      </c>
      <c r="C72" t="s">
        <v>1392</v>
      </c>
      <c r="D72" s="84">
        <v>7</v>
      </c>
      <c r="E72" s="84">
        <v>3.67</v>
      </c>
      <c r="F72" s="84">
        <v>1</v>
      </c>
      <c r="G72" s="86">
        <v>0</v>
      </c>
      <c r="H72" s="85">
        <v>0</v>
      </c>
      <c r="I72">
        <v>0</v>
      </c>
      <c r="J72" s="79">
        <v>0</v>
      </c>
      <c r="K72" s="85">
        <v>0</v>
      </c>
      <c r="L72" s="77">
        <v>0</v>
      </c>
      <c r="M72" t="str">
        <f t="shared" si="5"/>
        <v>Flush</v>
      </c>
      <c r="N72" s="114">
        <f t="shared" si="6"/>
        <v>0.59128065395095364</v>
      </c>
    </row>
    <row r="73" spans="1:14" hidden="1">
      <c r="A73" t="s">
        <v>1211</v>
      </c>
      <c r="B73" t="s">
        <v>1395</v>
      </c>
      <c r="C73" t="s">
        <v>1396</v>
      </c>
      <c r="D73" s="84">
        <v>7</v>
      </c>
      <c r="E73" s="84">
        <v>3.71</v>
      </c>
      <c r="F73" s="84">
        <v>11</v>
      </c>
      <c r="G73" s="86">
        <v>2.5</v>
      </c>
      <c r="H73" s="85">
        <v>3</v>
      </c>
      <c r="I73">
        <v>5</v>
      </c>
      <c r="J73" s="79">
        <v>0.10199999999999999</v>
      </c>
      <c r="K73" s="85">
        <v>0</v>
      </c>
      <c r="L73" s="77">
        <v>0.3125</v>
      </c>
      <c r="M73" t="str">
        <f t="shared" si="4"/>
        <v>Unrequaired</v>
      </c>
    </row>
    <row r="74" spans="1:14" hidden="1">
      <c r="A74" t="s">
        <v>1211</v>
      </c>
      <c r="B74" t="s">
        <v>1337</v>
      </c>
      <c r="C74" t="s">
        <v>1338</v>
      </c>
      <c r="D74" s="84">
        <v>1</v>
      </c>
      <c r="E74" s="84">
        <v>3.38</v>
      </c>
      <c r="F74" s="84">
        <v>112</v>
      </c>
      <c r="G74" s="86">
        <v>23.3333333333333</v>
      </c>
      <c r="H74" s="85">
        <v>61</v>
      </c>
      <c r="I74">
        <v>80</v>
      </c>
      <c r="J74" s="79">
        <v>0.251659612469952</v>
      </c>
      <c r="K74" s="85">
        <v>200</v>
      </c>
      <c r="L74" s="77">
        <v>0.41666666666666702</v>
      </c>
      <c r="M74" t="str">
        <f t="shared" si="4"/>
        <v>Unrequaired</v>
      </c>
    </row>
    <row r="75" spans="1:14" hidden="1">
      <c r="A75" t="s">
        <v>1211</v>
      </c>
      <c r="B75" t="s">
        <v>1214</v>
      </c>
      <c r="C75" t="s">
        <v>1215</v>
      </c>
      <c r="D75" s="84">
        <v>3</v>
      </c>
      <c r="E75" s="84">
        <v>2.9</v>
      </c>
      <c r="F75" s="84">
        <v>110</v>
      </c>
      <c r="G75" s="86">
        <v>44.6</v>
      </c>
      <c r="H75" s="85">
        <v>88</v>
      </c>
      <c r="I75">
        <v>274</v>
      </c>
      <c r="J75" s="79">
        <v>0.185477460389018</v>
      </c>
      <c r="K75" s="85">
        <v>0</v>
      </c>
      <c r="L75" s="78">
        <v>0.71354166666666696</v>
      </c>
      <c r="M75" t="str">
        <f t="shared" si="4"/>
        <v>Unrequaired</v>
      </c>
    </row>
    <row r="76" spans="1:14" hidden="1">
      <c r="A76" t="s">
        <v>1211</v>
      </c>
      <c r="B76" t="s">
        <v>1393</v>
      </c>
      <c r="C76" t="s">
        <v>1394</v>
      </c>
      <c r="D76" s="84">
        <v>3</v>
      </c>
      <c r="E76" s="84">
        <v>2.9</v>
      </c>
      <c r="F76" s="84">
        <v>122</v>
      </c>
      <c r="G76" s="86">
        <v>34.5</v>
      </c>
      <c r="H76" s="85">
        <v>48</v>
      </c>
      <c r="I76">
        <v>73</v>
      </c>
      <c r="J76" s="79">
        <v>0.26519632817559202</v>
      </c>
      <c r="K76" s="85">
        <v>0</v>
      </c>
      <c r="L76" s="77">
        <v>0.37435897435897397</v>
      </c>
      <c r="M76" t="str">
        <f t="shared" si="4"/>
        <v>Unrequaired</v>
      </c>
    </row>
    <row r="77" spans="1:14" hidden="1">
      <c r="A77" t="s">
        <v>1211</v>
      </c>
      <c r="B77" t="s">
        <v>1389</v>
      </c>
      <c r="C77" t="s">
        <v>1390</v>
      </c>
      <c r="D77" s="84">
        <v>3</v>
      </c>
      <c r="E77" s="84">
        <v>2.9</v>
      </c>
      <c r="F77" s="84">
        <v>199</v>
      </c>
      <c r="G77" s="86">
        <v>29.4</v>
      </c>
      <c r="H77" s="85">
        <v>68</v>
      </c>
      <c r="I77">
        <v>176</v>
      </c>
      <c r="J77" s="79">
        <v>0.21957990025467999</v>
      </c>
      <c r="K77" s="85">
        <v>0</v>
      </c>
      <c r="L77" s="77">
        <v>0.46933333333333299</v>
      </c>
      <c r="M77" t="str">
        <f t="shared" si="4"/>
        <v>Unrequaired</v>
      </c>
    </row>
    <row r="78" spans="1:14" hidden="1">
      <c r="A78" t="s">
        <v>1211</v>
      </c>
      <c r="B78" t="s">
        <v>1216</v>
      </c>
      <c r="C78" t="s">
        <v>1217</v>
      </c>
      <c r="D78" s="84">
        <v>7</v>
      </c>
      <c r="E78" s="84">
        <v>2.9</v>
      </c>
      <c r="F78" s="84">
        <v>29</v>
      </c>
      <c r="G78" s="86">
        <v>28</v>
      </c>
      <c r="H78" s="85">
        <v>59</v>
      </c>
      <c r="I78">
        <v>180</v>
      </c>
      <c r="J78" s="79">
        <v>0.16132095211355399</v>
      </c>
      <c r="K78" s="85">
        <v>0</v>
      </c>
      <c r="L78" s="78">
        <v>0.86124401913875603</v>
      </c>
      <c r="M78" t="str">
        <f t="shared" si="4"/>
        <v>Unrequaired</v>
      </c>
    </row>
    <row r="79" spans="1:14" hidden="1">
      <c r="A79" t="s">
        <v>1211</v>
      </c>
      <c r="B79" t="s">
        <v>1212</v>
      </c>
      <c r="C79" t="s">
        <v>1213</v>
      </c>
      <c r="D79" s="84">
        <v>3</v>
      </c>
      <c r="E79" s="84">
        <v>2.87</v>
      </c>
      <c r="F79" s="84">
        <v>69</v>
      </c>
      <c r="G79" s="86">
        <v>26.1666666666667</v>
      </c>
      <c r="H79" s="85">
        <v>49</v>
      </c>
      <c r="I79">
        <v>219</v>
      </c>
      <c r="J79" s="79">
        <v>0.20701676317776599</v>
      </c>
      <c r="K79" s="85">
        <v>0</v>
      </c>
      <c r="L79" s="78">
        <v>0.76041666666666696</v>
      </c>
      <c r="M79" t="str">
        <f t="shared" si="4"/>
        <v>Unrequaired</v>
      </c>
    </row>
    <row r="80" spans="1:14" hidden="1">
      <c r="A80" t="s">
        <v>1218</v>
      </c>
      <c r="B80" t="s">
        <v>1405</v>
      </c>
      <c r="C80" t="s">
        <v>1406</v>
      </c>
      <c r="D80" s="84">
        <v>1</v>
      </c>
      <c r="E80" s="84">
        <v>3.5</v>
      </c>
      <c r="F80" s="84">
        <v>165</v>
      </c>
      <c r="G80" s="86">
        <v>16</v>
      </c>
      <c r="H80" s="85">
        <v>16</v>
      </c>
      <c r="I80">
        <v>25</v>
      </c>
      <c r="J80" s="79">
        <v>0.118666666666667</v>
      </c>
      <c r="K80" s="85">
        <v>200</v>
      </c>
      <c r="L80" s="77">
        <v>0.13157894736842099</v>
      </c>
      <c r="M80" t="str">
        <f t="shared" si="4"/>
        <v>Unrequaired</v>
      </c>
    </row>
    <row r="81" spans="1:13" hidden="1">
      <c r="A81" t="s">
        <v>1218</v>
      </c>
      <c r="B81" t="s">
        <v>1221</v>
      </c>
      <c r="C81" t="s">
        <v>1222</v>
      </c>
      <c r="D81" s="84">
        <v>3</v>
      </c>
      <c r="E81" s="84">
        <v>3.5</v>
      </c>
      <c r="F81" s="84">
        <v>31</v>
      </c>
      <c r="G81" s="86">
        <v>118</v>
      </c>
      <c r="H81" s="85">
        <v>140</v>
      </c>
      <c r="I81">
        <v>241</v>
      </c>
      <c r="J81" s="79">
        <v>0.16278373348210901</v>
      </c>
      <c r="K81" s="85">
        <v>28</v>
      </c>
      <c r="L81" s="78">
        <v>0.88602941176470595</v>
      </c>
      <c r="M81" t="str">
        <f t="shared" si="4"/>
        <v>Unrequaired</v>
      </c>
    </row>
    <row r="82" spans="1:13" hidden="1">
      <c r="A82" t="s">
        <v>1218</v>
      </c>
      <c r="B82" t="s">
        <v>1403</v>
      </c>
      <c r="C82" t="s">
        <v>1404</v>
      </c>
      <c r="D82" s="84">
        <v>3</v>
      </c>
      <c r="E82" s="84">
        <v>3.5</v>
      </c>
      <c r="F82" s="84">
        <v>175</v>
      </c>
      <c r="G82" s="86">
        <v>5</v>
      </c>
      <c r="H82" s="85">
        <v>9</v>
      </c>
      <c r="I82">
        <v>10</v>
      </c>
      <c r="J82" s="79">
        <v>0.16601449275362301</v>
      </c>
      <c r="K82" s="85">
        <v>10</v>
      </c>
      <c r="L82" s="77">
        <v>5.4054054054054099E-2</v>
      </c>
      <c r="M82" t="str">
        <f t="shared" si="4"/>
        <v>Unrequaired</v>
      </c>
    </row>
    <row r="83" spans="1:13" hidden="1">
      <c r="A83" t="s">
        <v>1218</v>
      </c>
      <c r="B83" t="s">
        <v>1397</v>
      </c>
      <c r="C83" t="s">
        <v>1398</v>
      </c>
      <c r="D83" s="84">
        <v>3</v>
      </c>
      <c r="E83" s="84">
        <v>3.5</v>
      </c>
      <c r="F83" s="84">
        <v>452</v>
      </c>
      <c r="G83" s="86">
        <v>17.5</v>
      </c>
      <c r="H83" s="85">
        <v>32</v>
      </c>
      <c r="I83">
        <v>50</v>
      </c>
      <c r="J83" s="79">
        <v>0.17199974526087</v>
      </c>
      <c r="K83" s="85">
        <v>80</v>
      </c>
      <c r="L83" s="77">
        <v>9.9601593625498003E-2</v>
      </c>
      <c r="M83" t="str">
        <f t="shared" si="4"/>
        <v>Unrequaired</v>
      </c>
    </row>
    <row r="84" spans="1:13" hidden="1">
      <c r="A84" t="s">
        <v>1218</v>
      </c>
      <c r="B84" t="s">
        <v>1401</v>
      </c>
      <c r="C84" t="s">
        <v>1402</v>
      </c>
      <c r="D84" s="84">
        <v>3</v>
      </c>
      <c r="E84" s="84">
        <v>3.5</v>
      </c>
      <c r="F84" s="84">
        <v>152</v>
      </c>
      <c r="G84" s="86">
        <v>6</v>
      </c>
      <c r="H84" s="85">
        <v>6</v>
      </c>
      <c r="I84">
        <v>12</v>
      </c>
      <c r="J84" s="79">
        <v>0.14583333333333301</v>
      </c>
      <c r="K84" s="85">
        <v>32</v>
      </c>
      <c r="L84" s="77">
        <v>7.3170731707317097E-2</v>
      </c>
      <c r="M84" t="str">
        <f t="shared" si="4"/>
        <v>Unrequaired</v>
      </c>
    </row>
    <row r="85" spans="1:13" hidden="1">
      <c r="A85" t="s">
        <v>1218</v>
      </c>
      <c r="B85" t="s">
        <v>1399</v>
      </c>
      <c r="C85" t="s">
        <v>1400</v>
      </c>
      <c r="D85" s="84">
        <v>3</v>
      </c>
      <c r="E85" s="84">
        <v>3.5</v>
      </c>
      <c r="F85" s="84">
        <v>152</v>
      </c>
      <c r="G85" s="86">
        <v>7</v>
      </c>
      <c r="H85" s="85">
        <v>7</v>
      </c>
      <c r="I85">
        <v>8</v>
      </c>
      <c r="J85" s="79">
        <v>0.10643115942028999</v>
      </c>
      <c r="K85" s="85">
        <v>36</v>
      </c>
      <c r="L85" s="77">
        <v>0.05</v>
      </c>
      <c r="M85" t="str">
        <f t="shared" si="4"/>
        <v>Unrequaired</v>
      </c>
    </row>
    <row r="86" spans="1:13" hidden="1">
      <c r="A86" t="s">
        <v>1218</v>
      </c>
      <c r="B86" t="s">
        <v>1407</v>
      </c>
      <c r="C86" t="s">
        <v>1408</v>
      </c>
      <c r="D86" s="84">
        <v>3</v>
      </c>
      <c r="E86" s="84">
        <v>3.5</v>
      </c>
      <c r="F86" s="84">
        <v>460</v>
      </c>
      <c r="G86" s="86">
        <v>36.5</v>
      </c>
      <c r="H86" s="85">
        <v>66</v>
      </c>
      <c r="I86">
        <v>87</v>
      </c>
      <c r="J86" s="79">
        <v>0.13785606187739499</v>
      </c>
      <c r="K86" s="85">
        <v>35</v>
      </c>
      <c r="L86" s="77">
        <v>0.15904936014625201</v>
      </c>
      <c r="M86" t="str">
        <f t="shared" si="4"/>
        <v>Unrequaired</v>
      </c>
    </row>
    <row r="87" spans="1:13" hidden="1">
      <c r="A87" t="s">
        <v>1218</v>
      </c>
      <c r="B87" t="s">
        <v>1223</v>
      </c>
      <c r="C87" t="s">
        <v>1224</v>
      </c>
      <c r="D87" s="84">
        <v>3</v>
      </c>
      <c r="E87" s="84">
        <v>3.92</v>
      </c>
      <c r="F87" s="84">
        <v>11</v>
      </c>
      <c r="G87" s="86">
        <v>53.25</v>
      </c>
      <c r="H87" s="85">
        <v>154</v>
      </c>
      <c r="I87">
        <v>225</v>
      </c>
      <c r="J87" s="79">
        <v>0.13433852109750599</v>
      </c>
      <c r="K87" s="85">
        <v>320</v>
      </c>
      <c r="L87" s="78">
        <v>0.95338983050847503</v>
      </c>
      <c r="M87" t="str">
        <f t="shared" si="4"/>
        <v>Unrequaired</v>
      </c>
    </row>
    <row r="88" spans="1:13" hidden="1">
      <c r="A88" t="s">
        <v>1218</v>
      </c>
      <c r="B88" t="s">
        <v>1219</v>
      </c>
      <c r="C88" t="s">
        <v>1220</v>
      </c>
      <c r="D88" s="84">
        <v>1</v>
      </c>
      <c r="E88" s="84">
        <v>3.92</v>
      </c>
      <c r="F88" s="84">
        <v>371</v>
      </c>
      <c r="G88" s="86">
        <v>101.6</v>
      </c>
      <c r="H88" s="85">
        <v>267</v>
      </c>
      <c r="I88">
        <v>541</v>
      </c>
      <c r="J88" s="79">
        <v>3.8728021311630001E-2</v>
      </c>
      <c r="K88" s="85">
        <v>796</v>
      </c>
      <c r="L88" s="78">
        <v>0.59320175438596501</v>
      </c>
      <c r="M88" t="str">
        <f t="shared" si="4"/>
        <v>Unrequaired</v>
      </c>
    </row>
    <row r="89" spans="1:13" hidden="1">
      <c r="A89" t="s">
        <v>1218</v>
      </c>
      <c r="B89" t="s">
        <v>1225</v>
      </c>
      <c r="C89" t="s">
        <v>1226</v>
      </c>
      <c r="D89" s="84">
        <v>3</v>
      </c>
      <c r="E89" s="84">
        <v>3.92</v>
      </c>
      <c r="F89" s="84">
        <v>53</v>
      </c>
      <c r="G89" s="86">
        <v>276.33333333333297</v>
      </c>
      <c r="H89" s="85">
        <v>426</v>
      </c>
      <c r="I89">
        <v>1818</v>
      </c>
      <c r="J89" s="79">
        <v>8.0958282822826494E-2</v>
      </c>
      <c r="K89" s="85">
        <v>85</v>
      </c>
      <c r="L89" s="78">
        <v>0.97167290219134195</v>
      </c>
      <c r="M89" t="str">
        <f t="shared" si="4"/>
        <v>Unrequaired</v>
      </c>
    </row>
    <row r="90" spans="1:13" hidden="1">
      <c r="A90" t="s">
        <v>1326</v>
      </c>
      <c r="B90" t="s">
        <v>1417</v>
      </c>
      <c r="C90" t="s">
        <v>1418</v>
      </c>
      <c r="D90" s="84">
        <v>7</v>
      </c>
      <c r="E90" s="84">
        <v>2.76</v>
      </c>
      <c r="F90" s="84">
        <v>99</v>
      </c>
      <c r="G90" s="86">
        <v>9.6666666666666696</v>
      </c>
      <c r="H90" s="85">
        <v>21</v>
      </c>
      <c r="I90">
        <v>64</v>
      </c>
      <c r="J90" s="79">
        <v>0.51128310340967098</v>
      </c>
      <c r="K90" s="85">
        <v>0</v>
      </c>
      <c r="L90" s="77">
        <v>0.39263803680981602</v>
      </c>
      <c r="M90" t="str">
        <f t="shared" si="4"/>
        <v>Unrequaired</v>
      </c>
    </row>
    <row r="91" spans="1:13" hidden="1">
      <c r="A91" t="s">
        <v>1326</v>
      </c>
      <c r="B91" t="s">
        <v>1421</v>
      </c>
      <c r="C91" t="s">
        <v>1422</v>
      </c>
      <c r="D91" s="84">
        <v>7</v>
      </c>
      <c r="E91" s="84">
        <v>2.76</v>
      </c>
      <c r="F91" s="84">
        <v>160</v>
      </c>
      <c r="G91" s="86">
        <v>18.5</v>
      </c>
      <c r="H91" s="85">
        <v>28</v>
      </c>
      <c r="I91">
        <v>119</v>
      </c>
      <c r="J91" s="79">
        <v>0.48937173250759403</v>
      </c>
      <c r="K91" s="85">
        <v>0</v>
      </c>
      <c r="L91" s="77">
        <v>0.42652329749103901</v>
      </c>
      <c r="M91" t="str">
        <f t="shared" si="4"/>
        <v>Unrequaired</v>
      </c>
    </row>
    <row r="92" spans="1:13" hidden="1">
      <c r="A92" t="s">
        <v>1326</v>
      </c>
      <c r="B92" t="s">
        <v>1419</v>
      </c>
      <c r="C92" t="s">
        <v>1420</v>
      </c>
      <c r="D92" s="84">
        <v>7</v>
      </c>
      <c r="E92" s="84">
        <v>2.76</v>
      </c>
      <c r="F92" s="84">
        <v>121</v>
      </c>
      <c r="G92" s="86">
        <v>16.8333333333333</v>
      </c>
      <c r="H92" s="85">
        <v>32</v>
      </c>
      <c r="I92">
        <v>103</v>
      </c>
      <c r="J92" s="79">
        <v>0.49093710968739002</v>
      </c>
      <c r="K92" s="85">
        <v>0</v>
      </c>
      <c r="L92" s="77">
        <v>0.45982142857142899</v>
      </c>
      <c r="M92" t="str">
        <f t="shared" si="4"/>
        <v>Unrequaired</v>
      </c>
    </row>
    <row r="93" spans="1:13" hidden="1">
      <c r="A93" t="s">
        <v>1326</v>
      </c>
      <c r="B93" t="s">
        <v>1409</v>
      </c>
      <c r="C93" t="s">
        <v>1410</v>
      </c>
      <c r="D93" s="84">
        <v>1</v>
      </c>
      <c r="E93" s="84">
        <v>3.45</v>
      </c>
      <c r="F93" s="84">
        <v>57</v>
      </c>
      <c r="G93" s="86">
        <v>9</v>
      </c>
      <c r="H93" s="85">
        <v>9</v>
      </c>
      <c r="I93">
        <v>16</v>
      </c>
      <c r="J93" s="79">
        <v>4.5050403225806397E-2</v>
      </c>
      <c r="K93" s="85">
        <v>116</v>
      </c>
      <c r="L93" s="77">
        <v>0.219178082191781</v>
      </c>
      <c r="M93" t="str">
        <f t="shared" si="4"/>
        <v>Unrequaired</v>
      </c>
    </row>
    <row r="94" spans="1:13" hidden="1">
      <c r="A94" t="s">
        <v>1326</v>
      </c>
      <c r="B94" t="s">
        <v>1411</v>
      </c>
      <c r="C94" t="s">
        <v>1412</v>
      </c>
      <c r="D94" s="84">
        <v>2</v>
      </c>
      <c r="E94" s="84">
        <v>3.45</v>
      </c>
      <c r="F94" s="84">
        <v>80</v>
      </c>
      <c r="G94" s="86">
        <v>19</v>
      </c>
      <c r="H94" s="85">
        <v>19</v>
      </c>
      <c r="I94">
        <v>30</v>
      </c>
      <c r="J94" s="79">
        <v>6.3220430107526898E-2</v>
      </c>
      <c r="K94" s="85">
        <v>172</v>
      </c>
      <c r="L94" s="77">
        <v>0.27272727272727298</v>
      </c>
      <c r="M94" t="str">
        <f t="shared" si="4"/>
        <v>Unrequaired</v>
      </c>
    </row>
    <row r="95" spans="1:13" hidden="1">
      <c r="A95" t="s">
        <v>1326</v>
      </c>
      <c r="B95" t="s">
        <v>1413</v>
      </c>
      <c r="C95" t="s">
        <v>1414</v>
      </c>
      <c r="D95" s="84">
        <v>2</v>
      </c>
      <c r="E95" s="84">
        <v>3.45</v>
      </c>
      <c r="F95" s="84">
        <v>88</v>
      </c>
      <c r="G95" s="86">
        <v>21</v>
      </c>
      <c r="H95" s="85">
        <v>21</v>
      </c>
      <c r="I95">
        <v>36</v>
      </c>
      <c r="J95" s="79">
        <v>8.0439068100358405E-2</v>
      </c>
      <c r="K95" s="85">
        <v>158</v>
      </c>
      <c r="L95" s="77">
        <v>0.29032258064516098</v>
      </c>
      <c r="M95" t="str">
        <f t="shared" si="4"/>
        <v>Unrequaired</v>
      </c>
    </row>
    <row r="96" spans="1:13" hidden="1">
      <c r="A96" t="s">
        <v>1326</v>
      </c>
      <c r="B96" t="s">
        <v>1415</v>
      </c>
      <c r="C96" t="s">
        <v>1416</v>
      </c>
      <c r="D96" s="84">
        <v>6</v>
      </c>
      <c r="E96" s="84">
        <v>2.98</v>
      </c>
      <c r="F96" s="84">
        <v>129</v>
      </c>
      <c r="G96" s="86">
        <v>8.5</v>
      </c>
      <c r="H96" s="85">
        <v>15</v>
      </c>
      <c r="I96">
        <v>56</v>
      </c>
      <c r="J96" s="79">
        <v>0.50901200480192099</v>
      </c>
      <c r="K96" s="85">
        <v>0</v>
      </c>
      <c r="L96" s="77">
        <v>0.302702702702703</v>
      </c>
      <c r="M96" t="str">
        <f t="shared" si="4"/>
        <v>Unrequaired</v>
      </c>
    </row>
    <row r="97" spans="1:14" hidden="1">
      <c r="A97" t="s">
        <v>1227</v>
      </c>
      <c r="B97" t="s">
        <v>1230</v>
      </c>
      <c r="C97" t="s">
        <v>1231</v>
      </c>
      <c r="D97" s="84">
        <v>1</v>
      </c>
      <c r="E97" s="84">
        <v>4.3099999999999996</v>
      </c>
      <c r="F97" s="84">
        <v>55</v>
      </c>
      <c r="G97" s="86">
        <v>57</v>
      </c>
      <c r="H97" s="85">
        <v>103</v>
      </c>
      <c r="I97">
        <v>329</v>
      </c>
      <c r="J97" s="79">
        <v>0.15634752660787599</v>
      </c>
      <c r="K97" s="85">
        <v>49</v>
      </c>
      <c r="L97" s="78">
        <v>0.85677083333333304</v>
      </c>
      <c r="M97" t="str">
        <f t="shared" si="4"/>
        <v>Unrequaired</v>
      </c>
    </row>
    <row r="98" spans="1:14" hidden="1">
      <c r="A98" t="s">
        <v>1227</v>
      </c>
      <c r="B98" t="s">
        <v>1228</v>
      </c>
      <c r="C98" t="s">
        <v>1229</v>
      </c>
      <c r="D98" s="84">
        <v>1</v>
      </c>
      <c r="E98" s="84">
        <v>3.38</v>
      </c>
      <c r="F98" s="84">
        <v>38</v>
      </c>
      <c r="G98" s="86">
        <v>40.25</v>
      </c>
      <c r="H98" s="85">
        <v>102</v>
      </c>
      <c r="I98">
        <v>166</v>
      </c>
      <c r="J98" s="79">
        <v>0.18990517071631299</v>
      </c>
      <c r="K98" s="85">
        <v>300</v>
      </c>
      <c r="L98" s="78">
        <v>0.81372549019607798</v>
      </c>
      <c r="M98" t="str">
        <f t="shared" si="4"/>
        <v>Unrequaired</v>
      </c>
    </row>
    <row r="99" spans="1:14">
      <c r="A99" t="s">
        <v>1232</v>
      </c>
      <c r="B99" t="s">
        <v>1423</v>
      </c>
      <c r="C99" t="s">
        <v>1424</v>
      </c>
      <c r="D99" s="84">
        <v>4</v>
      </c>
      <c r="E99" s="84">
        <v>2.72</v>
      </c>
      <c r="F99" s="84">
        <v>1</v>
      </c>
      <c r="G99" s="86">
        <v>0</v>
      </c>
      <c r="H99" s="85">
        <v>0</v>
      </c>
      <c r="I99">
        <v>0</v>
      </c>
      <c r="J99" s="79">
        <v>0</v>
      </c>
      <c r="K99" s="85">
        <v>0</v>
      </c>
      <c r="L99" s="77">
        <v>0</v>
      </c>
      <c r="M99" t="str">
        <f>IF(AND(D99&gt;3,L99&lt;40%),"Flush","Unrequaired")</f>
        <v>Flush</v>
      </c>
      <c r="N99" s="114">
        <f>100%-((1.5)/E99*100%)</f>
        <v>0.44852941176470595</v>
      </c>
    </row>
    <row r="100" spans="1:14" hidden="1">
      <c r="A100" t="s">
        <v>1232</v>
      </c>
      <c r="B100" t="s">
        <v>1233</v>
      </c>
      <c r="C100" t="s">
        <v>1234</v>
      </c>
      <c r="D100" s="84">
        <v>3</v>
      </c>
      <c r="E100" s="84">
        <v>2.96</v>
      </c>
      <c r="F100" s="84">
        <v>10</v>
      </c>
      <c r="G100" s="86">
        <v>41.3333333333333</v>
      </c>
      <c r="H100" s="85">
        <v>69</v>
      </c>
      <c r="I100">
        <v>135</v>
      </c>
      <c r="J100" s="79">
        <v>0.20352523516437601</v>
      </c>
      <c r="K100" s="85">
        <v>0</v>
      </c>
      <c r="L100" s="78">
        <v>0.931034482758621</v>
      </c>
      <c r="M100" t="str">
        <f t="shared" si="4"/>
        <v>Unrequaired</v>
      </c>
      <c r="N100" s="114">
        <f t="shared" ref="N100:N146" si="7">IF(M100="Flush",100%-((1.5)/E100*100%),0)</f>
        <v>0</v>
      </c>
    </row>
    <row r="101" spans="1:14" hidden="1">
      <c r="A101" t="s">
        <v>1232</v>
      </c>
      <c r="B101" t="s">
        <v>1235</v>
      </c>
      <c r="C101" t="s">
        <v>1236</v>
      </c>
      <c r="D101" s="84">
        <v>3</v>
      </c>
      <c r="E101" s="84">
        <v>2.96</v>
      </c>
      <c r="F101" s="84">
        <v>52</v>
      </c>
      <c r="G101" s="86">
        <v>41</v>
      </c>
      <c r="H101" s="85">
        <v>56</v>
      </c>
      <c r="I101">
        <v>94</v>
      </c>
      <c r="J101" s="79">
        <v>0.186163565569509</v>
      </c>
      <c r="K101" s="85">
        <v>0</v>
      </c>
      <c r="L101" s="78">
        <v>0.64383561643835596</v>
      </c>
      <c r="M101" t="str">
        <f t="shared" si="4"/>
        <v>Unrequaired</v>
      </c>
      <c r="N101" s="114">
        <f t="shared" si="7"/>
        <v>0</v>
      </c>
    </row>
    <row r="102" spans="1:14" hidden="1">
      <c r="A102" t="s">
        <v>1237</v>
      </c>
      <c r="B102" t="s">
        <v>1128</v>
      </c>
      <c r="C102" t="s">
        <v>1246</v>
      </c>
      <c r="D102" s="84">
        <v>2</v>
      </c>
      <c r="E102" s="84">
        <v>3.41</v>
      </c>
      <c r="F102" s="84">
        <v>50</v>
      </c>
      <c r="G102" s="86">
        <v>73.25</v>
      </c>
      <c r="H102" s="85">
        <v>143</v>
      </c>
      <c r="I102">
        <v>351</v>
      </c>
      <c r="J102" s="79">
        <v>0.160996350765928</v>
      </c>
      <c r="K102" s="85">
        <v>200</v>
      </c>
      <c r="L102" s="78">
        <v>0.87531172069825403</v>
      </c>
      <c r="M102" t="str">
        <f t="shared" si="4"/>
        <v>Unrequaired</v>
      </c>
      <c r="N102" s="114">
        <f t="shared" si="7"/>
        <v>0</v>
      </c>
    </row>
    <row r="103" spans="1:14" hidden="1">
      <c r="A103" t="s">
        <v>1237</v>
      </c>
      <c r="B103" t="s">
        <v>1136</v>
      </c>
      <c r="C103" t="s">
        <v>1248</v>
      </c>
      <c r="D103" s="84">
        <v>2</v>
      </c>
      <c r="E103" s="84">
        <v>3.41</v>
      </c>
      <c r="F103" s="84">
        <v>35</v>
      </c>
      <c r="G103" s="86">
        <v>53.75</v>
      </c>
      <c r="H103" s="85">
        <v>95</v>
      </c>
      <c r="I103">
        <v>262</v>
      </c>
      <c r="J103" s="79">
        <v>0.177954450849098</v>
      </c>
      <c r="K103" s="85">
        <v>100</v>
      </c>
      <c r="L103" s="78">
        <v>0.88215488215488203</v>
      </c>
      <c r="M103" t="str">
        <f t="shared" si="4"/>
        <v>Unrequaired</v>
      </c>
      <c r="N103" s="114">
        <f t="shared" si="7"/>
        <v>0</v>
      </c>
    </row>
    <row r="104" spans="1:14" hidden="1">
      <c r="A104" t="s">
        <v>1237</v>
      </c>
      <c r="B104" t="s">
        <v>1140</v>
      </c>
      <c r="C104" t="s">
        <v>1249</v>
      </c>
      <c r="D104" s="84">
        <v>2</v>
      </c>
      <c r="E104" s="84">
        <v>3.41</v>
      </c>
      <c r="F104" s="84">
        <v>31</v>
      </c>
      <c r="G104" s="86">
        <v>53.75</v>
      </c>
      <c r="H104" s="85">
        <v>100</v>
      </c>
      <c r="I104">
        <v>260</v>
      </c>
      <c r="J104" s="79">
        <v>0.19182807771739099</v>
      </c>
      <c r="K104" s="85">
        <v>100</v>
      </c>
      <c r="L104" s="78">
        <v>0.89347079037800703</v>
      </c>
      <c r="M104" t="str">
        <f t="shared" si="4"/>
        <v>Unrequaired</v>
      </c>
      <c r="N104" s="114">
        <f t="shared" si="7"/>
        <v>0</v>
      </c>
    </row>
    <row r="105" spans="1:14" hidden="1">
      <c r="A105" t="s">
        <v>1237</v>
      </c>
      <c r="B105" t="s">
        <v>1108</v>
      </c>
      <c r="C105" t="s">
        <v>1240</v>
      </c>
      <c r="D105" s="84">
        <v>2</v>
      </c>
      <c r="E105" s="84">
        <v>3.41</v>
      </c>
      <c r="F105" s="84">
        <v>99</v>
      </c>
      <c r="G105" s="86">
        <v>57.75</v>
      </c>
      <c r="H105" s="85">
        <v>86</v>
      </c>
      <c r="I105">
        <v>280</v>
      </c>
      <c r="J105" s="79">
        <v>0.169507247866795</v>
      </c>
      <c r="K105" s="85">
        <v>200</v>
      </c>
      <c r="L105" s="78">
        <v>0.73878627968337696</v>
      </c>
      <c r="M105" t="str">
        <f t="shared" si="4"/>
        <v>Unrequaired</v>
      </c>
      <c r="N105" s="114">
        <f t="shared" si="7"/>
        <v>0</v>
      </c>
    </row>
    <row r="106" spans="1:14" hidden="1">
      <c r="A106" t="s">
        <v>1237</v>
      </c>
      <c r="B106" t="s">
        <v>1105</v>
      </c>
      <c r="C106" t="s">
        <v>1239</v>
      </c>
      <c r="D106" s="84">
        <v>2</v>
      </c>
      <c r="E106" s="84">
        <v>3.41</v>
      </c>
      <c r="F106" s="84">
        <v>89</v>
      </c>
      <c r="G106" s="86">
        <v>44</v>
      </c>
      <c r="H106" s="85">
        <v>69</v>
      </c>
      <c r="I106">
        <v>204</v>
      </c>
      <c r="J106" s="79">
        <v>0.18646424687996799</v>
      </c>
      <c r="K106" s="85">
        <v>100</v>
      </c>
      <c r="L106" s="78">
        <v>0.69624573378839605</v>
      </c>
      <c r="M106" t="str">
        <f t="shared" si="4"/>
        <v>Unrequaired</v>
      </c>
      <c r="N106" s="114">
        <f t="shared" si="7"/>
        <v>0</v>
      </c>
    </row>
    <row r="107" spans="1:14" hidden="1">
      <c r="A107" t="s">
        <v>1237</v>
      </c>
      <c r="B107" t="s">
        <v>1114</v>
      </c>
      <c r="C107" t="s">
        <v>1242</v>
      </c>
      <c r="D107" s="84">
        <v>2</v>
      </c>
      <c r="E107" s="84">
        <v>3.41</v>
      </c>
      <c r="F107" s="84">
        <v>62</v>
      </c>
      <c r="G107" s="86">
        <v>38.75</v>
      </c>
      <c r="H107" s="85">
        <v>65</v>
      </c>
      <c r="I107">
        <v>234</v>
      </c>
      <c r="J107" s="79">
        <v>0.19195493281538301</v>
      </c>
      <c r="K107" s="85">
        <v>100</v>
      </c>
      <c r="L107" s="78">
        <v>0.79054054054054101</v>
      </c>
      <c r="M107" t="str">
        <f t="shared" si="4"/>
        <v>Unrequaired</v>
      </c>
      <c r="N107" s="114">
        <f t="shared" si="7"/>
        <v>0</v>
      </c>
    </row>
    <row r="108" spans="1:14" hidden="1">
      <c r="A108" t="s">
        <v>1237</v>
      </c>
      <c r="B108" t="s">
        <v>1141</v>
      </c>
      <c r="C108" t="s">
        <v>1258</v>
      </c>
      <c r="D108" s="84">
        <v>7</v>
      </c>
      <c r="E108" s="84">
        <v>3.61</v>
      </c>
      <c r="F108" s="84">
        <v>16</v>
      </c>
      <c r="G108" s="86">
        <v>157.333333333333</v>
      </c>
      <c r="H108" s="85">
        <v>307</v>
      </c>
      <c r="I108">
        <v>970</v>
      </c>
      <c r="J108" s="79">
        <v>0.207433806753649</v>
      </c>
      <c r="K108" s="85">
        <v>0</v>
      </c>
      <c r="L108" s="78">
        <v>0.98377281947261697</v>
      </c>
      <c r="M108" t="str">
        <f t="shared" si="4"/>
        <v>Unrequaired</v>
      </c>
      <c r="N108" s="114">
        <f t="shared" si="7"/>
        <v>0</v>
      </c>
    </row>
    <row r="109" spans="1:14" hidden="1">
      <c r="A109" t="s">
        <v>1237</v>
      </c>
      <c r="B109" t="s">
        <v>1145</v>
      </c>
      <c r="C109" t="s">
        <v>1254</v>
      </c>
      <c r="D109" s="84">
        <v>3</v>
      </c>
      <c r="E109" s="84">
        <v>3.61</v>
      </c>
      <c r="F109" s="84">
        <v>193</v>
      </c>
      <c r="G109" s="86">
        <v>294</v>
      </c>
      <c r="H109" s="85">
        <v>390</v>
      </c>
      <c r="I109">
        <v>1917</v>
      </c>
      <c r="J109" s="79">
        <v>0.19551091707549401</v>
      </c>
      <c r="K109" s="85">
        <v>0</v>
      </c>
      <c r="L109" s="78">
        <v>0.90853080568720401</v>
      </c>
      <c r="M109" t="str">
        <f t="shared" si="4"/>
        <v>Unrequaired</v>
      </c>
      <c r="N109" s="114">
        <f t="shared" si="7"/>
        <v>0</v>
      </c>
    </row>
    <row r="110" spans="1:14" hidden="1">
      <c r="A110" t="s">
        <v>1237</v>
      </c>
      <c r="B110" t="s">
        <v>1120</v>
      </c>
      <c r="C110" t="s">
        <v>1244</v>
      </c>
      <c r="D110" s="84">
        <v>3</v>
      </c>
      <c r="E110" s="84">
        <v>3.61</v>
      </c>
      <c r="F110" s="84">
        <v>370</v>
      </c>
      <c r="G110" s="86">
        <v>175.333333333333</v>
      </c>
      <c r="H110" s="85">
        <v>288</v>
      </c>
      <c r="I110">
        <v>1147</v>
      </c>
      <c r="J110" s="79">
        <v>0.21529418848639201</v>
      </c>
      <c r="K110" s="85">
        <v>0</v>
      </c>
      <c r="L110" s="78">
        <v>0.75609756097560998</v>
      </c>
      <c r="M110" t="str">
        <f t="shared" si="4"/>
        <v>Unrequaired</v>
      </c>
      <c r="N110" s="114">
        <f t="shared" si="7"/>
        <v>0</v>
      </c>
    </row>
    <row r="111" spans="1:14" hidden="1">
      <c r="A111" t="s">
        <v>1237</v>
      </c>
      <c r="B111" t="s">
        <v>1151</v>
      </c>
      <c r="C111" t="s">
        <v>1252</v>
      </c>
      <c r="D111" s="84">
        <v>3</v>
      </c>
      <c r="E111" s="84">
        <v>3.61</v>
      </c>
      <c r="F111" s="84">
        <v>295</v>
      </c>
      <c r="G111" s="86">
        <v>199.333333333333</v>
      </c>
      <c r="H111" s="85">
        <v>460</v>
      </c>
      <c r="I111">
        <v>1378</v>
      </c>
      <c r="J111" s="79">
        <v>0.20744114684289</v>
      </c>
      <c r="K111" s="85">
        <v>0</v>
      </c>
      <c r="L111" s="78">
        <v>0.82367005379557701</v>
      </c>
      <c r="M111" t="str">
        <f t="shared" si="4"/>
        <v>Unrequaired</v>
      </c>
      <c r="N111" s="114">
        <f t="shared" si="7"/>
        <v>0</v>
      </c>
    </row>
    <row r="112" spans="1:14" hidden="1">
      <c r="A112" t="s">
        <v>1237</v>
      </c>
      <c r="B112" t="s">
        <v>1148</v>
      </c>
      <c r="C112" t="s">
        <v>1255</v>
      </c>
      <c r="D112" s="84">
        <v>3</v>
      </c>
      <c r="E112" s="84">
        <v>3.61</v>
      </c>
      <c r="F112" s="84">
        <v>76</v>
      </c>
      <c r="G112" s="86">
        <v>121.833333333333</v>
      </c>
      <c r="H112" s="85">
        <v>237</v>
      </c>
      <c r="I112">
        <v>783</v>
      </c>
      <c r="J112" s="79">
        <v>0.190159573276725</v>
      </c>
      <c r="K112" s="85">
        <v>0</v>
      </c>
      <c r="L112" s="78">
        <v>0.911525029103609</v>
      </c>
      <c r="M112" t="str">
        <f t="shared" si="4"/>
        <v>Unrequaired</v>
      </c>
      <c r="N112" s="114">
        <f t="shared" si="7"/>
        <v>0</v>
      </c>
    </row>
    <row r="113" spans="1:14" hidden="1">
      <c r="A113" t="s">
        <v>1237</v>
      </c>
      <c r="B113" t="s">
        <v>1172</v>
      </c>
      <c r="C113" t="s">
        <v>1261</v>
      </c>
      <c r="D113" s="84">
        <v>4</v>
      </c>
      <c r="E113" s="84">
        <v>3.21</v>
      </c>
      <c r="F113" s="84">
        <v>41</v>
      </c>
      <c r="G113" s="86">
        <v>38.25</v>
      </c>
      <c r="H113" s="85">
        <v>57</v>
      </c>
      <c r="I113">
        <v>162</v>
      </c>
      <c r="J113" s="79">
        <v>0.162908508447384</v>
      </c>
      <c r="K113" s="85">
        <v>0</v>
      </c>
      <c r="L113" s="78">
        <v>0.798029556650246</v>
      </c>
      <c r="M113" t="str">
        <f t="shared" si="4"/>
        <v>Unrequaired</v>
      </c>
      <c r="N113" s="114">
        <f t="shared" si="7"/>
        <v>0</v>
      </c>
    </row>
    <row r="114" spans="1:14" hidden="1">
      <c r="A114" t="s">
        <v>1237</v>
      </c>
      <c r="B114" t="s">
        <v>1169</v>
      </c>
      <c r="C114" t="s">
        <v>1260</v>
      </c>
      <c r="D114" s="84">
        <v>4</v>
      </c>
      <c r="E114" s="84">
        <v>3.21</v>
      </c>
      <c r="F114" s="84">
        <v>50</v>
      </c>
      <c r="G114" s="86">
        <v>35</v>
      </c>
      <c r="H114" s="85">
        <v>66</v>
      </c>
      <c r="I114">
        <v>153</v>
      </c>
      <c r="J114" s="79">
        <v>0.16139951323292601</v>
      </c>
      <c r="K114" s="85">
        <v>0</v>
      </c>
      <c r="L114" s="78">
        <v>0.75369458128078803</v>
      </c>
      <c r="M114" t="str">
        <f t="shared" si="4"/>
        <v>Unrequaired</v>
      </c>
      <c r="N114" s="114">
        <f t="shared" si="7"/>
        <v>0</v>
      </c>
    </row>
    <row r="115" spans="1:14" hidden="1">
      <c r="A115" t="s">
        <v>1237</v>
      </c>
      <c r="B115" t="s">
        <v>1154</v>
      </c>
      <c r="C115" t="s">
        <v>1253</v>
      </c>
      <c r="D115" s="84">
        <v>4</v>
      </c>
      <c r="E115" s="84">
        <v>3.21</v>
      </c>
      <c r="F115" s="84">
        <v>28</v>
      </c>
      <c r="G115" s="86">
        <v>39.25</v>
      </c>
      <c r="H115" s="85">
        <v>80</v>
      </c>
      <c r="I115">
        <v>169</v>
      </c>
      <c r="J115" s="79">
        <v>0.165873133267985</v>
      </c>
      <c r="K115" s="85">
        <v>0</v>
      </c>
      <c r="L115" s="78">
        <v>0.85786802030456899</v>
      </c>
      <c r="M115" t="str">
        <f t="shared" si="4"/>
        <v>Unrequaired</v>
      </c>
      <c r="N115" s="114">
        <f t="shared" si="7"/>
        <v>0</v>
      </c>
    </row>
    <row r="116" spans="1:14" hidden="1">
      <c r="A116" t="s">
        <v>1237</v>
      </c>
      <c r="B116" t="s">
        <v>1133</v>
      </c>
      <c r="C116" t="s">
        <v>1259</v>
      </c>
      <c r="D116" s="84">
        <v>6</v>
      </c>
      <c r="E116" s="84">
        <v>3.62</v>
      </c>
      <c r="F116" s="84">
        <v>5</v>
      </c>
      <c r="G116" s="86">
        <v>38.200000000000003</v>
      </c>
      <c r="H116" s="85">
        <v>65</v>
      </c>
      <c r="I116">
        <v>193</v>
      </c>
      <c r="J116" s="79">
        <v>0.19922305984747599</v>
      </c>
      <c r="K116" s="85">
        <v>0</v>
      </c>
      <c r="L116" s="78">
        <v>0.97474747474747503</v>
      </c>
      <c r="M116" t="str">
        <f t="shared" si="4"/>
        <v>Unrequaired</v>
      </c>
      <c r="N116" s="114">
        <f t="shared" si="7"/>
        <v>0</v>
      </c>
    </row>
    <row r="117" spans="1:14" hidden="1">
      <c r="A117" t="s">
        <v>1237</v>
      </c>
      <c r="B117" t="s">
        <v>1129</v>
      </c>
      <c r="C117" t="s">
        <v>1257</v>
      </c>
      <c r="D117" s="84">
        <v>6</v>
      </c>
      <c r="E117" s="84">
        <v>3.62</v>
      </c>
      <c r="F117" s="84">
        <v>11</v>
      </c>
      <c r="G117" s="86">
        <v>37.799999999999997</v>
      </c>
      <c r="H117" s="85">
        <v>94</v>
      </c>
      <c r="I117">
        <v>190</v>
      </c>
      <c r="J117" s="79">
        <v>0.28102107701865298</v>
      </c>
      <c r="K117" s="85">
        <v>0</v>
      </c>
      <c r="L117" s="78">
        <v>0.94527363184079605</v>
      </c>
      <c r="M117" t="str">
        <f t="shared" si="4"/>
        <v>Unrequaired</v>
      </c>
      <c r="N117" s="114">
        <f t="shared" si="7"/>
        <v>0</v>
      </c>
    </row>
    <row r="118" spans="1:14" hidden="1">
      <c r="A118" t="s">
        <v>1237</v>
      </c>
      <c r="B118" t="s">
        <v>1137</v>
      </c>
      <c r="C118" t="s">
        <v>1262</v>
      </c>
      <c r="D118" s="84">
        <v>6</v>
      </c>
      <c r="E118" s="84">
        <v>3.62</v>
      </c>
      <c r="F118" s="84">
        <v>34</v>
      </c>
      <c r="G118" s="86">
        <v>30.6</v>
      </c>
      <c r="H118" s="85">
        <v>40</v>
      </c>
      <c r="I118">
        <v>160</v>
      </c>
      <c r="J118" s="79">
        <v>0.15546437512799199</v>
      </c>
      <c r="K118" s="85">
        <v>0</v>
      </c>
      <c r="L118" s="78">
        <v>0.82474226804123696</v>
      </c>
      <c r="M118" t="str">
        <f t="shared" si="4"/>
        <v>Unrequaired</v>
      </c>
      <c r="N118" s="114">
        <f t="shared" si="7"/>
        <v>0</v>
      </c>
    </row>
    <row r="119" spans="1:14" hidden="1">
      <c r="A119" t="s">
        <v>1237</v>
      </c>
      <c r="B119" t="s">
        <v>1125</v>
      </c>
      <c r="C119" t="s">
        <v>1256</v>
      </c>
      <c r="D119" s="84">
        <v>3</v>
      </c>
      <c r="E119" s="84">
        <v>3.55</v>
      </c>
      <c r="F119" s="84">
        <v>55</v>
      </c>
      <c r="G119" s="86">
        <v>94.8</v>
      </c>
      <c r="H119" s="85">
        <v>199</v>
      </c>
      <c r="I119">
        <v>641</v>
      </c>
      <c r="J119" s="79">
        <v>0.16112374010730701</v>
      </c>
      <c r="K119" s="85">
        <v>0</v>
      </c>
      <c r="L119" s="78">
        <v>0.92097701149425304</v>
      </c>
      <c r="M119" t="str">
        <f t="shared" si="4"/>
        <v>Unrequaired</v>
      </c>
      <c r="N119" s="114">
        <f t="shared" si="7"/>
        <v>0</v>
      </c>
    </row>
    <row r="120" spans="1:14" hidden="1">
      <c r="A120" t="s">
        <v>1237</v>
      </c>
      <c r="B120" t="s">
        <v>1117</v>
      </c>
      <c r="C120" t="s">
        <v>1243</v>
      </c>
      <c r="D120" s="84">
        <v>3</v>
      </c>
      <c r="E120" s="84">
        <v>3.55</v>
      </c>
      <c r="F120" s="84">
        <v>93</v>
      </c>
      <c r="G120" s="86">
        <v>35.4</v>
      </c>
      <c r="H120" s="85">
        <v>73</v>
      </c>
      <c r="I120">
        <v>305</v>
      </c>
      <c r="J120" s="79">
        <v>0.15419318093172199</v>
      </c>
      <c r="K120" s="85">
        <v>0</v>
      </c>
      <c r="L120" s="78">
        <v>0.766331658291457</v>
      </c>
      <c r="M120" t="str">
        <f t="shared" si="4"/>
        <v>Unrequaired</v>
      </c>
      <c r="N120" s="114">
        <f t="shared" si="7"/>
        <v>0</v>
      </c>
    </row>
    <row r="121" spans="1:14" hidden="1">
      <c r="A121" t="s">
        <v>1237</v>
      </c>
      <c r="B121" t="s">
        <v>1121</v>
      </c>
      <c r="C121" t="s">
        <v>1251</v>
      </c>
      <c r="D121" s="84">
        <v>3</v>
      </c>
      <c r="E121" s="84">
        <v>3.55</v>
      </c>
      <c r="F121" s="84">
        <v>43</v>
      </c>
      <c r="G121" s="86">
        <v>54.6</v>
      </c>
      <c r="H121" s="85">
        <v>88</v>
      </c>
      <c r="I121">
        <v>344</v>
      </c>
      <c r="J121" s="79">
        <v>0.14824751125569399</v>
      </c>
      <c r="K121" s="85">
        <v>0</v>
      </c>
      <c r="L121" s="78">
        <v>0.88888888888888895</v>
      </c>
      <c r="M121" t="str">
        <f t="shared" si="4"/>
        <v>Unrequaired</v>
      </c>
      <c r="N121" s="114">
        <f t="shared" si="7"/>
        <v>0</v>
      </c>
    </row>
    <row r="122" spans="1:14" hidden="1">
      <c r="A122" t="s">
        <v>1237</v>
      </c>
      <c r="B122" t="s">
        <v>1144</v>
      </c>
      <c r="C122" t="s">
        <v>1250</v>
      </c>
      <c r="D122" s="84">
        <v>7</v>
      </c>
      <c r="E122" s="84">
        <v>4.1900000000000004</v>
      </c>
      <c r="F122" s="84">
        <v>76</v>
      </c>
      <c r="G122" s="86">
        <v>94.6666666666667</v>
      </c>
      <c r="H122" s="85">
        <v>184</v>
      </c>
      <c r="I122">
        <v>591</v>
      </c>
      <c r="J122" s="79">
        <v>0.189261587175997</v>
      </c>
      <c r="K122" s="85">
        <v>0</v>
      </c>
      <c r="L122" s="78">
        <v>0.88605697151424301</v>
      </c>
      <c r="M122" t="str">
        <f t="shared" si="4"/>
        <v>Unrequaired</v>
      </c>
      <c r="N122" s="114">
        <f t="shared" si="7"/>
        <v>0</v>
      </c>
    </row>
    <row r="123" spans="1:14" hidden="1">
      <c r="A123" t="s">
        <v>1237</v>
      </c>
      <c r="B123" t="s">
        <v>1102</v>
      </c>
      <c r="C123" t="s">
        <v>1238</v>
      </c>
      <c r="D123" s="84">
        <v>2</v>
      </c>
      <c r="E123" s="84">
        <v>4.1900000000000004</v>
      </c>
      <c r="F123" s="84">
        <v>620</v>
      </c>
      <c r="G123" s="86">
        <v>209.666666666667</v>
      </c>
      <c r="H123" s="85">
        <v>434</v>
      </c>
      <c r="I123">
        <v>1366</v>
      </c>
      <c r="J123" s="79">
        <v>0.20167004236584099</v>
      </c>
      <c r="K123" s="85">
        <v>200</v>
      </c>
      <c r="L123" s="78">
        <v>0.687814702920443</v>
      </c>
      <c r="M123" t="str">
        <f t="shared" si="4"/>
        <v>Unrequaired</v>
      </c>
      <c r="N123" s="114">
        <f t="shared" si="7"/>
        <v>0</v>
      </c>
    </row>
    <row r="124" spans="1:14" hidden="1">
      <c r="A124" t="s">
        <v>1237</v>
      </c>
      <c r="B124" t="s">
        <v>1111</v>
      </c>
      <c r="C124" t="s">
        <v>1241</v>
      </c>
      <c r="D124" s="84">
        <v>2</v>
      </c>
      <c r="E124" s="84">
        <v>4.1900000000000004</v>
      </c>
      <c r="F124" s="84">
        <v>223</v>
      </c>
      <c r="G124" s="86">
        <v>115.833333333333</v>
      </c>
      <c r="H124" s="85">
        <v>214</v>
      </c>
      <c r="I124">
        <v>756</v>
      </c>
      <c r="J124" s="79">
        <v>0.20577536519438699</v>
      </c>
      <c r="K124" s="85">
        <v>100</v>
      </c>
      <c r="L124" s="78">
        <v>0.77221654749744595</v>
      </c>
      <c r="M124" t="str">
        <f t="shared" si="4"/>
        <v>Unrequaired</v>
      </c>
      <c r="N124" s="114">
        <f t="shared" si="7"/>
        <v>0</v>
      </c>
    </row>
    <row r="125" spans="1:14" hidden="1">
      <c r="A125" t="s">
        <v>1237</v>
      </c>
      <c r="B125" t="s">
        <v>1132</v>
      </c>
      <c r="C125" t="s">
        <v>1247</v>
      </c>
      <c r="D125" s="84">
        <v>2</v>
      </c>
      <c r="E125" s="84">
        <v>4.1900000000000004</v>
      </c>
      <c r="F125" s="84">
        <v>148</v>
      </c>
      <c r="G125" s="86">
        <v>152.166666666667</v>
      </c>
      <c r="H125" s="85">
        <v>271</v>
      </c>
      <c r="I125">
        <v>997</v>
      </c>
      <c r="J125" s="79">
        <v>0.168902528596828</v>
      </c>
      <c r="K125" s="85">
        <v>200</v>
      </c>
      <c r="L125" s="78">
        <v>0.87074235807860301</v>
      </c>
      <c r="M125" t="str">
        <f t="shared" si="4"/>
        <v>Unrequaired</v>
      </c>
      <c r="N125" s="114">
        <f t="shared" si="7"/>
        <v>0</v>
      </c>
    </row>
    <row r="126" spans="1:14" hidden="1">
      <c r="A126" t="s">
        <v>1237</v>
      </c>
      <c r="B126" t="s">
        <v>1124</v>
      </c>
      <c r="C126" t="s">
        <v>1245</v>
      </c>
      <c r="D126" s="84">
        <v>2</v>
      </c>
      <c r="E126" s="84">
        <v>4.1900000000000004</v>
      </c>
      <c r="F126" s="84">
        <v>112</v>
      </c>
      <c r="G126" s="86">
        <v>94.8333333333333</v>
      </c>
      <c r="H126" s="85">
        <v>161</v>
      </c>
      <c r="I126">
        <v>631</v>
      </c>
      <c r="J126" s="79">
        <v>0.16642563028549101</v>
      </c>
      <c r="K126" s="85">
        <v>203</v>
      </c>
      <c r="L126" s="78">
        <v>0.84925975773889595</v>
      </c>
      <c r="M126" t="str">
        <f t="shared" si="4"/>
        <v>Unrequaired</v>
      </c>
      <c r="N126" s="114">
        <f t="shared" si="7"/>
        <v>0</v>
      </c>
    </row>
    <row r="127" spans="1:14" hidden="1">
      <c r="A127" t="s">
        <v>1263</v>
      </c>
      <c r="B127" t="s">
        <v>1292</v>
      </c>
      <c r="C127" t="s">
        <v>1293</v>
      </c>
      <c r="D127" s="84">
        <v>2</v>
      </c>
      <c r="E127" s="84">
        <v>3.61</v>
      </c>
      <c r="F127" s="84">
        <v>40</v>
      </c>
      <c r="G127" s="86">
        <v>83</v>
      </c>
      <c r="H127" s="85">
        <v>131</v>
      </c>
      <c r="I127">
        <v>380</v>
      </c>
      <c r="J127" s="79">
        <v>0.115303678007686</v>
      </c>
      <c r="K127" s="85">
        <v>200</v>
      </c>
      <c r="L127" s="78">
        <v>0.90476190476190499</v>
      </c>
      <c r="M127" t="str">
        <f t="shared" si="4"/>
        <v>Unrequaired</v>
      </c>
      <c r="N127" s="114">
        <f t="shared" si="7"/>
        <v>0</v>
      </c>
    </row>
    <row r="128" spans="1:14" hidden="1">
      <c r="A128" t="s">
        <v>1263</v>
      </c>
      <c r="B128" t="s">
        <v>1296</v>
      </c>
      <c r="C128" t="s">
        <v>1297</v>
      </c>
      <c r="D128" s="84">
        <v>2</v>
      </c>
      <c r="E128" s="84">
        <v>3.61</v>
      </c>
      <c r="F128" s="84">
        <v>8</v>
      </c>
      <c r="G128" s="86">
        <v>65</v>
      </c>
      <c r="H128" s="85">
        <v>100</v>
      </c>
      <c r="I128">
        <v>288</v>
      </c>
      <c r="J128" s="79">
        <v>0.12678063765509501</v>
      </c>
      <c r="K128" s="85">
        <v>100</v>
      </c>
      <c r="L128" s="78">
        <v>0.97297297297297303</v>
      </c>
      <c r="M128" t="str">
        <f t="shared" si="4"/>
        <v>Unrequaired</v>
      </c>
      <c r="N128" s="114">
        <f t="shared" si="7"/>
        <v>0</v>
      </c>
    </row>
    <row r="129" spans="1:14" hidden="1">
      <c r="A129" t="s">
        <v>1263</v>
      </c>
      <c r="B129" t="s">
        <v>1294</v>
      </c>
      <c r="C129" t="s">
        <v>1295</v>
      </c>
      <c r="D129" s="84">
        <v>2</v>
      </c>
      <c r="E129" s="84">
        <v>3.61</v>
      </c>
      <c r="F129" s="84">
        <v>16</v>
      </c>
      <c r="G129" s="86">
        <v>64.5</v>
      </c>
      <c r="H129" s="85">
        <v>103</v>
      </c>
      <c r="I129">
        <v>283</v>
      </c>
      <c r="J129" s="79">
        <v>0.12906962556676099</v>
      </c>
      <c r="K129" s="85">
        <v>100</v>
      </c>
      <c r="L129" s="78">
        <v>0.94648829431438097</v>
      </c>
      <c r="M129" t="str">
        <f t="shared" si="4"/>
        <v>Unrequaired</v>
      </c>
      <c r="N129" s="114">
        <f t="shared" si="7"/>
        <v>0</v>
      </c>
    </row>
    <row r="130" spans="1:14" hidden="1">
      <c r="A130" t="s">
        <v>1263</v>
      </c>
      <c r="B130" t="s">
        <v>1433</v>
      </c>
      <c r="C130" t="s">
        <v>1434</v>
      </c>
      <c r="D130" s="84">
        <v>3</v>
      </c>
      <c r="E130" s="84">
        <v>3.77</v>
      </c>
      <c r="F130" s="84">
        <v>161</v>
      </c>
      <c r="G130" s="86">
        <v>43</v>
      </c>
      <c r="H130" s="85">
        <v>84</v>
      </c>
      <c r="I130">
        <v>120</v>
      </c>
      <c r="J130" s="79">
        <v>0.25420944498310799</v>
      </c>
      <c r="K130" s="85">
        <v>0</v>
      </c>
      <c r="L130" s="77">
        <v>0.42704626334519602</v>
      </c>
      <c r="M130" t="str">
        <f t="shared" si="4"/>
        <v>Unrequaired</v>
      </c>
      <c r="N130" s="114">
        <f t="shared" si="7"/>
        <v>0</v>
      </c>
    </row>
    <row r="131" spans="1:14" hidden="1">
      <c r="A131" t="s">
        <v>1263</v>
      </c>
      <c r="B131" t="s">
        <v>1302</v>
      </c>
      <c r="C131" t="s">
        <v>1303</v>
      </c>
      <c r="D131" s="84">
        <v>3</v>
      </c>
      <c r="E131" s="84">
        <v>3.77</v>
      </c>
      <c r="F131" s="84">
        <v>45</v>
      </c>
      <c r="G131" s="86">
        <v>64.1666666666667</v>
      </c>
      <c r="H131" s="85">
        <v>118</v>
      </c>
      <c r="I131">
        <v>405</v>
      </c>
      <c r="J131" s="79">
        <v>0.12954574813494499</v>
      </c>
      <c r="K131" s="85">
        <v>0</v>
      </c>
      <c r="L131" s="78">
        <v>0.9</v>
      </c>
      <c r="M131" t="str">
        <f t="shared" ref="M131:M161" si="8">IF(AND(D131&gt;3,L131&lt;25%),"Flush","Unrequaired")</f>
        <v>Unrequaired</v>
      </c>
      <c r="N131" s="114">
        <f t="shared" si="7"/>
        <v>0</v>
      </c>
    </row>
    <row r="132" spans="1:14" hidden="1">
      <c r="A132" t="s">
        <v>1263</v>
      </c>
      <c r="B132" t="s">
        <v>1425</v>
      </c>
      <c r="C132" t="s">
        <v>1426</v>
      </c>
      <c r="D132" s="84">
        <v>1</v>
      </c>
      <c r="E132" s="84">
        <v>3.99</v>
      </c>
      <c r="F132" s="84">
        <v>511</v>
      </c>
      <c r="G132" s="86">
        <v>25</v>
      </c>
      <c r="H132" s="85">
        <v>84</v>
      </c>
      <c r="I132">
        <v>197</v>
      </c>
      <c r="J132" s="79">
        <v>0.16861062830836901</v>
      </c>
      <c r="K132" s="85">
        <v>600</v>
      </c>
      <c r="L132" s="77">
        <v>0.27824858757062099</v>
      </c>
      <c r="M132" t="str">
        <f t="shared" si="8"/>
        <v>Unrequaired</v>
      </c>
      <c r="N132" s="114">
        <f t="shared" si="7"/>
        <v>0</v>
      </c>
    </row>
    <row r="133" spans="1:14" hidden="1">
      <c r="A133" t="s">
        <v>1263</v>
      </c>
      <c r="B133" t="s">
        <v>1304</v>
      </c>
      <c r="C133" t="s">
        <v>1305</v>
      </c>
      <c r="D133" s="84">
        <v>7</v>
      </c>
      <c r="E133" s="84">
        <v>3.99</v>
      </c>
      <c r="F133" s="84">
        <v>1</v>
      </c>
      <c r="G133" s="86">
        <v>46</v>
      </c>
      <c r="H133" s="85">
        <v>98</v>
      </c>
      <c r="I133">
        <v>582</v>
      </c>
      <c r="J133" s="79">
        <v>0.185242196503204</v>
      </c>
      <c r="K133" s="85">
        <v>0</v>
      </c>
      <c r="L133" s="78">
        <v>0.99828473413379104</v>
      </c>
      <c r="M133" t="str">
        <f t="shared" si="8"/>
        <v>Unrequaired</v>
      </c>
      <c r="N133" s="114">
        <f t="shared" si="7"/>
        <v>0</v>
      </c>
    </row>
    <row r="134" spans="1:14" hidden="1">
      <c r="A134" t="s">
        <v>1263</v>
      </c>
      <c r="B134" t="s">
        <v>1308</v>
      </c>
      <c r="C134" t="s">
        <v>1309</v>
      </c>
      <c r="D134" s="84">
        <v>7</v>
      </c>
      <c r="E134" s="84">
        <v>3.99</v>
      </c>
      <c r="F134" s="84">
        <v>6</v>
      </c>
      <c r="G134" s="86">
        <v>65</v>
      </c>
      <c r="H134" s="85">
        <v>104</v>
      </c>
      <c r="I134">
        <v>809</v>
      </c>
      <c r="J134" s="79">
        <v>0.21057348659679401</v>
      </c>
      <c r="K134" s="85">
        <v>0</v>
      </c>
      <c r="L134" s="78">
        <v>0.99263803680981599</v>
      </c>
      <c r="M134" t="str">
        <f t="shared" si="8"/>
        <v>Unrequaired</v>
      </c>
      <c r="N134" s="114">
        <f t="shared" si="7"/>
        <v>0</v>
      </c>
    </row>
    <row r="135" spans="1:14" hidden="1">
      <c r="A135" t="s">
        <v>1263</v>
      </c>
      <c r="B135" t="s">
        <v>1264</v>
      </c>
      <c r="C135" t="s">
        <v>1265</v>
      </c>
      <c r="D135" s="84">
        <v>1</v>
      </c>
      <c r="E135" s="84">
        <v>3.99</v>
      </c>
      <c r="F135" s="84">
        <v>482</v>
      </c>
      <c r="G135" s="86">
        <v>63.5</v>
      </c>
      <c r="H135" s="85">
        <v>100</v>
      </c>
      <c r="I135">
        <v>917</v>
      </c>
      <c r="J135" s="79">
        <v>0.215216346405113</v>
      </c>
      <c r="K135" s="85">
        <v>600</v>
      </c>
      <c r="L135" s="78">
        <v>0.65546819156540403</v>
      </c>
      <c r="M135" t="str">
        <f t="shared" si="8"/>
        <v>Unrequaired</v>
      </c>
      <c r="N135" s="114">
        <f t="shared" si="7"/>
        <v>0</v>
      </c>
    </row>
    <row r="136" spans="1:14" hidden="1">
      <c r="A136" t="s">
        <v>1263</v>
      </c>
      <c r="B136" t="s">
        <v>1288</v>
      </c>
      <c r="C136" t="s">
        <v>1289</v>
      </c>
      <c r="D136" s="84">
        <v>4</v>
      </c>
      <c r="E136" s="84">
        <v>3.67</v>
      </c>
      <c r="F136" s="84">
        <v>58</v>
      </c>
      <c r="G136" s="86">
        <v>65.2</v>
      </c>
      <c r="H136" s="85">
        <v>86</v>
      </c>
      <c r="I136">
        <v>333</v>
      </c>
      <c r="J136" s="79">
        <v>0.114518766060364</v>
      </c>
      <c r="K136" s="85">
        <v>0</v>
      </c>
      <c r="L136" s="78">
        <v>0.85166240409207195</v>
      </c>
      <c r="M136" t="str">
        <f t="shared" si="8"/>
        <v>Unrequaired</v>
      </c>
      <c r="N136" s="114">
        <f t="shared" si="7"/>
        <v>0</v>
      </c>
    </row>
    <row r="137" spans="1:14" hidden="1">
      <c r="A137" t="s">
        <v>1263</v>
      </c>
      <c r="B137" t="s">
        <v>1318</v>
      </c>
      <c r="C137" t="s">
        <v>1319</v>
      </c>
      <c r="D137" s="84">
        <v>6</v>
      </c>
      <c r="E137" s="84">
        <v>3.67</v>
      </c>
      <c r="F137" s="84">
        <v>18</v>
      </c>
      <c r="G137" s="86">
        <v>35.4</v>
      </c>
      <c r="H137" s="85">
        <v>45</v>
      </c>
      <c r="I137">
        <v>179</v>
      </c>
      <c r="J137" s="79">
        <v>0.16661821686231501</v>
      </c>
      <c r="K137" s="85">
        <v>0</v>
      </c>
      <c r="L137" s="78">
        <v>0.90862944162436499</v>
      </c>
      <c r="M137" t="str">
        <f t="shared" si="8"/>
        <v>Unrequaired</v>
      </c>
      <c r="N137" s="114">
        <f t="shared" si="7"/>
        <v>0</v>
      </c>
    </row>
    <row r="138" spans="1:14" hidden="1">
      <c r="A138" t="s">
        <v>1263</v>
      </c>
      <c r="B138" t="s">
        <v>1322</v>
      </c>
      <c r="C138" t="s">
        <v>1323</v>
      </c>
      <c r="D138" s="84">
        <v>4</v>
      </c>
      <c r="E138" s="84">
        <v>3.67</v>
      </c>
      <c r="F138" s="84">
        <v>104</v>
      </c>
      <c r="G138" s="86">
        <v>50.8</v>
      </c>
      <c r="H138" s="85">
        <v>81</v>
      </c>
      <c r="I138">
        <v>295</v>
      </c>
      <c r="J138" s="79">
        <v>0.145765518356576</v>
      </c>
      <c r="K138" s="85">
        <v>0</v>
      </c>
      <c r="L138" s="78">
        <v>0.73934837092731798</v>
      </c>
      <c r="M138" t="str">
        <f t="shared" si="8"/>
        <v>Unrequaired</v>
      </c>
      <c r="N138" s="114">
        <f t="shared" si="7"/>
        <v>0</v>
      </c>
    </row>
    <row r="139" spans="1:14" hidden="1">
      <c r="A139" t="s">
        <v>1263</v>
      </c>
      <c r="B139" t="s">
        <v>1314</v>
      </c>
      <c r="C139" t="s">
        <v>1315</v>
      </c>
      <c r="D139" s="84">
        <v>3</v>
      </c>
      <c r="E139" s="84">
        <v>3.87</v>
      </c>
      <c r="F139" s="84">
        <v>148</v>
      </c>
      <c r="G139" s="86">
        <v>289.5</v>
      </c>
      <c r="H139" s="85">
        <v>408</v>
      </c>
      <c r="I139">
        <v>3145</v>
      </c>
      <c r="J139" s="79">
        <v>0.19358499063234999</v>
      </c>
      <c r="K139" s="85">
        <v>0</v>
      </c>
      <c r="L139" s="78">
        <v>0.95505617977528101</v>
      </c>
      <c r="M139" t="str">
        <f t="shared" si="8"/>
        <v>Unrequaired</v>
      </c>
      <c r="N139" s="114">
        <f t="shared" si="7"/>
        <v>0</v>
      </c>
    </row>
    <row r="140" spans="1:14" hidden="1">
      <c r="A140" t="s">
        <v>1263</v>
      </c>
      <c r="B140" t="s">
        <v>1268</v>
      </c>
      <c r="C140" t="s">
        <v>1269</v>
      </c>
      <c r="D140" s="84">
        <v>2</v>
      </c>
      <c r="E140" s="84">
        <v>3.87</v>
      </c>
      <c r="F140" s="84">
        <v>771</v>
      </c>
      <c r="G140" s="86">
        <v>312</v>
      </c>
      <c r="H140" s="85">
        <v>730</v>
      </c>
      <c r="I140">
        <v>2731</v>
      </c>
      <c r="J140" s="79">
        <v>0.17954500013400801</v>
      </c>
      <c r="K140" s="85">
        <v>0</v>
      </c>
      <c r="L140" s="78">
        <v>0.77984009137635601</v>
      </c>
      <c r="M140" t="str">
        <f t="shared" si="8"/>
        <v>Unrequaired</v>
      </c>
      <c r="N140" s="114">
        <f t="shared" si="7"/>
        <v>0</v>
      </c>
    </row>
    <row r="141" spans="1:14" hidden="1">
      <c r="A141" t="s">
        <v>1263</v>
      </c>
      <c r="B141" t="s">
        <v>1270</v>
      </c>
      <c r="C141" t="s">
        <v>1271</v>
      </c>
      <c r="D141" s="84">
        <v>2</v>
      </c>
      <c r="E141" s="84">
        <v>3.87</v>
      </c>
      <c r="F141" s="84">
        <v>520</v>
      </c>
      <c r="G141" s="86">
        <v>141.833333333333</v>
      </c>
      <c r="H141" s="85">
        <v>176</v>
      </c>
      <c r="I141">
        <v>1757</v>
      </c>
      <c r="J141" s="79">
        <v>0.21661648649742801</v>
      </c>
      <c r="K141" s="85">
        <v>0</v>
      </c>
      <c r="L141" s="78">
        <v>0.77162933684672796</v>
      </c>
      <c r="M141" t="str">
        <f t="shared" si="8"/>
        <v>Unrequaired</v>
      </c>
      <c r="N141" s="114">
        <f t="shared" si="7"/>
        <v>0</v>
      </c>
    </row>
    <row r="142" spans="1:14" hidden="1">
      <c r="A142" t="s">
        <v>1263</v>
      </c>
      <c r="B142" t="s">
        <v>1272</v>
      </c>
      <c r="C142" t="s">
        <v>1273</v>
      </c>
      <c r="D142" s="84">
        <v>1</v>
      </c>
      <c r="E142" s="84">
        <v>5.75</v>
      </c>
      <c r="F142" s="84">
        <v>207</v>
      </c>
      <c r="G142" s="86">
        <v>102</v>
      </c>
      <c r="H142" s="85">
        <v>178</v>
      </c>
      <c r="I142">
        <v>875</v>
      </c>
      <c r="J142" s="79">
        <v>0.200935705511607</v>
      </c>
      <c r="K142" s="85">
        <v>100</v>
      </c>
      <c r="L142" s="78">
        <v>0.80868761552680202</v>
      </c>
      <c r="M142" t="str">
        <f t="shared" si="8"/>
        <v>Unrequaired</v>
      </c>
      <c r="N142" s="114">
        <f t="shared" si="7"/>
        <v>0</v>
      </c>
    </row>
    <row r="143" spans="1:14" hidden="1">
      <c r="A143" t="s">
        <v>1263</v>
      </c>
      <c r="B143" t="s">
        <v>1300</v>
      </c>
      <c r="C143" t="s">
        <v>1301</v>
      </c>
      <c r="D143" s="84">
        <v>5</v>
      </c>
      <c r="E143" s="84">
        <v>5.75</v>
      </c>
      <c r="F143" s="84">
        <v>4</v>
      </c>
      <c r="G143" s="86">
        <v>27.2</v>
      </c>
      <c r="H143" s="85">
        <v>49</v>
      </c>
      <c r="I143">
        <v>197</v>
      </c>
      <c r="J143" s="79">
        <v>0.12976661600967601</v>
      </c>
      <c r="K143" s="85">
        <v>0</v>
      </c>
      <c r="L143" s="78">
        <v>0.98009950248756195</v>
      </c>
      <c r="M143" t="str">
        <f t="shared" si="8"/>
        <v>Unrequaired</v>
      </c>
      <c r="N143" s="114">
        <f t="shared" si="7"/>
        <v>0</v>
      </c>
    </row>
    <row r="144" spans="1:14" hidden="1">
      <c r="A144" t="s">
        <v>1263</v>
      </c>
      <c r="B144" t="s">
        <v>1306</v>
      </c>
      <c r="C144" t="s">
        <v>1307</v>
      </c>
      <c r="D144" s="84">
        <v>3</v>
      </c>
      <c r="E144" s="84">
        <v>5.75</v>
      </c>
      <c r="F144" s="84">
        <v>28</v>
      </c>
      <c r="G144" s="86">
        <v>120.5</v>
      </c>
      <c r="H144" s="85">
        <v>158</v>
      </c>
      <c r="I144">
        <v>1075</v>
      </c>
      <c r="J144" s="79">
        <v>0.16539561805313299</v>
      </c>
      <c r="K144" s="85">
        <v>0</v>
      </c>
      <c r="L144" s="78">
        <v>0.97461468721668199</v>
      </c>
      <c r="M144" t="str">
        <f t="shared" si="8"/>
        <v>Unrequaired</v>
      </c>
      <c r="N144" s="114">
        <f t="shared" si="7"/>
        <v>0</v>
      </c>
    </row>
    <row r="145" spans="1:14" hidden="1">
      <c r="A145" t="s">
        <v>1263</v>
      </c>
      <c r="B145" t="s">
        <v>1274</v>
      </c>
      <c r="C145" t="s">
        <v>1275</v>
      </c>
      <c r="D145" s="84">
        <v>3</v>
      </c>
      <c r="E145" s="84">
        <v>5.75</v>
      </c>
      <c r="F145" s="84">
        <v>216</v>
      </c>
      <c r="G145" s="86">
        <v>145.833333333333</v>
      </c>
      <c r="H145" s="85">
        <v>256</v>
      </c>
      <c r="I145">
        <v>1318</v>
      </c>
      <c r="J145" s="79">
        <v>0.17675491846802799</v>
      </c>
      <c r="K145" s="85">
        <v>0</v>
      </c>
      <c r="L145" s="78">
        <v>0.85919165580182499</v>
      </c>
      <c r="M145" t="str">
        <f t="shared" si="8"/>
        <v>Unrequaired</v>
      </c>
      <c r="N145" s="114">
        <f t="shared" si="7"/>
        <v>0</v>
      </c>
    </row>
    <row r="146" spans="1:14" hidden="1">
      <c r="A146" t="s">
        <v>1263</v>
      </c>
      <c r="B146" t="s">
        <v>1298</v>
      </c>
      <c r="C146" t="s">
        <v>1299</v>
      </c>
      <c r="D146" s="84">
        <v>4</v>
      </c>
      <c r="E146" s="84">
        <v>3.63</v>
      </c>
      <c r="F146" s="84">
        <v>6</v>
      </c>
      <c r="G146" s="86">
        <v>48.75</v>
      </c>
      <c r="H146" s="85">
        <v>119</v>
      </c>
      <c r="I146">
        <v>198</v>
      </c>
      <c r="J146" s="79">
        <v>0.14553774355581101</v>
      </c>
      <c r="K146" s="85">
        <v>0</v>
      </c>
      <c r="L146" s="78">
        <v>0.97058823529411797</v>
      </c>
      <c r="M146" t="str">
        <f t="shared" si="8"/>
        <v>Unrequaired</v>
      </c>
      <c r="N146" s="114">
        <f t="shared" si="7"/>
        <v>0</v>
      </c>
    </row>
    <row r="147" spans="1:14" hidden="1">
      <c r="A147" t="s">
        <v>1263</v>
      </c>
      <c r="B147" t="s">
        <v>1310</v>
      </c>
      <c r="C147" t="s">
        <v>1311</v>
      </c>
      <c r="D147" s="84">
        <v>4</v>
      </c>
      <c r="E147" s="84">
        <v>3.63</v>
      </c>
      <c r="F147" s="84">
        <v>14</v>
      </c>
      <c r="G147" s="86">
        <v>47.75</v>
      </c>
      <c r="H147" s="85">
        <v>106</v>
      </c>
      <c r="I147">
        <v>194</v>
      </c>
      <c r="J147" s="79">
        <v>0.12772272549588901</v>
      </c>
      <c r="K147" s="85">
        <v>0</v>
      </c>
      <c r="L147" s="78">
        <v>0.93269230769230804</v>
      </c>
      <c r="M147" t="str">
        <f t="shared" si="8"/>
        <v>Unrequaired</v>
      </c>
    </row>
    <row r="148" spans="1:14" hidden="1">
      <c r="A148" t="s">
        <v>1263</v>
      </c>
      <c r="B148" t="s">
        <v>1312</v>
      </c>
      <c r="C148" t="s">
        <v>1313</v>
      </c>
      <c r="D148" s="84">
        <v>4</v>
      </c>
      <c r="E148" s="84">
        <v>3.63</v>
      </c>
      <c r="F148" s="84">
        <v>5</v>
      </c>
      <c r="G148" s="86">
        <v>49.25</v>
      </c>
      <c r="H148" s="85">
        <v>88</v>
      </c>
      <c r="I148">
        <v>199</v>
      </c>
      <c r="J148" s="79">
        <v>0.12833052338591699</v>
      </c>
      <c r="K148" s="85">
        <v>0</v>
      </c>
      <c r="L148" s="78">
        <v>0.97549019607843102</v>
      </c>
      <c r="M148" t="str">
        <f t="shared" si="8"/>
        <v>Unrequaired</v>
      </c>
    </row>
    <row r="149" spans="1:14" hidden="1">
      <c r="A149" t="s">
        <v>1263</v>
      </c>
      <c r="B149" t="s">
        <v>1286</v>
      </c>
      <c r="C149" t="s">
        <v>1287</v>
      </c>
      <c r="D149" s="84">
        <v>4</v>
      </c>
      <c r="E149" s="84">
        <v>3.85</v>
      </c>
      <c r="F149" s="84">
        <v>32</v>
      </c>
      <c r="G149" s="86">
        <v>33</v>
      </c>
      <c r="H149" s="85">
        <v>95</v>
      </c>
      <c r="I149">
        <v>201</v>
      </c>
      <c r="J149" s="79">
        <v>0.15312701182480501</v>
      </c>
      <c r="K149" s="85">
        <v>0</v>
      </c>
      <c r="L149" s="78">
        <v>0.86266094420600903</v>
      </c>
      <c r="M149" t="str">
        <f t="shared" si="8"/>
        <v>Unrequaired</v>
      </c>
    </row>
    <row r="150" spans="1:14" hidden="1">
      <c r="A150" t="s">
        <v>1263</v>
      </c>
      <c r="B150" t="s">
        <v>1290</v>
      </c>
      <c r="C150" t="s">
        <v>1291</v>
      </c>
      <c r="D150" s="84">
        <v>4</v>
      </c>
      <c r="E150" s="84">
        <v>3.85</v>
      </c>
      <c r="F150" s="84">
        <v>38</v>
      </c>
      <c r="G150" s="86">
        <v>32.6666666666667</v>
      </c>
      <c r="H150" s="85">
        <v>73</v>
      </c>
      <c r="I150">
        <v>205</v>
      </c>
      <c r="J150" s="79">
        <v>0.16317086874825601</v>
      </c>
      <c r="K150" s="85">
        <v>0</v>
      </c>
      <c r="L150" s="78">
        <v>0.843621399176955</v>
      </c>
      <c r="M150" t="str">
        <f t="shared" si="8"/>
        <v>Unrequaired</v>
      </c>
    </row>
    <row r="151" spans="1:14" hidden="1">
      <c r="A151" t="s">
        <v>1263</v>
      </c>
      <c r="B151" t="s">
        <v>1280</v>
      </c>
      <c r="C151" t="s">
        <v>1281</v>
      </c>
      <c r="D151" s="84">
        <v>4</v>
      </c>
      <c r="E151" s="84">
        <v>3.85</v>
      </c>
      <c r="F151" s="84">
        <v>38</v>
      </c>
      <c r="G151" s="86">
        <v>34.3333333333333</v>
      </c>
      <c r="H151" s="85">
        <v>81</v>
      </c>
      <c r="I151">
        <v>207</v>
      </c>
      <c r="J151" s="79">
        <v>0.19009128467908901</v>
      </c>
      <c r="K151" s="85">
        <v>0</v>
      </c>
      <c r="L151" s="78">
        <v>0.84489795918367405</v>
      </c>
      <c r="M151" t="str">
        <f t="shared" si="8"/>
        <v>Unrequaired</v>
      </c>
    </row>
    <row r="152" spans="1:14" hidden="1">
      <c r="A152" t="s">
        <v>1263</v>
      </c>
      <c r="B152" t="s">
        <v>1431</v>
      </c>
      <c r="C152" t="s">
        <v>1432</v>
      </c>
      <c r="D152" s="84">
        <v>4</v>
      </c>
      <c r="E152" s="84">
        <v>3.85</v>
      </c>
      <c r="F152" s="84">
        <v>144</v>
      </c>
      <c r="G152" s="86">
        <v>12</v>
      </c>
      <c r="H152" s="85">
        <v>23</v>
      </c>
      <c r="I152">
        <v>53</v>
      </c>
      <c r="J152" s="79">
        <v>0.16579594609849699</v>
      </c>
      <c r="K152" s="85">
        <v>0</v>
      </c>
      <c r="L152" s="77">
        <v>0.269035532994924</v>
      </c>
      <c r="M152" t="str">
        <f t="shared" si="8"/>
        <v>Unrequaired</v>
      </c>
    </row>
    <row r="153" spans="1:14" hidden="1">
      <c r="A153" t="s">
        <v>1263</v>
      </c>
      <c r="B153" t="s">
        <v>1320</v>
      </c>
      <c r="C153" t="s">
        <v>1321</v>
      </c>
      <c r="D153" s="84">
        <v>2</v>
      </c>
      <c r="E153" s="84">
        <v>3.85</v>
      </c>
      <c r="F153" s="84">
        <v>330</v>
      </c>
      <c r="G153" s="86">
        <v>54.1666666666667</v>
      </c>
      <c r="H153" s="85">
        <v>135</v>
      </c>
      <c r="I153">
        <v>370</v>
      </c>
      <c r="J153" s="79">
        <v>0.15160789510306899</v>
      </c>
      <c r="K153" s="85">
        <v>0</v>
      </c>
      <c r="L153" s="78">
        <v>0.52857142857142903</v>
      </c>
      <c r="M153" t="str">
        <f t="shared" si="8"/>
        <v>Unrequaired</v>
      </c>
    </row>
    <row r="154" spans="1:14" hidden="1">
      <c r="A154" t="s">
        <v>1263</v>
      </c>
      <c r="B154" t="s">
        <v>1427</v>
      </c>
      <c r="C154" t="s">
        <v>1428</v>
      </c>
      <c r="D154" s="84">
        <v>3</v>
      </c>
      <c r="E154" s="84">
        <v>3.6</v>
      </c>
      <c r="F154" s="84">
        <v>236</v>
      </c>
      <c r="G154" s="86">
        <v>11</v>
      </c>
      <c r="H154" s="85">
        <v>16</v>
      </c>
      <c r="I154">
        <v>46</v>
      </c>
      <c r="J154" s="79">
        <v>0.29329579767870301</v>
      </c>
      <c r="K154" s="85">
        <v>0</v>
      </c>
      <c r="L154" s="77">
        <v>0.16312056737588701</v>
      </c>
      <c r="M154" t="str">
        <f t="shared" si="8"/>
        <v>Unrequaired</v>
      </c>
      <c r="N154" s="114">
        <f>100%-((1.5)/E154*100%)</f>
        <v>0.58333333333333337</v>
      </c>
    </row>
    <row r="155" spans="1:14" hidden="1">
      <c r="A155" t="s">
        <v>1263</v>
      </c>
      <c r="B155" t="s">
        <v>1429</v>
      </c>
      <c r="C155" t="s">
        <v>1430</v>
      </c>
      <c r="D155" s="84">
        <v>3</v>
      </c>
      <c r="E155" s="84">
        <v>3.6</v>
      </c>
      <c r="F155" s="84">
        <v>217</v>
      </c>
      <c r="G155" s="86">
        <v>17</v>
      </c>
      <c r="H155" s="85">
        <v>27</v>
      </c>
      <c r="I155">
        <v>70</v>
      </c>
      <c r="J155" s="79">
        <v>0.279734765496368</v>
      </c>
      <c r="K155" s="85">
        <v>0</v>
      </c>
      <c r="L155" s="77">
        <v>0.24390243902438999</v>
      </c>
      <c r="M155" t="str">
        <f t="shared" si="8"/>
        <v>Unrequaired</v>
      </c>
    </row>
    <row r="156" spans="1:14" hidden="1">
      <c r="A156" t="s">
        <v>1263</v>
      </c>
      <c r="B156" t="s">
        <v>1316</v>
      </c>
      <c r="C156" t="s">
        <v>1317</v>
      </c>
      <c r="D156" s="84">
        <v>4</v>
      </c>
      <c r="E156" s="84">
        <v>3.57</v>
      </c>
      <c r="F156" s="84">
        <v>19</v>
      </c>
      <c r="G156" s="86">
        <v>62.8333333333333</v>
      </c>
      <c r="H156" s="85">
        <v>129</v>
      </c>
      <c r="I156">
        <v>382</v>
      </c>
      <c r="J156" s="79">
        <v>0.11818299774975199</v>
      </c>
      <c r="K156" s="85">
        <v>0</v>
      </c>
      <c r="L156" s="78">
        <v>0.95261845386533694</v>
      </c>
      <c r="M156" t="str">
        <f t="shared" si="8"/>
        <v>Unrequaired</v>
      </c>
    </row>
    <row r="157" spans="1:14" hidden="1">
      <c r="A157" t="s">
        <v>1263</v>
      </c>
      <c r="B157" t="s">
        <v>1278</v>
      </c>
      <c r="C157" t="s">
        <v>1279</v>
      </c>
      <c r="D157" s="84">
        <v>4</v>
      </c>
      <c r="E157" s="84">
        <v>3.57</v>
      </c>
      <c r="F157" s="84">
        <v>46</v>
      </c>
      <c r="G157" s="86">
        <v>57.1666666666667</v>
      </c>
      <c r="H157" s="85">
        <v>105</v>
      </c>
      <c r="I157">
        <v>355</v>
      </c>
      <c r="J157" s="79">
        <v>0.14863933537882601</v>
      </c>
      <c r="K157" s="85">
        <v>0</v>
      </c>
      <c r="L157" s="78">
        <v>0.88528678304239405</v>
      </c>
      <c r="M157" t="str">
        <f t="shared" si="8"/>
        <v>Unrequaired</v>
      </c>
    </row>
    <row r="158" spans="1:14" hidden="1">
      <c r="A158" t="s">
        <v>1263</v>
      </c>
      <c r="B158" t="s">
        <v>1282</v>
      </c>
      <c r="C158" t="s">
        <v>1283</v>
      </c>
      <c r="D158" s="84">
        <v>4</v>
      </c>
      <c r="E158" s="84">
        <v>3.57</v>
      </c>
      <c r="F158" s="84">
        <v>64</v>
      </c>
      <c r="G158" s="86">
        <v>53.1666666666667</v>
      </c>
      <c r="H158" s="85">
        <v>114</v>
      </c>
      <c r="I158">
        <v>334</v>
      </c>
      <c r="J158" s="79">
        <v>0.16339707999939301</v>
      </c>
      <c r="K158" s="85">
        <v>0</v>
      </c>
      <c r="L158" s="78">
        <v>0.83919597989949701</v>
      </c>
      <c r="M158" t="str">
        <f t="shared" si="8"/>
        <v>Unrequaired</v>
      </c>
    </row>
    <row r="159" spans="1:14" hidden="1">
      <c r="A159" t="s">
        <v>1263</v>
      </c>
      <c r="B159" t="s">
        <v>1266</v>
      </c>
      <c r="C159" t="s">
        <v>1267</v>
      </c>
      <c r="D159" s="84">
        <v>3</v>
      </c>
      <c r="E159" s="84">
        <v>3.9</v>
      </c>
      <c r="F159" s="84">
        <v>300</v>
      </c>
      <c r="G159" s="86">
        <v>139.5</v>
      </c>
      <c r="H159" s="85">
        <v>182</v>
      </c>
      <c r="I159">
        <v>1011</v>
      </c>
      <c r="J159" s="79">
        <v>0.17530912982077801</v>
      </c>
      <c r="K159" s="85">
        <v>0</v>
      </c>
      <c r="L159" s="78">
        <v>0.77116704805491998</v>
      </c>
      <c r="M159" t="str">
        <f t="shared" si="8"/>
        <v>Unrequaired</v>
      </c>
    </row>
    <row r="160" spans="1:14" hidden="1">
      <c r="A160" t="s">
        <v>1263</v>
      </c>
      <c r="B160" t="s">
        <v>1276</v>
      </c>
      <c r="C160" t="s">
        <v>1277</v>
      </c>
      <c r="D160" s="84">
        <v>3</v>
      </c>
      <c r="E160" s="84">
        <v>3.9</v>
      </c>
      <c r="F160" s="84">
        <v>195</v>
      </c>
      <c r="G160" s="86">
        <v>0</v>
      </c>
      <c r="H160" s="85">
        <v>0</v>
      </c>
      <c r="I160">
        <v>1400</v>
      </c>
      <c r="J160" s="79">
        <v>0.16329996711678199</v>
      </c>
      <c r="K160" s="85">
        <v>0</v>
      </c>
      <c r="L160" s="78">
        <v>0.87774294670846398</v>
      </c>
      <c r="M160" t="str">
        <f t="shared" si="8"/>
        <v>Unrequaired</v>
      </c>
      <c r="N160" s="114">
        <f t="shared" ref="N160:N161" si="9">100%-((1.5)/E160*100%)</f>
        <v>0.61538461538461542</v>
      </c>
    </row>
    <row r="161" spans="1:14" hidden="1">
      <c r="A161" t="s">
        <v>1263</v>
      </c>
      <c r="B161" t="s">
        <v>1284</v>
      </c>
      <c r="C161" t="s">
        <v>1285</v>
      </c>
      <c r="D161" s="84">
        <v>3</v>
      </c>
      <c r="E161" s="84">
        <v>3.9</v>
      </c>
      <c r="F161" s="84">
        <v>100</v>
      </c>
      <c r="G161" s="86">
        <v>61.6666666666667</v>
      </c>
      <c r="H161" s="85">
        <v>97</v>
      </c>
      <c r="I161">
        <v>422</v>
      </c>
      <c r="J161" s="79">
        <v>0.16943119588393901</v>
      </c>
      <c r="K161" s="85">
        <v>0</v>
      </c>
      <c r="L161" s="78">
        <v>0.80842911877394596</v>
      </c>
      <c r="M161" t="str">
        <f t="shared" si="8"/>
        <v>Unrequaired</v>
      </c>
      <c r="N161" s="114">
        <f t="shared" si="9"/>
        <v>0.61538461538461542</v>
      </c>
    </row>
    <row r="163" spans="1:14">
      <c r="D163" t="s">
        <v>1507</v>
      </c>
    </row>
    <row r="164" spans="1:14">
      <c r="D164" t="s">
        <v>1508</v>
      </c>
    </row>
    <row r="165" spans="1:14">
      <c r="D165" t="s">
        <v>1509</v>
      </c>
    </row>
    <row r="167" spans="1:14">
      <c r="D167" t="s">
        <v>1510</v>
      </c>
    </row>
  </sheetData>
  <autoFilter ref="A1:M161" xr:uid="{B28CE679-A840-4FE7-A060-3BD13A79F851}">
    <filterColumn colId="12">
      <filters>
        <filter val="Flush"/>
      </filters>
    </filterColumn>
  </autoFilter>
  <conditionalFormatting sqref="M2:M161">
    <cfRule type="cellIs" dxfId="1" priority="1" operator="equal">
      <formula>"Flush"</formula>
    </cfRule>
    <cfRule type="cellIs" dxfId="0" priority="2" operator="equal">
      <formula>"Unrequaired"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Pertanyaan</vt:lpstr>
      <vt:lpstr>Sales Report</vt:lpstr>
      <vt:lpstr>Master Data #1</vt:lpstr>
      <vt:lpstr>Master Data #2</vt:lpstr>
      <vt:lpstr>Proposal Replenish</vt:lpstr>
      <vt:lpstr>Proposal Flush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Shofi Dh</cp:lastModifiedBy>
  <dcterms:created xsi:type="dcterms:W3CDTF">2016-03-14T08:58:34Z</dcterms:created>
  <dcterms:modified xsi:type="dcterms:W3CDTF">2024-03-10T05:32:10Z</dcterms:modified>
</cp:coreProperties>
</file>